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470" windowWidth="12000" windowHeight="6525" tabRatio="951"/>
  </bookViews>
  <sheets>
    <sheet name="Research" sheetId="32" r:id="rId1"/>
    <sheet name="Regional" sheetId="35" r:id="rId2"/>
    <sheet name="UCO" sheetId="53" r:id="rId3"/>
    <sheet name="USAO" sheetId="56" r:id="rId4"/>
    <sheet name=" Comm Coll" sheetId="36" r:id="rId5"/>
    <sheet name="Grad Research" sheetId="22" r:id="rId6"/>
    <sheet name="Grad Regional" sheetId="23" r:id="rId7"/>
    <sheet name="Grad UCO" sheetId="57" r:id="rId8"/>
    <sheet name="Professional" sheetId="18" r:id="rId9"/>
    <sheet name="Flat-Rate" sheetId="58" r:id="rId10"/>
    <sheet name="Narrative" sheetId="7" r:id="rId11"/>
    <sheet name="Timeline" sheetId="19" r:id="rId12"/>
    <sheet name="UnderGrad&amp;GradPeerLimits" sheetId="46" r:id="rId13"/>
    <sheet name="Prof'l PeerLimit" sheetId="12" r:id="rId14"/>
    <sheet name="LegisLimitComp-Undergrad" sheetId="24" r:id="rId15"/>
    <sheet name="LegisLimitComp-Grad" sheetId="25" r:id="rId16"/>
    <sheet name="LegisLimitComp-Prof" sheetId="26" r:id="rId17"/>
  </sheets>
  <definedNames>
    <definedName name="A_Comp_BigTwelve">#REF!</definedName>
    <definedName name="B_Regional">#REF!</definedName>
    <definedName name="C_Urban_Colleges">#REF!</definedName>
    <definedName name="D_Rural">#REF!</definedName>
    <definedName name="_xlnm.Print_Area" localSheetId="4">' Comm Coll'!$A$1:$I$61</definedName>
    <definedName name="_xlnm.Print_Area" localSheetId="9">'Flat-Rate'!$A$1:$I$43</definedName>
    <definedName name="_xlnm.Print_Area" localSheetId="6">'Grad Regional'!$A$1:$I$60</definedName>
    <definedName name="_xlnm.Print_Area" localSheetId="5">'Grad Research'!$A$1:$I$60</definedName>
    <definedName name="_xlnm.Print_Area" localSheetId="7">'Grad UCO'!$A$1:$I$60</definedName>
    <definedName name="_xlnm.Print_Area" localSheetId="15">'LegisLimitComp-Grad'!$A$1:$P$44</definedName>
    <definedName name="_xlnm.Print_Area" localSheetId="16">'LegisLimitComp-Prof'!$A$1:$L$30</definedName>
    <definedName name="_xlnm.Print_Area" localSheetId="14">'LegisLimitComp-Undergrad'!$A$1:$P$67</definedName>
    <definedName name="_xlnm.Print_Area" localSheetId="10">Narrative!$A$1:$D$24</definedName>
    <definedName name="_xlnm.Print_Area" localSheetId="8">Professional!$A$1:$I$62</definedName>
    <definedName name="_xlnm.Print_Area" localSheetId="13">'Prof''l PeerLimit'!$A$1:$C$39</definedName>
    <definedName name="_xlnm.Print_Area" localSheetId="1">Regional!$A$1:$M$66</definedName>
    <definedName name="_xlnm.Print_Area" localSheetId="0">Research!$A$1:$M$63</definedName>
    <definedName name="_xlnm.Print_Area" localSheetId="11">Timeline!$A$1:$E$32</definedName>
    <definedName name="_xlnm.Print_Area" localSheetId="2">UCO!$A$1:$M$66</definedName>
    <definedName name="_xlnm.Print_Area" localSheetId="12">'UnderGrad&amp;GradPeerLimits'!$A$1:$E$28</definedName>
    <definedName name="_xlnm.Print_Area" localSheetId="3">USAO!$A$1:$M$66</definedName>
    <definedName name="_xlnm.Print_Titles" localSheetId="14">'LegisLimitComp-Undergrad'!$1:$5</definedName>
    <definedName name="Professional">#REF!</definedName>
    <definedName name="UG_Regional_Univ">#REF!</definedName>
    <definedName name="Undergrad_Graduate">#REF!</definedName>
  </definedNames>
  <calcPr calcId="145621"/>
</workbook>
</file>

<file path=xl/calcChain.xml><?xml version="1.0" encoding="utf-8"?>
<calcChain xmlns="http://schemas.openxmlformats.org/spreadsheetml/2006/main">
  <c r="L29" i="25" l="1"/>
  <c r="L28" i="25"/>
  <c r="N28" i="25" s="1"/>
  <c r="D29" i="25"/>
  <c r="D28" i="25"/>
  <c r="E28" i="25" s="1"/>
  <c r="C33" i="25"/>
  <c r="D33" i="25"/>
  <c r="E33" i="25" s="1"/>
  <c r="F33" i="25"/>
  <c r="G33" i="25"/>
  <c r="H33" i="25" s="1"/>
  <c r="K33" i="25"/>
  <c r="L33" i="25"/>
  <c r="M33" i="25" s="1"/>
  <c r="N33" i="25"/>
  <c r="C34" i="25"/>
  <c r="D34" i="25"/>
  <c r="E34" i="25" s="1"/>
  <c r="F34" i="25"/>
  <c r="K34" i="25"/>
  <c r="L34" i="25"/>
  <c r="M34" i="25" s="1"/>
  <c r="N34" i="25"/>
  <c r="C35" i="25"/>
  <c r="D35" i="25"/>
  <c r="E35" i="25" s="1"/>
  <c r="F35" i="25"/>
  <c r="K35" i="25"/>
  <c r="L35" i="25"/>
  <c r="M35" i="25" s="1"/>
  <c r="N35" i="25"/>
  <c r="C28" i="25"/>
  <c r="F28" i="25"/>
  <c r="G28" i="25"/>
  <c r="H28" i="25" s="1"/>
  <c r="K28" i="25"/>
  <c r="M28" i="25"/>
  <c r="C29" i="25"/>
  <c r="E29" i="25"/>
  <c r="F29" i="25"/>
  <c r="K29" i="25"/>
  <c r="M29" i="25"/>
  <c r="N29" i="25"/>
  <c r="M54" i="24"/>
  <c r="N54" i="24"/>
  <c r="O54" i="24"/>
  <c r="P54" i="24" s="1"/>
  <c r="M55" i="24"/>
  <c r="N55" i="24"/>
  <c r="O55" i="24"/>
  <c r="P55" i="24"/>
  <c r="M56" i="24"/>
  <c r="N56" i="24"/>
  <c r="O56" i="24"/>
  <c r="P56" i="24"/>
  <c r="M57" i="24"/>
  <c r="N57" i="24"/>
  <c r="O57" i="24"/>
  <c r="P57" i="24" s="1"/>
  <c r="M58" i="24"/>
  <c r="N58" i="24"/>
  <c r="O58" i="24"/>
  <c r="P58" i="24" s="1"/>
  <c r="M59" i="24"/>
  <c r="N59" i="24"/>
  <c r="O59" i="24"/>
  <c r="P59" i="24" s="1"/>
  <c r="M60" i="24"/>
  <c r="N60" i="24"/>
  <c r="O60" i="24"/>
  <c r="P60" i="24" s="1"/>
  <c r="M61" i="24"/>
  <c r="N61" i="24"/>
  <c r="O61" i="24"/>
  <c r="P61" i="24" s="1"/>
  <c r="M62" i="24"/>
  <c r="N62" i="24"/>
  <c r="O62" i="24"/>
  <c r="P62" i="24" s="1"/>
  <c r="M63" i="24"/>
  <c r="N63" i="24"/>
  <c r="O63" i="24"/>
  <c r="P63" i="24" s="1"/>
  <c r="M64" i="24"/>
  <c r="N64" i="24"/>
  <c r="O64" i="24"/>
  <c r="P64" i="24" s="1"/>
  <c r="M65" i="24"/>
  <c r="N65" i="24"/>
  <c r="O65" i="24"/>
  <c r="P65" i="24" s="1"/>
  <c r="M66" i="24"/>
  <c r="N66" i="24"/>
  <c r="O66" i="24"/>
  <c r="P66" i="24" s="1"/>
  <c r="M67" i="24"/>
  <c r="N67" i="24"/>
  <c r="O67" i="24"/>
  <c r="P67" i="24" s="1"/>
  <c r="M68" i="24"/>
  <c r="N68" i="24"/>
  <c r="O68" i="24"/>
  <c r="P68" i="24" s="1"/>
  <c r="L62" i="24"/>
  <c r="L60" i="24"/>
  <c r="L55" i="24"/>
  <c r="L54" i="24"/>
  <c r="K54" i="24"/>
  <c r="K55" i="24"/>
  <c r="K56" i="24"/>
  <c r="K57" i="24"/>
  <c r="K58" i="24"/>
  <c r="K59" i="24"/>
  <c r="K60" i="24"/>
  <c r="K61" i="24"/>
  <c r="K62" i="24"/>
  <c r="K63" i="24"/>
  <c r="K64" i="24"/>
  <c r="K65" i="24"/>
  <c r="K66" i="24"/>
  <c r="K67" i="24"/>
  <c r="H54" i="24"/>
  <c r="H55" i="24"/>
  <c r="H56" i="24"/>
  <c r="H57" i="24"/>
  <c r="H58" i="24"/>
  <c r="H59" i="24"/>
  <c r="H60" i="24"/>
  <c r="H61" i="24"/>
  <c r="H62" i="24"/>
  <c r="H63" i="24"/>
  <c r="H64" i="24"/>
  <c r="H65" i="24"/>
  <c r="H66" i="24"/>
  <c r="G54" i="24"/>
  <c r="G55" i="24"/>
  <c r="G56" i="24"/>
  <c r="G57" i="24"/>
  <c r="G58" i="24"/>
  <c r="G59" i="24"/>
  <c r="G60" i="24"/>
  <c r="G61" i="24"/>
  <c r="G62" i="24"/>
  <c r="G63" i="24"/>
  <c r="G64" i="24"/>
  <c r="G65" i="24"/>
  <c r="F54" i="24"/>
  <c r="F55" i="24"/>
  <c r="F56" i="24"/>
  <c r="F57" i="24"/>
  <c r="F58" i="24"/>
  <c r="F59" i="24"/>
  <c r="F60" i="24"/>
  <c r="F61" i="24"/>
  <c r="F62" i="24"/>
  <c r="F63" i="24"/>
  <c r="F64" i="24"/>
  <c r="F65" i="24"/>
  <c r="F66" i="24"/>
  <c r="F67" i="24"/>
  <c r="E54" i="24"/>
  <c r="E55" i="24"/>
  <c r="E56" i="24"/>
  <c r="E57" i="24"/>
  <c r="E58" i="24"/>
  <c r="E59" i="24"/>
  <c r="E60" i="24"/>
  <c r="E61" i="24"/>
  <c r="E62" i="24"/>
  <c r="E63" i="24"/>
  <c r="E64" i="24"/>
  <c r="E65" i="24"/>
  <c r="E66" i="24"/>
  <c r="E67" i="24"/>
  <c r="E68" i="24"/>
  <c r="D62" i="24"/>
  <c r="D60" i="24"/>
  <c r="D55" i="24"/>
  <c r="D54" i="24"/>
  <c r="C54" i="24"/>
  <c r="C55" i="24"/>
  <c r="C56" i="24"/>
  <c r="C57" i="24"/>
  <c r="C58" i="24"/>
  <c r="C59" i="24"/>
  <c r="C60" i="24"/>
  <c r="C61" i="24"/>
  <c r="C62" i="24"/>
  <c r="C63" i="24"/>
  <c r="C64" i="24"/>
  <c r="C65" i="24"/>
  <c r="C66" i="24"/>
  <c r="C67" i="24"/>
  <c r="C68" i="24"/>
  <c r="O35" i="25" l="1"/>
  <c r="P35" i="25" s="1"/>
  <c r="G35" i="25"/>
  <c r="H35" i="25" s="1"/>
  <c r="O34" i="25"/>
  <c r="P34" i="25" s="1"/>
  <c r="G34" i="25"/>
  <c r="H34" i="25" s="1"/>
  <c r="O33" i="25"/>
  <c r="P33" i="25" s="1"/>
  <c r="O29" i="25"/>
  <c r="P29" i="25" s="1"/>
  <c r="G29" i="25"/>
  <c r="H29" i="25" s="1"/>
  <c r="O28" i="25"/>
  <c r="P28" i="25" s="1"/>
  <c r="D47" i="24"/>
  <c r="L47" i="24"/>
  <c r="N47" i="24" l="1"/>
  <c r="L67" i="24"/>
  <c r="L66" i="24"/>
  <c r="L64" i="24"/>
  <c r="L63" i="24"/>
  <c r="G47" i="24"/>
  <c r="H47" i="24" s="1"/>
  <c r="E47" i="24"/>
  <c r="D63" i="24"/>
  <c r="D64" i="24"/>
  <c r="D66" i="24"/>
  <c r="D67" i="24"/>
  <c r="J36" i="24"/>
  <c r="J35" i="24"/>
  <c r="J21" i="24"/>
  <c r="J8" i="24"/>
  <c r="K41" i="25"/>
  <c r="L41" i="25"/>
  <c r="M41" i="25" s="1"/>
  <c r="K42" i="25"/>
  <c r="L42" i="25"/>
  <c r="M42" i="25" s="1"/>
  <c r="D41" i="25"/>
  <c r="G41" i="25" s="1"/>
  <c r="H41" i="25" s="1"/>
  <c r="D42" i="25"/>
  <c r="F42" i="25" s="1"/>
  <c r="C41" i="25"/>
  <c r="C42" i="25"/>
  <c r="C10" i="25"/>
  <c r="C7" i="25"/>
  <c r="C6" i="25"/>
  <c r="B8" i="25"/>
  <c r="B19" i="25"/>
  <c r="I31" i="26"/>
  <c r="K31" i="26" s="1"/>
  <c r="L31" i="26" s="1"/>
  <c r="I34" i="26"/>
  <c r="K34" i="26" s="1"/>
  <c r="L34" i="26" s="1"/>
  <c r="I35" i="26"/>
  <c r="K35" i="26" s="1"/>
  <c r="L35" i="26" s="1"/>
  <c r="C31" i="26"/>
  <c r="E31" i="26" s="1"/>
  <c r="F31" i="26" s="1"/>
  <c r="C34" i="26"/>
  <c r="E34" i="26" s="1"/>
  <c r="F34" i="26" s="1"/>
  <c r="N42" i="25" l="1"/>
  <c r="D34" i="26"/>
  <c r="J34" i="26"/>
  <c r="D31" i="26"/>
  <c r="J31" i="26"/>
  <c r="J35" i="26"/>
  <c r="E41" i="25"/>
  <c r="F41" i="25"/>
  <c r="G42" i="25"/>
  <c r="H42" i="25" s="1"/>
  <c r="N41" i="25"/>
  <c r="E42" i="25"/>
  <c r="G67" i="24"/>
  <c r="H67" i="24" s="1"/>
  <c r="G66" i="24"/>
  <c r="O42" i="25"/>
  <c r="P42" i="25" s="1"/>
  <c r="O41" i="25"/>
  <c r="P41" i="25" s="1"/>
  <c r="D68" i="24"/>
  <c r="K68" i="24"/>
  <c r="L68" i="24"/>
  <c r="G68" i="24" l="1"/>
  <c r="H68" i="24" s="1"/>
  <c r="F68" i="24"/>
  <c r="K45" i="25" l="1"/>
  <c r="L45" i="25"/>
  <c r="M45" i="25" s="1"/>
  <c r="K46" i="25"/>
  <c r="L46" i="25"/>
  <c r="M46" i="25" s="1"/>
  <c r="C45" i="25"/>
  <c r="C46" i="25"/>
  <c r="D45" i="25"/>
  <c r="F45" i="25" s="1"/>
  <c r="D46" i="25"/>
  <c r="E46" i="25" s="1"/>
  <c r="H30" i="58"/>
  <c r="H34" i="58"/>
  <c r="E45" i="25" l="1"/>
  <c r="G45" i="25"/>
  <c r="H45" i="25" s="1"/>
  <c r="O45" i="25"/>
  <c r="P45" i="25" s="1"/>
  <c r="F46" i="25"/>
  <c r="G46" i="25"/>
  <c r="H46" i="25" s="1"/>
  <c r="N46" i="25"/>
  <c r="N45" i="25"/>
  <c r="O46" i="25"/>
  <c r="P46" i="25" s="1"/>
  <c r="J19" i="25"/>
  <c r="L6" i="25" l="1"/>
  <c r="L7" i="25"/>
  <c r="L40" i="25" l="1"/>
  <c r="N40" i="25" s="1"/>
  <c r="K40" i="25"/>
  <c r="D40" i="25"/>
  <c r="C40" i="25"/>
  <c r="L39" i="25"/>
  <c r="N39" i="25" s="1"/>
  <c r="K39" i="25"/>
  <c r="D39" i="25"/>
  <c r="C39" i="25"/>
  <c r="F40" i="25" l="1"/>
  <c r="E40" i="25"/>
  <c r="F39" i="25"/>
  <c r="E39" i="25"/>
  <c r="O39" i="25"/>
  <c r="P39" i="25" s="1"/>
  <c r="O40" i="25"/>
  <c r="P40" i="25" s="1"/>
  <c r="G39" i="25"/>
  <c r="H39" i="25" s="1"/>
  <c r="G40" i="25"/>
  <c r="H40" i="25" s="1"/>
  <c r="M39" i="25"/>
  <c r="M40" i="25"/>
  <c r="L14" i="25" l="1"/>
  <c r="N14" i="25" s="1"/>
  <c r="K14" i="25"/>
  <c r="D14" i="25"/>
  <c r="C14" i="25"/>
  <c r="D10" i="25"/>
  <c r="E10" i="25" s="1"/>
  <c r="D7" i="25"/>
  <c r="E7" i="25" s="1"/>
  <c r="D6" i="25"/>
  <c r="G14" i="25" l="1"/>
  <c r="H14" i="25" s="1"/>
  <c r="E14" i="25"/>
  <c r="E6" i="25"/>
  <c r="E8" i="25" s="1"/>
  <c r="F6" i="25"/>
  <c r="F14" i="25"/>
  <c r="O14" i="25"/>
  <c r="P14" i="25" s="1"/>
  <c r="M14" i="25"/>
  <c r="O7" i="25"/>
  <c r="P7" i="25" s="1"/>
  <c r="N7" i="25"/>
  <c r="K7" i="25"/>
  <c r="G7" i="25"/>
  <c r="H7" i="25" s="1"/>
  <c r="F7" i="25"/>
  <c r="N6" i="25"/>
  <c r="K6" i="25"/>
  <c r="G6" i="25"/>
  <c r="H6" i="25" s="1"/>
  <c r="R8" i="25" l="1"/>
  <c r="S8" i="25"/>
  <c r="O6" i="25"/>
  <c r="P6" i="25" s="1"/>
  <c r="M6" i="25"/>
  <c r="M7" i="25"/>
  <c r="L53" i="24"/>
  <c r="K53" i="24"/>
  <c r="D53" i="24"/>
  <c r="C53" i="24"/>
  <c r="O53" i="24" l="1"/>
  <c r="P53" i="24" s="1"/>
  <c r="N53" i="24"/>
  <c r="F53" i="24"/>
  <c r="G53" i="24"/>
  <c r="H53" i="24" s="1"/>
  <c r="E53" i="24"/>
  <c r="M53" i="24"/>
  <c r="G42" i="58" l="1"/>
  <c r="F42" i="58" s="1"/>
  <c r="E42" i="58"/>
  <c r="D42" i="58"/>
  <c r="G41" i="58"/>
  <c r="F41" i="58"/>
  <c r="E41" i="58"/>
  <c r="D41" i="58" s="1"/>
  <c r="G40" i="58"/>
  <c r="F40" i="58" s="1"/>
  <c r="H40" i="58" s="1"/>
  <c r="I40" i="58" s="1"/>
  <c r="E40" i="58"/>
  <c r="D40" i="58"/>
  <c r="G39" i="58"/>
  <c r="F39" i="58"/>
  <c r="H39" i="58" s="1"/>
  <c r="I39" i="58" s="1"/>
  <c r="E39" i="58"/>
  <c r="D39" i="58" s="1"/>
  <c r="G30" i="58"/>
  <c r="F30" i="58" s="1"/>
  <c r="H42" i="58" l="1"/>
  <c r="I42" i="58" s="1"/>
  <c r="H41" i="58"/>
  <c r="I41" i="58" s="1"/>
  <c r="E12" i="58"/>
  <c r="G12" i="58"/>
  <c r="I19" i="26" l="1"/>
  <c r="C19" i="26"/>
  <c r="D19" i="26" l="1"/>
  <c r="E19" i="26"/>
  <c r="F19" i="26" s="1"/>
  <c r="J19" i="26"/>
  <c r="K19" i="26"/>
  <c r="L19" i="26" s="1"/>
  <c r="K36" i="24"/>
  <c r="C36" i="24"/>
  <c r="I18" i="26" l="1"/>
  <c r="K18" i="26" l="1"/>
  <c r="L18" i="26" s="1"/>
  <c r="J18" i="26"/>
  <c r="E38" i="58"/>
  <c r="D38" i="58" s="1"/>
  <c r="E37" i="58"/>
  <c r="D37" i="58"/>
  <c r="E36" i="58"/>
  <c r="D36" i="58" s="1"/>
  <c r="E35" i="58"/>
  <c r="D35" i="58" s="1"/>
  <c r="E34" i="58"/>
  <c r="D34" i="58" s="1"/>
  <c r="E33" i="58"/>
  <c r="D33" i="58" s="1"/>
  <c r="E32" i="58"/>
  <c r="D32" i="58" s="1"/>
  <c r="E31" i="58"/>
  <c r="D31" i="58" s="1"/>
  <c r="E30" i="58"/>
  <c r="D30" i="58" s="1"/>
  <c r="I30" i="58" s="1"/>
  <c r="E29" i="58"/>
  <c r="D29" i="58" s="1"/>
  <c r="E28" i="58"/>
  <c r="D28" i="58" s="1"/>
  <c r="E27" i="58"/>
  <c r="D27" i="58" s="1"/>
  <c r="E26" i="58"/>
  <c r="D26" i="58" s="1"/>
  <c r="E25" i="58"/>
  <c r="D25" i="58" s="1"/>
  <c r="E24" i="58"/>
  <c r="D24" i="58" s="1"/>
  <c r="E23" i="58"/>
  <c r="D23" i="58" s="1"/>
  <c r="E22" i="58"/>
  <c r="D22" i="58" s="1"/>
  <c r="E21" i="58"/>
  <c r="D21" i="58" s="1"/>
  <c r="E20" i="58"/>
  <c r="D20" i="58" s="1"/>
  <c r="E19" i="58"/>
  <c r="D19" i="58" s="1"/>
  <c r="G13" i="58"/>
  <c r="D13" i="58"/>
  <c r="E13" i="58" s="1"/>
  <c r="E14" i="58" s="1"/>
  <c r="G38" i="58"/>
  <c r="F38" i="58" s="1"/>
  <c r="H38" i="58" l="1"/>
  <c r="I38" i="58" s="1"/>
  <c r="G37" i="58"/>
  <c r="F37" i="58" s="1"/>
  <c r="H37" i="58" s="1"/>
  <c r="I37" i="58" s="1"/>
  <c r="G19" i="58"/>
  <c r="F19" i="58" s="1"/>
  <c r="H19" i="58" s="1"/>
  <c r="I19" i="58" s="1"/>
  <c r="G21" i="58"/>
  <c r="F21" i="58" s="1"/>
  <c r="H21" i="58" s="1"/>
  <c r="I21" i="58" s="1"/>
  <c r="G23" i="58"/>
  <c r="F23" i="58" s="1"/>
  <c r="H23" i="58" s="1"/>
  <c r="I23" i="58" s="1"/>
  <c r="G25" i="58"/>
  <c r="F25" i="58" s="1"/>
  <c r="H25" i="58" s="1"/>
  <c r="I25" i="58" s="1"/>
  <c r="G27" i="58"/>
  <c r="F27" i="58" s="1"/>
  <c r="H27" i="58" s="1"/>
  <c r="I27" i="58" s="1"/>
  <c r="G29" i="58"/>
  <c r="F29" i="58" s="1"/>
  <c r="H29" i="58" s="1"/>
  <c r="I29" i="58" s="1"/>
  <c r="G36" i="58"/>
  <c r="F36" i="58" s="1"/>
  <c r="H36" i="58" s="1"/>
  <c r="I36" i="58" s="1"/>
  <c r="G34" i="58"/>
  <c r="F34" i="58" s="1"/>
  <c r="I34" i="58" s="1"/>
  <c r="G32" i="58"/>
  <c r="F32" i="58" s="1"/>
  <c r="H32" i="58" s="1"/>
  <c r="I32" i="58" s="1"/>
  <c r="G14" i="58"/>
  <c r="H14" i="58" s="1"/>
  <c r="I14" i="58" s="1"/>
  <c r="H13" i="58"/>
  <c r="I13" i="58" s="1"/>
  <c r="G35" i="58"/>
  <c r="F35" i="58" s="1"/>
  <c r="H35" i="58" s="1"/>
  <c r="I35" i="58" s="1"/>
  <c r="G33" i="58"/>
  <c r="F33" i="58" s="1"/>
  <c r="H33" i="58" s="1"/>
  <c r="I33" i="58" s="1"/>
  <c r="G31" i="58"/>
  <c r="F31" i="58" s="1"/>
  <c r="H31" i="58" s="1"/>
  <c r="I31" i="58" s="1"/>
  <c r="H12" i="58"/>
  <c r="I12" i="58" s="1"/>
  <c r="G20" i="58"/>
  <c r="F20" i="58" s="1"/>
  <c r="H20" i="58" s="1"/>
  <c r="I20" i="58" s="1"/>
  <c r="G22" i="58"/>
  <c r="F22" i="58" s="1"/>
  <c r="H22" i="58" s="1"/>
  <c r="I22" i="58" s="1"/>
  <c r="G24" i="58"/>
  <c r="F24" i="58" s="1"/>
  <c r="H24" i="58" s="1"/>
  <c r="I24" i="58" s="1"/>
  <c r="G26" i="58"/>
  <c r="F26" i="58" s="1"/>
  <c r="H26" i="58" s="1"/>
  <c r="I26" i="58" s="1"/>
  <c r="G28" i="58"/>
  <c r="F28" i="58" s="1"/>
  <c r="H28" i="58" s="1"/>
  <c r="I28" i="58" s="1"/>
  <c r="G51" i="23" l="1"/>
  <c r="G50" i="23"/>
  <c r="G51" i="22"/>
  <c r="G50" i="22"/>
  <c r="D51" i="36"/>
  <c r="D53" i="35" l="1"/>
  <c r="E46" i="35"/>
  <c r="E45" i="35"/>
  <c r="E44" i="35"/>
  <c r="E42" i="35"/>
  <c r="E41" i="35"/>
  <c r="E40" i="35"/>
  <c r="E39" i="35"/>
  <c r="E38" i="35"/>
  <c r="E37" i="35"/>
  <c r="E36" i="35"/>
  <c r="E35" i="35"/>
  <c r="E34" i="35"/>
  <c r="E46" i="32"/>
  <c r="E45" i="32"/>
  <c r="E44" i="32"/>
  <c r="E42" i="32"/>
  <c r="E41" i="32"/>
  <c r="E40" i="32"/>
  <c r="E39" i="32"/>
  <c r="E38" i="32"/>
  <c r="E37" i="32"/>
  <c r="E36" i="32"/>
  <c r="E35" i="32"/>
  <c r="E34" i="32"/>
  <c r="E28" i="35"/>
  <c r="E27" i="35"/>
  <c r="E26" i="35"/>
  <c r="E24" i="35"/>
  <c r="E23" i="35"/>
  <c r="E22" i="35"/>
  <c r="E21" i="35"/>
  <c r="E20" i="35"/>
  <c r="E19" i="35"/>
  <c r="E18" i="35"/>
  <c r="E17" i="35"/>
  <c r="E16" i="35"/>
  <c r="E15" i="35"/>
  <c r="E14" i="35"/>
  <c r="E28" i="32"/>
  <c r="E27" i="32"/>
  <c r="E26" i="32"/>
  <c r="E24" i="32"/>
  <c r="E23" i="32"/>
  <c r="E22" i="32"/>
  <c r="E21" i="32"/>
  <c r="E20" i="32"/>
  <c r="E19" i="32"/>
  <c r="E18" i="32"/>
  <c r="E17" i="32"/>
  <c r="E16" i="32"/>
  <c r="E15" i="32"/>
  <c r="E14" i="32"/>
  <c r="G10" i="18"/>
  <c r="E10" i="18"/>
  <c r="G9" i="57"/>
  <c r="F9" i="57"/>
  <c r="E9" i="57"/>
  <c r="D9" i="57"/>
  <c r="G9" i="23"/>
  <c r="F9" i="23"/>
  <c r="E9" i="23"/>
  <c r="D9" i="23"/>
  <c r="G9" i="22"/>
  <c r="F9" i="22"/>
  <c r="D9" i="22"/>
  <c r="E9" i="22"/>
  <c r="G9" i="36"/>
  <c r="G9" i="56"/>
  <c r="G9" i="53"/>
  <c r="G9" i="35"/>
  <c r="E8" i="32"/>
  <c r="E7" i="32"/>
  <c r="G9" i="32"/>
  <c r="G51" i="57"/>
  <c r="G50" i="57"/>
  <c r="G33" i="57" l="1"/>
  <c r="E45" i="57"/>
  <c r="E44" i="57"/>
  <c r="E43" i="57"/>
  <c r="E41" i="57"/>
  <c r="E40" i="57"/>
  <c r="E39" i="57"/>
  <c r="E38" i="57"/>
  <c r="E37" i="57"/>
  <c r="E36" i="57"/>
  <c r="E35" i="57"/>
  <c r="E34" i="57"/>
  <c r="E33" i="57"/>
  <c r="H14" i="57"/>
  <c r="G15" i="57"/>
  <c r="E29" i="57"/>
  <c r="E28" i="57"/>
  <c r="E27" i="57"/>
  <c r="E25" i="57"/>
  <c r="E24" i="57"/>
  <c r="E23" i="57"/>
  <c r="E22" i="57"/>
  <c r="E21" i="57"/>
  <c r="E20" i="57"/>
  <c r="E19" i="57"/>
  <c r="E18" i="57"/>
  <c r="E17" i="57"/>
  <c r="E16" i="57"/>
  <c r="E15" i="57"/>
  <c r="E14" i="57"/>
  <c r="G52" i="18"/>
  <c r="L31" i="25" l="1"/>
  <c r="M31" i="25" s="1"/>
  <c r="K31" i="25"/>
  <c r="D31" i="25"/>
  <c r="E31" i="25" s="1"/>
  <c r="C31" i="25"/>
  <c r="O31" i="25" l="1"/>
  <c r="P31" i="25" s="1"/>
  <c r="G31" i="25"/>
  <c r="H31" i="25" s="1"/>
  <c r="F31" i="25"/>
  <c r="N31" i="25"/>
  <c r="L52" i="24"/>
  <c r="K52" i="24"/>
  <c r="D52" i="24"/>
  <c r="C52" i="24"/>
  <c r="L51" i="24"/>
  <c r="K51" i="24"/>
  <c r="D51" i="24"/>
  <c r="C51" i="24"/>
  <c r="G51" i="24" l="1"/>
  <c r="H51" i="24" s="1"/>
  <c r="E51" i="24"/>
  <c r="M51" i="24"/>
  <c r="N51" i="24"/>
  <c r="E52" i="24"/>
  <c r="G52" i="24"/>
  <c r="H52" i="24" s="1"/>
  <c r="M52" i="24"/>
  <c r="N52" i="24"/>
  <c r="O51" i="24"/>
  <c r="P51" i="24" s="1"/>
  <c r="O52" i="24"/>
  <c r="P52" i="24" s="1"/>
  <c r="F51" i="24"/>
  <c r="F52" i="24"/>
  <c r="F30" i="23"/>
  <c r="F50" i="22"/>
  <c r="F48" i="22"/>
  <c r="F46" i="22"/>
  <c r="F30" i="22"/>
  <c r="D61" i="56" l="1"/>
  <c r="D58" i="56"/>
  <c r="D61" i="53"/>
  <c r="D58" i="53"/>
  <c r="D58" i="35"/>
  <c r="D55" i="22"/>
  <c r="F54" i="57"/>
  <c r="D54" i="57"/>
  <c r="G46" i="18"/>
  <c r="G45" i="18"/>
  <c r="G44" i="18"/>
  <c r="G42" i="18"/>
  <c r="G41" i="18"/>
  <c r="G40" i="18"/>
  <c r="G39" i="18"/>
  <c r="G38" i="18"/>
  <c r="G37" i="18"/>
  <c r="G36" i="18"/>
  <c r="G35" i="18"/>
  <c r="G34" i="18"/>
  <c r="G30" i="18"/>
  <c r="G29" i="18"/>
  <c r="G28" i="18"/>
  <c r="G26" i="18"/>
  <c r="G25" i="18"/>
  <c r="G24" i="18"/>
  <c r="G23" i="18"/>
  <c r="G22" i="18"/>
  <c r="G21" i="18"/>
  <c r="G20" i="18"/>
  <c r="G19" i="18"/>
  <c r="G18" i="18"/>
  <c r="G17" i="18"/>
  <c r="G16" i="18"/>
  <c r="G15" i="18"/>
  <c r="E46" i="18"/>
  <c r="E45" i="18"/>
  <c r="E44" i="18"/>
  <c r="E42" i="18"/>
  <c r="E41" i="18"/>
  <c r="E40" i="18"/>
  <c r="E39" i="18"/>
  <c r="E38" i="18"/>
  <c r="E37" i="18"/>
  <c r="E36" i="18"/>
  <c r="E35" i="18"/>
  <c r="E34" i="18"/>
  <c r="E30" i="18"/>
  <c r="E29" i="18"/>
  <c r="E28" i="18"/>
  <c r="E26" i="18"/>
  <c r="E25" i="18"/>
  <c r="E24" i="18"/>
  <c r="E23" i="18"/>
  <c r="E22" i="18"/>
  <c r="E21" i="18"/>
  <c r="E20" i="18"/>
  <c r="E19" i="18"/>
  <c r="E18" i="18"/>
  <c r="E17" i="18"/>
  <c r="E16" i="18"/>
  <c r="E15" i="18"/>
  <c r="F54" i="23"/>
  <c r="D54" i="23"/>
  <c r="G45" i="57"/>
  <c r="G44" i="57"/>
  <c r="H44" i="57" s="1"/>
  <c r="I44" i="57" s="1"/>
  <c r="G43" i="57"/>
  <c r="G41" i="57"/>
  <c r="H41" i="57" s="1"/>
  <c r="I41" i="57" s="1"/>
  <c r="G40" i="57"/>
  <c r="G39" i="57"/>
  <c r="H39" i="57" s="1"/>
  <c r="I39" i="57" s="1"/>
  <c r="G38" i="57"/>
  <c r="G37" i="57"/>
  <c r="H37" i="57" s="1"/>
  <c r="I37" i="57" s="1"/>
  <c r="G36" i="57"/>
  <c r="G35" i="57"/>
  <c r="H35" i="57" s="1"/>
  <c r="I35" i="57" s="1"/>
  <c r="G34" i="57"/>
  <c r="G29" i="57"/>
  <c r="G28" i="57"/>
  <c r="G27" i="57"/>
  <c r="G25" i="57"/>
  <c r="G24" i="57"/>
  <c r="G23" i="57"/>
  <c r="G22" i="57"/>
  <c r="G21" i="57"/>
  <c r="G20" i="57"/>
  <c r="H20" i="57" s="1"/>
  <c r="I20" i="57" s="1"/>
  <c r="G19" i="57"/>
  <c r="G18" i="57"/>
  <c r="G17" i="57"/>
  <c r="G16" i="57"/>
  <c r="G14" i="57"/>
  <c r="G8" i="57"/>
  <c r="E8" i="57"/>
  <c r="G7" i="57"/>
  <c r="E7" i="57"/>
  <c r="G45" i="23"/>
  <c r="E45" i="23"/>
  <c r="G44" i="23"/>
  <c r="E44" i="23"/>
  <c r="G43" i="23"/>
  <c r="E43" i="23"/>
  <c r="G41" i="23"/>
  <c r="E41" i="23"/>
  <c r="G40" i="23"/>
  <c r="E40" i="23"/>
  <c r="G39" i="23"/>
  <c r="E39" i="23"/>
  <c r="G38" i="23"/>
  <c r="E38" i="23"/>
  <c r="G37" i="23"/>
  <c r="E37" i="23"/>
  <c r="G36" i="23"/>
  <c r="E36" i="23"/>
  <c r="G35" i="23"/>
  <c r="E35" i="23"/>
  <c r="G34" i="23"/>
  <c r="E34" i="23"/>
  <c r="G33" i="23"/>
  <c r="E33" i="23"/>
  <c r="G29" i="23"/>
  <c r="E29" i="23"/>
  <c r="G28" i="23"/>
  <c r="E28" i="23"/>
  <c r="G27" i="23"/>
  <c r="E27" i="23"/>
  <c r="G25" i="23"/>
  <c r="E25" i="23"/>
  <c r="G24" i="23"/>
  <c r="E24" i="23"/>
  <c r="G23" i="23"/>
  <c r="E23" i="23"/>
  <c r="G22" i="23"/>
  <c r="E22" i="23"/>
  <c r="G21" i="23"/>
  <c r="E21" i="23"/>
  <c r="G20" i="23"/>
  <c r="E20" i="23"/>
  <c r="G19" i="23"/>
  <c r="E19" i="23"/>
  <c r="G18" i="23"/>
  <c r="E18" i="23"/>
  <c r="G17" i="23"/>
  <c r="E17" i="23"/>
  <c r="G16" i="23"/>
  <c r="E16" i="23"/>
  <c r="G15" i="23"/>
  <c r="E15" i="23"/>
  <c r="G14" i="23"/>
  <c r="E14" i="23"/>
  <c r="G8" i="23"/>
  <c r="E8" i="23"/>
  <c r="G7" i="23"/>
  <c r="E7" i="23"/>
  <c r="F54" i="22"/>
  <c r="D54" i="22"/>
  <c r="F55" i="36"/>
  <c r="D55" i="36"/>
  <c r="F57" i="56"/>
  <c r="D57" i="56"/>
  <c r="D59" i="56" s="1"/>
  <c r="F57" i="53"/>
  <c r="D57" i="53"/>
  <c r="D59" i="53" s="1"/>
  <c r="F57" i="35"/>
  <c r="D57" i="35"/>
  <c r="D59" i="35" s="1"/>
  <c r="G45" i="22"/>
  <c r="G44" i="22"/>
  <c r="G43" i="22"/>
  <c r="G41" i="22"/>
  <c r="G40" i="22"/>
  <c r="G39" i="22"/>
  <c r="G38" i="22"/>
  <c r="G37" i="22"/>
  <c r="G36" i="22"/>
  <c r="G35" i="22"/>
  <c r="G34" i="22"/>
  <c r="G33" i="22"/>
  <c r="G29" i="22"/>
  <c r="G28" i="22"/>
  <c r="G27" i="22"/>
  <c r="G25" i="22"/>
  <c r="G24" i="22"/>
  <c r="G23" i="22"/>
  <c r="G22" i="22"/>
  <c r="G21" i="22"/>
  <c r="G20" i="22"/>
  <c r="G19" i="22"/>
  <c r="G18" i="22"/>
  <c r="G17" i="22"/>
  <c r="G16" i="22"/>
  <c r="G15" i="22"/>
  <c r="G14" i="22"/>
  <c r="G8" i="22"/>
  <c r="G7" i="22"/>
  <c r="D56" i="22" l="1"/>
  <c r="D60" i="56"/>
  <c r="D60" i="35"/>
  <c r="D60" i="53"/>
  <c r="E47" i="18"/>
  <c r="D47" i="18" s="1"/>
  <c r="G47" i="18"/>
  <c r="F47" i="18" s="1"/>
  <c r="D57" i="22"/>
  <c r="G46" i="57"/>
  <c r="F46" i="57" s="1"/>
  <c r="H22" i="57"/>
  <c r="I22" i="57" s="1"/>
  <c r="H24" i="57"/>
  <c r="I24" i="57" s="1"/>
  <c r="H29" i="57"/>
  <c r="I29" i="57" s="1"/>
  <c r="H15" i="57"/>
  <c r="I15" i="57" s="1"/>
  <c r="H16" i="57"/>
  <c r="I16" i="57" s="1"/>
  <c r="E30" i="57"/>
  <c r="D30" i="57" s="1"/>
  <c r="H17" i="57"/>
  <c r="I17" i="57" s="1"/>
  <c r="H19" i="57"/>
  <c r="I19" i="57" s="1"/>
  <c r="H27" i="57"/>
  <c r="I27" i="57" s="1"/>
  <c r="G30" i="57"/>
  <c r="F30" i="57" s="1"/>
  <c r="H21" i="57"/>
  <c r="I21" i="57" s="1"/>
  <c r="H23" i="57"/>
  <c r="I23" i="57" s="1"/>
  <c r="H18" i="57"/>
  <c r="I18" i="57" s="1"/>
  <c r="H25" i="57"/>
  <c r="I25" i="57" s="1"/>
  <c r="H28" i="57"/>
  <c r="I28" i="57" s="1"/>
  <c r="E46" i="57"/>
  <c r="D46" i="57" s="1"/>
  <c r="H8" i="57"/>
  <c r="I8" i="57" s="1"/>
  <c r="I14" i="57"/>
  <c r="H34" i="57"/>
  <c r="I34" i="57" s="1"/>
  <c r="H36" i="57"/>
  <c r="I36" i="57" s="1"/>
  <c r="H38" i="57"/>
  <c r="I38" i="57" s="1"/>
  <c r="H40" i="57"/>
  <c r="I40" i="57" s="1"/>
  <c r="H43" i="57"/>
  <c r="I43" i="57" s="1"/>
  <c r="H45" i="57"/>
  <c r="I45" i="57" s="1"/>
  <c r="H9" i="23"/>
  <c r="I9" i="23" s="1"/>
  <c r="G46" i="23"/>
  <c r="F46" i="23" s="1"/>
  <c r="H14" i="23"/>
  <c r="I14" i="23" s="1"/>
  <c r="H16" i="23"/>
  <c r="I16" i="23" s="1"/>
  <c r="H18" i="23"/>
  <c r="I18" i="23" s="1"/>
  <c r="H20" i="23"/>
  <c r="I20" i="23" s="1"/>
  <c r="H22" i="23"/>
  <c r="I22" i="23" s="1"/>
  <c r="H24" i="23"/>
  <c r="I24" i="23" s="1"/>
  <c r="H27" i="23"/>
  <c r="I27" i="23" s="1"/>
  <c r="H29" i="23"/>
  <c r="I29" i="23" s="1"/>
  <c r="E30" i="23"/>
  <c r="D30" i="23" s="1"/>
  <c r="H34" i="23"/>
  <c r="I34" i="23" s="1"/>
  <c r="H40" i="23"/>
  <c r="I40" i="23" s="1"/>
  <c r="H43" i="23"/>
  <c r="I43" i="23" s="1"/>
  <c r="H45" i="23"/>
  <c r="I45" i="23" s="1"/>
  <c r="H38" i="23"/>
  <c r="I38" i="23" s="1"/>
  <c r="H17" i="23"/>
  <c r="I17" i="23" s="1"/>
  <c r="H21" i="23"/>
  <c r="I21" i="23" s="1"/>
  <c r="H23" i="23"/>
  <c r="I23" i="23" s="1"/>
  <c r="H25" i="23"/>
  <c r="I25" i="23" s="1"/>
  <c r="H28" i="23"/>
  <c r="I28" i="23" s="1"/>
  <c r="E46" i="23"/>
  <c r="D46" i="23" s="1"/>
  <c r="H36" i="23"/>
  <c r="I36" i="23" s="1"/>
  <c r="H15" i="23"/>
  <c r="I15" i="23" s="1"/>
  <c r="H19" i="23"/>
  <c r="I19" i="23" s="1"/>
  <c r="H8" i="23"/>
  <c r="I8" i="23" s="1"/>
  <c r="H33" i="23"/>
  <c r="I33" i="23" s="1"/>
  <c r="H35" i="23"/>
  <c r="I35" i="23" s="1"/>
  <c r="H37" i="23"/>
  <c r="I37" i="23" s="1"/>
  <c r="H39" i="23"/>
  <c r="I39" i="23" s="1"/>
  <c r="H41" i="23"/>
  <c r="I41" i="23" s="1"/>
  <c r="H44" i="23"/>
  <c r="I44" i="23" s="1"/>
  <c r="H7" i="57"/>
  <c r="I7" i="57" s="1"/>
  <c r="H33" i="57"/>
  <c r="I33" i="57" s="1"/>
  <c r="G30" i="23"/>
  <c r="H7" i="23"/>
  <c r="I7" i="23" s="1"/>
  <c r="G45" i="36"/>
  <c r="E45" i="36"/>
  <c r="G44" i="36"/>
  <c r="E44" i="36"/>
  <c r="G43" i="36"/>
  <c r="E43" i="36"/>
  <c r="G41" i="36"/>
  <c r="E41" i="36"/>
  <c r="G40" i="36"/>
  <c r="E40" i="36"/>
  <c r="G39" i="36"/>
  <c r="E39" i="36"/>
  <c r="G38" i="36"/>
  <c r="E38" i="36"/>
  <c r="G37" i="36"/>
  <c r="E37" i="36"/>
  <c r="G36" i="36"/>
  <c r="E36" i="36"/>
  <c r="G35" i="36"/>
  <c r="E35" i="36"/>
  <c r="G34" i="36"/>
  <c r="E34" i="36"/>
  <c r="G33" i="36"/>
  <c r="E33" i="36"/>
  <c r="G28" i="36"/>
  <c r="E28" i="36"/>
  <c r="G27" i="36"/>
  <c r="E27" i="36"/>
  <c r="G26" i="36"/>
  <c r="E26" i="36"/>
  <c r="G24" i="36"/>
  <c r="E24" i="36"/>
  <c r="G23" i="36"/>
  <c r="E23" i="36"/>
  <c r="G22" i="36"/>
  <c r="E22" i="36"/>
  <c r="G21" i="36"/>
  <c r="E21" i="36"/>
  <c r="G20" i="36"/>
  <c r="E20" i="36"/>
  <c r="G19" i="36"/>
  <c r="E19" i="36"/>
  <c r="G18" i="36"/>
  <c r="E18" i="36"/>
  <c r="G17" i="36"/>
  <c r="E17" i="36"/>
  <c r="G16" i="36"/>
  <c r="E16" i="36"/>
  <c r="G15" i="36"/>
  <c r="E15" i="36"/>
  <c r="G14" i="36"/>
  <c r="E14" i="36"/>
  <c r="F9" i="36"/>
  <c r="D9" i="36"/>
  <c r="E9" i="36" s="1"/>
  <c r="G8" i="36"/>
  <c r="E8" i="36"/>
  <c r="G7" i="36"/>
  <c r="E7" i="36"/>
  <c r="M48" i="56"/>
  <c r="L48" i="56"/>
  <c r="K48" i="56"/>
  <c r="J48" i="56"/>
  <c r="M47" i="56"/>
  <c r="L47" i="56"/>
  <c r="K47" i="56"/>
  <c r="J47" i="56"/>
  <c r="J46" i="56"/>
  <c r="G46" i="56"/>
  <c r="H46" i="56" s="1"/>
  <c r="E46" i="56"/>
  <c r="J45" i="56"/>
  <c r="G45" i="56"/>
  <c r="H45" i="56" s="1"/>
  <c r="E45" i="56"/>
  <c r="J44" i="56"/>
  <c r="G44" i="56"/>
  <c r="H44" i="56" s="1"/>
  <c r="E44" i="56"/>
  <c r="M43" i="56"/>
  <c r="L43" i="56"/>
  <c r="K43" i="56"/>
  <c r="J43" i="56"/>
  <c r="J42" i="56"/>
  <c r="G42" i="56"/>
  <c r="H42" i="56" s="1"/>
  <c r="E42" i="56"/>
  <c r="J41" i="56"/>
  <c r="G41" i="56"/>
  <c r="H41" i="56" s="1"/>
  <c r="E41" i="56"/>
  <c r="J40" i="56"/>
  <c r="G40" i="56"/>
  <c r="H40" i="56" s="1"/>
  <c r="E40" i="56"/>
  <c r="J39" i="56"/>
  <c r="G39" i="56"/>
  <c r="H39" i="56" s="1"/>
  <c r="E39" i="56"/>
  <c r="J38" i="56"/>
  <c r="G38" i="56"/>
  <c r="H38" i="56" s="1"/>
  <c r="E38" i="56"/>
  <c r="J37" i="56"/>
  <c r="G37" i="56"/>
  <c r="H37" i="56" s="1"/>
  <c r="E37" i="56"/>
  <c r="J36" i="56"/>
  <c r="G36" i="56"/>
  <c r="H36" i="56" s="1"/>
  <c r="E36" i="56"/>
  <c r="J35" i="56"/>
  <c r="G35" i="56"/>
  <c r="H35" i="56" s="1"/>
  <c r="E35" i="56"/>
  <c r="J34" i="56"/>
  <c r="G34" i="56"/>
  <c r="G49" i="56" s="1"/>
  <c r="E34" i="56"/>
  <c r="E49" i="56" s="1"/>
  <c r="D49" i="56" s="1"/>
  <c r="G31" i="56"/>
  <c r="M30" i="56"/>
  <c r="L30" i="56"/>
  <c r="K30" i="56"/>
  <c r="J30" i="56"/>
  <c r="M29" i="56"/>
  <c r="L29" i="56"/>
  <c r="K29" i="56"/>
  <c r="J29" i="56"/>
  <c r="J28" i="56"/>
  <c r="I28" i="56"/>
  <c r="M28" i="56" s="1"/>
  <c r="H28" i="56"/>
  <c r="L28" i="56" s="1"/>
  <c r="G28" i="56"/>
  <c r="K28" i="56" s="1"/>
  <c r="E28" i="56"/>
  <c r="M27" i="56"/>
  <c r="J27" i="56"/>
  <c r="I27" i="56"/>
  <c r="H27" i="56"/>
  <c r="L27" i="56" s="1"/>
  <c r="G27" i="56"/>
  <c r="K27" i="56" s="1"/>
  <c r="E27" i="56"/>
  <c r="M26" i="56"/>
  <c r="J26" i="56"/>
  <c r="I26" i="56"/>
  <c r="H26" i="56"/>
  <c r="L26" i="56" s="1"/>
  <c r="G26" i="56"/>
  <c r="K26" i="56" s="1"/>
  <c r="E26" i="56"/>
  <c r="M25" i="56"/>
  <c r="L25" i="56"/>
  <c r="K25" i="56"/>
  <c r="J25" i="56"/>
  <c r="J24" i="56"/>
  <c r="I24" i="56"/>
  <c r="M24" i="56" s="1"/>
  <c r="H24" i="56"/>
  <c r="L24" i="56" s="1"/>
  <c r="G24" i="56"/>
  <c r="K24" i="56" s="1"/>
  <c r="E24" i="56"/>
  <c r="J23" i="56"/>
  <c r="I23" i="56"/>
  <c r="M23" i="56" s="1"/>
  <c r="H23" i="56"/>
  <c r="L23" i="56" s="1"/>
  <c r="G23" i="56"/>
  <c r="K23" i="56" s="1"/>
  <c r="E23" i="56"/>
  <c r="J22" i="56"/>
  <c r="I22" i="56"/>
  <c r="M22" i="56" s="1"/>
  <c r="H22" i="56"/>
  <c r="L22" i="56" s="1"/>
  <c r="G22" i="56"/>
  <c r="K22" i="56" s="1"/>
  <c r="E22" i="56"/>
  <c r="J21" i="56"/>
  <c r="I21" i="56"/>
  <c r="M21" i="56" s="1"/>
  <c r="H21" i="56"/>
  <c r="L21" i="56" s="1"/>
  <c r="G21" i="56"/>
  <c r="K21" i="56" s="1"/>
  <c r="E21" i="56"/>
  <c r="J20" i="56"/>
  <c r="I20" i="56"/>
  <c r="M20" i="56" s="1"/>
  <c r="H20" i="56"/>
  <c r="L20" i="56" s="1"/>
  <c r="G20" i="56"/>
  <c r="K20" i="56" s="1"/>
  <c r="E20" i="56"/>
  <c r="J19" i="56"/>
  <c r="I19" i="56"/>
  <c r="M19" i="56" s="1"/>
  <c r="H19" i="56"/>
  <c r="L19" i="56" s="1"/>
  <c r="G19" i="56"/>
  <c r="K19" i="56" s="1"/>
  <c r="E19" i="56"/>
  <c r="J18" i="56"/>
  <c r="I18" i="56"/>
  <c r="M18" i="56" s="1"/>
  <c r="H18" i="56"/>
  <c r="L18" i="56" s="1"/>
  <c r="G18" i="56"/>
  <c r="K18" i="56" s="1"/>
  <c r="E18" i="56"/>
  <c r="J17" i="56"/>
  <c r="I17" i="56"/>
  <c r="M17" i="56" s="1"/>
  <c r="H17" i="56"/>
  <c r="L17" i="56" s="1"/>
  <c r="G17" i="56"/>
  <c r="K17" i="56" s="1"/>
  <c r="E17" i="56"/>
  <c r="J16" i="56"/>
  <c r="I16" i="56"/>
  <c r="M16" i="56" s="1"/>
  <c r="H16" i="56"/>
  <c r="L16" i="56" s="1"/>
  <c r="G16" i="56"/>
  <c r="K16" i="56" s="1"/>
  <c r="E16" i="56"/>
  <c r="J15" i="56"/>
  <c r="I15" i="56"/>
  <c r="M15" i="56" s="1"/>
  <c r="H15" i="56"/>
  <c r="L15" i="56" s="1"/>
  <c r="G15" i="56"/>
  <c r="K15" i="56" s="1"/>
  <c r="E15" i="56"/>
  <c r="J14" i="56"/>
  <c r="I14" i="56"/>
  <c r="M14" i="56" s="1"/>
  <c r="H14" i="56"/>
  <c r="L14" i="56" s="1"/>
  <c r="G14" i="56"/>
  <c r="K14" i="56" s="1"/>
  <c r="E14" i="56"/>
  <c r="E31" i="56" s="1"/>
  <c r="F9" i="56"/>
  <c r="D9" i="56"/>
  <c r="E9" i="56" s="1"/>
  <c r="H8" i="56"/>
  <c r="I8" i="56" s="1"/>
  <c r="G8" i="56"/>
  <c r="E8" i="56"/>
  <c r="L7" i="56"/>
  <c r="M7" i="56" s="1"/>
  <c r="K7" i="56"/>
  <c r="G7" i="56"/>
  <c r="E7" i="56"/>
  <c r="M48" i="53"/>
  <c r="L48" i="53"/>
  <c r="K48" i="53"/>
  <c r="J48" i="53"/>
  <c r="M47" i="53"/>
  <c r="L47" i="53"/>
  <c r="K47" i="53"/>
  <c r="J47" i="53"/>
  <c r="J46" i="53"/>
  <c r="G46" i="53"/>
  <c r="H46" i="53" s="1"/>
  <c r="E46" i="53"/>
  <c r="J45" i="53"/>
  <c r="G45" i="53"/>
  <c r="H45" i="53" s="1"/>
  <c r="E45" i="53"/>
  <c r="J44" i="53"/>
  <c r="G44" i="53"/>
  <c r="H44" i="53" s="1"/>
  <c r="E44" i="53"/>
  <c r="M43" i="53"/>
  <c r="L43" i="53"/>
  <c r="K43" i="53"/>
  <c r="J43" i="53"/>
  <c r="J42" i="53"/>
  <c r="G42" i="53"/>
  <c r="K42" i="53" s="1"/>
  <c r="E42" i="53"/>
  <c r="J41" i="53"/>
  <c r="G41" i="53"/>
  <c r="H41" i="53" s="1"/>
  <c r="E41" i="53"/>
  <c r="J40" i="53"/>
  <c r="G40" i="53"/>
  <c r="H40" i="53" s="1"/>
  <c r="E40" i="53"/>
  <c r="J39" i="53"/>
  <c r="G39" i="53"/>
  <c r="H39" i="53" s="1"/>
  <c r="E39" i="53"/>
  <c r="J38" i="53"/>
  <c r="G38" i="53"/>
  <c r="K38" i="53" s="1"/>
  <c r="E38" i="53"/>
  <c r="J37" i="53"/>
  <c r="G37" i="53"/>
  <c r="H37" i="53" s="1"/>
  <c r="E37" i="53"/>
  <c r="J36" i="53"/>
  <c r="G36" i="53"/>
  <c r="H36" i="53" s="1"/>
  <c r="E36" i="53"/>
  <c r="J35" i="53"/>
  <c r="G35" i="53"/>
  <c r="H35" i="53" s="1"/>
  <c r="E35" i="53"/>
  <c r="J34" i="53"/>
  <c r="G34" i="53"/>
  <c r="G49" i="53" s="1"/>
  <c r="E34" i="53"/>
  <c r="E49" i="53" s="1"/>
  <c r="D49" i="53" s="1"/>
  <c r="G31" i="53"/>
  <c r="H31" i="53" s="1"/>
  <c r="M30" i="53"/>
  <c r="L30" i="53"/>
  <c r="K30" i="53"/>
  <c r="J30" i="53"/>
  <c r="M29" i="53"/>
  <c r="L29" i="53"/>
  <c r="K29" i="53"/>
  <c r="J29" i="53"/>
  <c r="J28" i="53"/>
  <c r="I28" i="53"/>
  <c r="M28" i="53" s="1"/>
  <c r="H28" i="53"/>
  <c r="L28" i="53" s="1"/>
  <c r="G28" i="53"/>
  <c r="K28" i="53" s="1"/>
  <c r="E28" i="53"/>
  <c r="J27" i="53"/>
  <c r="I27" i="53"/>
  <c r="M27" i="53" s="1"/>
  <c r="H27" i="53"/>
  <c r="L27" i="53" s="1"/>
  <c r="G27" i="53"/>
  <c r="K27" i="53" s="1"/>
  <c r="E27" i="53"/>
  <c r="J26" i="53"/>
  <c r="I26" i="53"/>
  <c r="M26" i="53" s="1"/>
  <c r="H26" i="53"/>
  <c r="L26" i="53" s="1"/>
  <c r="G26" i="53"/>
  <c r="K26" i="53" s="1"/>
  <c r="E26" i="53"/>
  <c r="M25" i="53"/>
  <c r="L25" i="53"/>
  <c r="K25" i="53"/>
  <c r="J25" i="53"/>
  <c r="J24" i="53"/>
  <c r="I24" i="53"/>
  <c r="M24" i="53" s="1"/>
  <c r="H24" i="53"/>
  <c r="L24" i="53" s="1"/>
  <c r="G24" i="53"/>
  <c r="K24" i="53" s="1"/>
  <c r="E24" i="53"/>
  <c r="J23" i="53"/>
  <c r="I23" i="53"/>
  <c r="M23" i="53" s="1"/>
  <c r="H23" i="53"/>
  <c r="L23" i="53" s="1"/>
  <c r="G23" i="53"/>
  <c r="K23" i="53" s="1"/>
  <c r="E23" i="53"/>
  <c r="J22" i="53"/>
  <c r="H22" i="53"/>
  <c r="I22" i="53" s="1"/>
  <c r="M22" i="53" s="1"/>
  <c r="G22" i="53"/>
  <c r="K22" i="53" s="1"/>
  <c r="E22" i="53"/>
  <c r="J21" i="53"/>
  <c r="H21" i="53"/>
  <c r="I21" i="53" s="1"/>
  <c r="M21" i="53" s="1"/>
  <c r="G21" i="53"/>
  <c r="K21" i="53" s="1"/>
  <c r="E21" i="53"/>
  <c r="J20" i="53"/>
  <c r="H20" i="53"/>
  <c r="I20" i="53" s="1"/>
  <c r="M20" i="53" s="1"/>
  <c r="G20" i="53"/>
  <c r="K20" i="53" s="1"/>
  <c r="E20" i="53"/>
  <c r="J19" i="53"/>
  <c r="H19" i="53"/>
  <c r="I19" i="53" s="1"/>
  <c r="M19" i="53" s="1"/>
  <c r="G19" i="53"/>
  <c r="K19" i="53" s="1"/>
  <c r="E19" i="53"/>
  <c r="J18" i="53"/>
  <c r="H18" i="53"/>
  <c r="I18" i="53" s="1"/>
  <c r="M18" i="53" s="1"/>
  <c r="G18" i="53"/>
  <c r="K18" i="53" s="1"/>
  <c r="E18" i="53"/>
  <c r="J17" i="53"/>
  <c r="H17" i="53"/>
  <c r="I17" i="53" s="1"/>
  <c r="M17" i="53" s="1"/>
  <c r="G17" i="53"/>
  <c r="K17" i="53" s="1"/>
  <c r="E17" i="53"/>
  <c r="J16" i="53"/>
  <c r="H16" i="53"/>
  <c r="I16" i="53" s="1"/>
  <c r="M16" i="53" s="1"/>
  <c r="G16" i="53"/>
  <c r="K16" i="53" s="1"/>
  <c r="E16" i="53"/>
  <c r="J15" i="53"/>
  <c r="H15" i="53"/>
  <c r="I15" i="53" s="1"/>
  <c r="M15" i="53" s="1"/>
  <c r="G15" i="53"/>
  <c r="K15" i="53" s="1"/>
  <c r="E15" i="53"/>
  <c r="J14" i="53"/>
  <c r="H14" i="53"/>
  <c r="I14" i="53" s="1"/>
  <c r="M14" i="53" s="1"/>
  <c r="G14" i="53"/>
  <c r="K14" i="53" s="1"/>
  <c r="E14" i="53"/>
  <c r="E31" i="53" s="1"/>
  <c r="F9" i="53"/>
  <c r="D9" i="53"/>
  <c r="E9" i="53" s="1"/>
  <c r="H8" i="53"/>
  <c r="I8" i="53" s="1"/>
  <c r="G8" i="53"/>
  <c r="E8" i="53"/>
  <c r="L7" i="53"/>
  <c r="M7" i="53" s="1"/>
  <c r="K7" i="53"/>
  <c r="G7" i="53"/>
  <c r="E7" i="53"/>
  <c r="G49" i="35"/>
  <c r="K49" i="35" s="1"/>
  <c r="E49" i="35"/>
  <c r="D49" i="35" s="1"/>
  <c r="M48" i="35"/>
  <c r="L48" i="35"/>
  <c r="K48" i="35"/>
  <c r="J48" i="35"/>
  <c r="M47" i="35"/>
  <c r="L47" i="35"/>
  <c r="K47" i="35"/>
  <c r="J47" i="35"/>
  <c r="J46" i="35"/>
  <c r="H46" i="35"/>
  <c r="L46" i="35" s="1"/>
  <c r="G46" i="35"/>
  <c r="K46" i="35" s="1"/>
  <c r="J45" i="35"/>
  <c r="H45" i="35"/>
  <c r="L45" i="35" s="1"/>
  <c r="G45" i="35"/>
  <c r="K45" i="35" s="1"/>
  <c r="J44" i="35"/>
  <c r="H44" i="35"/>
  <c r="L44" i="35" s="1"/>
  <c r="G44" i="35"/>
  <c r="K44" i="35" s="1"/>
  <c r="M43" i="35"/>
  <c r="L43" i="35"/>
  <c r="K43" i="35"/>
  <c r="J43" i="35"/>
  <c r="J42" i="35"/>
  <c r="H42" i="35"/>
  <c r="I42" i="35" s="1"/>
  <c r="M42" i="35" s="1"/>
  <c r="G42" i="35"/>
  <c r="K42" i="35" s="1"/>
  <c r="J41" i="35"/>
  <c r="H41" i="35"/>
  <c r="L41" i="35" s="1"/>
  <c r="G41" i="35"/>
  <c r="K41" i="35" s="1"/>
  <c r="J40" i="35"/>
  <c r="H40" i="35"/>
  <c r="L40" i="35" s="1"/>
  <c r="G40" i="35"/>
  <c r="K40" i="35" s="1"/>
  <c r="J39" i="35"/>
  <c r="H39" i="35"/>
  <c r="L39" i="35" s="1"/>
  <c r="G39" i="35"/>
  <c r="K39" i="35" s="1"/>
  <c r="J38" i="35"/>
  <c r="H38" i="35"/>
  <c r="L38" i="35" s="1"/>
  <c r="G38" i="35"/>
  <c r="K38" i="35" s="1"/>
  <c r="J37" i="35"/>
  <c r="H37" i="35"/>
  <c r="L37" i="35" s="1"/>
  <c r="G37" i="35"/>
  <c r="K37" i="35" s="1"/>
  <c r="J36" i="35"/>
  <c r="H36" i="35"/>
  <c r="I36" i="35" s="1"/>
  <c r="M36" i="35" s="1"/>
  <c r="G36" i="35"/>
  <c r="K36" i="35" s="1"/>
  <c r="J35" i="35"/>
  <c r="H35" i="35"/>
  <c r="I35" i="35" s="1"/>
  <c r="M35" i="35" s="1"/>
  <c r="G35" i="35"/>
  <c r="K35" i="35" s="1"/>
  <c r="J34" i="35"/>
  <c r="H34" i="35"/>
  <c r="I34" i="35" s="1"/>
  <c r="M34" i="35" s="1"/>
  <c r="G34" i="35"/>
  <c r="K34" i="35" s="1"/>
  <c r="M30" i="35"/>
  <c r="L30" i="35"/>
  <c r="K30" i="35"/>
  <c r="J30" i="35"/>
  <c r="M29" i="35"/>
  <c r="L29" i="35"/>
  <c r="K29" i="35"/>
  <c r="J29" i="35"/>
  <c r="J28" i="35"/>
  <c r="G28" i="35"/>
  <c r="K28" i="35" s="1"/>
  <c r="J27" i="35"/>
  <c r="G27" i="35"/>
  <c r="H27" i="35" s="1"/>
  <c r="J26" i="35"/>
  <c r="G26" i="35"/>
  <c r="K26" i="35" s="1"/>
  <c r="M25" i="35"/>
  <c r="L25" i="35"/>
  <c r="K25" i="35"/>
  <c r="J25" i="35"/>
  <c r="J24" i="35"/>
  <c r="G24" i="35"/>
  <c r="K24" i="35" s="1"/>
  <c r="J23" i="35"/>
  <c r="G23" i="35"/>
  <c r="K23" i="35" s="1"/>
  <c r="J22" i="35"/>
  <c r="G22" i="35"/>
  <c r="H22" i="35" s="1"/>
  <c r="J21" i="35"/>
  <c r="G21" i="35"/>
  <c r="K21" i="35" s="1"/>
  <c r="J20" i="35"/>
  <c r="G20" i="35"/>
  <c r="H20" i="35" s="1"/>
  <c r="J19" i="35"/>
  <c r="G19" i="35"/>
  <c r="K19" i="35" s="1"/>
  <c r="J18" i="35"/>
  <c r="G18" i="35"/>
  <c r="H18" i="35" s="1"/>
  <c r="J17" i="35"/>
  <c r="G17" i="35"/>
  <c r="K17" i="35" s="1"/>
  <c r="J16" i="35"/>
  <c r="G16" i="35"/>
  <c r="K16" i="35" s="1"/>
  <c r="J15" i="35"/>
  <c r="G15" i="35"/>
  <c r="H15" i="35" s="1"/>
  <c r="J14" i="35"/>
  <c r="G14" i="35"/>
  <c r="K14" i="35" s="1"/>
  <c r="E31" i="35"/>
  <c r="F9" i="35"/>
  <c r="E9" i="35"/>
  <c r="D9" i="35"/>
  <c r="L8" i="35"/>
  <c r="M8" i="35" s="1"/>
  <c r="G8" i="35"/>
  <c r="H8" i="35" s="1"/>
  <c r="I8" i="35" s="1"/>
  <c r="E8" i="35"/>
  <c r="K7" i="35"/>
  <c r="G7" i="35"/>
  <c r="E7" i="35"/>
  <c r="D57" i="32"/>
  <c r="F57" i="32"/>
  <c r="G46" i="32"/>
  <c r="H46" i="32" s="1"/>
  <c r="I46" i="32" s="1"/>
  <c r="G45" i="32"/>
  <c r="H45" i="32" s="1"/>
  <c r="I45" i="32" s="1"/>
  <c r="G44" i="32"/>
  <c r="H44" i="32" s="1"/>
  <c r="I44" i="32" s="1"/>
  <c r="G28" i="32"/>
  <c r="H28" i="32" s="1"/>
  <c r="I28" i="32" s="1"/>
  <c r="G27" i="32"/>
  <c r="H27" i="32" s="1"/>
  <c r="I27" i="32" s="1"/>
  <c r="G26" i="32"/>
  <c r="H26" i="32" s="1"/>
  <c r="I26" i="32" s="1"/>
  <c r="G14" i="32"/>
  <c r="F9" i="32"/>
  <c r="G8" i="32"/>
  <c r="D9" i="32"/>
  <c r="E9" i="32" s="1"/>
  <c r="K7" i="32"/>
  <c r="G7" i="32"/>
  <c r="J46" i="32"/>
  <c r="J45" i="32"/>
  <c r="J44" i="32"/>
  <c r="J28" i="32"/>
  <c r="J27" i="32"/>
  <c r="J26" i="32"/>
  <c r="D59" i="32" l="1"/>
  <c r="D60" i="32"/>
  <c r="H30" i="57"/>
  <c r="I30" i="57" s="1"/>
  <c r="E48" i="57"/>
  <c r="D48" i="57" s="1"/>
  <c r="E30" i="36"/>
  <c r="D30" i="36" s="1"/>
  <c r="E47" i="36"/>
  <c r="D47" i="36" s="1"/>
  <c r="H16" i="36"/>
  <c r="H18" i="36"/>
  <c r="H20" i="36"/>
  <c r="H22" i="36"/>
  <c r="H24" i="36"/>
  <c r="H27" i="36"/>
  <c r="H33" i="36"/>
  <c r="H35" i="36"/>
  <c r="H37" i="36"/>
  <c r="H39" i="36"/>
  <c r="H41" i="36"/>
  <c r="H44" i="36"/>
  <c r="H34" i="36"/>
  <c r="H36" i="36"/>
  <c r="H38" i="36"/>
  <c r="H40" i="36"/>
  <c r="H43" i="36"/>
  <c r="H45" i="36"/>
  <c r="G47" i="36"/>
  <c r="H8" i="36"/>
  <c r="I8" i="36" s="1"/>
  <c r="H15" i="36"/>
  <c r="H17" i="36"/>
  <c r="I17" i="36" s="1"/>
  <c r="H19" i="36"/>
  <c r="H21" i="36"/>
  <c r="H23" i="36"/>
  <c r="H26" i="36"/>
  <c r="H28" i="36"/>
  <c r="G30" i="36"/>
  <c r="G48" i="57"/>
  <c r="H46" i="57"/>
  <c r="I46" i="57" s="1"/>
  <c r="E51" i="57"/>
  <c r="D51" i="57" s="1"/>
  <c r="E48" i="23"/>
  <c r="D48" i="23" s="1"/>
  <c r="H46" i="23"/>
  <c r="I46" i="23" s="1"/>
  <c r="H9" i="57"/>
  <c r="I9" i="57" s="1"/>
  <c r="E50" i="57"/>
  <c r="D50" i="57" s="1"/>
  <c r="H30" i="23"/>
  <c r="I30" i="23" s="1"/>
  <c r="G48" i="23"/>
  <c r="F48" i="23" s="1"/>
  <c r="H9" i="36"/>
  <c r="H14" i="36"/>
  <c r="H7" i="36"/>
  <c r="I7" i="36" s="1"/>
  <c r="I40" i="56"/>
  <c r="M40" i="56" s="1"/>
  <c r="L40" i="56"/>
  <c r="I35" i="56"/>
  <c r="M35" i="56" s="1"/>
  <c r="L35" i="56"/>
  <c r="I39" i="56"/>
  <c r="M39" i="56" s="1"/>
  <c r="L39" i="56"/>
  <c r="I44" i="56"/>
  <c r="M44" i="56" s="1"/>
  <c r="L44" i="56"/>
  <c r="K49" i="56"/>
  <c r="F49" i="56"/>
  <c r="J49" i="56" s="1"/>
  <c r="H49" i="56"/>
  <c r="I38" i="56"/>
  <c r="M38" i="56" s="1"/>
  <c r="L38" i="56"/>
  <c r="I42" i="56"/>
  <c r="M42" i="56" s="1"/>
  <c r="L42" i="56"/>
  <c r="H9" i="56"/>
  <c r="I37" i="56"/>
  <c r="M37" i="56" s="1"/>
  <c r="L37" i="56"/>
  <c r="I41" i="56"/>
  <c r="M41" i="56" s="1"/>
  <c r="L41" i="56"/>
  <c r="I46" i="56"/>
  <c r="M46" i="56" s="1"/>
  <c r="L46" i="56"/>
  <c r="E51" i="56"/>
  <c r="D51" i="56" s="1"/>
  <c r="D31" i="56"/>
  <c r="H31" i="56"/>
  <c r="I36" i="56"/>
  <c r="M36" i="56" s="1"/>
  <c r="L36" i="56"/>
  <c r="I45" i="56"/>
  <c r="M45" i="56" s="1"/>
  <c r="L45" i="56"/>
  <c r="F31" i="56"/>
  <c r="J31" i="56" s="1"/>
  <c r="K31" i="56"/>
  <c r="K51" i="56" s="1"/>
  <c r="J51" i="56" s="1"/>
  <c r="K34" i="56"/>
  <c r="K35" i="56"/>
  <c r="K36" i="56"/>
  <c r="K37" i="56"/>
  <c r="K38" i="56"/>
  <c r="K39" i="56"/>
  <c r="K40" i="56"/>
  <c r="K41" i="56"/>
  <c r="K42" i="56"/>
  <c r="K44" i="56"/>
  <c r="K45" i="56"/>
  <c r="K46" i="56"/>
  <c r="G51" i="56"/>
  <c r="L8" i="56"/>
  <c r="M8" i="56" s="1"/>
  <c r="H34" i="56"/>
  <c r="H7" i="56"/>
  <c r="I7" i="56" s="1"/>
  <c r="I31" i="53"/>
  <c r="M31" i="53" s="1"/>
  <c r="L31" i="53"/>
  <c r="I36" i="53"/>
  <c r="M36" i="53" s="1"/>
  <c r="L36" i="53"/>
  <c r="I40" i="53"/>
  <c r="M40" i="53" s="1"/>
  <c r="L40" i="53"/>
  <c r="I35" i="53"/>
  <c r="M35" i="53" s="1"/>
  <c r="L35" i="53"/>
  <c r="I39" i="53"/>
  <c r="M39" i="53" s="1"/>
  <c r="L39" i="53"/>
  <c r="I44" i="53"/>
  <c r="M44" i="53" s="1"/>
  <c r="L44" i="53"/>
  <c r="H9" i="53"/>
  <c r="K49" i="53"/>
  <c r="F49" i="53"/>
  <c r="J49" i="53" s="1"/>
  <c r="H49" i="53"/>
  <c r="E51" i="53"/>
  <c r="D51" i="53" s="1"/>
  <c r="D31" i="53"/>
  <c r="I37" i="53"/>
  <c r="M37" i="53" s="1"/>
  <c r="L37" i="53"/>
  <c r="I41" i="53"/>
  <c r="M41" i="53" s="1"/>
  <c r="L41" i="53"/>
  <c r="I46" i="53"/>
  <c r="M46" i="53" s="1"/>
  <c r="L46" i="53"/>
  <c r="I45" i="53"/>
  <c r="M45" i="53" s="1"/>
  <c r="L45" i="53"/>
  <c r="L15" i="53"/>
  <c r="L16" i="53"/>
  <c r="L17" i="53"/>
  <c r="L18" i="53"/>
  <c r="L19" i="53"/>
  <c r="L20" i="53"/>
  <c r="L21" i="53"/>
  <c r="L22" i="53"/>
  <c r="F31" i="53"/>
  <c r="J31" i="53" s="1"/>
  <c r="H7" i="53"/>
  <c r="I7" i="53" s="1"/>
  <c r="K31" i="53"/>
  <c r="K34" i="53"/>
  <c r="K35" i="53"/>
  <c r="K36" i="53"/>
  <c r="K37" i="53"/>
  <c r="K39" i="53"/>
  <c r="K40" i="53"/>
  <c r="K41" i="53"/>
  <c r="K44" i="53"/>
  <c r="K45" i="53"/>
  <c r="K46" i="53"/>
  <c r="G51" i="53"/>
  <c r="L14" i="53"/>
  <c r="L8" i="53"/>
  <c r="M8" i="53" s="1"/>
  <c r="H34" i="53"/>
  <c r="H38" i="53"/>
  <c r="H42" i="53"/>
  <c r="E53" i="35"/>
  <c r="I20" i="35"/>
  <c r="M20" i="35" s="1"/>
  <c r="L20" i="35"/>
  <c r="E51" i="35"/>
  <c r="D51" i="35" s="1"/>
  <c r="D31" i="35"/>
  <c r="I15" i="35"/>
  <c r="M15" i="35" s="1"/>
  <c r="L15" i="35"/>
  <c r="I18" i="35"/>
  <c r="M18" i="35" s="1"/>
  <c r="L18" i="35"/>
  <c r="I22" i="35"/>
  <c r="M22" i="35" s="1"/>
  <c r="L22" i="35"/>
  <c r="I27" i="35"/>
  <c r="M27" i="35" s="1"/>
  <c r="L27" i="35"/>
  <c r="E54" i="35"/>
  <c r="D54" i="35" s="1"/>
  <c r="H9" i="35"/>
  <c r="K15" i="35"/>
  <c r="K18" i="35"/>
  <c r="K20" i="35"/>
  <c r="K22" i="35"/>
  <c r="K27" i="35"/>
  <c r="I37" i="35"/>
  <c r="M37" i="35" s="1"/>
  <c r="I38" i="35"/>
  <c r="M38" i="35" s="1"/>
  <c r="I39" i="35"/>
  <c r="M39" i="35" s="1"/>
  <c r="I40" i="35"/>
  <c r="M40" i="35" s="1"/>
  <c r="I41" i="35"/>
  <c r="M41" i="35" s="1"/>
  <c r="I44" i="35"/>
  <c r="M44" i="35" s="1"/>
  <c r="I45" i="35"/>
  <c r="M45" i="35" s="1"/>
  <c r="I46" i="35"/>
  <c r="M46" i="35" s="1"/>
  <c r="L7" i="35"/>
  <c r="M7" i="35" s="1"/>
  <c r="H14" i="35"/>
  <c r="H16" i="35"/>
  <c r="H17" i="35"/>
  <c r="H19" i="35"/>
  <c r="H21" i="35"/>
  <c r="H23" i="35"/>
  <c r="H24" i="35"/>
  <c r="H26" i="35"/>
  <c r="H28" i="35"/>
  <c r="H49" i="35"/>
  <c r="H7" i="35"/>
  <c r="I7" i="35" s="1"/>
  <c r="G31" i="35"/>
  <c r="L34" i="35"/>
  <c r="L35" i="35"/>
  <c r="L36" i="35"/>
  <c r="L42" i="35"/>
  <c r="F49" i="35"/>
  <c r="J49" i="35" s="1"/>
  <c r="H14" i="32"/>
  <c r="I14" i="32" s="1"/>
  <c r="L45" i="32"/>
  <c r="L7" i="32"/>
  <c r="M7" i="32" s="1"/>
  <c r="H8" i="32"/>
  <c r="I8" i="32" s="1"/>
  <c r="L44" i="32"/>
  <c r="L28" i="32"/>
  <c r="H7" i="32"/>
  <c r="I7" i="32" s="1"/>
  <c r="H9" i="32"/>
  <c r="L46" i="32"/>
  <c r="L8" i="32"/>
  <c r="M8" i="32" s="1"/>
  <c r="M46" i="32"/>
  <c r="M45" i="32"/>
  <c r="K44" i="32"/>
  <c r="K45" i="32"/>
  <c r="K46" i="32"/>
  <c r="L26" i="32"/>
  <c r="M27" i="32"/>
  <c r="M28" i="32"/>
  <c r="K26" i="32"/>
  <c r="K27" i="32"/>
  <c r="K28" i="32"/>
  <c r="F48" i="57" l="1"/>
  <c r="F30" i="36"/>
  <c r="I19" i="36"/>
  <c r="I20" i="36"/>
  <c r="G49" i="36"/>
  <c r="G52" i="36" s="1"/>
  <c r="F56" i="36" s="1"/>
  <c r="F58" i="36" s="1"/>
  <c r="E49" i="36"/>
  <c r="D49" i="36" s="1"/>
  <c r="I26" i="36"/>
  <c r="I24" i="36"/>
  <c r="I23" i="36"/>
  <c r="I15" i="36"/>
  <c r="I45" i="36"/>
  <c r="I40" i="36"/>
  <c r="I36" i="36"/>
  <c r="I44" i="36"/>
  <c r="I39" i="36"/>
  <c r="I35" i="36"/>
  <c r="I22" i="36"/>
  <c r="F47" i="36"/>
  <c r="I43" i="36"/>
  <c r="I38" i="36"/>
  <c r="I34" i="36"/>
  <c r="I41" i="36"/>
  <c r="I37" i="36"/>
  <c r="I33" i="36"/>
  <c r="H47" i="36"/>
  <c r="I28" i="36"/>
  <c r="I18" i="36"/>
  <c r="I21" i="36"/>
  <c r="I16" i="36"/>
  <c r="I27" i="36"/>
  <c r="H30" i="36"/>
  <c r="H50" i="57"/>
  <c r="I50" i="57" s="1"/>
  <c r="D58" i="57" s="1"/>
  <c r="H48" i="57"/>
  <c r="I48" i="57" s="1"/>
  <c r="E50" i="23"/>
  <c r="D50" i="23" s="1"/>
  <c r="E51" i="23"/>
  <c r="D51" i="23" s="1"/>
  <c r="H51" i="57"/>
  <c r="I51" i="57" s="1"/>
  <c r="F58" i="57" s="1"/>
  <c r="H48" i="23"/>
  <c r="I48" i="23" s="1"/>
  <c r="F50" i="23"/>
  <c r="I9" i="36"/>
  <c r="G51" i="36"/>
  <c r="D56" i="36" s="1"/>
  <c r="I14" i="36"/>
  <c r="H51" i="56"/>
  <c r="F51" i="56"/>
  <c r="H54" i="56"/>
  <c r="I54" i="56" s="1"/>
  <c r="F61" i="56" s="1"/>
  <c r="I9" i="56"/>
  <c r="I49" i="56"/>
  <c r="M49" i="56" s="1"/>
  <c r="L49" i="56"/>
  <c r="G54" i="56"/>
  <c r="F58" i="56" s="1"/>
  <c r="I34" i="56"/>
  <c r="M34" i="56" s="1"/>
  <c r="L34" i="56"/>
  <c r="E53" i="56"/>
  <c r="D53" i="56" s="1"/>
  <c r="G53" i="56"/>
  <c r="I31" i="56"/>
  <c r="M31" i="56" s="1"/>
  <c r="L31" i="56"/>
  <c r="E54" i="56"/>
  <c r="D54" i="56" s="1"/>
  <c r="K53" i="56"/>
  <c r="I38" i="53"/>
  <c r="M38" i="53" s="1"/>
  <c r="L38" i="53"/>
  <c r="H51" i="53"/>
  <c r="F51" i="53"/>
  <c r="G53" i="53"/>
  <c r="I34" i="53"/>
  <c r="M34" i="53" s="1"/>
  <c r="L34" i="53"/>
  <c r="I9" i="53"/>
  <c r="I49" i="53"/>
  <c r="M49" i="53" s="1"/>
  <c r="L49" i="53"/>
  <c r="G54" i="53"/>
  <c r="F58" i="53" s="1"/>
  <c r="I42" i="53"/>
  <c r="M42" i="53" s="1"/>
  <c r="L42" i="53"/>
  <c r="K51" i="53"/>
  <c r="E53" i="53"/>
  <c r="D53" i="53" s="1"/>
  <c r="E54" i="53"/>
  <c r="D54" i="53" s="1"/>
  <c r="I49" i="35"/>
  <c r="M49" i="35" s="1"/>
  <c r="L49" i="35"/>
  <c r="I23" i="35"/>
  <c r="M23" i="35" s="1"/>
  <c r="L23" i="35"/>
  <c r="I16" i="35"/>
  <c r="M16" i="35" s="1"/>
  <c r="L16" i="35"/>
  <c r="I9" i="35"/>
  <c r="I28" i="35"/>
  <c r="M28" i="35" s="1"/>
  <c r="L28" i="35"/>
  <c r="I21" i="35"/>
  <c r="M21" i="35" s="1"/>
  <c r="L21" i="35"/>
  <c r="I14" i="35"/>
  <c r="M14" i="35" s="1"/>
  <c r="L14" i="35"/>
  <c r="H31" i="35"/>
  <c r="G51" i="35"/>
  <c r="K31" i="35"/>
  <c r="K51" i="35" s="1"/>
  <c r="F31" i="35"/>
  <c r="J31" i="35" s="1"/>
  <c r="I26" i="35"/>
  <c r="M26" i="35" s="1"/>
  <c r="L26" i="35"/>
  <c r="I19" i="35"/>
  <c r="M19" i="35" s="1"/>
  <c r="L19" i="35"/>
  <c r="I24" i="35"/>
  <c r="M24" i="35" s="1"/>
  <c r="L24" i="35"/>
  <c r="I17" i="35"/>
  <c r="M17" i="35" s="1"/>
  <c r="L17" i="35"/>
  <c r="I9" i="32"/>
  <c r="M44" i="32"/>
  <c r="M26" i="32"/>
  <c r="L27" i="32"/>
  <c r="L39" i="24"/>
  <c r="N39" i="24" s="1"/>
  <c r="L40" i="24"/>
  <c r="N40" i="24" s="1"/>
  <c r="L41" i="24"/>
  <c r="N41" i="24" s="1"/>
  <c r="L42" i="24"/>
  <c r="N42" i="24" s="1"/>
  <c r="D39" i="24"/>
  <c r="D40" i="24"/>
  <c r="D41" i="24"/>
  <c r="D42" i="24"/>
  <c r="G41" i="24" l="1"/>
  <c r="H41" i="24" s="1"/>
  <c r="E41" i="24"/>
  <c r="F39" i="24"/>
  <c r="G39" i="24"/>
  <c r="H39" i="24" s="1"/>
  <c r="E39" i="24"/>
  <c r="G42" i="24"/>
  <c r="H42" i="24" s="1"/>
  <c r="E42" i="24"/>
  <c r="G40" i="24"/>
  <c r="H40" i="24" s="1"/>
  <c r="E40" i="24"/>
  <c r="F59" i="56"/>
  <c r="F60" i="56"/>
  <c r="F59" i="53"/>
  <c r="F60" i="53"/>
  <c r="D55" i="57"/>
  <c r="F50" i="57"/>
  <c r="F55" i="57"/>
  <c r="F56" i="57" s="1"/>
  <c r="F51" i="57"/>
  <c r="F55" i="23"/>
  <c r="F57" i="23" s="1"/>
  <c r="F51" i="23"/>
  <c r="F52" i="36"/>
  <c r="F57" i="36"/>
  <c r="E52" i="36"/>
  <c r="D52" i="36" s="1"/>
  <c r="I47" i="36"/>
  <c r="F49" i="36"/>
  <c r="E51" i="36"/>
  <c r="H49" i="36"/>
  <c r="H52" i="36" s="1"/>
  <c r="I52" i="36" s="1"/>
  <c r="F59" i="36" s="1"/>
  <c r="I30" i="36"/>
  <c r="D58" i="36"/>
  <c r="D57" i="36"/>
  <c r="H50" i="23"/>
  <c r="I50" i="23" s="1"/>
  <c r="D58" i="23" s="1"/>
  <c r="D55" i="23"/>
  <c r="H51" i="23"/>
  <c r="I51" i="23" s="1"/>
  <c r="F58" i="23" s="1"/>
  <c r="F51" i="36"/>
  <c r="H51" i="36"/>
  <c r="I51" i="36" s="1"/>
  <c r="D59" i="36" s="1"/>
  <c r="J53" i="56"/>
  <c r="L54" i="56"/>
  <c r="M54" i="56" s="1"/>
  <c r="L53" i="56"/>
  <c r="M53" i="56" s="1"/>
  <c r="F53" i="56"/>
  <c r="H53" i="56"/>
  <c r="I53" i="56" s="1"/>
  <c r="F54" i="56"/>
  <c r="I51" i="56"/>
  <c r="M51" i="56" s="1"/>
  <c r="L51" i="56"/>
  <c r="J51" i="53"/>
  <c r="K53" i="53"/>
  <c r="I51" i="53"/>
  <c r="M51" i="53" s="1"/>
  <c r="L51" i="53"/>
  <c r="F53" i="53"/>
  <c r="H53" i="53"/>
  <c r="I53" i="53" s="1"/>
  <c r="F54" i="53"/>
  <c r="H54" i="53"/>
  <c r="I54" i="53" s="1"/>
  <c r="F61" i="53" s="1"/>
  <c r="I31" i="35"/>
  <c r="M31" i="35" s="1"/>
  <c r="L31" i="35"/>
  <c r="J51" i="35"/>
  <c r="K53" i="35"/>
  <c r="G53" i="35"/>
  <c r="H51" i="35"/>
  <c r="F51" i="35"/>
  <c r="G54" i="35"/>
  <c r="F58" i="35" s="1"/>
  <c r="I38" i="26"/>
  <c r="I27" i="26"/>
  <c r="I23" i="26"/>
  <c r="I24" i="26"/>
  <c r="C38" i="26"/>
  <c r="C35" i="26"/>
  <c r="C27" i="26"/>
  <c r="E27" i="26" s="1"/>
  <c r="F27" i="26" s="1"/>
  <c r="C24" i="26"/>
  <c r="E24" i="26" s="1"/>
  <c r="F24" i="26" s="1"/>
  <c r="C23" i="26"/>
  <c r="D45" i="24"/>
  <c r="D46" i="24"/>
  <c r="D56" i="24"/>
  <c r="D57" i="24"/>
  <c r="C46" i="24"/>
  <c r="C45" i="24"/>
  <c r="D36" i="25"/>
  <c r="L36" i="25"/>
  <c r="O36" i="25" s="1"/>
  <c r="P36" i="25" s="1"/>
  <c r="K36" i="25"/>
  <c r="C36" i="25"/>
  <c r="D58" i="24"/>
  <c r="D59" i="24"/>
  <c r="D65" i="24"/>
  <c r="L50" i="24"/>
  <c r="D50" i="24"/>
  <c r="L57" i="24"/>
  <c r="K50" i="24"/>
  <c r="C50" i="24"/>
  <c r="L56" i="24"/>
  <c r="I17" i="26"/>
  <c r="I16" i="26"/>
  <c r="C18" i="26"/>
  <c r="E18" i="26" s="1"/>
  <c r="F18" i="26" s="1"/>
  <c r="C17" i="26"/>
  <c r="C16" i="26"/>
  <c r="E16" i="26" s="1"/>
  <c r="F16" i="26" s="1"/>
  <c r="L10" i="24"/>
  <c r="L11" i="24"/>
  <c r="L12" i="24"/>
  <c r="L13" i="24"/>
  <c r="L14" i="24"/>
  <c r="L15" i="24"/>
  <c r="L16" i="24"/>
  <c r="L17" i="24"/>
  <c r="L18" i="24"/>
  <c r="L19" i="24"/>
  <c r="L20" i="24"/>
  <c r="K10" i="24"/>
  <c r="K11" i="24"/>
  <c r="K12" i="24"/>
  <c r="K13" i="24"/>
  <c r="K14" i="24"/>
  <c r="K15" i="24"/>
  <c r="K16" i="24"/>
  <c r="K17" i="24"/>
  <c r="K18" i="24"/>
  <c r="K19" i="24"/>
  <c r="K20" i="24"/>
  <c r="D10" i="24"/>
  <c r="D11" i="24"/>
  <c r="D12" i="24"/>
  <c r="D13" i="24"/>
  <c r="D14" i="24"/>
  <c r="D15" i="24"/>
  <c r="D16" i="24"/>
  <c r="D17" i="24"/>
  <c r="D18" i="24"/>
  <c r="D19" i="24"/>
  <c r="D20" i="24"/>
  <c r="C10" i="24"/>
  <c r="C11" i="24"/>
  <c r="C12" i="24"/>
  <c r="C13" i="24"/>
  <c r="C14" i="24"/>
  <c r="C15" i="24"/>
  <c r="C16" i="24"/>
  <c r="C17" i="24"/>
  <c r="C18" i="24"/>
  <c r="C19" i="24"/>
  <c r="C20" i="24"/>
  <c r="L6" i="24"/>
  <c r="L7" i="24"/>
  <c r="D6" i="24"/>
  <c r="D7" i="24"/>
  <c r="K6" i="24"/>
  <c r="K7" i="24"/>
  <c r="C6" i="24"/>
  <c r="C7" i="24"/>
  <c r="G10" i="25"/>
  <c r="H10" i="25" s="1"/>
  <c r="D11" i="25"/>
  <c r="D12" i="25"/>
  <c r="D13" i="25"/>
  <c r="E13" i="25" s="1"/>
  <c r="D15" i="25"/>
  <c r="E15" i="25" s="1"/>
  <c r="D16" i="25"/>
  <c r="D17" i="25"/>
  <c r="D18" i="25"/>
  <c r="J8" i="25"/>
  <c r="L61" i="24"/>
  <c r="L59" i="24"/>
  <c r="L58" i="24"/>
  <c r="L65" i="24"/>
  <c r="I11" i="26"/>
  <c r="I12" i="26"/>
  <c r="I13" i="26"/>
  <c r="I14" i="26"/>
  <c r="I15" i="26"/>
  <c r="I20" i="26"/>
  <c r="I8" i="26"/>
  <c r="C8" i="26"/>
  <c r="E8" i="26" s="1"/>
  <c r="F8" i="26" s="1"/>
  <c r="C11" i="26"/>
  <c r="E11" i="26" s="1"/>
  <c r="F11" i="26" s="1"/>
  <c r="C12" i="26"/>
  <c r="E12" i="26" s="1"/>
  <c r="F12" i="26" s="1"/>
  <c r="C13" i="26"/>
  <c r="E13" i="26" s="1"/>
  <c r="F13" i="26" s="1"/>
  <c r="C14" i="26"/>
  <c r="C15" i="26"/>
  <c r="E15" i="26" s="1"/>
  <c r="F15" i="26" s="1"/>
  <c r="C20" i="26"/>
  <c r="E20" i="26" s="1"/>
  <c r="F20" i="26" s="1"/>
  <c r="L11" i="25"/>
  <c r="O11" i="25" s="1"/>
  <c r="P11" i="25" s="1"/>
  <c r="L12" i="25"/>
  <c r="O12" i="25" s="1"/>
  <c r="P12" i="25" s="1"/>
  <c r="L13" i="25"/>
  <c r="N13" i="25" s="1"/>
  <c r="L15" i="25"/>
  <c r="O15" i="25" s="1"/>
  <c r="P15" i="25" s="1"/>
  <c r="L16" i="25"/>
  <c r="N16" i="25" s="1"/>
  <c r="L17" i="25"/>
  <c r="O17" i="25" s="1"/>
  <c r="P17" i="25" s="1"/>
  <c r="L18" i="25"/>
  <c r="N18" i="25" s="1"/>
  <c r="L25" i="25"/>
  <c r="O25" i="25" s="1"/>
  <c r="P25" i="25" s="1"/>
  <c r="L26" i="25"/>
  <c r="M26" i="25" s="1"/>
  <c r="L32" i="25"/>
  <c r="O32" i="25" s="1"/>
  <c r="P32" i="25" s="1"/>
  <c r="L38" i="25"/>
  <c r="N38" i="25" s="1"/>
  <c r="L37" i="25"/>
  <c r="M37" i="25" s="1"/>
  <c r="L43" i="25"/>
  <c r="M43" i="25" s="1"/>
  <c r="L44" i="25"/>
  <c r="O44" i="25" s="1"/>
  <c r="P44" i="25" s="1"/>
  <c r="D38" i="25"/>
  <c r="D37" i="25"/>
  <c r="E37" i="25" s="1"/>
  <c r="D43" i="25"/>
  <c r="D44" i="25"/>
  <c r="G44" i="25" s="1"/>
  <c r="H44" i="25" s="1"/>
  <c r="D32" i="25"/>
  <c r="E32" i="25" s="1"/>
  <c r="D25" i="25"/>
  <c r="D26" i="25"/>
  <c r="E26" i="25" s="1"/>
  <c r="L10" i="25"/>
  <c r="O10" i="25" s="1"/>
  <c r="P10" i="25" s="1"/>
  <c r="L30" i="25"/>
  <c r="M30" i="25" s="1"/>
  <c r="D30" i="25"/>
  <c r="L22" i="25"/>
  <c r="N22" i="25" s="1"/>
  <c r="L23" i="25"/>
  <c r="O23" i="25" s="1"/>
  <c r="P23" i="25" s="1"/>
  <c r="D22" i="25"/>
  <c r="D23" i="25"/>
  <c r="E23" i="25" s="1"/>
  <c r="M39" i="24"/>
  <c r="L45" i="24"/>
  <c r="N45" i="24" s="1"/>
  <c r="L46" i="24"/>
  <c r="L23" i="24"/>
  <c r="O23" i="24" s="1"/>
  <c r="P23" i="24" s="1"/>
  <c r="L24" i="24"/>
  <c r="L25" i="24"/>
  <c r="N25" i="24" s="1"/>
  <c r="L26" i="24"/>
  <c r="L27" i="24"/>
  <c r="N27" i="24" s="1"/>
  <c r="L28" i="24"/>
  <c r="L29" i="24"/>
  <c r="L30" i="24"/>
  <c r="L31" i="24"/>
  <c r="L32" i="24"/>
  <c r="L33" i="24"/>
  <c r="L34" i="24"/>
  <c r="D61" i="24"/>
  <c r="D23" i="24"/>
  <c r="D24" i="24"/>
  <c r="D25" i="24"/>
  <c r="D26" i="24"/>
  <c r="D27" i="24"/>
  <c r="D28" i="24"/>
  <c r="D29" i="24"/>
  <c r="D30" i="24"/>
  <c r="D31" i="24"/>
  <c r="D32" i="24"/>
  <c r="D33" i="24"/>
  <c r="D34" i="24"/>
  <c r="K14" i="32"/>
  <c r="G15" i="32"/>
  <c r="K15" i="32" s="1"/>
  <c r="G16" i="32"/>
  <c r="K16" i="32" s="1"/>
  <c r="G17" i="32"/>
  <c r="G18" i="32"/>
  <c r="K18" i="32" s="1"/>
  <c r="G19" i="32"/>
  <c r="G20" i="32"/>
  <c r="K20" i="32" s="1"/>
  <c r="G21" i="32"/>
  <c r="G22" i="32"/>
  <c r="K22" i="32" s="1"/>
  <c r="G23" i="32"/>
  <c r="K23" i="32" s="1"/>
  <c r="G24" i="32"/>
  <c r="K30" i="32"/>
  <c r="G34" i="32"/>
  <c r="G35" i="32"/>
  <c r="K35" i="32" s="1"/>
  <c r="G36" i="32"/>
  <c r="G37" i="32"/>
  <c r="K37" i="32" s="1"/>
  <c r="G38" i="32"/>
  <c r="K38" i="32" s="1"/>
  <c r="G39" i="32"/>
  <c r="K39" i="32" s="1"/>
  <c r="G40" i="32"/>
  <c r="G41" i="32"/>
  <c r="K41" i="32" s="1"/>
  <c r="G42" i="32"/>
  <c r="K47" i="32"/>
  <c r="H22" i="32"/>
  <c r="I22" i="32" s="1"/>
  <c r="M22" i="32" s="1"/>
  <c r="M29" i="32"/>
  <c r="J29" i="32"/>
  <c r="K29" i="32"/>
  <c r="M43" i="32"/>
  <c r="L43" i="32"/>
  <c r="M25" i="32"/>
  <c r="L25" i="32"/>
  <c r="K48" i="32"/>
  <c r="K43" i="32"/>
  <c r="K42" i="32"/>
  <c r="K40" i="32"/>
  <c r="K36" i="32"/>
  <c r="K34" i="32"/>
  <c r="K25" i="32"/>
  <c r="K21" i="32"/>
  <c r="K19" i="32"/>
  <c r="K17" i="32"/>
  <c r="J48" i="32"/>
  <c r="J47" i="32"/>
  <c r="J43" i="32"/>
  <c r="J42" i="32"/>
  <c r="J41" i="32"/>
  <c r="J40" i="32"/>
  <c r="J39" i="32"/>
  <c r="J38" i="32"/>
  <c r="J37" i="32"/>
  <c r="J36" i="32"/>
  <c r="J35" i="32"/>
  <c r="J34" i="32"/>
  <c r="J30" i="32"/>
  <c r="J25" i="32"/>
  <c r="J24" i="32"/>
  <c r="J23" i="32"/>
  <c r="J22" i="32"/>
  <c r="J21" i="32"/>
  <c r="J20" i="32"/>
  <c r="J19" i="32"/>
  <c r="J18" i="32"/>
  <c r="J17" i="32"/>
  <c r="J16" i="32"/>
  <c r="J15" i="32"/>
  <c r="J14" i="32"/>
  <c r="K44" i="25"/>
  <c r="K43" i="25"/>
  <c r="K37" i="25"/>
  <c r="K38" i="25"/>
  <c r="K32" i="25"/>
  <c r="K30" i="25"/>
  <c r="K23" i="25"/>
  <c r="K22" i="25"/>
  <c r="K26" i="25"/>
  <c r="K25" i="25"/>
  <c r="C44" i="25"/>
  <c r="C43" i="25"/>
  <c r="C37" i="25"/>
  <c r="C38" i="25"/>
  <c r="C32" i="25"/>
  <c r="C30" i="25"/>
  <c r="C23" i="25"/>
  <c r="C22" i="25"/>
  <c r="C26" i="25"/>
  <c r="C25" i="25"/>
  <c r="O47" i="24"/>
  <c r="P47" i="24" s="1"/>
  <c r="M47" i="24"/>
  <c r="O42" i="24"/>
  <c r="P42" i="24" s="1"/>
  <c r="M42" i="24"/>
  <c r="O41" i="24"/>
  <c r="P41" i="24" s="1"/>
  <c r="M41" i="24"/>
  <c r="O40" i="24"/>
  <c r="P40" i="24" s="1"/>
  <c r="M40" i="24"/>
  <c r="O39" i="24"/>
  <c r="P39" i="24" s="1"/>
  <c r="K42" i="24"/>
  <c r="K41" i="24"/>
  <c r="K40" i="24"/>
  <c r="K39" i="24"/>
  <c r="K45" i="24"/>
  <c r="K46" i="24"/>
  <c r="K47" i="24"/>
  <c r="F42" i="24"/>
  <c r="F41" i="24"/>
  <c r="F40" i="24"/>
  <c r="F47" i="24"/>
  <c r="C42" i="24"/>
  <c r="C41" i="24"/>
  <c r="C40" i="24"/>
  <c r="C39" i="24"/>
  <c r="C47" i="24"/>
  <c r="K10" i="25"/>
  <c r="K11" i="25"/>
  <c r="K12" i="25"/>
  <c r="K13" i="25"/>
  <c r="K15" i="25"/>
  <c r="K16" i="25"/>
  <c r="K17" i="25"/>
  <c r="K18" i="25"/>
  <c r="C11" i="25"/>
  <c r="C12" i="25"/>
  <c r="C13" i="25"/>
  <c r="C15" i="25"/>
  <c r="C16" i="25"/>
  <c r="C17" i="25"/>
  <c r="C18" i="25"/>
  <c r="D15" i="26"/>
  <c r="K23" i="24"/>
  <c r="K24" i="24"/>
  <c r="K25" i="24"/>
  <c r="K26" i="24"/>
  <c r="K27" i="24"/>
  <c r="K28" i="24"/>
  <c r="K29" i="24"/>
  <c r="K30" i="24"/>
  <c r="K31" i="24"/>
  <c r="K32" i="24"/>
  <c r="K33" i="24"/>
  <c r="K34" i="24"/>
  <c r="C23" i="24"/>
  <c r="C24" i="24"/>
  <c r="C25" i="24"/>
  <c r="C26" i="24"/>
  <c r="C27" i="24"/>
  <c r="C28" i="24"/>
  <c r="C29" i="24"/>
  <c r="C30" i="24"/>
  <c r="C31" i="24"/>
  <c r="C32" i="24"/>
  <c r="C33" i="24"/>
  <c r="C34" i="24"/>
  <c r="H16" i="18"/>
  <c r="I16" i="18" s="1"/>
  <c r="H20" i="18"/>
  <c r="I20" i="18" s="1"/>
  <c r="H29" i="18"/>
  <c r="I29" i="18" s="1"/>
  <c r="H39" i="18"/>
  <c r="I39" i="18" s="1"/>
  <c r="H44" i="18"/>
  <c r="I44" i="18" s="1"/>
  <c r="H34" i="18"/>
  <c r="I34" i="18" s="1"/>
  <c r="H38" i="18"/>
  <c r="I38" i="18" s="1"/>
  <c r="H15" i="18"/>
  <c r="I15" i="18" s="1"/>
  <c r="H22" i="18"/>
  <c r="I22" i="18" s="1"/>
  <c r="E33" i="22"/>
  <c r="E34" i="22"/>
  <c r="E35" i="22"/>
  <c r="E36" i="22"/>
  <c r="E37" i="22"/>
  <c r="E38" i="22"/>
  <c r="E39" i="22"/>
  <c r="E40" i="22"/>
  <c r="E41" i="22"/>
  <c r="E43" i="22"/>
  <c r="E44" i="22"/>
  <c r="E45" i="22"/>
  <c r="E14" i="22"/>
  <c r="E15" i="22"/>
  <c r="E16" i="22"/>
  <c r="E17" i="22"/>
  <c r="E18" i="22"/>
  <c r="E19" i="22"/>
  <c r="E20" i="22"/>
  <c r="E21" i="22"/>
  <c r="E22" i="22"/>
  <c r="E23" i="22"/>
  <c r="E24" i="22"/>
  <c r="E25" i="22"/>
  <c r="E27" i="22"/>
  <c r="E28" i="22"/>
  <c r="E29" i="22"/>
  <c r="E8" i="22"/>
  <c r="H35" i="18"/>
  <c r="I35" i="18" s="1"/>
  <c r="O11" i="24"/>
  <c r="P11" i="24" s="1"/>
  <c r="L29" i="32"/>
  <c r="F18" i="25"/>
  <c r="K8" i="26" l="1"/>
  <c r="L8" i="26" s="1"/>
  <c r="J8" i="26"/>
  <c r="J15" i="26"/>
  <c r="K15" i="26"/>
  <c r="L15" i="26" s="1"/>
  <c r="J13" i="26"/>
  <c r="K13" i="26"/>
  <c r="L13" i="26" s="1"/>
  <c r="J11" i="26"/>
  <c r="K11" i="26"/>
  <c r="L11" i="26" s="1"/>
  <c r="D17" i="26"/>
  <c r="E17" i="26"/>
  <c r="F17" i="26" s="1"/>
  <c r="K16" i="26"/>
  <c r="L16" i="26" s="1"/>
  <c r="J16" i="26"/>
  <c r="E35" i="26"/>
  <c r="F35" i="26" s="1"/>
  <c r="D35" i="26"/>
  <c r="J24" i="26"/>
  <c r="K24" i="26"/>
  <c r="L24" i="26" s="1"/>
  <c r="K27" i="26"/>
  <c r="L27" i="26" s="1"/>
  <c r="J27" i="26"/>
  <c r="D14" i="26"/>
  <c r="E14" i="26"/>
  <c r="F14" i="26" s="1"/>
  <c r="K20" i="26"/>
  <c r="L20" i="26" s="1"/>
  <c r="J20" i="26"/>
  <c r="K14" i="26"/>
  <c r="L14" i="26" s="1"/>
  <c r="J14" i="26"/>
  <c r="K12" i="26"/>
  <c r="L12" i="26" s="1"/>
  <c r="J12" i="26"/>
  <c r="J17" i="26"/>
  <c r="K17" i="26"/>
  <c r="L17" i="26" s="1"/>
  <c r="D23" i="26"/>
  <c r="E23" i="26"/>
  <c r="F23" i="26" s="1"/>
  <c r="E38" i="26"/>
  <c r="F38" i="26" s="1"/>
  <c r="D38" i="26"/>
  <c r="J23" i="26"/>
  <c r="K23" i="26"/>
  <c r="L23" i="26" s="1"/>
  <c r="K38" i="26"/>
  <c r="L38" i="26" s="1"/>
  <c r="J38" i="26"/>
  <c r="G22" i="25"/>
  <c r="H22" i="25" s="1"/>
  <c r="E22" i="25"/>
  <c r="G43" i="25"/>
  <c r="H43" i="25" s="1"/>
  <c r="E43" i="25"/>
  <c r="G38" i="25"/>
  <c r="H38" i="25" s="1"/>
  <c r="E38" i="25"/>
  <c r="G17" i="25"/>
  <c r="H17" i="25" s="1"/>
  <c r="E17" i="25"/>
  <c r="G12" i="25"/>
  <c r="H12" i="25" s="1"/>
  <c r="E12" i="25"/>
  <c r="F36" i="25"/>
  <c r="E36" i="25"/>
  <c r="F30" i="25"/>
  <c r="E30" i="25"/>
  <c r="F25" i="25"/>
  <c r="E25" i="25"/>
  <c r="G18" i="25"/>
  <c r="H18" i="25" s="1"/>
  <c r="E18" i="25"/>
  <c r="G16" i="25"/>
  <c r="H16" i="25" s="1"/>
  <c r="E16" i="25"/>
  <c r="G11" i="25"/>
  <c r="H11" i="25" s="1"/>
  <c r="E11" i="25"/>
  <c r="G34" i="24"/>
  <c r="H34" i="24" s="1"/>
  <c r="E34" i="24"/>
  <c r="G32" i="24"/>
  <c r="H32" i="24" s="1"/>
  <c r="E32" i="24"/>
  <c r="G30" i="24"/>
  <c r="H30" i="24" s="1"/>
  <c r="E30" i="24"/>
  <c r="G28" i="24"/>
  <c r="H28" i="24" s="1"/>
  <c r="E28" i="24"/>
  <c r="G26" i="24"/>
  <c r="H26" i="24" s="1"/>
  <c r="E26" i="24"/>
  <c r="G24" i="24"/>
  <c r="H24" i="24" s="1"/>
  <c r="E24" i="24"/>
  <c r="M34" i="24"/>
  <c r="N34" i="24"/>
  <c r="O32" i="24"/>
  <c r="P32" i="24" s="1"/>
  <c r="N32" i="24"/>
  <c r="O30" i="24"/>
  <c r="P30" i="24" s="1"/>
  <c r="N30" i="24"/>
  <c r="O28" i="24"/>
  <c r="P28" i="24" s="1"/>
  <c r="N28" i="24"/>
  <c r="O26" i="24"/>
  <c r="P26" i="24" s="1"/>
  <c r="N26" i="24"/>
  <c r="O24" i="24"/>
  <c r="P24" i="24" s="1"/>
  <c r="N24" i="24"/>
  <c r="O46" i="24"/>
  <c r="P46" i="24" s="1"/>
  <c r="N46" i="24"/>
  <c r="G6" i="24"/>
  <c r="E6" i="24"/>
  <c r="N6" i="24"/>
  <c r="M6" i="24"/>
  <c r="G20" i="24"/>
  <c r="H20" i="24" s="1"/>
  <c r="E20" i="24"/>
  <c r="G18" i="24"/>
  <c r="H18" i="24" s="1"/>
  <c r="E18" i="24"/>
  <c r="F16" i="24"/>
  <c r="G16" i="24"/>
  <c r="H16" i="24" s="1"/>
  <c r="E16" i="24"/>
  <c r="G14" i="24"/>
  <c r="H14" i="24" s="1"/>
  <c r="E14" i="24"/>
  <c r="F12" i="24"/>
  <c r="G12" i="24"/>
  <c r="H12" i="24" s="1"/>
  <c r="E12" i="24"/>
  <c r="G10" i="24"/>
  <c r="E10" i="24"/>
  <c r="O20" i="24"/>
  <c r="P20" i="24" s="1"/>
  <c r="N20" i="24"/>
  <c r="O18" i="24"/>
  <c r="P18" i="24" s="1"/>
  <c r="N18" i="24"/>
  <c r="O16" i="24"/>
  <c r="P16" i="24" s="1"/>
  <c r="N16" i="24"/>
  <c r="M16" i="24"/>
  <c r="O14" i="24"/>
  <c r="P14" i="24" s="1"/>
  <c r="N14" i="24"/>
  <c r="M14" i="24"/>
  <c r="O12" i="24"/>
  <c r="P12" i="24" s="1"/>
  <c r="N12" i="24"/>
  <c r="M12" i="24"/>
  <c r="O10" i="24"/>
  <c r="P10" i="24" s="1"/>
  <c r="N10" i="24"/>
  <c r="M10" i="24"/>
  <c r="F50" i="24"/>
  <c r="E50" i="24"/>
  <c r="G50" i="24"/>
  <c r="H50" i="24" s="1"/>
  <c r="F45" i="24"/>
  <c r="G45" i="24"/>
  <c r="H45" i="24" s="1"/>
  <c r="E45" i="24"/>
  <c r="G33" i="24"/>
  <c r="H33" i="24" s="1"/>
  <c r="E33" i="24"/>
  <c r="G31" i="24"/>
  <c r="H31" i="24" s="1"/>
  <c r="E31" i="24"/>
  <c r="G29" i="24"/>
  <c r="H29" i="24" s="1"/>
  <c r="E29" i="24"/>
  <c r="G27" i="24"/>
  <c r="H27" i="24" s="1"/>
  <c r="E27" i="24"/>
  <c r="G25" i="24"/>
  <c r="H25" i="24" s="1"/>
  <c r="E25" i="24"/>
  <c r="F23" i="24"/>
  <c r="G23" i="24"/>
  <c r="E23" i="24"/>
  <c r="E35" i="24" s="1"/>
  <c r="O33" i="24"/>
  <c r="P33" i="24" s="1"/>
  <c r="N33" i="24"/>
  <c r="O31" i="24"/>
  <c r="P31" i="24" s="1"/>
  <c r="N31" i="24"/>
  <c r="O29" i="24"/>
  <c r="P29" i="24" s="1"/>
  <c r="N29" i="24"/>
  <c r="G7" i="24"/>
  <c r="H7" i="24" s="1"/>
  <c r="E7" i="24"/>
  <c r="O7" i="24"/>
  <c r="P7" i="24" s="1"/>
  <c r="M7" i="24"/>
  <c r="N7" i="24"/>
  <c r="G19" i="24"/>
  <c r="H19" i="24" s="1"/>
  <c r="E19" i="24"/>
  <c r="G17" i="24"/>
  <c r="H17" i="24" s="1"/>
  <c r="E17" i="24"/>
  <c r="G15" i="24"/>
  <c r="H15" i="24" s="1"/>
  <c r="E15" i="24"/>
  <c r="G13" i="24"/>
  <c r="H13" i="24" s="1"/>
  <c r="E13" i="24"/>
  <c r="G11" i="24"/>
  <c r="H11" i="24" s="1"/>
  <c r="E11" i="24"/>
  <c r="O19" i="24"/>
  <c r="P19" i="24" s="1"/>
  <c r="N19" i="24"/>
  <c r="O17" i="24"/>
  <c r="P17" i="24" s="1"/>
  <c r="N17" i="24"/>
  <c r="O15" i="24"/>
  <c r="P15" i="24" s="1"/>
  <c r="M15" i="24"/>
  <c r="N15" i="24"/>
  <c r="O13" i="24"/>
  <c r="M13" i="24"/>
  <c r="N13" i="24"/>
  <c r="M11" i="24"/>
  <c r="N11" i="24"/>
  <c r="O50" i="24"/>
  <c r="P50" i="24" s="1"/>
  <c r="N50" i="24"/>
  <c r="G46" i="24"/>
  <c r="H46" i="24" s="1"/>
  <c r="E46" i="24"/>
  <c r="O18" i="25"/>
  <c r="P18" i="25" s="1"/>
  <c r="F13" i="24"/>
  <c r="D20" i="26"/>
  <c r="F13" i="25"/>
  <c r="G13" i="25"/>
  <c r="H13" i="25" s="1"/>
  <c r="N26" i="25"/>
  <c r="M15" i="25"/>
  <c r="G30" i="25"/>
  <c r="H30" i="25" s="1"/>
  <c r="N15" i="25"/>
  <c r="N25" i="25"/>
  <c r="L36" i="24"/>
  <c r="N36" i="24" s="1"/>
  <c r="D36" i="24"/>
  <c r="E36" i="24" s="1"/>
  <c r="G37" i="25"/>
  <c r="H37" i="25" s="1"/>
  <c r="F46" i="24"/>
  <c r="M32" i="25"/>
  <c r="N32" i="25"/>
  <c r="N36" i="25"/>
  <c r="D8" i="26"/>
  <c r="M23" i="25"/>
  <c r="N23" i="25"/>
  <c r="D24" i="26"/>
  <c r="M13" i="25"/>
  <c r="F12" i="25"/>
  <c r="O38" i="25"/>
  <c r="P38" i="25" s="1"/>
  <c r="F32" i="25"/>
  <c r="M18" i="25"/>
  <c r="F59" i="35"/>
  <c r="F60" i="35"/>
  <c r="F57" i="57"/>
  <c r="D27" i="26"/>
  <c r="D11" i="26"/>
  <c r="F43" i="25"/>
  <c r="M22" i="25"/>
  <c r="O16" i="25"/>
  <c r="P16" i="25" s="1"/>
  <c r="G36" i="25"/>
  <c r="H36" i="25" s="1"/>
  <c r="G15" i="25"/>
  <c r="H15" i="25" s="1"/>
  <c r="G26" i="25"/>
  <c r="H26" i="25" s="1"/>
  <c r="O22" i="25"/>
  <c r="P22" i="25" s="1"/>
  <c r="M44" i="25"/>
  <c r="M38" i="25"/>
  <c r="N11" i="25"/>
  <c r="O13" i="25"/>
  <c r="F16" i="25"/>
  <c r="F17" i="25"/>
  <c r="N17" i="25"/>
  <c r="E44" i="25"/>
  <c r="F26" i="25"/>
  <c r="L8" i="25"/>
  <c r="N8" i="25" s="1"/>
  <c r="F38" i="25"/>
  <c r="K8" i="25"/>
  <c r="N12" i="25"/>
  <c r="O26" i="25"/>
  <c r="P26" i="25" s="1"/>
  <c r="O30" i="25"/>
  <c r="P30" i="25" s="1"/>
  <c r="N30" i="25"/>
  <c r="O37" i="25"/>
  <c r="P37" i="25" s="1"/>
  <c r="M36" i="25"/>
  <c r="M11" i="25"/>
  <c r="F15" i="25"/>
  <c r="L19" i="25"/>
  <c r="N19" i="25" s="1"/>
  <c r="M17" i="25"/>
  <c r="F37" i="25"/>
  <c r="G32" i="25"/>
  <c r="H32" i="25" s="1"/>
  <c r="M25" i="25"/>
  <c r="F10" i="25"/>
  <c r="M16" i="25"/>
  <c r="G23" i="25"/>
  <c r="H23" i="25" s="1"/>
  <c r="M12" i="25"/>
  <c r="C8" i="25"/>
  <c r="G25" i="25"/>
  <c r="H25" i="25" s="1"/>
  <c r="F23" i="25"/>
  <c r="O43" i="25"/>
  <c r="P43" i="25" s="1"/>
  <c r="F22" i="25"/>
  <c r="N43" i="25"/>
  <c r="N37" i="25"/>
  <c r="M10" i="25"/>
  <c r="F11" i="25"/>
  <c r="K19" i="25"/>
  <c r="F44" i="25"/>
  <c r="N44" i="25"/>
  <c r="D8" i="25"/>
  <c r="F8" i="25" s="1"/>
  <c r="M8" i="25"/>
  <c r="C19" i="25"/>
  <c r="F18" i="24"/>
  <c r="M26" i="24"/>
  <c r="M8" i="24"/>
  <c r="F29" i="24"/>
  <c r="O34" i="24"/>
  <c r="P34" i="24" s="1"/>
  <c r="M30" i="24"/>
  <c r="M24" i="24"/>
  <c r="M20" i="24"/>
  <c r="F6" i="24"/>
  <c r="F33" i="24"/>
  <c r="C21" i="24"/>
  <c r="L8" i="24"/>
  <c r="N8" i="24" s="1"/>
  <c r="F11" i="24"/>
  <c r="F19" i="24"/>
  <c r="F10" i="24"/>
  <c r="M28" i="24"/>
  <c r="F30" i="24"/>
  <c r="F24" i="24"/>
  <c r="F28" i="24"/>
  <c r="F26" i="24"/>
  <c r="F7" i="24"/>
  <c r="N23" i="24"/>
  <c r="O27" i="24"/>
  <c r="P27" i="24" s="1"/>
  <c r="C8" i="24"/>
  <c r="F15" i="24"/>
  <c r="M29" i="24"/>
  <c r="M45" i="24"/>
  <c r="M17" i="24"/>
  <c r="F20" i="24"/>
  <c r="F14" i="24"/>
  <c r="M27" i="24"/>
  <c r="M33" i="24"/>
  <c r="K8" i="24"/>
  <c r="F32" i="24"/>
  <c r="M46" i="24"/>
  <c r="M19" i="24"/>
  <c r="M31" i="24"/>
  <c r="F25" i="24"/>
  <c r="O45" i="24"/>
  <c r="P45" i="24" s="1"/>
  <c r="O25" i="24"/>
  <c r="P25" i="24" s="1"/>
  <c r="C35" i="24"/>
  <c r="M50" i="24"/>
  <c r="F31" i="24"/>
  <c r="D21" i="24"/>
  <c r="F21" i="24" s="1"/>
  <c r="M18" i="24"/>
  <c r="O6" i="24"/>
  <c r="L21" i="24"/>
  <c r="N21" i="24" s="1"/>
  <c r="D8" i="24"/>
  <c r="F8" i="24" s="1"/>
  <c r="F17" i="24"/>
  <c r="M23" i="24"/>
  <c r="M25" i="24"/>
  <c r="M32" i="24"/>
  <c r="F34" i="24"/>
  <c r="F27" i="24"/>
  <c r="K21" i="24"/>
  <c r="K35" i="24"/>
  <c r="D57" i="57"/>
  <c r="D56" i="57"/>
  <c r="F56" i="23"/>
  <c r="I49" i="36"/>
  <c r="D16" i="26"/>
  <c r="D13" i="26"/>
  <c r="D12" i="26"/>
  <c r="D18" i="26"/>
  <c r="D56" i="23"/>
  <c r="D57" i="23"/>
  <c r="H10" i="18"/>
  <c r="I10" i="18" s="1"/>
  <c r="H41" i="18"/>
  <c r="I41" i="18" s="1"/>
  <c r="H8" i="18"/>
  <c r="I8" i="18" s="1"/>
  <c r="H23" i="18"/>
  <c r="I23" i="18" s="1"/>
  <c r="H46" i="18"/>
  <c r="I46" i="18" s="1"/>
  <c r="H37" i="18"/>
  <c r="I37" i="18" s="1"/>
  <c r="H24" i="18"/>
  <c r="I24" i="18" s="1"/>
  <c r="H9" i="18"/>
  <c r="I9" i="18" s="1"/>
  <c r="H28" i="18"/>
  <c r="I28" i="18" s="1"/>
  <c r="H26" i="18"/>
  <c r="I26" i="18" s="1"/>
  <c r="H18" i="18"/>
  <c r="I18" i="18" s="1"/>
  <c r="H25" i="18"/>
  <c r="I25" i="18" s="1"/>
  <c r="E31" i="18"/>
  <c r="D31" i="18" s="1"/>
  <c r="H21" i="18"/>
  <c r="I21" i="18" s="1"/>
  <c r="H17" i="18"/>
  <c r="I17" i="18" s="1"/>
  <c r="H21" i="22"/>
  <c r="I21" i="22" s="1"/>
  <c r="H36" i="22"/>
  <c r="I36" i="22" s="1"/>
  <c r="H29" i="22"/>
  <c r="I29" i="22" s="1"/>
  <c r="H24" i="22"/>
  <c r="I24" i="22" s="1"/>
  <c r="H16" i="22"/>
  <c r="I16" i="22" s="1"/>
  <c r="H39" i="22"/>
  <c r="I39" i="22" s="1"/>
  <c r="H25" i="22"/>
  <c r="I25" i="22" s="1"/>
  <c r="H17" i="22"/>
  <c r="I17" i="22" s="1"/>
  <c r="H37" i="22"/>
  <c r="I37" i="22" s="1"/>
  <c r="H34" i="22"/>
  <c r="I34" i="22" s="1"/>
  <c r="H45" i="22"/>
  <c r="I45" i="22" s="1"/>
  <c r="H41" i="22"/>
  <c r="I41" i="22" s="1"/>
  <c r="H27" i="22"/>
  <c r="I27" i="22" s="1"/>
  <c r="H18" i="22"/>
  <c r="I18" i="22" s="1"/>
  <c r="H14" i="22"/>
  <c r="I14" i="22" s="1"/>
  <c r="H22" i="22"/>
  <c r="I22" i="22" s="1"/>
  <c r="H20" i="22"/>
  <c r="I20" i="22" s="1"/>
  <c r="H8" i="22"/>
  <c r="I8" i="22" s="1"/>
  <c r="H43" i="22"/>
  <c r="I43" i="22" s="1"/>
  <c r="G46" i="22"/>
  <c r="E30" i="22"/>
  <c r="H33" i="22"/>
  <c r="I33" i="22" s="1"/>
  <c r="E7" i="22"/>
  <c r="H7" i="22" s="1"/>
  <c r="I7" i="22" s="1"/>
  <c r="H15" i="22"/>
  <c r="I15" i="22" s="1"/>
  <c r="H38" i="22"/>
  <c r="I38" i="22" s="1"/>
  <c r="J53" i="53"/>
  <c r="L54" i="53"/>
  <c r="M54" i="53" s="1"/>
  <c r="L53" i="53"/>
  <c r="M53" i="53" s="1"/>
  <c r="F54" i="35"/>
  <c r="J53" i="35"/>
  <c r="L54" i="35"/>
  <c r="M54" i="35" s="1"/>
  <c r="L53" i="35"/>
  <c r="M53" i="35" s="1"/>
  <c r="I51" i="35"/>
  <c r="M51" i="35" s="1"/>
  <c r="L51" i="35"/>
  <c r="H54" i="35"/>
  <c r="I54" i="35" s="1"/>
  <c r="F61" i="35" s="1"/>
  <c r="F53" i="35"/>
  <c r="H53" i="35"/>
  <c r="I53" i="35" s="1"/>
  <c r="D61" i="35" s="1"/>
  <c r="H40" i="32"/>
  <c r="L40" i="32" s="1"/>
  <c r="L14" i="32"/>
  <c r="M14" i="32"/>
  <c r="H42" i="32"/>
  <c r="H38" i="32"/>
  <c r="I38" i="32" s="1"/>
  <c r="M38" i="32" s="1"/>
  <c r="H34" i="32"/>
  <c r="L34" i="32" s="1"/>
  <c r="H23" i="32"/>
  <c r="L23" i="32" s="1"/>
  <c r="H19" i="32"/>
  <c r="L19" i="32" s="1"/>
  <c r="H15" i="32"/>
  <c r="I15" i="32" s="1"/>
  <c r="M15" i="32" s="1"/>
  <c r="L48" i="32"/>
  <c r="H36" i="32"/>
  <c r="L36" i="32" s="1"/>
  <c r="M30" i="32"/>
  <c r="L30" i="32"/>
  <c r="H21" i="32"/>
  <c r="I21" i="32" s="1"/>
  <c r="M21" i="32" s="1"/>
  <c r="H17" i="32"/>
  <c r="L17" i="32" s="1"/>
  <c r="H24" i="32"/>
  <c r="L24" i="32" s="1"/>
  <c r="E49" i="32"/>
  <c r="M47" i="32"/>
  <c r="H39" i="32"/>
  <c r="H35" i="32"/>
  <c r="H20" i="32"/>
  <c r="L20" i="32" s="1"/>
  <c r="H16" i="32"/>
  <c r="K24" i="32"/>
  <c r="L22" i="32"/>
  <c r="H41" i="32"/>
  <c r="H37" i="32"/>
  <c r="I37" i="32" s="1"/>
  <c r="M37" i="32" s="1"/>
  <c r="H18" i="32"/>
  <c r="I18" i="32" s="1"/>
  <c r="M18" i="32" s="1"/>
  <c r="P13" i="24"/>
  <c r="O21" i="24"/>
  <c r="L35" i="24"/>
  <c r="N35" i="24" s="1"/>
  <c r="D19" i="25"/>
  <c r="F19" i="25" s="1"/>
  <c r="D35" i="24"/>
  <c r="F35" i="24" s="1"/>
  <c r="N10" i="25"/>
  <c r="H35" i="22"/>
  <c r="I35" i="22" s="1"/>
  <c r="H28" i="22"/>
  <c r="I28" i="22" s="1"/>
  <c r="G30" i="22"/>
  <c r="H45" i="18"/>
  <c r="I45" i="18" s="1"/>
  <c r="H40" i="18"/>
  <c r="I40" i="18" s="1"/>
  <c r="H30" i="18"/>
  <c r="I30" i="18" s="1"/>
  <c r="G31" i="18"/>
  <c r="F31" i="18" s="1"/>
  <c r="H44" i="22"/>
  <c r="I44" i="22" s="1"/>
  <c r="H19" i="22"/>
  <c r="I19" i="22" s="1"/>
  <c r="H36" i="18"/>
  <c r="I36" i="18" s="1"/>
  <c r="E46" i="22"/>
  <c r="H19" i="18"/>
  <c r="I19" i="18" s="1"/>
  <c r="H40" i="22"/>
  <c r="I40" i="22" s="1"/>
  <c r="H42" i="18"/>
  <c r="I42" i="18" s="1"/>
  <c r="L15" i="32"/>
  <c r="H23" i="22"/>
  <c r="I23" i="22" s="1"/>
  <c r="E31" i="32"/>
  <c r="G49" i="32"/>
  <c r="G31" i="32"/>
  <c r="F31" i="32" s="1"/>
  <c r="H23" i="24" l="1"/>
  <c r="G35" i="24"/>
  <c r="H35" i="24" s="1"/>
  <c r="E8" i="24"/>
  <c r="H10" i="24"/>
  <c r="G21" i="24"/>
  <c r="H21" i="24" s="1"/>
  <c r="H6" i="24"/>
  <c r="G36" i="24"/>
  <c r="H36" i="24" s="1"/>
  <c r="S19" i="25"/>
  <c r="G19" i="25"/>
  <c r="H19" i="25" s="1"/>
  <c r="R19" i="25"/>
  <c r="F36" i="24"/>
  <c r="M36" i="24"/>
  <c r="G8" i="24"/>
  <c r="H8" i="24" s="1"/>
  <c r="O36" i="24"/>
  <c r="P36" i="24" s="1"/>
  <c r="O8" i="25"/>
  <c r="P8" i="25" s="1"/>
  <c r="I40" i="32"/>
  <c r="M40" i="32" s="1"/>
  <c r="L38" i="32"/>
  <c r="E51" i="32"/>
  <c r="E53" i="32" s="1"/>
  <c r="D53" i="32" s="1"/>
  <c r="I23" i="32"/>
  <c r="M23" i="32" s="1"/>
  <c r="O19" i="25"/>
  <c r="P19" i="25" s="1"/>
  <c r="P13" i="25"/>
  <c r="G8" i="25"/>
  <c r="H8" i="25" s="1"/>
  <c r="M19" i="25"/>
  <c r="E19" i="25"/>
  <c r="E21" i="24"/>
  <c r="O35" i="24"/>
  <c r="P35" i="24" s="1"/>
  <c r="M35" i="24"/>
  <c r="P21" i="24"/>
  <c r="M21" i="24"/>
  <c r="P6" i="24"/>
  <c r="O8" i="24"/>
  <c r="P8" i="24" s="1"/>
  <c r="E48" i="22"/>
  <c r="D48" i="22" s="1"/>
  <c r="H9" i="22"/>
  <c r="I9" i="22" s="1"/>
  <c r="D30" i="22"/>
  <c r="I34" i="32"/>
  <c r="M34" i="32" s="1"/>
  <c r="I36" i="32"/>
  <c r="M36" i="32" s="1"/>
  <c r="I42" i="32"/>
  <c r="M42" i="32" s="1"/>
  <c r="L42" i="32"/>
  <c r="I24" i="32"/>
  <c r="M24" i="32" s="1"/>
  <c r="G51" i="32"/>
  <c r="F51" i="32" s="1"/>
  <c r="F49" i="32"/>
  <c r="J49" i="32" s="1"/>
  <c r="I19" i="32"/>
  <c r="M19" i="32" s="1"/>
  <c r="L21" i="32"/>
  <c r="L37" i="32"/>
  <c r="M48" i="32"/>
  <c r="D49" i="32"/>
  <c r="I17" i="32"/>
  <c r="M17" i="32" s="1"/>
  <c r="I20" i="32"/>
  <c r="M20" i="32" s="1"/>
  <c r="L18" i="32"/>
  <c r="I16" i="32"/>
  <c r="M16" i="32" s="1"/>
  <c r="L16" i="32"/>
  <c r="L47" i="32"/>
  <c r="L35" i="32"/>
  <c r="I35" i="32"/>
  <c r="M35" i="32" s="1"/>
  <c r="L41" i="32"/>
  <c r="I41" i="32"/>
  <c r="M41" i="32" s="1"/>
  <c r="L39" i="32"/>
  <c r="I39" i="32"/>
  <c r="M39" i="32" s="1"/>
  <c r="K31" i="32"/>
  <c r="J31" i="32"/>
  <c r="H31" i="32"/>
  <c r="D31" i="32"/>
  <c r="K49" i="32"/>
  <c r="H49" i="32"/>
  <c r="H46" i="22"/>
  <c r="I46" i="22" s="1"/>
  <c r="D46" i="22"/>
  <c r="G49" i="18"/>
  <c r="H31" i="18"/>
  <c r="I31" i="18" s="1"/>
  <c r="G48" i="22"/>
  <c r="H30" i="22"/>
  <c r="I30" i="22" s="1"/>
  <c r="H47" i="18"/>
  <c r="I47" i="18" s="1"/>
  <c r="E49" i="18"/>
  <c r="D49" i="18" s="1"/>
  <c r="E54" i="32" l="1"/>
  <c r="H54" i="32" s="1"/>
  <c r="G51" i="18"/>
  <c r="F49" i="18"/>
  <c r="E51" i="22"/>
  <c r="D51" i="22" s="1"/>
  <c r="E50" i="22"/>
  <c r="D50" i="22" s="1"/>
  <c r="K51" i="32"/>
  <c r="K53" i="32" s="1"/>
  <c r="G54" i="32"/>
  <c r="G53" i="32"/>
  <c r="F53" i="32" s="1"/>
  <c r="D51" i="32"/>
  <c r="H51" i="32"/>
  <c r="H48" i="22"/>
  <c r="I48" i="22" s="1"/>
  <c r="I31" i="32"/>
  <c r="M31" i="32" s="1"/>
  <c r="L31" i="32"/>
  <c r="E52" i="18"/>
  <c r="D52" i="18" s="1"/>
  <c r="E51" i="18"/>
  <c r="D51" i="18" s="1"/>
  <c r="I49" i="32"/>
  <c r="M49" i="32" s="1"/>
  <c r="L49" i="32"/>
  <c r="H49" i="18"/>
  <c r="I49" i="18" s="1"/>
  <c r="F54" i="32" l="1"/>
  <c r="F58" i="32"/>
  <c r="F51" i="22"/>
  <c r="F55" i="22"/>
  <c r="F52" i="18"/>
  <c r="F56" i="18"/>
  <c r="D56" i="18"/>
  <c r="F51" i="18"/>
  <c r="J51" i="32"/>
  <c r="J53" i="32"/>
  <c r="L54" i="32"/>
  <c r="M54" i="32" s="1"/>
  <c r="D54" i="32"/>
  <c r="I54" i="32"/>
  <c r="F61" i="32" s="1"/>
  <c r="L53" i="32"/>
  <c r="M53" i="32" s="1"/>
  <c r="H53" i="32"/>
  <c r="I53" i="32" s="1"/>
  <c r="D61" i="32" s="1"/>
  <c r="L51" i="32"/>
  <c r="I51" i="32"/>
  <c r="M51" i="32" s="1"/>
  <c r="H52" i="18"/>
  <c r="I52" i="18" s="1"/>
  <c r="F59" i="18" s="1"/>
  <c r="D58" i="32"/>
  <c r="H50" i="22"/>
  <c r="I50" i="22" s="1"/>
  <c r="D58" i="22" s="1"/>
  <c r="H51" i="22"/>
  <c r="I51" i="22" s="1"/>
  <c r="F58" i="22" s="1"/>
  <c r="H51" i="18"/>
  <c r="I51" i="18" s="1"/>
  <c r="D59" i="18" s="1"/>
  <c r="F60" i="32" l="1"/>
  <c r="F59" i="32"/>
  <c r="F56" i="22"/>
  <c r="F57" i="22"/>
  <c r="D58" i="18"/>
  <c r="D57" i="18"/>
  <c r="F58" i="18"/>
  <c r="F57" i="18"/>
</calcChain>
</file>

<file path=xl/comments1.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2.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3.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4.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5.xml><?xml version="1.0" encoding="utf-8"?>
<comments xmlns="http://schemas.openxmlformats.org/spreadsheetml/2006/main">
  <authors>
    <author>mike chambless</author>
    <author>IT Department</author>
  </authors>
  <commentList>
    <comment ref="D58"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6.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7.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8.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9.xml><?xml version="1.0" encoding="utf-8"?>
<comments xmlns="http://schemas.openxmlformats.org/spreadsheetml/2006/main">
  <authors>
    <author>Sandy Cunningham</author>
    <author>mike chambless</author>
  </authors>
  <commentList>
    <comment ref="C15" authorId="0">
      <text>
        <r>
          <rPr>
            <sz val="8"/>
            <color indexed="81"/>
            <rFont val="Tahoma"/>
            <family val="2"/>
          </rPr>
          <t>Enter number of credit hours/semesters in this column if different than 24 and/or 2.</t>
        </r>
      </text>
    </comment>
    <comment ref="D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List>
</comments>
</file>

<file path=xl/sharedStrings.xml><?xml version="1.0" encoding="utf-8"?>
<sst xmlns="http://schemas.openxmlformats.org/spreadsheetml/2006/main" count="1459" uniqueCount="301">
  <si>
    <t>I.</t>
  </si>
  <si>
    <t>Cost for 30 Credit Hours</t>
  </si>
  <si>
    <t xml:space="preserve">Total Resident Tuition </t>
  </si>
  <si>
    <t>Nonresident Tuition</t>
  </si>
  <si>
    <t>Total Nonresident Tuition</t>
  </si>
  <si>
    <t>II.</t>
  </si>
  <si>
    <t>Student Activity Fee</t>
  </si>
  <si>
    <t>Student Facility Fee #1</t>
  </si>
  <si>
    <t>Student Facility Fee #2</t>
  </si>
  <si>
    <t>Student Health Fee</t>
  </si>
  <si>
    <t>Cultural and Recreational Services Fee</t>
  </si>
  <si>
    <t>Library Automation and Materials Fee</t>
  </si>
  <si>
    <t>Academic Records Fee</t>
  </si>
  <si>
    <t>Assessment Fee</t>
  </si>
  <si>
    <t>Speaker Series Fee</t>
  </si>
  <si>
    <t>III.</t>
  </si>
  <si>
    <t>Total Resident Tuition and Mandatory Fees</t>
  </si>
  <si>
    <t>IV.</t>
  </si>
  <si>
    <t>Total Nonresident Tuition and Mandatory Fees</t>
  </si>
  <si>
    <t>V.</t>
  </si>
  <si>
    <t>Resident</t>
  </si>
  <si>
    <t>Nonresident</t>
  </si>
  <si>
    <t>Cost for Full-Time Student</t>
  </si>
  <si>
    <t>Student Government Fee</t>
  </si>
  <si>
    <t xml:space="preserve">Institution: </t>
  </si>
  <si>
    <t xml:space="preserve"> </t>
  </si>
  <si>
    <t>Mandatory Fees</t>
  </si>
  <si>
    <t>Percentage of Peer Limit</t>
  </si>
  <si>
    <t>Difference from Peer Limit</t>
  </si>
  <si>
    <t>Other Mandatory Fees  (List Below)</t>
  </si>
  <si>
    <t>Describe your institution's communication of tuition and fee requests to student government organizations, other student groups, and students at large.</t>
  </si>
  <si>
    <t>Describe the projected impact of tuition and fee increases on the ability of your students to meet the costs of attendance.</t>
  </si>
  <si>
    <t xml:space="preserve">Name &amp; E-mail Address: </t>
  </si>
  <si>
    <t>Oklahoma State Regents for Higher Education</t>
  </si>
  <si>
    <t>Research Universities</t>
  </si>
  <si>
    <t>Regional Universities</t>
  </si>
  <si>
    <t>Graduate                                                           (24 Credit Hours)</t>
  </si>
  <si>
    <t xml:space="preserve">Research Universities  </t>
  </si>
  <si>
    <t>TIER</t>
  </si>
  <si>
    <t>PEER INSTITUTIONS</t>
  </si>
  <si>
    <t>Big 12 Public Institutions</t>
  </si>
  <si>
    <t>Like-type public institutions in surrounding and other states</t>
  </si>
  <si>
    <t>Public two-year colleges that receive no local tax funding in surrounding and other states</t>
  </si>
  <si>
    <t>Professional Programs</t>
  </si>
  <si>
    <t>University of Oklahoma</t>
  </si>
  <si>
    <t>College of Law</t>
  </si>
  <si>
    <t>OU Health Sciences Center</t>
  </si>
  <si>
    <t>Doctor of Medicine</t>
  </si>
  <si>
    <t>Doctor of Dental Science</t>
  </si>
  <si>
    <t>Physician's Associate</t>
  </si>
  <si>
    <t>PharmD</t>
  </si>
  <si>
    <t>Occupational Therapy</t>
  </si>
  <si>
    <t>Doctor of Audiology</t>
  </si>
  <si>
    <t>Public Health</t>
  </si>
  <si>
    <t>Oklahoma State University</t>
  </si>
  <si>
    <t>Center for Health Sciences</t>
  </si>
  <si>
    <t>College of Veterinary Medicine</t>
  </si>
  <si>
    <t>Northeastern State University</t>
  </si>
  <si>
    <t>College of Optometry</t>
  </si>
  <si>
    <t>Southwestern Oklahoma State University</t>
  </si>
  <si>
    <t>Langston University</t>
  </si>
  <si>
    <t>School Newspaper Fee</t>
  </si>
  <si>
    <t>Other Mandatory Fees (List Below)</t>
  </si>
  <si>
    <t xml:space="preserve">Student Technology Services Fee </t>
  </si>
  <si>
    <t>Publications Fee</t>
  </si>
  <si>
    <t>Safety Fee</t>
  </si>
  <si>
    <t>Security Services Fee</t>
  </si>
  <si>
    <t>Processing Fee</t>
  </si>
  <si>
    <t>Educational Network Connectivity Fee</t>
  </si>
  <si>
    <t>Student ID Fee</t>
  </si>
  <si>
    <t>Academic Excellence Fee</t>
  </si>
  <si>
    <t>Library Resources Fee</t>
  </si>
  <si>
    <t xml:space="preserve">C.  Total Mandatory Fees </t>
  </si>
  <si>
    <t>Subtotal E&amp;G Part I (290 Fund) Mandatory Fees</t>
  </si>
  <si>
    <t>Subtotal Auxiliary (700 Fund) Mandatory Fees</t>
  </si>
  <si>
    <t>Oklahoma City, Oklahoma</t>
  </si>
  <si>
    <t>Credit Hours or Semesters</t>
  </si>
  <si>
    <t>(Specify Professional Program)</t>
  </si>
  <si>
    <t xml:space="preserve">  </t>
  </si>
  <si>
    <t>Community Colleges</t>
  </si>
  <si>
    <r>
      <t xml:space="preserve">Title 70 O.S. 2004 Supp., Section 3218.2B provides as follows:  
</t>
    </r>
    <r>
      <rPr>
        <i/>
        <sz val="10"/>
        <rFont val="Times New Roman"/>
        <family val="1"/>
      </rPr>
      <t>By January 1 of each year, the Oklahoma State Regents for Higher Education shall submit a report to the Governor, the President Pro Tempore of the Senate, the Speaker of the House of Representatives, and the minority floor leaders and education committee chairs of both houses of the Oklahoma Legislature, of the actions taken in regard to and the schedule of tuition and fees approved for The Oklahoma State System of Higher Education for the current academic year.  The annual report shall include data on the impact of any tuition or fee increases on the ability of students to meet the costs of attendance, enrollment patterns, availability of financial aid, and any other data considered relevant by the State Regents.</t>
    </r>
  </si>
  <si>
    <t>***Use of Revenue from Dedicated Fees:  Requests for new fees or increases to existing fees will be thoroughly reviewed to ensure that the fees are required to meet specific costs and not requested to obscure, in essence, a tuition increase.***</t>
  </si>
  <si>
    <t>Date Approved by Local Governing Board:</t>
  </si>
  <si>
    <t>Parking and/or Transit Fee</t>
  </si>
  <si>
    <t>Legislature Adjourns</t>
  </si>
  <si>
    <t>Cost for 24 Credit Hours</t>
  </si>
  <si>
    <t>Institution</t>
  </si>
  <si>
    <t>% of Peer Limit</t>
  </si>
  <si>
    <t>$ Increase to Peer Limit</t>
  </si>
  <si>
    <t>% Increase to Peer Limit</t>
  </si>
  <si>
    <t>Ave</t>
  </si>
  <si>
    <t>OU</t>
  </si>
  <si>
    <t>OSU</t>
  </si>
  <si>
    <t>Research Ave</t>
  </si>
  <si>
    <t>UCO</t>
  </si>
  <si>
    <t>ECU</t>
  </si>
  <si>
    <t>NSU</t>
  </si>
  <si>
    <t>NWOSU</t>
  </si>
  <si>
    <t>RSU</t>
  </si>
  <si>
    <t>SEOSU</t>
  </si>
  <si>
    <t>SWOSU</t>
  </si>
  <si>
    <t>CU</t>
  </si>
  <si>
    <t>LU</t>
  </si>
  <si>
    <t>OPSU</t>
  </si>
  <si>
    <t>USAO</t>
  </si>
  <si>
    <t>CASC</t>
  </si>
  <si>
    <t>CSC</t>
  </si>
  <si>
    <t>EOSC</t>
  </si>
  <si>
    <t>MSC</t>
  </si>
  <si>
    <t>NEOA&amp;M</t>
  </si>
  <si>
    <t>NOC</t>
  </si>
  <si>
    <t>OCCC</t>
  </si>
  <si>
    <t>RCC</t>
  </si>
  <si>
    <t>Rose</t>
  </si>
  <si>
    <t>SSC</t>
  </si>
  <si>
    <t>TCC</t>
  </si>
  <si>
    <t>WOSC</t>
  </si>
  <si>
    <t>Reg'l Ave</t>
  </si>
  <si>
    <t>OUHSC</t>
  </si>
  <si>
    <t>Physical Therapy -- Doctoral</t>
  </si>
  <si>
    <t>CENTERS</t>
  </si>
  <si>
    <t>CONSTITUENT AGENCIES</t>
  </si>
  <si>
    <t>OTHER</t>
  </si>
  <si>
    <t>*Enter corresponding peer limit for each professional program--see Professional Program Peer Limit list</t>
  </si>
  <si>
    <t>Ardmore-ECU</t>
  </si>
  <si>
    <t>Ardmore-SEOSU</t>
  </si>
  <si>
    <t>OSU CHS</t>
  </si>
  <si>
    <t>Total Resident Tuition &amp; Mandatory Fees</t>
  </si>
  <si>
    <t>Total Nonresident Tuition &amp; Mandatory Fees</t>
  </si>
  <si>
    <t>Legislative Peer Comparison</t>
  </si>
  <si>
    <t>Institution:</t>
  </si>
  <si>
    <t>Subtotal E&amp;G Part I(290 Fund) Mandatory Fees</t>
  </si>
  <si>
    <t>Subtotal Auxiliary(700 Fund) Mandatory Fees</t>
  </si>
  <si>
    <t xml:space="preserve">  (Includes OSU, Tulsa; OU Health Sciences Center; and OU, Tulsa)</t>
  </si>
  <si>
    <t xml:space="preserve">Date Approved by Local Governing Board: </t>
  </si>
  <si>
    <t>Describe the projected impact of tuition and fee increases on the availability of financial aid to offset costs.  What efforts will your institution undertake to increase need-based financial aid proportionately to tuition and fee increases?  (Need-based financial aid shall include, but shall not be limited to, awards for the Oklahoma Higher Learning Access Program, Oklahoma Tuition Aid Grants, federal need-based financial aid, tuition waivers and private donations.)</t>
  </si>
  <si>
    <t>(Undergraduate continued)</t>
  </si>
  <si>
    <t>Guaranteed Tuition Rate shall not exceed 115% of the nonguaranteed tuition rate.</t>
  </si>
  <si>
    <t>Possible Regents Tuition Review Meeting</t>
  </si>
  <si>
    <t>OSU &amp; Tulsa</t>
  </si>
  <si>
    <t>To assist this office in compiling this annual report, please provide information on the impact of any tuition or fee increases on your students by responding to the questions below with detailed information.</t>
  </si>
  <si>
    <t>Provide detailed justification for all tuition and mandatory fee increases, regardless of the amount of increase.</t>
  </si>
  <si>
    <t>(Includes OSU-OKC; OSU-Okmulgee; OSU, Tulsa; OU Health Sciences Center; and OU, Tulsa)</t>
  </si>
  <si>
    <t xml:space="preserve">Regional Universities  </t>
  </si>
  <si>
    <t>(Includes Ardmore Higher Education Center)</t>
  </si>
  <si>
    <t>University of Central Oklahoma</t>
  </si>
  <si>
    <t>Univ of Science &amp; Arts of Okla</t>
  </si>
  <si>
    <t>70 O.S. 2004 Supp., Section 3218.8, provides that the limits for undergraduate resident tuition and mandatory fees shall be less than the average of resident tuition and mandatory fees at peer institutions for each tier.  Guaranteed tuition shall not exceed one hundred and fifteen percent (115%) of the nonguaranteed tuition rate.</t>
  </si>
  <si>
    <t>Undergraduate nonresident tuition and mandatory fees shall be less than 105 percent (105%) of the average of nonresident tuition and mandatory fees at peer institutions for each tier.</t>
  </si>
  <si>
    <t>**Provide detailed justification on narrative form for all tuition and mandatory fee increases.**</t>
  </si>
  <si>
    <r>
      <t>***</t>
    </r>
    <r>
      <rPr>
        <b/>
        <i/>
        <u/>
        <sz val="11"/>
        <rFont val="Times New Roman"/>
        <family val="1"/>
      </rPr>
      <t>Use of Revenue from Dedicated Fees</t>
    </r>
    <r>
      <rPr>
        <i/>
        <sz val="11"/>
        <rFont val="Times New Roman"/>
        <family val="1"/>
      </rPr>
      <t>:  Requests for new fees or increases to existing fees will be thoroughly reviewed to ensure that the fees are required to meet specific costs and not requested to obscure, in essence, a tuition increase.***</t>
    </r>
  </si>
  <si>
    <t>Preliminary Schedule -- Some Dates Subject to Change</t>
  </si>
  <si>
    <t>Undergraduate                                (30 Credit Hours)</t>
  </si>
  <si>
    <t>70 O. S. 2004 Supp., Section 3218.9, provides that the limits for graduate resident and graduate nonresident tuition and mandatory fees shall be less than the average resident and nonresident tuition and mandatory fees at peer institutions for each tier.</t>
  </si>
  <si>
    <t>$ Increase to         Peer Limit</t>
  </si>
  <si>
    <t>$ Increase to          Peer Limit</t>
  </si>
  <si>
    <t>Tuition:</t>
  </si>
  <si>
    <t>Tuition and Mandatory Fees</t>
  </si>
  <si>
    <t>B.  Auxiliary (700 Fund)</t>
  </si>
  <si>
    <t>A.   E&amp;G Part I (290 Fund)</t>
  </si>
  <si>
    <t>II</t>
  </si>
  <si>
    <t>A.  E&amp;G Part I (290 Fund)</t>
  </si>
  <si>
    <t>b</t>
  </si>
  <si>
    <t>70 O.S. 2004 Supp., Section 3218.9, provides that the limits for professional program resident and nonresident tuition and mandatory fees shall be less than the average of resident and nonresident tuition and mandatory fees for like-type professional programs at public institutions.</t>
  </si>
  <si>
    <r>
      <t>***</t>
    </r>
    <r>
      <rPr>
        <b/>
        <i/>
        <u/>
        <sz val="9"/>
        <rFont val="Times New Roman"/>
        <family val="1"/>
      </rPr>
      <t>Use of Revenue from Dedicated Fees</t>
    </r>
    <r>
      <rPr>
        <i/>
        <sz val="9"/>
        <rFont val="Times New Roman"/>
        <family val="1"/>
      </rPr>
      <t>:  Requests for new fees or increases to existing fees will be thoroughly reviewed to ensure that the fees are required to meet specific costs and not requested to obscure, in essence, a tuition increase.***</t>
    </r>
  </si>
  <si>
    <t>To Be Determined</t>
  </si>
  <si>
    <r>
      <t>***</t>
    </r>
    <r>
      <rPr>
        <b/>
        <i/>
        <u/>
        <sz val="10"/>
        <rFont val="Times New Roman"/>
        <family val="1"/>
      </rPr>
      <t>Use of Revenue from Dedicated Fees</t>
    </r>
    <r>
      <rPr>
        <i/>
        <sz val="10"/>
        <rFont val="Times New Roman"/>
        <family val="1"/>
      </rPr>
      <t>:  Requests for new fees or increases to existing fees will be thoroughly reviewed to ensure that the fees are required to meet specific costs and not requested to obscure, in essence, a tuition increase.***</t>
    </r>
  </si>
  <si>
    <r>
      <t>***</t>
    </r>
    <r>
      <rPr>
        <b/>
        <i/>
        <u/>
        <sz val="12"/>
        <rFont val="Times New Roman"/>
        <family val="1"/>
      </rPr>
      <t>Use of Revenue from Dedicated Fees</t>
    </r>
    <r>
      <rPr>
        <i/>
        <sz val="12"/>
        <rFont val="Times New Roman"/>
        <family val="1"/>
      </rPr>
      <t>:  Requests for new fees or increases to existing fees will be thoroughly reviewed to ensure that the fees are required to meet specific costs and not requested to obscure, in essence, a tuition increase.***</t>
    </r>
  </si>
  <si>
    <t>Credit Hours</t>
  </si>
  <si>
    <t xml:space="preserve">Undergraduate Resident </t>
  </si>
  <si>
    <t>Credit Hour Rate</t>
  </si>
  <si>
    <t>0-11</t>
  </si>
  <si>
    <t>Flat-Rate Per Semester</t>
  </si>
  <si>
    <t>Flat-Rate Per Year</t>
  </si>
  <si>
    <t>Per                         Credit Hour                   Rate</t>
  </si>
  <si>
    <t>Per Credit Hour Rate</t>
  </si>
  <si>
    <t>12-18</t>
  </si>
  <si>
    <t>Main Campus Avg</t>
  </si>
  <si>
    <t>Research Avg</t>
  </si>
  <si>
    <t>Reg'l Avg</t>
  </si>
  <si>
    <t>Comm Coll Avg</t>
  </si>
  <si>
    <t>Master of Science in Nursing</t>
  </si>
  <si>
    <t>Cost for Total        Credit Hours</t>
  </si>
  <si>
    <t>Cost for             30 Credit Hours</t>
  </si>
  <si>
    <t>Cost for           30 Credit Hours</t>
  </si>
  <si>
    <t>Flat-Rate Tuition</t>
  </si>
  <si>
    <t>Doctor of Pharmacy</t>
  </si>
  <si>
    <t>Doctor of Physical Therapy</t>
  </si>
  <si>
    <t>Doctor of Nursing Practice</t>
  </si>
  <si>
    <t>UCO - MBA</t>
  </si>
  <si>
    <t>UCO - Language Pathology</t>
  </si>
  <si>
    <t>NSU - Occupational Therapy</t>
  </si>
  <si>
    <t>SEOSU - Grayson</t>
  </si>
  <si>
    <t>SEOSU - McAlester</t>
  </si>
  <si>
    <t>SEOSU - McCurtain</t>
  </si>
  <si>
    <t>SEOSU - OKCCC/RSC</t>
  </si>
  <si>
    <t>SEOSU - Online MBA</t>
  </si>
  <si>
    <t>Cameron University - Online MBA</t>
  </si>
  <si>
    <t>Cameron University - Online MSOL</t>
  </si>
  <si>
    <t>Langston University - OKC</t>
  </si>
  <si>
    <t>Langston University - Tulsa</t>
  </si>
  <si>
    <t>Physician Assistant Studies</t>
  </si>
  <si>
    <t>Delayed</t>
  </si>
  <si>
    <t>See "Prof'l PeerLimit" Tab</t>
  </si>
  <si>
    <t>FY19 Tuition &amp; Mandatory Fees</t>
  </si>
  <si>
    <t>FY19 Per Credit Hour Rate</t>
  </si>
  <si>
    <t xml:space="preserve">Ardmore - ECU - Upper </t>
  </si>
  <si>
    <t xml:space="preserve">Ardmore - SEOSU - Upper </t>
  </si>
  <si>
    <t xml:space="preserve">Ardmore - Murray - Lower </t>
  </si>
  <si>
    <t>OSU, OKC - Lower</t>
  </si>
  <si>
    <t>OSU, OKC - Upper</t>
  </si>
  <si>
    <t>OSUIT, OKM</t>
  </si>
  <si>
    <t>Northwestern Oklahoma State University</t>
  </si>
  <si>
    <t>Nursing -- Doctor of Nursing Practice</t>
  </si>
  <si>
    <t>Northeastern SU</t>
  </si>
  <si>
    <t>*NOC-Stillwater has $1,302.50 mandatory pass-through fees to OSU which are deducted for the peer group comparison.</t>
  </si>
  <si>
    <t>FY20 Tuition &amp; Mandatory Fees</t>
  </si>
  <si>
    <t>FY20 Guaranteed Tuition &amp; Mandatory Fees</t>
  </si>
  <si>
    <t xml:space="preserve">Proposed FY20 Rates </t>
  </si>
  <si>
    <t>Proposed FY20 Gtd Rate</t>
  </si>
  <si>
    <t>Diff from FY20 NG Rate</t>
  </si>
  <si>
    <t>Same as Mandatory Fees for FY20 Non-Guaranteed Tuition Rate</t>
  </si>
  <si>
    <t>FY20 Peer Limit -- Research Universities</t>
  </si>
  <si>
    <t>Institutional Request for FY20</t>
  </si>
  <si>
    <t>FY20 Peer Limit -- Regional Universities</t>
  </si>
  <si>
    <t>FY20 Peer Limit -- UCO</t>
  </si>
  <si>
    <t>FY20 Peer Limit -- USAO</t>
  </si>
  <si>
    <t>FY20 Peer Limit -- Community Colleges</t>
  </si>
  <si>
    <t>FY20 Peer Limit -- Professional Program*</t>
  </si>
  <si>
    <t>FY20 Tuition and Mandatory Fee Request</t>
  </si>
  <si>
    <t xml:space="preserve">Proposed FY20          Rates </t>
  </si>
  <si>
    <t>FY20 Flat-Rate Tuition</t>
  </si>
  <si>
    <t xml:space="preserve">Describe the projected impact of tuition and fee increases on your institution's enrollment pattern for FY20. </t>
  </si>
  <si>
    <t>Describe cost effective measures which your institution will implement in FY20.</t>
  </si>
  <si>
    <t>FY20 TUITION AND FEE TIMELINE</t>
  </si>
  <si>
    <t>Distribute Forms to Institutions for Submitting FY20 Requests for Changes to Academic Services Fees</t>
  </si>
  <si>
    <t>Deadline for Submission of Professional Program Peer Data for FY20</t>
  </si>
  <si>
    <t>Deadline for Submission of FY20 Requests for Changes to Academic Services Fees</t>
  </si>
  <si>
    <t>Posting of FY20 Institutional Peer Limits for Tuition and Mandatory Fees</t>
  </si>
  <si>
    <t>Posting of Requested Changes to FY20 Academic Services Fees</t>
  </si>
  <si>
    <t>Distribute FY20 Tuition and Mandatory Fee Request Forms to Institutions</t>
  </si>
  <si>
    <t>Public Hearing on FY20 Legislative Peer Limits and Requested Changes to Academic Services Fees</t>
  </si>
  <si>
    <t>Deadline for Submission of FY20 Tuition and Mandatory Fee Requests</t>
  </si>
  <si>
    <t>State Regents' Consideration and Approval of FY20 Tuition and Fee Requests</t>
  </si>
  <si>
    <t>FY20 Legislative Peer Limits for Tuition and Mandatory Fees</t>
  </si>
  <si>
    <t>FY20 Peer Limit for Resident Tuition and Mandatory Fees</t>
  </si>
  <si>
    <t>FY20 Per Credit Hour Rate</t>
  </si>
  <si>
    <t>FY20 Peer Limit for Nonresident Tuition and Mandatory Fees</t>
  </si>
  <si>
    <t>FY20 Peer Limit</t>
  </si>
  <si>
    <t>FY20 Peer Limit Per Credit Hour Rate</t>
  </si>
  <si>
    <t>Compared to the FY20 Legislative Peer Limit</t>
  </si>
  <si>
    <t>FY20            Peer              Limit</t>
  </si>
  <si>
    <t>FY20             Peer             Limit</t>
  </si>
  <si>
    <t>FY19 Tuition &amp; Fees</t>
  </si>
  <si>
    <t xml:space="preserve">FY19
 Rates </t>
  </si>
  <si>
    <t>$ Chg from FY19</t>
  </si>
  <si>
    <t>% 
Chg from FY19</t>
  </si>
  <si>
    <t>% Chg from FY19</t>
  </si>
  <si>
    <t>Percentage Change from FY19**</t>
  </si>
  <si>
    <t>$ Chg                from FY19</t>
  </si>
  <si>
    <t>% Chg            from FY19</t>
  </si>
  <si>
    <t>FY19 Undergraduate Tuition and Mandatory Fees Compared to FY20 Legislative Peer Limit</t>
  </si>
  <si>
    <t>FY19 Tuition and Mandatory Fees</t>
  </si>
  <si>
    <t>FY19 Graduate Tuition and Mandatory Fees Compared to FY20 Legislative Peer Limit</t>
  </si>
  <si>
    <t xml:space="preserve">FY19 Professional Program Tuition and Mandatory Fees </t>
  </si>
  <si>
    <t>February 1, 2019 at 5:00 p.m.</t>
  </si>
  <si>
    <t>State Regents Meeting
March 28, 2019 at 9:00 a.m.</t>
  </si>
  <si>
    <t>October 20, 2018</t>
  </si>
  <si>
    <t>November 20, 2018 at 5:00 p.m.</t>
  </si>
  <si>
    <t>April 03, 2019</t>
  </si>
  <si>
    <t>State Regents Meeting
Thursday, April 25, 2019 at 9:00 a.m.</t>
  </si>
  <si>
    <t>Friday, May 24, 2019 at 5:00 p.m.</t>
  </si>
  <si>
    <t>Wednesday, June 12, 2019 at 5:00 p.m.</t>
  </si>
  <si>
    <t>State Regents Meeting
Thursday, June 27, 2019 at 9:00 a.m.</t>
  </si>
  <si>
    <t>At their meeting in June 2019, State Regents will consider FY20 undergraduate and graduate tuition and mandatory fee requests from institutions which are within the legislative limits posted above.</t>
  </si>
  <si>
    <t xml:space="preserve"> UCO - Nursing </t>
  </si>
  <si>
    <t xml:space="preserve"> UCO - CBA </t>
  </si>
  <si>
    <t xml:space="preserve"> UCO - Language Pathology </t>
  </si>
  <si>
    <t xml:space="preserve"> UCO - Prof Teacher Education </t>
  </si>
  <si>
    <t xml:space="preserve"> SEOSU - Grayson </t>
  </si>
  <si>
    <t xml:space="preserve"> SEOSU - McAlester </t>
  </si>
  <si>
    <t xml:space="preserve"> SEOSU - McCurtain </t>
  </si>
  <si>
    <t xml:space="preserve"> SEOSU - OKCCC / RSC </t>
  </si>
  <si>
    <t xml:space="preserve"> SWOSU - Sayre  </t>
  </si>
  <si>
    <t xml:space="preserve"> SWOSU - Online RN to BSN </t>
  </si>
  <si>
    <t xml:space="preserve"> Rose State - Tinker AFB </t>
  </si>
  <si>
    <t xml:space="preserve"> Rose State - OU Development </t>
  </si>
  <si>
    <t xml:space="preserve"> Langston University - OKC </t>
  </si>
  <si>
    <t xml:space="preserve"> Langston University - Tulsa </t>
  </si>
  <si>
    <t xml:space="preserve"> NOC/OSU - Gateway Program </t>
  </si>
  <si>
    <t xml:space="preserve"> Reach Higher Adult Degree Completion Program (NSU, CU, ECU, LU, NWOSU, RSU, SEOSU, SWOSU, UCO) </t>
  </si>
  <si>
    <t>OSU &amp; Tulsa - Online Programs</t>
  </si>
  <si>
    <t>OSU CHS - Online Programs</t>
  </si>
  <si>
    <t xml:space="preserve"> NSU - BSN Online Program</t>
  </si>
  <si>
    <t xml:space="preserve"> NSU - BSN online 2018 cohort</t>
  </si>
  <si>
    <t xml:space="preserve"> SEOSU - Online Undergrad</t>
  </si>
  <si>
    <t>NSU - MSN Online Program</t>
  </si>
  <si>
    <t>NSU - PA Program</t>
  </si>
  <si>
    <t>SEOSU - Online M. Ed</t>
  </si>
  <si>
    <t>SEOSU - Online M. NAL &amp; SPRT</t>
  </si>
  <si>
    <t>NSU - Online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</si>
</sst>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F800]dddd\,\ mmmm\ dd\,\ yyyy"/>
    <numFmt numFmtId="168" formatCode="0.0000%"/>
    <numFmt numFmtId="169" formatCode="_([$€-2]* #,##0.00_);_([$€-2]* \(#,##0.00\);_([$€-2]* &quot;-&quot;??_)"/>
    <numFmt numFmtId="170" formatCode="&quot;$&quot;#,##0"/>
  </numFmts>
  <fonts count="103">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0"/>
      <name val="Times New Roman"/>
      <family val="1"/>
    </font>
    <font>
      <sz val="9"/>
      <name val="Times New Roman"/>
      <family val="1"/>
    </font>
    <font>
      <b/>
      <sz val="12"/>
      <color indexed="81"/>
      <name val="Tahoma"/>
      <family val="2"/>
    </font>
    <font>
      <sz val="8"/>
      <color indexed="81"/>
      <name val="Tahoma"/>
      <family val="2"/>
    </font>
    <font>
      <sz val="10"/>
      <color indexed="81"/>
      <name val="Tahoma"/>
      <family val="2"/>
    </font>
    <font>
      <b/>
      <i/>
      <sz val="11"/>
      <name val="Times New Roman"/>
      <family val="1"/>
    </font>
    <font>
      <b/>
      <i/>
      <sz val="10"/>
      <name val="Times New Roman"/>
      <family val="1"/>
    </font>
    <font>
      <i/>
      <sz val="10"/>
      <name val="Times New Roman"/>
      <family val="1"/>
    </font>
    <font>
      <b/>
      <i/>
      <u/>
      <sz val="10"/>
      <name val="Times New Roman"/>
      <family val="1"/>
    </font>
    <font>
      <sz val="8"/>
      <name val="Times New Roman"/>
      <family val="1"/>
    </font>
    <font>
      <sz val="12"/>
      <name val="Arial"/>
      <family val="2"/>
    </font>
    <font>
      <b/>
      <sz val="12"/>
      <name val="Times New Roman"/>
      <family val="1"/>
    </font>
    <font>
      <b/>
      <i/>
      <sz val="10"/>
      <color indexed="10"/>
      <name val="Times New Roman"/>
      <family val="1"/>
    </font>
    <font>
      <sz val="11"/>
      <name val="Arial"/>
      <family val="2"/>
    </font>
    <font>
      <b/>
      <i/>
      <sz val="16"/>
      <name val="Arial"/>
      <family val="2"/>
    </font>
    <font>
      <b/>
      <i/>
      <sz val="12"/>
      <name val="Times New Roman"/>
      <family val="1"/>
    </font>
    <font>
      <u/>
      <sz val="10"/>
      <name val="Times New Roman"/>
      <family val="1"/>
    </font>
    <font>
      <b/>
      <i/>
      <sz val="9"/>
      <name val="Times New Roman"/>
      <family val="1"/>
    </font>
    <font>
      <i/>
      <sz val="11"/>
      <name val="Times New Roman"/>
      <family val="1"/>
    </font>
    <font>
      <i/>
      <sz val="9"/>
      <name val="Times New Roman"/>
      <family val="1"/>
    </font>
    <font>
      <b/>
      <i/>
      <u/>
      <sz val="11"/>
      <name val="Times New Roman"/>
      <family val="1"/>
    </font>
    <font>
      <b/>
      <i/>
      <u/>
      <sz val="10"/>
      <name val="Arial"/>
      <family val="2"/>
    </font>
    <font>
      <b/>
      <sz val="11"/>
      <name val="Times New Roman"/>
      <family val="1"/>
    </font>
    <font>
      <b/>
      <i/>
      <sz val="14"/>
      <color indexed="10"/>
      <name val="Times New Roman"/>
      <family val="1"/>
    </font>
    <font>
      <b/>
      <u/>
      <sz val="10"/>
      <name val="Times New Roman"/>
      <family val="1"/>
    </font>
    <font>
      <b/>
      <sz val="10"/>
      <color theme="1"/>
      <name val="Times New Roman"/>
      <family val="1"/>
    </font>
    <font>
      <sz val="11"/>
      <name val="Times New Roman"/>
      <family val="1"/>
    </font>
    <font>
      <b/>
      <i/>
      <u/>
      <sz val="9"/>
      <name val="Times New Roman"/>
      <family val="1"/>
    </font>
    <font>
      <i/>
      <sz val="10"/>
      <name val="Arial"/>
      <family val="2"/>
    </font>
    <font>
      <sz val="12"/>
      <name val="Times New Roman"/>
      <family val="1"/>
    </font>
    <font>
      <i/>
      <sz val="12"/>
      <name val="Times New Roman"/>
      <family val="1"/>
    </font>
    <font>
      <b/>
      <i/>
      <u/>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u/>
      <sz val="10"/>
      <color indexed="12"/>
      <name val="Arial"/>
      <family val="2"/>
    </font>
    <font>
      <sz val="10"/>
      <color theme="1"/>
      <name val="Arial"/>
      <family val="2"/>
    </font>
    <font>
      <u/>
      <sz val="11"/>
      <color theme="10"/>
      <name val="Calibri"/>
      <family val="2"/>
      <scheme val="minor"/>
    </font>
    <font>
      <u/>
      <sz val="10"/>
      <color theme="10"/>
      <name val="Arial"/>
      <family val="2"/>
    </font>
    <font>
      <sz val="10"/>
      <color indexed="8"/>
      <name val="Times New Roman"/>
      <family val="1"/>
    </font>
    <font>
      <sz val="10"/>
      <name val="Palatino"/>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b/>
      <sz val="11"/>
      <name val="Calibri"/>
      <family val="2"/>
      <scheme val="minor"/>
    </font>
    <font>
      <sz val="11"/>
      <name val="Calibri"/>
      <family val="2"/>
      <scheme val="minor"/>
    </font>
    <font>
      <b/>
      <i/>
      <sz val="11"/>
      <color indexed="10"/>
      <name val="Calibri"/>
      <family val="2"/>
      <scheme val="minor"/>
    </font>
    <font>
      <i/>
      <sz val="11"/>
      <name val="Calibri"/>
      <family val="2"/>
      <scheme val="minor"/>
    </font>
    <font>
      <b/>
      <i/>
      <sz val="11"/>
      <name val="Calibri"/>
      <family val="2"/>
      <scheme val="minor"/>
    </font>
    <font>
      <sz val="10"/>
      <name val="Arial"/>
    </font>
  </fonts>
  <fills count="6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78">
    <border>
      <left/>
      <right/>
      <top/>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11760">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9" fillId="0" borderId="0" applyNumberFormat="0" applyFill="0" applyBorder="0" applyAlignment="0" applyProtection="0"/>
    <xf numFmtId="0" fontId="40" fillId="0" borderId="159" applyNumberFormat="0" applyFill="0" applyAlignment="0" applyProtection="0"/>
    <xf numFmtId="0" fontId="41" fillId="0" borderId="160" applyNumberFormat="0" applyFill="0" applyAlignment="0" applyProtection="0"/>
    <xf numFmtId="0" fontId="42" fillId="0" borderId="161" applyNumberFormat="0" applyFill="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8" borderId="0" applyNumberFormat="0" applyBorder="0" applyAlignment="0" applyProtection="0"/>
    <xf numFmtId="0" fontId="45" fillId="9" borderId="0" applyNumberFormat="0" applyBorder="0" applyAlignment="0" applyProtection="0"/>
    <xf numFmtId="0" fontId="46" fillId="10" borderId="162" applyNumberFormat="0" applyAlignment="0" applyProtection="0"/>
    <xf numFmtId="0" fontId="47" fillId="11" borderId="163" applyNumberFormat="0" applyAlignment="0" applyProtection="0"/>
    <xf numFmtId="0" fontId="48" fillId="11" borderId="162" applyNumberFormat="0" applyAlignment="0" applyProtection="0"/>
    <xf numFmtId="0" fontId="49" fillId="0" borderId="164" applyNumberFormat="0" applyFill="0" applyAlignment="0" applyProtection="0"/>
    <xf numFmtId="0" fontId="50" fillId="12" borderId="165"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166" applyNumberFormat="0" applyFill="0" applyAlignment="0" applyProtection="0"/>
    <xf numFmtId="0" fontId="5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4" fillId="36" borderId="0" applyNumberFormat="0" applyBorder="0" applyAlignment="0" applyProtection="0"/>
    <xf numFmtId="169" fontId="39" fillId="0" borderId="0" applyNumberFormat="0" applyFill="0" applyBorder="0" applyAlignment="0" applyProtection="0"/>
    <xf numFmtId="169" fontId="40" fillId="0" borderId="159" applyNumberFormat="0" applyFill="0" applyAlignment="0" applyProtection="0"/>
    <xf numFmtId="169" fontId="41" fillId="0" borderId="160" applyNumberFormat="0" applyFill="0" applyAlignment="0" applyProtection="0"/>
    <xf numFmtId="169" fontId="42" fillId="0" borderId="161" applyNumberFormat="0" applyFill="0" applyAlignment="0" applyProtection="0"/>
    <xf numFmtId="169" fontId="42" fillId="0" borderId="0" applyNumberFormat="0" applyFill="0" applyBorder="0" applyAlignment="0" applyProtection="0"/>
    <xf numFmtId="169" fontId="43" fillId="7" borderId="0" applyNumberFormat="0" applyBorder="0" applyAlignment="0" applyProtection="0"/>
    <xf numFmtId="169" fontId="44" fillId="8" borderId="0" applyNumberFormat="0" applyBorder="0" applyAlignment="0" applyProtection="0"/>
    <xf numFmtId="169" fontId="45" fillId="9" borderId="0" applyNumberFormat="0" applyBorder="0" applyAlignment="0" applyProtection="0"/>
    <xf numFmtId="169" fontId="46" fillId="10" borderId="162" applyNumberFormat="0" applyAlignment="0" applyProtection="0"/>
    <xf numFmtId="169" fontId="47" fillId="11" borderId="163" applyNumberFormat="0" applyAlignment="0" applyProtection="0"/>
    <xf numFmtId="169" fontId="48" fillId="11" borderId="162" applyNumberFormat="0" applyAlignment="0" applyProtection="0"/>
    <xf numFmtId="169" fontId="49" fillId="0" borderId="164" applyNumberFormat="0" applyFill="0" applyAlignment="0" applyProtection="0"/>
    <xf numFmtId="169" fontId="50" fillId="12" borderId="165" applyNumberFormat="0" applyAlignment="0" applyProtection="0"/>
    <xf numFmtId="169" fontId="51" fillId="0" borderId="0" applyNumberFormat="0" applyFill="0" applyBorder="0" applyAlignment="0" applyProtection="0"/>
    <xf numFmtId="169" fontId="52" fillId="0" borderId="0" applyNumberFormat="0" applyFill="0" applyBorder="0" applyAlignment="0" applyProtection="0"/>
    <xf numFmtId="169" fontId="53" fillId="0" borderId="166" applyNumberFormat="0" applyFill="0" applyAlignment="0" applyProtection="0"/>
    <xf numFmtId="169" fontId="54"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4" fillId="16" borderId="0" applyNumberFormat="0" applyBorder="0" applyAlignment="0" applyProtection="0"/>
    <xf numFmtId="169" fontId="54"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4" fillId="20" borderId="0" applyNumberFormat="0" applyBorder="0" applyAlignment="0" applyProtection="0"/>
    <xf numFmtId="169" fontId="54"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4" fillId="24" borderId="0" applyNumberFormat="0" applyBorder="0" applyAlignment="0" applyProtection="0"/>
    <xf numFmtId="169" fontId="54"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4" fillId="28" borderId="0" applyNumberFormat="0" applyBorder="0" applyAlignment="0" applyProtection="0"/>
    <xf numFmtId="169" fontId="54"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4" fillId="32" borderId="0" applyNumberFormat="0" applyBorder="0" applyAlignment="0" applyProtection="0"/>
    <xf numFmtId="169" fontId="54"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4" fillId="36" borderId="0" applyNumberFormat="0" applyBorder="0" applyAlignment="0" applyProtection="0"/>
    <xf numFmtId="0" fontId="2" fillId="0" borderId="0"/>
    <xf numFmtId="0" fontId="2" fillId="18"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4" borderId="0" applyNumberFormat="0" applyBorder="0" applyAlignment="0" applyProtection="0"/>
    <xf numFmtId="9" fontId="55" fillId="0" borderId="0" applyFont="0" applyFill="0" applyBorder="0" applyAlignment="0" applyProtection="0"/>
    <xf numFmtId="169" fontId="57" fillId="0" borderId="0" applyNumberFormat="0" applyFill="0" applyBorder="0" applyAlignment="0" applyProtection="0">
      <alignment vertical="top"/>
      <protection locked="0"/>
    </xf>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0" fontId="60" fillId="0" borderId="0" applyNumberForma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9" fontId="55"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5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5" fillId="0" borderId="0" applyFont="0" applyFill="0" applyBorder="0" applyAlignment="0" applyProtection="0"/>
    <xf numFmtId="169" fontId="4" fillId="0" borderId="0"/>
    <xf numFmtId="169" fontId="4" fillId="0" borderId="0"/>
    <xf numFmtId="169" fontId="4" fillId="0" borderId="0"/>
    <xf numFmtId="169" fontId="4" fillId="0" borderId="0"/>
    <xf numFmtId="169" fontId="55" fillId="0" borderId="0"/>
    <xf numFmtId="9" fontId="4"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169" fontId="4" fillId="0" borderId="0"/>
    <xf numFmtId="169" fontId="55" fillId="0" borderId="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44" fontId="4" fillId="0" borderId="0" applyFont="0" applyFill="0" applyBorder="0" applyAlignment="0" applyProtection="0"/>
    <xf numFmtId="169" fontId="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xf numFmtId="9" fontId="4" fillId="0" borderId="0" applyFont="0" applyFill="0" applyBorder="0" applyAlignment="0" applyProtection="0"/>
    <xf numFmtId="44"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169" fontId="55" fillId="0" borderId="0"/>
    <xf numFmtId="9" fontId="55"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4" fillId="0" borderId="0"/>
    <xf numFmtId="43" fontId="4" fillId="0" borderId="0" applyFont="0" applyFill="0" applyBorder="0" applyAlignment="0" applyProtection="0"/>
    <xf numFmtId="169" fontId="2" fillId="0" borderId="0"/>
    <xf numFmtId="169" fontId="55" fillId="0" borderId="0"/>
    <xf numFmtId="169" fontId="4" fillId="0" borderId="0"/>
    <xf numFmtId="9" fontId="55" fillId="0" borderId="0" applyFont="0" applyFill="0" applyBorder="0" applyAlignment="0" applyProtection="0"/>
    <xf numFmtId="43" fontId="4" fillId="0" borderId="0" applyFont="0" applyFill="0" applyBorder="0" applyAlignment="0" applyProtection="0"/>
    <xf numFmtId="169" fontId="2" fillId="0" borderId="0"/>
    <xf numFmtId="169" fontId="55" fillId="0" borderId="0"/>
    <xf numFmtId="9" fontId="55"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2" fillId="0" borderId="0"/>
    <xf numFmtId="169" fontId="64" fillId="39" borderId="0" applyNumberFormat="0" applyBorder="0" applyAlignment="0" applyProtection="0"/>
    <xf numFmtId="169" fontId="64" fillId="40" borderId="0" applyNumberFormat="0" applyBorder="0" applyAlignment="0" applyProtection="0"/>
    <xf numFmtId="169" fontId="64" fillId="41" borderId="0" applyNumberFormat="0" applyBorder="0" applyAlignment="0" applyProtection="0"/>
    <xf numFmtId="169" fontId="64" fillId="42" borderId="0" applyNumberFormat="0" applyBorder="0" applyAlignment="0" applyProtection="0"/>
    <xf numFmtId="169" fontId="64" fillId="43" borderId="0" applyNumberFormat="0" applyBorder="0" applyAlignment="0" applyProtection="0"/>
    <xf numFmtId="169" fontId="64" fillId="44" borderId="0" applyNumberFormat="0" applyBorder="0" applyAlignment="0" applyProtection="0"/>
    <xf numFmtId="169" fontId="64" fillId="45" borderId="0" applyNumberFormat="0" applyBorder="0" applyAlignment="0" applyProtection="0"/>
    <xf numFmtId="169" fontId="64" fillId="46" borderId="0" applyNumberFormat="0" applyBorder="0" applyAlignment="0" applyProtection="0"/>
    <xf numFmtId="169" fontId="64" fillId="47" borderId="0" applyNumberFormat="0" applyBorder="0" applyAlignment="0" applyProtection="0"/>
    <xf numFmtId="169" fontId="64" fillId="42" borderId="0" applyNumberFormat="0" applyBorder="0" applyAlignment="0" applyProtection="0"/>
    <xf numFmtId="169" fontId="64" fillId="45" borderId="0" applyNumberFormat="0" applyBorder="0" applyAlignment="0" applyProtection="0"/>
    <xf numFmtId="169" fontId="64" fillId="48" borderId="0" applyNumberFormat="0" applyBorder="0" applyAlignment="0" applyProtection="0"/>
    <xf numFmtId="169" fontId="65" fillId="49" borderId="0" applyNumberFormat="0" applyBorder="0" applyAlignment="0" applyProtection="0"/>
    <xf numFmtId="169" fontId="65" fillId="46" borderId="0" applyNumberFormat="0" applyBorder="0" applyAlignment="0" applyProtection="0"/>
    <xf numFmtId="169" fontId="65" fillId="47" borderId="0" applyNumberFormat="0" applyBorder="0" applyAlignment="0" applyProtection="0"/>
    <xf numFmtId="169" fontId="65" fillId="50" borderId="0" applyNumberFormat="0" applyBorder="0" applyAlignment="0" applyProtection="0"/>
    <xf numFmtId="169" fontId="65" fillId="51" borderId="0" applyNumberFormat="0" applyBorder="0" applyAlignment="0" applyProtection="0"/>
    <xf numFmtId="169" fontId="65" fillId="52" borderId="0" applyNumberFormat="0" applyBorder="0" applyAlignment="0" applyProtection="0"/>
    <xf numFmtId="169" fontId="65" fillId="53" borderId="0" applyNumberFormat="0" applyBorder="0" applyAlignment="0" applyProtection="0"/>
    <xf numFmtId="169" fontId="65" fillId="54" borderId="0" applyNumberFormat="0" applyBorder="0" applyAlignment="0" applyProtection="0"/>
    <xf numFmtId="169" fontId="65" fillId="55" borderId="0" applyNumberFormat="0" applyBorder="0" applyAlignment="0" applyProtection="0"/>
    <xf numFmtId="169" fontId="65" fillId="50" borderId="0" applyNumberFormat="0" applyBorder="0" applyAlignment="0" applyProtection="0"/>
    <xf numFmtId="169" fontId="65" fillId="51" borderId="0" applyNumberFormat="0" applyBorder="0" applyAlignment="0" applyProtection="0"/>
    <xf numFmtId="169" fontId="65" fillId="56" borderId="0" applyNumberFormat="0" applyBorder="0" applyAlignment="0" applyProtection="0"/>
    <xf numFmtId="169" fontId="66" fillId="40" borderId="0" applyNumberFormat="0" applyBorder="0" applyAlignment="0" applyProtection="0"/>
    <xf numFmtId="169" fontId="67" fillId="57" borderId="168" applyNumberFormat="0" applyAlignment="0" applyProtection="0"/>
    <xf numFmtId="169" fontId="68" fillId="58" borderId="169" applyNumberFormat="0" applyAlignment="0" applyProtection="0"/>
    <xf numFmtId="40"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63" fillId="0" borderId="0" applyFont="0" applyFill="0" applyBorder="0" applyAlignment="0" applyProtection="0"/>
    <xf numFmtId="44" fontId="4" fillId="0" borderId="0" applyFont="0" applyFill="0" applyBorder="0" applyAlignment="0" applyProtection="0"/>
    <xf numFmtId="169" fontId="69" fillId="0" borderId="0" applyNumberFormat="0" applyFill="0" applyBorder="0" applyAlignment="0" applyProtection="0"/>
    <xf numFmtId="169" fontId="70" fillId="41" borderId="0" applyNumberFormat="0" applyBorder="0" applyAlignment="0" applyProtection="0"/>
    <xf numFmtId="169" fontId="71" fillId="0" borderId="170" applyNumberFormat="0" applyFill="0" applyAlignment="0" applyProtection="0"/>
    <xf numFmtId="169" fontId="72" fillId="0" borderId="171" applyNumberFormat="0" applyFill="0" applyAlignment="0" applyProtection="0"/>
    <xf numFmtId="169" fontId="73" fillId="0" borderId="172" applyNumberFormat="0" applyFill="0" applyAlignment="0" applyProtection="0"/>
    <xf numFmtId="169" fontId="73" fillId="0" borderId="0" applyNumberFormat="0" applyFill="0" applyBorder="0" applyAlignment="0" applyProtection="0"/>
    <xf numFmtId="169" fontId="74" fillId="44" borderId="168" applyNumberFormat="0" applyAlignment="0" applyProtection="0"/>
    <xf numFmtId="169" fontId="75" fillId="0" borderId="173" applyNumberFormat="0" applyFill="0" applyAlignment="0" applyProtection="0"/>
    <xf numFmtId="169" fontId="76" fillId="59" borderId="0" applyNumberFormat="0" applyBorder="0" applyAlignment="0" applyProtection="0"/>
    <xf numFmtId="169" fontId="4" fillId="0" borderId="0"/>
    <xf numFmtId="169" fontId="4" fillId="60" borderId="174" applyNumberFormat="0" applyFont="0" applyAlignment="0" applyProtection="0"/>
    <xf numFmtId="169" fontId="77" fillId="57" borderId="175" applyNumberFormat="0" applyAlignment="0" applyProtection="0"/>
    <xf numFmtId="9" fontId="63" fillId="0" borderId="0" applyFont="0" applyFill="0" applyBorder="0" applyAlignment="0" applyProtection="0"/>
    <xf numFmtId="169" fontId="78" fillId="0" borderId="0" applyNumberFormat="0" applyFill="0" applyBorder="0" applyAlignment="0" applyProtection="0"/>
    <xf numFmtId="169" fontId="79" fillId="0" borderId="176" applyNumberFormat="0" applyFill="0" applyAlignment="0" applyProtection="0"/>
    <xf numFmtId="169" fontId="80" fillId="0" borderId="0" applyNumberFormat="0" applyFill="0" applyBorder="0" applyAlignment="0" applyProtection="0"/>
    <xf numFmtId="169" fontId="61" fillId="61" borderId="177" applyNumberFormat="0" applyBorder="0" applyAlignment="0"/>
    <xf numFmtId="43" fontId="55" fillId="0" borderId="0" applyFont="0" applyFill="0" applyBorder="0" applyAlignment="0" applyProtection="0"/>
    <xf numFmtId="9" fontId="55" fillId="0" borderId="0" applyFont="0" applyFill="0" applyBorder="0" applyAlignment="0" applyProtection="0"/>
    <xf numFmtId="43" fontId="4" fillId="0" borderId="0" applyFont="0" applyFill="0" applyBorder="0" applyAlignment="0" applyProtection="0"/>
    <xf numFmtId="169" fontId="4" fillId="0" borderId="0"/>
    <xf numFmtId="9" fontId="4" fillId="0" borderId="0" applyFont="0" applyFill="0" applyBorder="0" applyAlignment="0" applyProtection="0"/>
    <xf numFmtId="9" fontId="4" fillId="0" borderId="0" applyFont="0" applyFill="0" applyBorder="0" applyAlignment="0" applyProtection="0"/>
    <xf numFmtId="43" fontId="55" fillId="0" borderId="0" applyFont="0" applyFill="0" applyBorder="0" applyAlignment="0" applyProtection="0"/>
    <xf numFmtId="43" fontId="4"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5" fillId="0" borderId="173" applyNumberFormat="0" applyFill="0" applyAlignment="0" applyProtection="0"/>
    <xf numFmtId="169" fontId="55" fillId="0" borderId="0"/>
    <xf numFmtId="169" fontId="60" fillId="0" borderId="0" applyNumberFormat="0" applyFill="0" applyBorder="0" applyAlignment="0" applyProtection="0"/>
    <xf numFmtId="5" fontId="55" fillId="0" borderId="0" applyFon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81" fillId="0" borderId="0"/>
    <xf numFmtId="169" fontId="55"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169" fontId="54" fillId="49" borderId="0" applyNumberFormat="0" applyBorder="0" applyAlignment="0" applyProtection="0"/>
    <xf numFmtId="169" fontId="54" fillId="46" borderId="0" applyNumberFormat="0" applyBorder="0" applyAlignment="0" applyProtection="0"/>
    <xf numFmtId="169" fontId="54" fillId="47" borderId="0" applyNumberFormat="0" applyBorder="0" applyAlignment="0" applyProtection="0"/>
    <xf numFmtId="169" fontId="54" fillId="50" borderId="0" applyNumberFormat="0" applyBorder="0" applyAlignment="0" applyProtection="0"/>
    <xf numFmtId="169" fontId="54" fillId="51" borderId="0" applyNumberFormat="0" applyBorder="0" applyAlignment="0" applyProtection="0"/>
    <xf numFmtId="169" fontId="54" fillId="52" borderId="0" applyNumberFormat="0" applyBorder="0" applyAlignment="0" applyProtection="0"/>
    <xf numFmtId="169" fontId="54" fillId="53" borderId="0" applyNumberFormat="0" applyBorder="0" applyAlignment="0" applyProtection="0"/>
    <xf numFmtId="169" fontId="54" fillId="54" borderId="0" applyNumberFormat="0" applyBorder="0" applyAlignment="0" applyProtection="0"/>
    <xf numFmtId="169" fontId="54" fillId="55" borderId="0" applyNumberFormat="0" applyBorder="0" applyAlignment="0" applyProtection="0"/>
    <xf numFmtId="169" fontId="54" fillId="50" borderId="0" applyNumberFormat="0" applyBorder="0" applyAlignment="0" applyProtection="0"/>
    <xf numFmtId="169" fontId="54" fillId="56" borderId="0" applyNumberFormat="0" applyBorder="0" applyAlignment="0" applyProtection="0"/>
    <xf numFmtId="169" fontId="44" fillId="40" borderId="0" applyNumberFormat="0" applyBorder="0" applyAlignment="0" applyProtection="0"/>
    <xf numFmtId="169" fontId="85" fillId="57" borderId="162" applyNumberFormat="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169" fontId="55" fillId="0" borderId="0" applyFont="0" applyFill="0" applyBorder="0" applyAlignment="0" applyProtection="0"/>
    <xf numFmtId="169" fontId="43" fillId="41" borderId="0" applyNumberFormat="0" applyBorder="0" applyAlignment="0" applyProtection="0"/>
    <xf numFmtId="169" fontId="86" fillId="0" borderId="170" applyNumberFormat="0" applyFill="0" applyAlignment="0" applyProtection="0"/>
    <xf numFmtId="169" fontId="87" fillId="0" borderId="171" applyNumberFormat="0" applyFill="0" applyAlignment="0" applyProtection="0"/>
    <xf numFmtId="169" fontId="88" fillId="0" borderId="172" applyNumberFormat="0" applyFill="0" applyAlignment="0" applyProtection="0"/>
    <xf numFmtId="169" fontId="88" fillId="0" borderId="172" applyNumberFormat="0" applyFill="0" applyAlignment="0" applyProtection="0"/>
    <xf numFmtId="169" fontId="88"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169" fontId="5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39" fontId="89" fillId="0" borderId="0" applyNumberFormat="0" applyFill="0" applyBorder="0" applyAlignment="0" applyProtection="0"/>
    <xf numFmtId="169" fontId="46" fillId="57" borderId="162" applyNumberFormat="0" applyAlignment="0" applyProtection="0"/>
    <xf numFmtId="169" fontId="90" fillId="0" borderId="173" applyNumberFormat="0" applyFill="0" applyAlignment="0" applyProtection="0"/>
    <xf numFmtId="169" fontId="91" fillId="9" borderId="0" applyNumberFormat="0" applyBorder="0" applyAlignment="0" applyProtection="0"/>
    <xf numFmtId="169" fontId="2" fillId="0" borderId="0"/>
    <xf numFmtId="39" fontId="81" fillId="0" borderId="0"/>
    <xf numFmtId="169" fontId="2" fillId="0" borderId="0"/>
    <xf numFmtId="169" fontId="64" fillId="0" borderId="0"/>
    <xf numFmtId="39" fontId="81" fillId="0" borderId="0"/>
    <xf numFmtId="169" fontId="2" fillId="0" borderId="0"/>
    <xf numFmtId="169" fontId="64" fillId="0" borderId="0"/>
    <xf numFmtId="169" fontId="81"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92" fillId="0" borderId="0"/>
    <xf numFmtId="169" fontId="2" fillId="0" borderId="0"/>
    <xf numFmtId="169" fontId="55" fillId="0" borderId="0"/>
    <xf numFmtId="169" fontId="64" fillId="0" borderId="0"/>
    <xf numFmtId="169" fontId="56" fillId="0" borderId="0"/>
    <xf numFmtId="169" fontId="2" fillId="0" borderId="0"/>
    <xf numFmtId="169" fontId="2" fillId="0" borderId="0"/>
    <xf numFmtId="169" fontId="55" fillId="0" borderId="0"/>
    <xf numFmtId="169" fontId="2" fillId="0" borderId="0"/>
    <xf numFmtId="169" fontId="55" fillId="0" borderId="0"/>
    <xf numFmtId="169" fontId="92" fillId="0" borderId="0"/>
    <xf numFmtId="169" fontId="55" fillId="0" borderId="0"/>
    <xf numFmtId="169" fontId="81" fillId="0" borderId="0"/>
    <xf numFmtId="169" fontId="55" fillId="0" borderId="0"/>
    <xf numFmtId="169" fontId="55" fillId="0" borderId="0"/>
    <xf numFmtId="169" fontId="58" fillId="0" borderId="0"/>
    <xf numFmtId="169" fontId="55" fillId="0" borderId="0"/>
    <xf numFmtId="169" fontId="82" fillId="0" borderId="0"/>
    <xf numFmtId="169" fontId="55" fillId="0" borderId="0"/>
    <xf numFmtId="169" fontId="55" fillId="0" borderId="0"/>
    <xf numFmtId="169" fontId="9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2" fillId="0" borderId="0"/>
    <xf numFmtId="169" fontId="2" fillId="0" borderId="0"/>
    <xf numFmtId="169" fontId="55" fillId="0" borderId="0"/>
    <xf numFmtId="169" fontId="63" fillId="0" borderId="0"/>
    <xf numFmtId="169" fontId="55"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8" fillId="0" borderId="0"/>
    <xf numFmtId="169" fontId="63"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2" fillId="0" borderId="0"/>
    <xf numFmtId="169" fontId="2" fillId="0" borderId="0"/>
    <xf numFmtId="169" fontId="64" fillId="0" borderId="0"/>
    <xf numFmtId="169" fontId="64" fillId="0" borderId="0"/>
    <xf numFmtId="169" fontId="2" fillId="0" borderId="0"/>
    <xf numFmtId="169" fontId="2" fillId="0" borderId="0"/>
    <xf numFmtId="169" fontId="64" fillId="0" borderId="0"/>
    <xf numFmtId="169" fontId="2" fillId="0" borderId="0"/>
    <xf numFmtId="169" fontId="2" fillId="0" borderId="0"/>
    <xf numFmtId="169" fontId="64" fillId="0" borderId="0"/>
    <xf numFmtId="169" fontId="64" fillId="0" borderId="0"/>
    <xf numFmtId="169" fontId="2" fillId="0" borderId="0"/>
    <xf numFmtId="169" fontId="64"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6" fillId="0" borderId="0"/>
    <xf numFmtId="169" fontId="63" fillId="0" borderId="0"/>
    <xf numFmtId="169" fontId="93" fillId="0" borderId="0"/>
    <xf numFmtId="169" fontId="63" fillId="0" borderId="0"/>
    <xf numFmtId="169" fontId="2" fillId="0" borderId="0"/>
    <xf numFmtId="169" fontId="2" fillId="0" borderId="0"/>
    <xf numFmtId="169" fontId="64" fillId="0" borderId="0"/>
    <xf numFmtId="169" fontId="64" fillId="0" borderId="0"/>
    <xf numFmtId="169" fontId="2" fillId="0" borderId="0"/>
    <xf numFmtId="169" fontId="63" fillId="0" borderId="0"/>
    <xf numFmtId="169" fontId="63" fillId="0" borderId="0"/>
    <xf numFmtId="169" fontId="63" fillId="0" borderId="0"/>
    <xf numFmtId="169" fontId="63" fillId="0" borderId="0"/>
    <xf numFmtId="169" fontId="63" fillId="0" borderId="0"/>
    <xf numFmtId="169" fontId="64" fillId="0" borderId="0"/>
    <xf numFmtId="169" fontId="2" fillId="0" borderId="0"/>
    <xf numFmtId="169" fontId="2" fillId="0" borderId="0"/>
    <xf numFmtId="169" fontId="64" fillId="0" borderId="0"/>
    <xf numFmtId="169" fontId="64" fillId="0" borderId="0"/>
    <xf numFmtId="169" fontId="2" fillId="0" borderId="0"/>
    <xf numFmtId="169" fontId="63" fillId="0" borderId="0"/>
    <xf numFmtId="169" fontId="63" fillId="0" borderId="0"/>
    <xf numFmtId="169" fontId="63" fillId="0" borderId="0"/>
    <xf numFmtId="169" fontId="63" fillId="0" borderId="0"/>
    <xf numFmtId="169" fontId="64"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37" fontId="81" fillId="0" borderId="0"/>
    <xf numFmtId="169" fontId="2" fillId="0" borderId="0"/>
    <xf numFmtId="169" fontId="2" fillId="0" borderId="0"/>
    <xf numFmtId="169" fontId="2" fillId="0" borderId="0"/>
    <xf numFmtId="169" fontId="2" fillId="0" borderId="0"/>
    <xf numFmtId="169" fontId="64" fillId="0" borderId="0"/>
    <xf numFmtId="169" fontId="64" fillId="0" borderId="0"/>
    <xf numFmtId="169" fontId="2" fillId="0" borderId="0"/>
    <xf numFmtId="169" fontId="64" fillId="0" borderId="0"/>
    <xf numFmtId="169" fontId="2" fillId="0" borderId="0"/>
    <xf numFmtId="169" fontId="2" fillId="0" borderId="0"/>
    <xf numFmtId="169" fontId="64" fillId="0" borderId="0"/>
    <xf numFmtId="169" fontId="64" fillId="0" borderId="0"/>
    <xf numFmtId="169" fontId="2" fillId="0" borderId="0"/>
    <xf numFmtId="169" fontId="2" fillId="0" borderId="0"/>
    <xf numFmtId="169" fontId="64"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1"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169" fontId="64" fillId="38" borderId="167" applyNumberFormat="0" applyFont="0" applyAlignment="0" applyProtection="0"/>
    <xf numFmtId="169" fontId="47" fillId="57" borderId="163" applyNumberFormat="0" applyAlignment="0" applyProtection="0"/>
    <xf numFmtId="9" fontId="2" fillId="0" borderId="0" applyFont="0" applyFill="0" applyBorder="0" applyAlignment="0" applyProtection="0"/>
    <xf numFmtId="9" fontId="8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169" fontId="84" fillId="0" borderId="139">
      <alignment horizontal="center"/>
    </xf>
    <xf numFmtId="169" fontId="94" fillId="0" borderId="0" applyNumberFormat="0" applyFill="0" applyBorder="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9" fontId="55"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75" fillId="0" borderId="173"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5"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90" fillId="0" borderId="173"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5"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169" fontId="55"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5" fillId="0" borderId="0"/>
    <xf numFmtId="169" fontId="95" fillId="0" borderId="0"/>
    <xf numFmtId="169" fontId="2" fillId="0" borderId="0"/>
    <xf numFmtId="169" fontId="95" fillId="0" borderId="0"/>
    <xf numFmtId="169" fontId="95" fillId="0" borderId="0"/>
    <xf numFmtId="169" fontId="95" fillId="0" borderId="0"/>
    <xf numFmtId="44" fontId="2" fillId="0" borderId="0" applyFont="0" applyFill="0" applyBorder="0" applyAlignment="0" applyProtection="0"/>
    <xf numFmtId="169" fontId="95" fillId="0" borderId="0"/>
    <xf numFmtId="169" fontId="2" fillId="0" borderId="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4" fillId="0" borderId="0"/>
    <xf numFmtId="169" fontId="55" fillId="0" borderId="0"/>
    <xf numFmtId="169" fontId="4" fillId="0" borderId="0"/>
    <xf numFmtId="169" fontId="4" fillId="0" borderId="0"/>
    <xf numFmtId="169" fontId="4" fillId="0" borderId="0"/>
    <xf numFmtId="169" fontId="4" fillId="0" borderId="0"/>
    <xf numFmtId="169" fontId="55" fillId="0" borderId="0"/>
    <xf numFmtId="169" fontId="2" fillId="0" borderId="0"/>
    <xf numFmtId="169" fontId="55" fillId="0" borderId="0"/>
    <xf numFmtId="169" fontId="4" fillId="0" borderId="0"/>
    <xf numFmtId="169" fontId="2"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2" fillId="0" borderId="0"/>
    <xf numFmtId="169" fontId="64" fillId="39" borderId="0" applyNumberFormat="0" applyBorder="0" applyAlignment="0" applyProtection="0"/>
    <xf numFmtId="169" fontId="64" fillId="40" borderId="0" applyNumberFormat="0" applyBorder="0" applyAlignment="0" applyProtection="0"/>
    <xf numFmtId="169" fontId="64" fillId="41" borderId="0" applyNumberFormat="0" applyBorder="0" applyAlignment="0" applyProtection="0"/>
    <xf numFmtId="169" fontId="64" fillId="42" borderId="0" applyNumberFormat="0" applyBorder="0" applyAlignment="0" applyProtection="0"/>
    <xf numFmtId="169" fontId="64" fillId="43" borderId="0" applyNumberFormat="0" applyBorder="0" applyAlignment="0" applyProtection="0"/>
    <xf numFmtId="169" fontId="64" fillId="44" borderId="0" applyNumberFormat="0" applyBorder="0" applyAlignment="0" applyProtection="0"/>
    <xf numFmtId="169" fontId="64" fillId="45" borderId="0" applyNumberFormat="0" applyBorder="0" applyAlignment="0" applyProtection="0"/>
    <xf numFmtId="169" fontId="64" fillId="46" borderId="0" applyNumberFormat="0" applyBorder="0" applyAlignment="0" applyProtection="0"/>
    <xf numFmtId="169" fontId="64" fillId="47" borderId="0" applyNumberFormat="0" applyBorder="0" applyAlignment="0" applyProtection="0"/>
    <xf numFmtId="169" fontId="64" fillId="42" borderId="0" applyNumberFormat="0" applyBorder="0" applyAlignment="0" applyProtection="0"/>
    <xf numFmtId="169" fontId="64" fillId="45" borderId="0" applyNumberFormat="0" applyBorder="0" applyAlignment="0" applyProtection="0"/>
    <xf numFmtId="169" fontId="64" fillId="48" borderId="0" applyNumberFormat="0" applyBorder="0" applyAlignment="0" applyProtection="0"/>
    <xf numFmtId="169" fontId="65" fillId="49" borderId="0" applyNumberFormat="0" applyBorder="0" applyAlignment="0" applyProtection="0"/>
    <xf numFmtId="169" fontId="65" fillId="46" borderId="0" applyNumberFormat="0" applyBorder="0" applyAlignment="0" applyProtection="0"/>
    <xf numFmtId="169" fontId="65" fillId="47" borderId="0" applyNumberFormat="0" applyBorder="0" applyAlignment="0" applyProtection="0"/>
    <xf numFmtId="169" fontId="65" fillId="50" borderId="0" applyNumberFormat="0" applyBorder="0" applyAlignment="0" applyProtection="0"/>
    <xf numFmtId="169" fontId="65" fillId="51" borderId="0" applyNumberFormat="0" applyBorder="0" applyAlignment="0" applyProtection="0"/>
    <xf numFmtId="169" fontId="65" fillId="52" borderId="0" applyNumberFormat="0" applyBorder="0" applyAlignment="0" applyProtection="0"/>
    <xf numFmtId="169" fontId="65" fillId="53" borderId="0" applyNumberFormat="0" applyBorder="0" applyAlignment="0" applyProtection="0"/>
    <xf numFmtId="169" fontId="65" fillId="54" borderId="0" applyNumberFormat="0" applyBorder="0" applyAlignment="0" applyProtection="0"/>
    <xf numFmtId="169" fontId="65" fillId="55" borderId="0" applyNumberFormat="0" applyBorder="0" applyAlignment="0" applyProtection="0"/>
    <xf numFmtId="169" fontId="65" fillId="50" borderId="0" applyNumberFormat="0" applyBorder="0" applyAlignment="0" applyProtection="0"/>
    <xf numFmtId="169" fontId="65" fillId="51" borderId="0" applyNumberFormat="0" applyBorder="0" applyAlignment="0" applyProtection="0"/>
    <xf numFmtId="169" fontId="65" fillId="56" borderId="0" applyNumberFormat="0" applyBorder="0" applyAlignment="0" applyProtection="0"/>
    <xf numFmtId="169" fontId="66" fillId="40" borderId="0" applyNumberFormat="0" applyBorder="0" applyAlignment="0" applyProtection="0"/>
    <xf numFmtId="169" fontId="67" fillId="57" borderId="168" applyNumberFormat="0" applyAlignment="0" applyProtection="0"/>
    <xf numFmtId="169" fontId="68" fillId="58" borderId="169" applyNumberFormat="0" applyAlignment="0" applyProtection="0"/>
    <xf numFmtId="169" fontId="69" fillId="0" borderId="0" applyNumberFormat="0" applyFill="0" applyBorder="0" applyAlignment="0" applyProtection="0"/>
    <xf numFmtId="169" fontId="70" fillId="41" borderId="0" applyNumberFormat="0" applyBorder="0" applyAlignment="0" applyProtection="0"/>
    <xf numFmtId="169" fontId="71" fillId="0" borderId="170" applyNumberFormat="0" applyFill="0" applyAlignment="0" applyProtection="0"/>
    <xf numFmtId="169" fontId="72" fillId="0" borderId="171" applyNumberFormat="0" applyFill="0" applyAlignment="0" applyProtection="0"/>
    <xf numFmtId="169" fontId="73" fillId="0" borderId="172" applyNumberFormat="0" applyFill="0" applyAlignment="0" applyProtection="0"/>
    <xf numFmtId="169" fontId="73" fillId="0" borderId="0" applyNumberFormat="0" applyFill="0" applyBorder="0" applyAlignment="0" applyProtection="0"/>
    <xf numFmtId="169" fontId="74" fillId="44" borderId="168" applyNumberFormat="0" applyAlignment="0" applyProtection="0"/>
    <xf numFmtId="169" fontId="75" fillId="0" borderId="173" applyNumberFormat="0" applyFill="0" applyAlignment="0" applyProtection="0"/>
    <xf numFmtId="169" fontId="76" fillId="59" borderId="0" applyNumberFormat="0" applyBorder="0" applyAlignment="0" applyProtection="0"/>
    <xf numFmtId="169" fontId="4" fillId="0" borderId="0"/>
    <xf numFmtId="169" fontId="4" fillId="60" borderId="174" applyNumberFormat="0" applyFont="0" applyAlignment="0" applyProtection="0"/>
    <xf numFmtId="169" fontId="77" fillId="57" borderId="175" applyNumberFormat="0" applyAlignment="0" applyProtection="0"/>
    <xf numFmtId="169" fontId="78" fillId="0" borderId="0" applyNumberFormat="0" applyFill="0" applyBorder="0" applyAlignment="0" applyProtection="0"/>
    <xf numFmtId="169" fontId="79" fillId="0" borderId="176" applyNumberFormat="0" applyFill="0" applyAlignment="0" applyProtection="0"/>
    <xf numFmtId="169" fontId="80" fillId="0" borderId="0" applyNumberFormat="0" applyFill="0" applyBorder="0" applyAlignment="0" applyProtection="0"/>
    <xf numFmtId="169" fontId="61" fillId="61" borderId="177" applyNumberFormat="0" applyBorder="0" applyAlignment="0"/>
    <xf numFmtId="169" fontId="4" fillId="0" borderId="0"/>
    <xf numFmtId="169" fontId="4" fillId="0" borderId="0"/>
    <xf numFmtId="169" fontId="4" fillId="0" borderId="0"/>
    <xf numFmtId="169" fontId="55"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5" fillId="0" borderId="173" applyNumberFormat="0" applyFill="0" applyAlignment="0" applyProtection="0"/>
    <xf numFmtId="169" fontId="55" fillId="0" borderId="0"/>
    <xf numFmtId="169" fontId="60"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81" fillId="0" borderId="0"/>
    <xf numFmtId="169" fontId="55"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39" fillId="0" borderId="0" applyNumberFormat="0" applyFill="0" applyBorder="0" applyAlignment="0" applyProtection="0"/>
    <xf numFmtId="169" fontId="40" fillId="0" borderId="159" applyNumberFormat="0" applyFill="0" applyAlignment="0" applyProtection="0"/>
    <xf numFmtId="169" fontId="41" fillId="0" borderId="160" applyNumberFormat="0" applyFill="0" applyAlignment="0" applyProtection="0"/>
    <xf numFmtId="169" fontId="42" fillId="0" borderId="161" applyNumberFormat="0" applyFill="0" applyAlignment="0" applyProtection="0"/>
    <xf numFmtId="169" fontId="42" fillId="0" borderId="0" applyNumberFormat="0" applyFill="0" applyBorder="0" applyAlignment="0" applyProtection="0"/>
    <xf numFmtId="169" fontId="43" fillId="7" borderId="0" applyNumberFormat="0" applyBorder="0" applyAlignment="0" applyProtection="0"/>
    <xf numFmtId="169" fontId="44" fillId="8" borderId="0" applyNumberFormat="0" applyBorder="0" applyAlignment="0" applyProtection="0"/>
    <xf numFmtId="169" fontId="45" fillId="9" borderId="0" applyNumberFormat="0" applyBorder="0" applyAlignment="0" applyProtection="0"/>
    <xf numFmtId="169" fontId="46" fillId="10" borderId="162" applyNumberFormat="0" applyAlignment="0" applyProtection="0"/>
    <xf numFmtId="169" fontId="47" fillId="11" borderId="163" applyNumberFormat="0" applyAlignment="0" applyProtection="0"/>
    <xf numFmtId="169" fontId="48" fillId="11" borderId="162" applyNumberFormat="0" applyAlignment="0" applyProtection="0"/>
    <xf numFmtId="169" fontId="49" fillId="0" borderId="164" applyNumberFormat="0" applyFill="0" applyAlignment="0" applyProtection="0"/>
    <xf numFmtId="169" fontId="50" fillId="12" borderId="165" applyNumberFormat="0" applyAlignment="0" applyProtection="0"/>
    <xf numFmtId="169" fontId="51" fillId="0" borderId="0" applyNumberFormat="0" applyFill="0" applyBorder="0" applyAlignment="0" applyProtection="0"/>
    <xf numFmtId="169" fontId="52" fillId="0" borderId="0" applyNumberFormat="0" applyFill="0" applyBorder="0" applyAlignment="0" applyProtection="0"/>
    <xf numFmtId="169" fontId="53" fillId="0" borderId="166" applyNumberFormat="0" applyFill="0" applyAlignment="0" applyProtection="0"/>
    <xf numFmtId="169" fontId="54"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4" fillId="16" borderId="0" applyNumberFormat="0" applyBorder="0" applyAlignment="0" applyProtection="0"/>
    <xf numFmtId="169" fontId="54"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4" fillId="20" borderId="0" applyNumberFormat="0" applyBorder="0" applyAlignment="0" applyProtection="0"/>
    <xf numFmtId="169" fontId="54"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4" fillId="24" borderId="0" applyNumberFormat="0" applyBorder="0" applyAlignment="0" applyProtection="0"/>
    <xf numFmtId="169" fontId="54"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4" fillId="28" borderId="0" applyNumberFormat="0" applyBorder="0" applyAlignment="0" applyProtection="0"/>
    <xf numFmtId="169" fontId="54"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4" fillId="32" borderId="0" applyNumberFormat="0" applyBorder="0" applyAlignment="0" applyProtection="0"/>
    <xf numFmtId="169" fontId="54"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4" fillId="36" borderId="0" applyNumberFormat="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169" fontId="54" fillId="49" borderId="0" applyNumberFormat="0" applyBorder="0" applyAlignment="0" applyProtection="0"/>
    <xf numFmtId="169" fontId="54" fillId="46" borderId="0" applyNumberFormat="0" applyBorder="0" applyAlignment="0" applyProtection="0"/>
    <xf numFmtId="169" fontId="54" fillId="47" borderId="0" applyNumberFormat="0" applyBorder="0" applyAlignment="0" applyProtection="0"/>
    <xf numFmtId="169" fontId="54" fillId="50" borderId="0" applyNumberFormat="0" applyBorder="0" applyAlignment="0" applyProtection="0"/>
    <xf numFmtId="169" fontId="54" fillId="51" borderId="0" applyNumberFormat="0" applyBorder="0" applyAlignment="0" applyProtection="0"/>
    <xf numFmtId="169" fontId="54" fillId="52" borderId="0" applyNumberFormat="0" applyBorder="0" applyAlignment="0" applyProtection="0"/>
    <xf numFmtId="169" fontId="54" fillId="53" borderId="0" applyNumberFormat="0" applyBorder="0" applyAlignment="0" applyProtection="0"/>
    <xf numFmtId="169" fontId="54" fillId="54" borderId="0" applyNumberFormat="0" applyBorder="0" applyAlignment="0" applyProtection="0"/>
    <xf numFmtId="169" fontId="54" fillId="55" borderId="0" applyNumberFormat="0" applyBorder="0" applyAlignment="0" applyProtection="0"/>
    <xf numFmtId="169" fontId="54" fillId="50" borderId="0" applyNumberFormat="0" applyBorder="0" applyAlignment="0" applyProtection="0"/>
    <xf numFmtId="169" fontId="54" fillId="56" borderId="0" applyNumberFormat="0" applyBorder="0" applyAlignment="0" applyProtection="0"/>
    <xf numFmtId="169" fontId="44" fillId="40" borderId="0" applyNumberFormat="0" applyBorder="0" applyAlignment="0" applyProtection="0"/>
    <xf numFmtId="169" fontId="85" fillId="57" borderId="16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43" fillId="41" borderId="0" applyNumberFormat="0" applyBorder="0" applyAlignment="0" applyProtection="0"/>
    <xf numFmtId="169" fontId="86" fillId="0" borderId="170" applyNumberFormat="0" applyFill="0" applyAlignment="0" applyProtection="0"/>
    <xf numFmtId="169" fontId="87" fillId="0" borderId="171" applyNumberFormat="0" applyFill="0" applyAlignment="0" applyProtection="0"/>
    <xf numFmtId="169" fontId="88" fillId="0" borderId="172" applyNumberFormat="0" applyFill="0" applyAlignment="0" applyProtection="0"/>
    <xf numFmtId="169" fontId="88" fillId="0" borderId="172" applyNumberFormat="0" applyFill="0" applyAlignment="0" applyProtection="0"/>
    <xf numFmtId="169" fontId="88" fillId="0" borderId="0" applyNumberFormat="0" applyFill="0" applyBorder="0" applyAlignment="0" applyProtection="0"/>
    <xf numFmtId="169" fontId="59" fillId="0" borderId="0" applyNumberFormat="0" applyFill="0" applyBorder="0" applyAlignment="0" applyProtection="0"/>
    <xf numFmtId="169" fontId="46" fillId="57" borderId="162" applyNumberFormat="0" applyAlignment="0" applyProtection="0"/>
    <xf numFmtId="169" fontId="90" fillId="0" borderId="173" applyNumberFormat="0" applyFill="0" applyAlignment="0" applyProtection="0"/>
    <xf numFmtId="169" fontId="91" fillId="9" borderId="0" applyNumberFormat="0" applyBorder="0" applyAlignment="0" applyProtection="0"/>
    <xf numFmtId="169" fontId="2" fillId="0" borderId="0"/>
    <xf numFmtId="169" fontId="2" fillId="0" borderId="0"/>
    <xf numFmtId="169" fontId="2" fillId="0" borderId="0"/>
    <xf numFmtId="169" fontId="81"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92" fillId="0" borderId="0"/>
    <xf numFmtId="169" fontId="2" fillId="0" borderId="0"/>
    <xf numFmtId="169" fontId="55" fillId="0" borderId="0"/>
    <xf numFmtId="169" fontId="64" fillId="0" borderId="0"/>
    <xf numFmtId="169" fontId="56" fillId="0" borderId="0"/>
    <xf numFmtId="169" fontId="2" fillId="0" borderId="0"/>
    <xf numFmtId="169" fontId="2" fillId="0" borderId="0"/>
    <xf numFmtId="169" fontId="55" fillId="0" borderId="0"/>
    <xf numFmtId="169" fontId="2" fillId="0" borderId="0"/>
    <xf numFmtId="169" fontId="55" fillId="0" borderId="0"/>
    <xf numFmtId="169" fontId="92" fillId="0" borderId="0"/>
    <xf numFmtId="169" fontId="55" fillId="0" borderId="0"/>
    <xf numFmtId="169" fontId="81" fillId="0" borderId="0"/>
    <xf numFmtId="169" fontId="55" fillId="0" borderId="0"/>
    <xf numFmtId="169" fontId="55" fillId="0" borderId="0"/>
    <xf numFmtId="169" fontId="58" fillId="0" borderId="0"/>
    <xf numFmtId="169" fontId="55" fillId="0" borderId="0"/>
    <xf numFmtId="169" fontId="55" fillId="0" borderId="0"/>
    <xf numFmtId="169" fontId="9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2" fillId="0" borderId="0"/>
    <xf numFmtId="169" fontId="2" fillId="0" borderId="0"/>
    <xf numFmtId="169" fontId="55" fillId="0" borderId="0"/>
    <xf numFmtId="169" fontId="63" fillId="0" borderId="0"/>
    <xf numFmtId="169" fontId="55"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8"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2" fillId="0" borderId="0"/>
    <xf numFmtId="169" fontId="2" fillId="0" borderId="0"/>
    <xf numFmtId="169" fontId="64" fillId="0" borderId="0"/>
    <xf numFmtId="169" fontId="2" fillId="0" borderId="0"/>
    <xf numFmtId="169" fontId="2" fillId="0" borderId="0"/>
    <xf numFmtId="169" fontId="2" fillId="0" borderId="0"/>
    <xf numFmtId="169" fontId="2" fillId="0" borderId="0"/>
    <xf numFmtId="169" fontId="64"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6" fillId="0" borderId="0"/>
    <xf numFmtId="169" fontId="63" fillId="0" borderId="0"/>
    <xf numFmtId="169" fontId="93" fillId="0" borderId="0"/>
    <xf numFmtId="169" fontId="63" fillId="0" borderId="0"/>
    <xf numFmtId="169" fontId="2" fillId="0" borderId="0"/>
    <xf numFmtId="169" fontId="2" fillId="0" borderId="0"/>
    <xf numFmtId="169" fontId="64" fillId="0" borderId="0"/>
    <xf numFmtId="169" fontId="2" fillId="0" borderId="0"/>
    <xf numFmtId="169" fontId="63" fillId="0" borderId="0"/>
    <xf numFmtId="169" fontId="63" fillId="0" borderId="0"/>
    <xf numFmtId="169" fontId="63" fillId="0" borderId="0"/>
    <xf numFmtId="169" fontId="63" fillId="0" borderId="0"/>
    <xf numFmtId="169" fontId="63" fillId="0" borderId="0"/>
    <xf numFmtId="169" fontId="2" fillId="0" borderId="0"/>
    <xf numFmtId="169" fontId="2" fillId="0" borderId="0"/>
    <xf numFmtId="169" fontId="64" fillId="0" borderId="0"/>
    <xf numFmtId="169" fontId="2" fillId="0" borderId="0"/>
    <xf numFmtId="169" fontId="63" fillId="0" borderId="0"/>
    <xf numFmtId="169" fontId="63" fillId="0" borderId="0"/>
    <xf numFmtId="169" fontId="63"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2" fillId="0" borderId="0"/>
    <xf numFmtId="169" fontId="2" fillId="0" borderId="0"/>
    <xf numFmtId="169" fontId="2" fillId="0" borderId="0"/>
    <xf numFmtId="169" fontId="2" fillId="0" borderId="0"/>
    <xf numFmtId="169" fontId="64" fillId="0" borderId="0"/>
    <xf numFmtId="169" fontId="2" fillId="0" borderId="0"/>
    <xf numFmtId="169" fontId="2" fillId="0" borderId="0"/>
    <xf numFmtId="169" fontId="2" fillId="0" borderId="0"/>
    <xf numFmtId="169" fontId="64" fillId="0" borderId="0"/>
    <xf numFmtId="169" fontId="2"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1"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169" fontId="64" fillId="38" borderId="167" applyNumberFormat="0" applyFont="0" applyAlignment="0" applyProtection="0"/>
    <xf numFmtId="169" fontId="47" fillId="57" borderId="16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94" fillId="0" borderId="0" applyNumberFormat="0" applyFill="0" applyBorder="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96" fillId="0" borderId="0" applyNumberFormat="0" applyFill="0" applyBorder="0" applyAlignment="0" applyProtection="0"/>
    <xf numFmtId="169" fontId="55"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2" fillId="0" borderId="0"/>
    <xf numFmtId="169" fontId="55" fillId="0" borderId="0"/>
    <xf numFmtId="169" fontId="2"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2" fillId="0" borderId="0"/>
    <xf numFmtId="169" fontId="75" fillId="0" borderId="173" applyNumberFormat="0" applyFill="0" applyAlignment="0" applyProtection="0"/>
    <xf numFmtId="169" fontId="55"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169" fontId="83" fillId="0" borderId="0"/>
    <xf numFmtId="169" fontId="6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75" fillId="0" borderId="173"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5"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90" fillId="0" borderId="173"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5"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55"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55" fillId="0" borderId="0"/>
    <xf numFmtId="169" fontId="4" fillId="0" borderId="0"/>
    <xf numFmtId="169" fontId="4" fillId="0" borderId="0"/>
    <xf numFmtId="169" fontId="2" fillId="0" borderId="0"/>
    <xf numFmtId="169" fontId="2" fillId="14" borderId="0" applyNumberFormat="0" applyBorder="0" applyAlignment="0" applyProtection="0"/>
    <xf numFmtId="169" fontId="2" fillId="39" borderId="0" applyNumberFormat="0" applyBorder="0" applyAlignment="0" applyProtection="0"/>
    <xf numFmtId="169" fontId="2" fillId="18" borderId="0" applyNumberFormat="0" applyBorder="0" applyAlignment="0" applyProtection="0"/>
    <xf numFmtId="169" fontId="2" fillId="40" borderId="0" applyNumberFormat="0" applyBorder="0" applyAlignment="0" applyProtection="0"/>
    <xf numFmtId="169" fontId="2" fillId="22" borderId="0" applyNumberFormat="0" applyBorder="0" applyAlignment="0" applyProtection="0"/>
    <xf numFmtId="169" fontId="2" fillId="41" borderId="0" applyNumberFormat="0" applyBorder="0" applyAlignment="0" applyProtection="0"/>
    <xf numFmtId="169" fontId="2" fillId="26" borderId="0" applyNumberFormat="0" applyBorder="0" applyAlignment="0" applyProtection="0"/>
    <xf numFmtId="169" fontId="2" fillId="42" borderId="0" applyNumberFormat="0" applyBorder="0" applyAlignment="0" applyProtection="0"/>
    <xf numFmtId="169" fontId="2" fillId="30" borderId="0" applyNumberFormat="0" applyBorder="0" applyAlignment="0" applyProtection="0"/>
    <xf numFmtId="169" fontId="2" fillId="34" borderId="0" applyNumberFormat="0" applyBorder="0" applyAlignment="0" applyProtection="0"/>
    <xf numFmtId="169" fontId="2" fillId="57" borderId="0" applyNumberFormat="0" applyBorder="0" applyAlignment="0" applyProtection="0"/>
    <xf numFmtId="169" fontId="2" fillId="15" borderId="0" applyNumberFormat="0" applyBorder="0" applyAlignment="0" applyProtection="0"/>
    <xf numFmtId="169" fontId="2" fillId="45" borderId="0" applyNumberFormat="0" applyBorder="0" applyAlignment="0" applyProtection="0"/>
    <xf numFmtId="169" fontId="2" fillId="19" borderId="0" applyNumberFormat="0" applyBorder="0" applyAlignment="0" applyProtection="0"/>
    <xf numFmtId="169" fontId="2" fillId="23" borderId="0" applyNumberFormat="0" applyBorder="0" applyAlignment="0" applyProtection="0"/>
    <xf numFmtId="169" fontId="2" fillId="47" borderId="0" applyNumberFormat="0" applyBorder="0" applyAlignment="0" applyProtection="0"/>
    <xf numFmtId="169" fontId="2" fillId="27" borderId="0" applyNumberFormat="0" applyBorder="0" applyAlignment="0" applyProtection="0"/>
    <xf numFmtId="169" fontId="2" fillId="42" borderId="0" applyNumberFormat="0" applyBorder="0" applyAlignment="0" applyProtection="0"/>
    <xf numFmtId="169" fontId="2" fillId="31" borderId="0" applyNumberFormat="0" applyBorder="0" applyAlignment="0" applyProtection="0"/>
    <xf numFmtId="169" fontId="2" fillId="45" borderId="0" applyNumberFormat="0" applyBorder="0" applyAlignment="0" applyProtection="0"/>
    <xf numFmtId="169" fontId="2" fillId="3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8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37" fontId="8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2" fillId="0" borderId="0" applyFont="0" applyFill="0" applyBorder="0" applyAlignment="0" applyProtection="0"/>
    <xf numFmtId="37" fontId="81"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57" fillId="0" borderId="0" applyNumberFormat="0" applyFill="0" applyBorder="0" applyAlignment="0" applyProtection="0">
      <alignment vertical="top"/>
      <protection locked="0"/>
    </xf>
    <xf numFmtId="169" fontId="57" fillId="0" borderId="0" applyNumberFormat="0" applyFill="0" applyBorder="0" applyAlignment="0" applyProtection="0">
      <alignment vertical="top"/>
      <protection locked="0"/>
    </xf>
    <xf numFmtId="169" fontId="4" fillId="0" borderId="0"/>
    <xf numFmtId="169" fontId="4" fillId="0" borderId="0"/>
    <xf numFmtId="169" fontId="4" fillId="0" borderId="0"/>
    <xf numFmtId="169" fontId="4" fillId="0" borderId="0"/>
    <xf numFmtId="169" fontId="55" fillId="0" borderId="0"/>
    <xf numFmtId="169" fontId="4" fillId="0" borderId="0"/>
    <xf numFmtId="169" fontId="55" fillId="0" borderId="0"/>
    <xf numFmtId="169" fontId="4"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4" fillId="0" borderId="0"/>
    <xf numFmtId="169" fontId="2" fillId="0" borderId="0"/>
    <xf numFmtId="169" fontId="55" fillId="0" borderId="0"/>
    <xf numFmtId="169" fontId="4" fillId="0" borderId="0"/>
    <xf numFmtId="169" fontId="2"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39" fillId="0" borderId="0" applyNumberFormat="0" applyFill="0" applyBorder="0" applyAlignment="0" applyProtection="0"/>
    <xf numFmtId="169" fontId="40" fillId="0" borderId="159" applyNumberFormat="0" applyFill="0" applyAlignment="0" applyProtection="0"/>
    <xf numFmtId="169" fontId="41" fillId="0" borderId="160" applyNumberFormat="0" applyFill="0" applyAlignment="0" applyProtection="0"/>
    <xf numFmtId="169" fontId="42" fillId="0" borderId="161" applyNumberFormat="0" applyFill="0" applyAlignment="0" applyProtection="0"/>
    <xf numFmtId="169" fontId="42" fillId="0" borderId="0" applyNumberFormat="0" applyFill="0" applyBorder="0" applyAlignment="0" applyProtection="0"/>
    <xf numFmtId="169" fontId="43" fillId="7" borderId="0" applyNumberFormat="0" applyBorder="0" applyAlignment="0" applyProtection="0"/>
    <xf numFmtId="169" fontId="44" fillId="8" borderId="0" applyNumberFormat="0" applyBorder="0" applyAlignment="0" applyProtection="0"/>
    <xf numFmtId="169" fontId="45" fillId="9" borderId="0" applyNumberFormat="0" applyBorder="0" applyAlignment="0" applyProtection="0"/>
    <xf numFmtId="169" fontId="46" fillId="10" borderId="162" applyNumberFormat="0" applyAlignment="0" applyProtection="0"/>
    <xf numFmtId="169" fontId="47" fillId="11" borderId="163" applyNumberFormat="0" applyAlignment="0" applyProtection="0"/>
    <xf numFmtId="169" fontId="48" fillId="11" borderId="162" applyNumberFormat="0" applyAlignment="0" applyProtection="0"/>
    <xf numFmtId="169" fontId="49" fillId="0" borderId="164" applyNumberFormat="0" applyFill="0" applyAlignment="0" applyProtection="0"/>
    <xf numFmtId="169" fontId="50" fillId="12" borderId="165" applyNumberFormat="0" applyAlignment="0" applyProtection="0"/>
    <xf numFmtId="169" fontId="51" fillId="0" borderId="0" applyNumberFormat="0" applyFill="0" applyBorder="0" applyAlignment="0" applyProtection="0"/>
    <xf numFmtId="169" fontId="52" fillId="0" borderId="0" applyNumberFormat="0" applyFill="0" applyBorder="0" applyAlignment="0" applyProtection="0"/>
    <xf numFmtId="169" fontId="53" fillId="0" borderId="166" applyNumberFormat="0" applyFill="0" applyAlignment="0" applyProtection="0"/>
    <xf numFmtId="169" fontId="54"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4" fillId="16" borderId="0" applyNumberFormat="0" applyBorder="0" applyAlignment="0" applyProtection="0"/>
    <xf numFmtId="169" fontId="54"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4" fillId="20" borderId="0" applyNumberFormat="0" applyBorder="0" applyAlignment="0" applyProtection="0"/>
    <xf numFmtId="169" fontId="54"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4" fillId="24" borderId="0" applyNumberFormat="0" applyBorder="0" applyAlignment="0" applyProtection="0"/>
    <xf numFmtId="169" fontId="54"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4" fillId="28" borderId="0" applyNumberFormat="0" applyBorder="0" applyAlignment="0" applyProtection="0"/>
    <xf numFmtId="169" fontId="54"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4" fillId="32" borderId="0" applyNumberFormat="0" applyBorder="0" applyAlignment="0" applyProtection="0"/>
    <xf numFmtId="169" fontId="54"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4" fillId="36"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2" fillId="0" borderId="0"/>
    <xf numFmtId="169" fontId="64" fillId="39" borderId="0" applyNumberFormat="0" applyBorder="0" applyAlignment="0" applyProtection="0"/>
    <xf numFmtId="169" fontId="64" fillId="40" borderId="0" applyNumberFormat="0" applyBorder="0" applyAlignment="0" applyProtection="0"/>
    <xf numFmtId="169" fontId="64" fillId="41" borderId="0" applyNumberFormat="0" applyBorder="0" applyAlignment="0" applyProtection="0"/>
    <xf numFmtId="169" fontId="64" fillId="42" borderId="0" applyNumberFormat="0" applyBorder="0" applyAlignment="0" applyProtection="0"/>
    <xf numFmtId="169" fontId="64" fillId="43" borderId="0" applyNumberFormat="0" applyBorder="0" applyAlignment="0" applyProtection="0"/>
    <xf numFmtId="169" fontId="64" fillId="44" borderId="0" applyNumberFormat="0" applyBorder="0" applyAlignment="0" applyProtection="0"/>
    <xf numFmtId="169" fontId="64" fillId="45" borderId="0" applyNumberFormat="0" applyBorder="0" applyAlignment="0" applyProtection="0"/>
    <xf numFmtId="169" fontId="64" fillId="46" borderId="0" applyNumberFormat="0" applyBorder="0" applyAlignment="0" applyProtection="0"/>
    <xf numFmtId="169" fontId="64" fillId="47" borderId="0" applyNumberFormat="0" applyBorder="0" applyAlignment="0" applyProtection="0"/>
    <xf numFmtId="169" fontId="64" fillId="42" borderId="0" applyNumberFormat="0" applyBorder="0" applyAlignment="0" applyProtection="0"/>
    <xf numFmtId="169" fontId="64" fillId="45" borderId="0" applyNumberFormat="0" applyBorder="0" applyAlignment="0" applyProtection="0"/>
    <xf numFmtId="169" fontId="64" fillId="48" borderId="0" applyNumberFormat="0" applyBorder="0" applyAlignment="0" applyProtection="0"/>
    <xf numFmtId="169" fontId="65" fillId="49" borderId="0" applyNumberFormat="0" applyBorder="0" applyAlignment="0" applyProtection="0"/>
    <xf numFmtId="169" fontId="65" fillId="46" borderId="0" applyNumberFormat="0" applyBorder="0" applyAlignment="0" applyProtection="0"/>
    <xf numFmtId="169" fontId="65" fillId="47" borderId="0" applyNumberFormat="0" applyBorder="0" applyAlignment="0" applyProtection="0"/>
    <xf numFmtId="169" fontId="65" fillId="50" borderId="0" applyNumberFormat="0" applyBorder="0" applyAlignment="0" applyProtection="0"/>
    <xf numFmtId="169" fontId="65" fillId="51" borderId="0" applyNumberFormat="0" applyBorder="0" applyAlignment="0" applyProtection="0"/>
    <xf numFmtId="169" fontId="65" fillId="52" borderId="0" applyNumberFormat="0" applyBorder="0" applyAlignment="0" applyProtection="0"/>
    <xf numFmtId="169" fontId="65" fillId="53" borderId="0" applyNumberFormat="0" applyBorder="0" applyAlignment="0" applyProtection="0"/>
    <xf numFmtId="169" fontId="65" fillId="54" borderId="0" applyNumberFormat="0" applyBorder="0" applyAlignment="0" applyProtection="0"/>
    <xf numFmtId="169" fontId="65" fillId="55" borderId="0" applyNumberFormat="0" applyBorder="0" applyAlignment="0" applyProtection="0"/>
    <xf numFmtId="169" fontId="65" fillId="50" borderId="0" applyNumberFormat="0" applyBorder="0" applyAlignment="0" applyProtection="0"/>
    <xf numFmtId="169" fontId="65" fillId="51" borderId="0" applyNumberFormat="0" applyBorder="0" applyAlignment="0" applyProtection="0"/>
    <xf numFmtId="169" fontId="65" fillId="56" borderId="0" applyNumberFormat="0" applyBorder="0" applyAlignment="0" applyProtection="0"/>
    <xf numFmtId="169" fontId="66" fillId="40" borderId="0" applyNumberFormat="0" applyBorder="0" applyAlignment="0" applyProtection="0"/>
    <xf numFmtId="169" fontId="67" fillId="57" borderId="168" applyNumberFormat="0" applyAlignment="0" applyProtection="0"/>
    <xf numFmtId="169" fontId="68" fillId="58" borderId="169" applyNumberFormat="0" applyAlignment="0" applyProtection="0"/>
    <xf numFmtId="169" fontId="69" fillId="0" borderId="0" applyNumberFormat="0" applyFill="0" applyBorder="0" applyAlignment="0" applyProtection="0"/>
    <xf numFmtId="169" fontId="70" fillId="41" borderId="0" applyNumberFormat="0" applyBorder="0" applyAlignment="0" applyProtection="0"/>
    <xf numFmtId="169" fontId="71" fillId="0" borderId="170" applyNumberFormat="0" applyFill="0" applyAlignment="0" applyProtection="0"/>
    <xf numFmtId="169" fontId="72" fillId="0" borderId="171" applyNumberFormat="0" applyFill="0" applyAlignment="0" applyProtection="0"/>
    <xf numFmtId="169" fontId="73" fillId="0" borderId="172" applyNumberFormat="0" applyFill="0" applyAlignment="0" applyProtection="0"/>
    <xf numFmtId="169" fontId="73" fillId="0" borderId="0" applyNumberFormat="0" applyFill="0" applyBorder="0" applyAlignment="0" applyProtection="0"/>
    <xf numFmtId="169" fontId="74" fillId="44" borderId="168" applyNumberFormat="0" applyAlignment="0" applyProtection="0"/>
    <xf numFmtId="169" fontId="75" fillId="0" borderId="173" applyNumberFormat="0" applyFill="0" applyAlignment="0" applyProtection="0"/>
    <xf numFmtId="169" fontId="76" fillId="59" borderId="0" applyNumberFormat="0" applyBorder="0" applyAlignment="0" applyProtection="0"/>
    <xf numFmtId="169" fontId="4" fillId="0" borderId="0"/>
    <xf numFmtId="169" fontId="4" fillId="60" borderId="174" applyNumberFormat="0" applyFont="0" applyAlignment="0" applyProtection="0"/>
    <xf numFmtId="169" fontId="77" fillId="57" borderId="175" applyNumberFormat="0" applyAlignment="0" applyProtection="0"/>
    <xf numFmtId="169" fontId="78" fillId="0" borderId="0" applyNumberFormat="0" applyFill="0" applyBorder="0" applyAlignment="0" applyProtection="0"/>
    <xf numFmtId="169" fontId="79" fillId="0" borderId="176" applyNumberFormat="0" applyFill="0" applyAlignment="0" applyProtection="0"/>
    <xf numFmtId="169" fontId="80" fillId="0" borderId="0" applyNumberFormat="0" applyFill="0" applyBorder="0" applyAlignment="0" applyProtection="0"/>
    <xf numFmtId="169" fontId="61" fillId="61" borderId="177" applyNumberFormat="0" applyBorder="0" applyAlignment="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5" fillId="0" borderId="173" applyNumberFormat="0" applyFill="0" applyAlignment="0" applyProtection="0"/>
    <xf numFmtId="169" fontId="55" fillId="0" borderId="0"/>
    <xf numFmtId="169" fontId="60"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59" fillId="0" borderId="0" applyNumberFormat="0" applyFill="0" applyBorder="0" applyAlignment="0" applyProtection="0"/>
    <xf numFmtId="169" fontId="81" fillId="0" borderId="0"/>
    <xf numFmtId="169" fontId="55"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169" fontId="54" fillId="49" borderId="0" applyNumberFormat="0" applyBorder="0" applyAlignment="0" applyProtection="0"/>
    <xf numFmtId="169" fontId="54" fillId="46" borderId="0" applyNumberFormat="0" applyBorder="0" applyAlignment="0" applyProtection="0"/>
    <xf numFmtId="169" fontId="54" fillId="47" borderId="0" applyNumberFormat="0" applyBorder="0" applyAlignment="0" applyProtection="0"/>
    <xf numFmtId="169" fontId="54" fillId="50" borderId="0" applyNumberFormat="0" applyBorder="0" applyAlignment="0" applyProtection="0"/>
    <xf numFmtId="169" fontId="54" fillId="51" borderId="0" applyNumberFormat="0" applyBorder="0" applyAlignment="0" applyProtection="0"/>
    <xf numFmtId="169" fontId="54" fillId="52" borderId="0" applyNumberFormat="0" applyBorder="0" applyAlignment="0" applyProtection="0"/>
    <xf numFmtId="169" fontId="54" fillId="53" borderId="0" applyNumberFormat="0" applyBorder="0" applyAlignment="0" applyProtection="0"/>
    <xf numFmtId="169" fontId="54" fillId="54" borderId="0" applyNumberFormat="0" applyBorder="0" applyAlignment="0" applyProtection="0"/>
    <xf numFmtId="169" fontId="54" fillId="55" borderId="0" applyNumberFormat="0" applyBorder="0" applyAlignment="0" applyProtection="0"/>
    <xf numFmtId="169" fontId="54" fillId="50" borderId="0" applyNumberFormat="0" applyBorder="0" applyAlignment="0" applyProtection="0"/>
    <xf numFmtId="169" fontId="54" fillId="56" borderId="0" applyNumberFormat="0" applyBorder="0" applyAlignment="0" applyProtection="0"/>
    <xf numFmtId="169" fontId="44" fillId="40" borderId="0" applyNumberFormat="0" applyBorder="0" applyAlignment="0" applyProtection="0"/>
    <xf numFmtId="169" fontId="85" fillId="57" borderId="16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43" fillId="41" borderId="0" applyNumberFormat="0" applyBorder="0" applyAlignment="0" applyProtection="0"/>
    <xf numFmtId="169" fontId="86" fillId="0" borderId="170" applyNumberFormat="0" applyFill="0" applyAlignment="0" applyProtection="0"/>
    <xf numFmtId="169" fontId="87" fillId="0" borderId="171" applyNumberFormat="0" applyFill="0" applyAlignment="0" applyProtection="0"/>
    <xf numFmtId="169" fontId="88" fillId="0" borderId="172" applyNumberFormat="0" applyFill="0" applyAlignment="0" applyProtection="0"/>
    <xf numFmtId="169" fontId="88" fillId="0" borderId="172" applyNumberFormat="0" applyFill="0" applyAlignment="0" applyProtection="0"/>
    <xf numFmtId="169" fontId="88" fillId="0" borderId="0" applyNumberFormat="0" applyFill="0" applyBorder="0" applyAlignment="0" applyProtection="0"/>
    <xf numFmtId="169" fontId="59" fillId="0" borderId="0" applyNumberFormat="0" applyFill="0" applyBorder="0" applyAlignment="0" applyProtection="0"/>
    <xf numFmtId="169" fontId="46" fillId="57" borderId="162" applyNumberFormat="0" applyAlignment="0" applyProtection="0"/>
    <xf numFmtId="169" fontId="90" fillId="0" borderId="173" applyNumberFormat="0" applyFill="0" applyAlignment="0" applyProtection="0"/>
    <xf numFmtId="169" fontId="91" fillId="9" borderId="0" applyNumberFormat="0" applyBorder="0" applyAlignment="0" applyProtection="0"/>
    <xf numFmtId="169" fontId="2" fillId="0" borderId="0"/>
    <xf numFmtId="169" fontId="2" fillId="0" borderId="0"/>
    <xf numFmtId="169" fontId="2" fillId="0" borderId="0"/>
    <xf numFmtId="169" fontId="81"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92" fillId="0" borderId="0"/>
    <xf numFmtId="169" fontId="2" fillId="0" borderId="0"/>
    <xf numFmtId="169" fontId="55" fillId="0" borderId="0"/>
    <xf numFmtId="169" fontId="64" fillId="0" borderId="0"/>
    <xf numFmtId="169" fontId="56" fillId="0" borderId="0"/>
    <xf numFmtId="169" fontId="2" fillId="0" borderId="0"/>
    <xf numFmtId="169" fontId="2" fillId="0" borderId="0"/>
    <xf numFmtId="169" fontId="55" fillId="0" borderId="0"/>
    <xf numFmtId="169" fontId="2" fillId="0" borderId="0"/>
    <xf numFmtId="169" fontId="55" fillId="0" borderId="0"/>
    <xf numFmtId="169" fontId="92" fillId="0" borderId="0"/>
    <xf numFmtId="169" fontId="55" fillId="0" borderId="0"/>
    <xf numFmtId="169" fontId="81" fillId="0" borderId="0"/>
    <xf numFmtId="169" fontId="55" fillId="0" borderId="0"/>
    <xf numFmtId="169" fontId="55" fillId="0" borderId="0"/>
    <xf numFmtId="169" fontId="58" fillId="0" borderId="0"/>
    <xf numFmtId="169" fontId="55" fillId="0" borderId="0"/>
    <xf numFmtId="169" fontId="55" fillId="0" borderId="0"/>
    <xf numFmtId="169" fontId="9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2" fillId="0" borderId="0"/>
    <xf numFmtId="169" fontId="2" fillId="0" borderId="0"/>
    <xf numFmtId="169" fontId="55" fillId="0" borderId="0"/>
    <xf numFmtId="169" fontId="63" fillId="0" borderId="0"/>
    <xf numFmtId="169" fontId="55"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8"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3" fillId="0" borderId="0"/>
    <xf numFmtId="169" fontId="2" fillId="0" borderId="0"/>
    <xf numFmtId="169" fontId="2" fillId="0" borderId="0"/>
    <xf numFmtId="169" fontId="64" fillId="0" borderId="0"/>
    <xf numFmtId="169" fontId="2" fillId="0" borderId="0"/>
    <xf numFmtId="169" fontId="2" fillId="0" borderId="0"/>
    <xf numFmtId="169" fontId="2" fillId="0" borderId="0"/>
    <xf numFmtId="169" fontId="2" fillId="0" borderId="0"/>
    <xf numFmtId="169" fontId="64"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6" fillId="0" borderId="0"/>
    <xf numFmtId="169" fontId="63" fillId="0" borderId="0"/>
    <xf numFmtId="169" fontId="93" fillId="0" borderId="0"/>
    <xf numFmtId="169" fontId="63" fillId="0" borderId="0"/>
    <xf numFmtId="169" fontId="2" fillId="0" borderId="0"/>
    <xf numFmtId="169" fontId="2" fillId="0" borderId="0"/>
    <xf numFmtId="169" fontId="64" fillId="0" borderId="0"/>
    <xf numFmtId="169" fontId="2" fillId="0" borderId="0"/>
    <xf numFmtId="169" fontId="63" fillId="0" borderId="0"/>
    <xf numFmtId="169" fontId="63" fillId="0" borderId="0"/>
    <xf numFmtId="169" fontId="63" fillId="0" borderId="0"/>
    <xf numFmtId="169" fontId="63" fillId="0" borderId="0"/>
    <xf numFmtId="169" fontId="63" fillId="0" borderId="0"/>
    <xf numFmtId="169" fontId="2" fillId="0" borderId="0"/>
    <xf numFmtId="169" fontId="2" fillId="0" borderId="0"/>
    <xf numFmtId="169" fontId="64" fillId="0" borderId="0"/>
    <xf numFmtId="169" fontId="2" fillId="0" borderId="0"/>
    <xf numFmtId="169" fontId="63" fillId="0" borderId="0"/>
    <xf numFmtId="169" fontId="63" fillId="0" borderId="0"/>
    <xf numFmtId="169" fontId="63" fillId="0" borderId="0"/>
    <xf numFmtId="169" fontId="63"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2" fillId="0" borderId="0"/>
    <xf numFmtId="169" fontId="2" fillId="0" borderId="0"/>
    <xf numFmtId="169" fontId="2" fillId="0" borderId="0"/>
    <xf numFmtId="169" fontId="2" fillId="0" borderId="0"/>
    <xf numFmtId="169" fontId="64" fillId="0" borderId="0"/>
    <xf numFmtId="169" fontId="2" fillId="0" borderId="0"/>
    <xf numFmtId="169" fontId="2" fillId="0" borderId="0"/>
    <xf numFmtId="169" fontId="2" fillId="0" borderId="0"/>
    <xf numFmtId="169" fontId="64" fillId="0" borderId="0"/>
    <xf numFmtId="169" fontId="2" fillId="0" borderId="0"/>
    <xf numFmtId="169" fontId="2"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55" fillId="0" borderId="0"/>
    <xf numFmtId="169" fontId="81"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169" fontId="64" fillId="38" borderId="167" applyNumberFormat="0" applyFont="0" applyAlignment="0" applyProtection="0"/>
    <xf numFmtId="169" fontId="47" fillId="57" borderId="16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94" fillId="0" borderId="0" applyNumberFormat="0" applyFill="0" applyBorder="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53" fillId="0" borderId="176" applyNumberFormat="0" applyFill="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5"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42" borderId="0" applyNumberFormat="0" applyBorder="0" applyAlignment="0" applyProtection="0"/>
    <xf numFmtId="169" fontId="2" fillId="57" borderId="0" applyNumberFormat="0" applyBorder="0" applyAlignment="0" applyProtection="0"/>
    <xf numFmtId="169" fontId="2" fillId="45" borderId="0" applyNumberFormat="0" applyBorder="0" applyAlignment="0" applyProtection="0"/>
    <xf numFmtId="169" fontId="2" fillId="47" borderId="0" applyNumberFormat="0" applyBorder="0" applyAlignment="0" applyProtection="0"/>
    <xf numFmtId="169" fontId="2" fillId="42" borderId="0" applyNumberFormat="0" applyBorder="0" applyAlignment="0" applyProtection="0"/>
    <xf numFmtId="169" fontId="2" fillId="45" borderId="0" applyNumberFormat="0" applyBorder="0" applyAlignment="0" applyProtection="0"/>
    <xf numFmtId="169" fontId="2" fillId="48"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8" borderId="167" applyNumberFormat="0" applyFont="0" applyAlignment="0" applyProtection="0"/>
    <xf numFmtId="169" fontId="2" fillId="38" borderId="16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0" fontId="95" fillId="0" borderId="0"/>
    <xf numFmtId="0" fontId="2"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44" fontId="1" fillId="0" borderId="0" applyFont="0" applyFill="0" applyBorder="0" applyAlignment="0" applyProtection="0"/>
    <xf numFmtId="169" fontId="1" fillId="0" borderId="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39" borderId="0" applyNumberFormat="0" applyBorder="0" applyAlignment="0" applyProtection="0"/>
    <xf numFmtId="169" fontId="1" fillId="18" borderId="0" applyNumberFormat="0" applyBorder="0" applyAlignment="0" applyProtection="0"/>
    <xf numFmtId="169" fontId="1" fillId="40" borderId="0" applyNumberFormat="0" applyBorder="0" applyAlignment="0" applyProtection="0"/>
    <xf numFmtId="169" fontId="1" fillId="22" borderId="0" applyNumberFormat="0" applyBorder="0" applyAlignment="0" applyProtection="0"/>
    <xf numFmtId="169" fontId="1" fillId="41" borderId="0" applyNumberFormat="0" applyBorder="0" applyAlignment="0" applyProtection="0"/>
    <xf numFmtId="169" fontId="1" fillId="26" borderId="0" applyNumberFormat="0" applyBorder="0" applyAlignment="0" applyProtection="0"/>
    <xf numFmtId="169" fontId="1" fillId="42" borderId="0" applyNumberFormat="0" applyBorder="0" applyAlignment="0" applyProtection="0"/>
    <xf numFmtId="169" fontId="1" fillId="30" borderId="0" applyNumberFormat="0" applyBorder="0" applyAlignment="0" applyProtection="0"/>
    <xf numFmtId="169" fontId="1" fillId="34" borderId="0" applyNumberFormat="0" applyBorder="0" applyAlignment="0" applyProtection="0"/>
    <xf numFmtId="169" fontId="1" fillId="57" borderId="0" applyNumberFormat="0" applyBorder="0" applyAlignment="0" applyProtection="0"/>
    <xf numFmtId="169" fontId="1" fillId="15" borderId="0" applyNumberFormat="0" applyBorder="0" applyAlignment="0" applyProtection="0"/>
    <xf numFmtId="169" fontId="1" fillId="45" borderId="0" applyNumberFormat="0" applyBorder="0" applyAlignment="0" applyProtection="0"/>
    <xf numFmtId="169" fontId="1" fillId="19" borderId="0" applyNumberFormat="0" applyBorder="0" applyAlignment="0" applyProtection="0"/>
    <xf numFmtId="169" fontId="1" fillId="23" borderId="0" applyNumberFormat="0" applyBorder="0" applyAlignment="0" applyProtection="0"/>
    <xf numFmtId="169" fontId="1" fillId="47" borderId="0" applyNumberFormat="0" applyBorder="0" applyAlignment="0" applyProtection="0"/>
    <xf numFmtId="169" fontId="1" fillId="27" borderId="0" applyNumberFormat="0" applyBorder="0" applyAlignment="0" applyProtection="0"/>
    <xf numFmtId="169" fontId="1" fillId="42" borderId="0" applyNumberFormat="0" applyBorder="0" applyAlignment="0" applyProtection="0"/>
    <xf numFmtId="169" fontId="1" fillId="31" borderId="0" applyNumberFormat="0" applyBorder="0" applyAlignment="0" applyProtection="0"/>
    <xf numFmtId="169" fontId="1" fillId="45" borderId="0" applyNumberFormat="0" applyBorder="0" applyAlignment="0" applyProtection="0"/>
    <xf numFmtId="169" fontId="1" fillId="3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2" borderId="0" applyNumberFormat="0" applyBorder="0" applyAlignment="0" applyProtection="0"/>
    <xf numFmtId="169" fontId="1" fillId="57" borderId="0" applyNumberFormat="0" applyBorder="0" applyAlignment="0" applyProtection="0"/>
    <xf numFmtId="169" fontId="1" fillId="45" borderId="0" applyNumberFormat="0" applyBorder="0" applyAlignment="0" applyProtection="0"/>
    <xf numFmtId="169" fontId="1" fillId="47" borderId="0" applyNumberFormat="0" applyBorder="0" applyAlignment="0" applyProtection="0"/>
    <xf numFmtId="169" fontId="1" fillId="42"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8" borderId="167" applyNumberFormat="0" applyFont="0" applyAlignment="0" applyProtection="0"/>
    <xf numFmtId="169" fontId="1" fillId="38" borderId="16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0" fontId="1" fillId="0" borderId="0"/>
    <xf numFmtId="0" fontId="55" fillId="0" borderId="0"/>
    <xf numFmtId="0" fontId="102" fillId="0" borderId="0"/>
    <xf numFmtId="0" fontId="55" fillId="0" borderId="0"/>
    <xf numFmtId="0" fontId="4" fillId="0" borderId="0"/>
    <xf numFmtId="0" fontId="4" fillId="0" borderId="0"/>
    <xf numFmtId="0" fontId="4" fillId="0" borderId="0"/>
    <xf numFmtId="0" fontId="1" fillId="18" borderId="0" applyNumberFormat="0" applyBorder="0" applyAlignment="0" applyProtection="0"/>
    <xf numFmtId="0" fontId="1" fillId="30" borderId="0" applyNumberFormat="0" applyBorder="0" applyAlignment="0" applyProtection="0"/>
    <xf numFmtId="0" fontId="4" fillId="0" borderId="0"/>
    <xf numFmtId="0" fontId="4" fillId="0" borderId="0"/>
    <xf numFmtId="0" fontId="1" fillId="31" borderId="0" applyNumberFormat="0" applyBorder="0" applyAlignment="0" applyProtection="0"/>
    <xf numFmtId="0" fontId="4" fillId="0" borderId="0"/>
    <xf numFmtId="0" fontId="1" fillId="27" borderId="0" applyNumberFormat="0" applyBorder="0" applyAlignment="0" applyProtection="0"/>
    <xf numFmtId="0" fontId="1" fillId="26" borderId="0" applyNumberFormat="0" applyBorder="0" applyAlignment="0" applyProtection="0"/>
    <xf numFmtId="0" fontId="4" fillId="0" borderId="0"/>
    <xf numFmtId="0" fontId="1" fillId="0" borderId="0"/>
    <xf numFmtId="0" fontId="4" fillId="0" borderId="0"/>
    <xf numFmtId="0" fontId="1" fillId="14" borderId="0" applyNumberFormat="0" applyBorder="0" applyAlignment="0" applyProtection="0"/>
    <xf numFmtId="0" fontId="1" fillId="19" borderId="0" applyNumberFormat="0" applyBorder="0" applyAlignment="0" applyProtection="0"/>
    <xf numFmtId="0" fontId="4" fillId="0" borderId="0"/>
    <xf numFmtId="0" fontId="1" fillId="22" borderId="0" applyNumberFormat="0" applyBorder="0" applyAlignment="0" applyProtection="0"/>
    <xf numFmtId="0" fontId="4" fillId="0" borderId="0"/>
    <xf numFmtId="0" fontId="4" fillId="0" borderId="0"/>
    <xf numFmtId="0" fontId="1" fillId="34"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59" fillId="0" borderId="0" applyNumberFormat="0" applyFill="0" applyBorder="0" applyAlignment="0" applyProtection="0"/>
  </cellStyleXfs>
  <cellXfs count="822">
    <xf numFmtId="0" fontId="0" fillId="0" borderId="0" xfId="0"/>
    <xf numFmtId="0" fontId="0" fillId="0" borderId="1" xfId="0" applyBorder="1"/>
    <xf numFmtId="43" fontId="7" fillId="0" borderId="3" xfId="0" applyNumberFormat="1" applyFont="1" applyBorder="1" applyAlignment="1">
      <alignment horizontal="center"/>
    </xf>
    <xf numFmtId="43" fontId="7" fillId="0" borderId="4" xfId="0" applyNumberFormat="1" applyFont="1" applyBorder="1" applyAlignment="1">
      <alignment horizontal="center"/>
    </xf>
    <xf numFmtId="43" fontId="5" fillId="0" borderId="2" xfId="0" applyNumberFormat="1" applyFont="1" applyBorder="1" applyAlignment="1">
      <alignment horizontal="center"/>
    </xf>
    <xf numFmtId="43" fontId="5" fillId="0" borderId="5" xfId="0" applyNumberFormat="1" applyFont="1" applyBorder="1" applyAlignment="1">
      <alignment horizontal="center"/>
    </xf>
    <xf numFmtId="43" fontId="5" fillId="0" borderId="4" xfId="0" applyNumberFormat="1" applyFont="1" applyBorder="1" applyAlignment="1">
      <alignment horizontal="center"/>
    </xf>
    <xf numFmtId="0" fontId="7" fillId="0" borderId="2" xfId="0" applyFont="1" applyBorder="1"/>
    <xf numFmtId="43" fontId="7" fillId="0" borderId="6" xfId="0" applyNumberFormat="1" applyFont="1" applyBorder="1" applyAlignment="1">
      <alignment horizontal="center"/>
    </xf>
    <xf numFmtId="43" fontId="7" fillId="0" borderId="7" xfId="1" applyNumberFormat="1" applyFont="1" applyBorder="1" applyAlignment="1">
      <alignment horizontal="center"/>
    </xf>
    <xf numFmtId="43" fontId="7" fillId="0" borderId="9" xfId="0" applyNumberFormat="1" applyFont="1" applyBorder="1" applyAlignment="1">
      <alignment horizontal="center"/>
    </xf>
    <xf numFmtId="0" fontId="0" fillId="0" borderId="11" xfId="0" applyBorder="1"/>
    <xf numFmtId="43" fontId="7" fillId="0" borderId="2" xfId="0" applyNumberFormat="1" applyFont="1" applyBorder="1" applyAlignment="1">
      <alignment horizontal="center"/>
    </xf>
    <xf numFmtId="43" fontId="7" fillId="0" borderId="5" xfId="0" applyNumberFormat="1" applyFont="1" applyBorder="1" applyAlignment="1">
      <alignment horizontal="center"/>
    </xf>
    <xf numFmtId="43" fontId="7" fillId="0" borderId="13" xfId="0" applyNumberFormat="1" applyFont="1" applyBorder="1" applyAlignment="1">
      <alignment horizontal="center"/>
    </xf>
    <xf numFmtId="43" fontId="7" fillId="0" borderId="14" xfId="0" applyNumberFormat="1" applyFont="1" applyBorder="1" applyAlignment="1">
      <alignment horizontal="center"/>
    </xf>
    <xf numFmtId="43" fontId="5" fillId="0" borderId="16" xfId="0" applyNumberFormat="1" applyFont="1" applyBorder="1" applyAlignment="1">
      <alignment horizontal="center"/>
    </xf>
    <xf numFmtId="0" fontId="5" fillId="0" borderId="1" xfId="0" applyFont="1" applyBorder="1"/>
    <xf numFmtId="43" fontId="5" fillId="0" borderId="3" xfId="0" applyNumberFormat="1" applyFont="1" applyBorder="1" applyAlignment="1">
      <alignment horizontal="center"/>
    </xf>
    <xf numFmtId="43" fontId="7" fillId="0" borderId="8" xfId="0" applyNumberFormat="1" applyFont="1" applyBorder="1"/>
    <xf numFmtId="43" fontId="0" fillId="0" borderId="4" xfId="0" applyNumberFormat="1" applyBorder="1"/>
    <xf numFmtId="43" fontId="0" fillId="0" borderId="7" xfId="0" applyNumberFormat="1" applyBorder="1"/>
    <xf numFmtId="43" fontId="7" fillId="0" borderId="2" xfId="0" applyNumberFormat="1" applyFont="1" applyBorder="1"/>
    <xf numFmtId="43" fontId="7" fillId="0" borderId="16" xfId="0" applyNumberFormat="1" applyFont="1" applyBorder="1"/>
    <xf numFmtId="43" fontId="7" fillId="0" borderId="5" xfId="0" applyNumberFormat="1" applyFont="1" applyBorder="1"/>
    <xf numFmtId="0" fontId="5" fillId="0" borderId="18" xfId="0" applyFont="1" applyBorder="1"/>
    <xf numFmtId="0" fontId="0" fillId="0" borderId="21" xfId="0" applyBorder="1"/>
    <xf numFmtId="43" fontId="0" fillId="0" borderId="21" xfId="0" applyNumberFormat="1" applyBorder="1"/>
    <xf numFmtId="0" fontId="5" fillId="0" borderId="22" xfId="0" applyFont="1" applyBorder="1"/>
    <xf numFmtId="0" fontId="5" fillId="0" borderId="16" xfId="0" applyFont="1" applyFill="1" applyBorder="1"/>
    <xf numFmtId="0" fontId="0" fillId="0" borderId="24" xfId="0" applyBorder="1"/>
    <xf numFmtId="0" fontId="5" fillId="0" borderId="27" xfId="0" applyFont="1" applyBorder="1" applyAlignment="1">
      <alignment horizontal="center" wrapText="1"/>
    </xf>
    <xf numFmtId="0" fontId="5" fillId="0" borderId="20" xfId="0" applyFont="1" applyBorder="1" applyAlignment="1">
      <alignment horizontal="center" wrapText="1"/>
    </xf>
    <xf numFmtId="0" fontId="5" fillId="0" borderId="28" xfId="0" applyFont="1" applyBorder="1" applyAlignment="1">
      <alignment horizontal="center" wrapText="1"/>
    </xf>
    <xf numFmtId="0" fontId="0" fillId="0" borderId="29" xfId="0" applyBorder="1"/>
    <xf numFmtId="0" fontId="0" fillId="0" borderId="30" xfId="0" applyBorder="1" applyAlignment="1">
      <alignment vertical="top"/>
    </xf>
    <xf numFmtId="0" fontId="0" fillId="0" borderId="0" xfId="0" applyAlignment="1">
      <alignment vertical="top"/>
    </xf>
    <xf numFmtId="0" fontId="5" fillId="0" borderId="29" xfId="0" applyFont="1" applyBorder="1"/>
    <xf numFmtId="0" fontId="0" fillId="0" borderId="0" xfId="0" applyBorder="1"/>
    <xf numFmtId="0" fontId="0" fillId="0" borderId="12" xfId="0" applyBorder="1"/>
    <xf numFmtId="0" fontId="0" fillId="0" borderId="37" xfId="0" applyBorder="1"/>
    <xf numFmtId="43" fontId="0" fillId="0" borderId="10" xfId="0" applyNumberFormat="1" applyBorder="1"/>
    <xf numFmtId="43" fontId="7" fillId="0" borderId="38" xfId="0" applyNumberFormat="1" applyFont="1" applyBorder="1"/>
    <xf numFmtId="0" fontId="7" fillId="0" borderId="1" xfId="0" applyFont="1" applyBorder="1"/>
    <xf numFmtId="0" fontId="7" fillId="0" borderId="0" xfId="0" applyFont="1"/>
    <xf numFmtId="43" fontId="7" fillId="0" borderId="10" xfId="0" applyNumberFormat="1" applyFont="1" applyBorder="1"/>
    <xf numFmtId="43" fontId="7" fillId="0" borderId="33" xfId="0" applyNumberFormat="1" applyFont="1" applyBorder="1" applyAlignment="1">
      <alignment horizontal="center"/>
    </xf>
    <xf numFmtId="43" fontId="14" fillId="0" borderId="10" xfId="0" applyNumberFormat="1" applyFont="1" applyBorder="1"/>
    <xf numFmtId="43" fontId="14" fillId="0" borderId="38" xfId="0" applyNumberFormat="1" applyFont="1" applyBorder="1"/>
    <xf numFmtId="0" fontId="14" fillId="0" borderId="1" xfId="0" applyFont="1" applyBorder="1"/>
    <xf numFmtId="43" fontId="14" fillId="0" borderId="4" xfId="0" applyNumberFormat="1" applyFont="1" applyBorder="1"/>
    <xf numFmtId="0" fontId="14" fillId="0" borderId="0" xfId="0" applyFont="1"/>
    <xf numFmtId="43" fontId="14" fillId="0" borderId="9" xfId="0" applyNumberFormat="1" applyFont="1" applyBorder="1" applyAlignment="1">
      <alignment horizontal="center"/>
    </xf>
    <xf numFmtId="0" fontId="13" fillId="0" borderId="0" xfId="0" applyFont="1" applyFill="1" applyBorder="1"/>
    <xf numFmtId="0" fontId="5" fillId="0" borderId="47" xfId="0" applyFont="1" applyBorder="1" applyAlignment="1">
      <alignment horizontal="center" wrapText="1"/>
    </xf>
    <xf numFmtId="0" fontId="5" fillId="0" borderId="0" xfId="0" applyFont="1" applyBorder="1"/>
    <xf numFmtId="0" fontId="5" fillId="0" borderId="31" xfId="0" applyFont="1" applyBorder="1"/>
    <xf numFmtId="43" fontId="14" fillId="3" borderId="9" xfId="0" applyNumberFormat="1" applyFont="1" applyFill="1" applyBorder="1"/>
    <xf numFmtId="43" fontId="14" fillId="3" borderId="10" xfId="0" applyNumberFormat="1" applyFont="1" applyFill="1" applyBorder="1"/>
    <xf numFmtId="43" fontId="14" fillId="3" borderId="38" xfId="0" applyNumberFormat="1" applyFont="1" applyFill="1" applyBorder="1"/>
    <xf numFmtId="43" fontId="14" fillId="3" borderId="9" xfId="0" applyNumberFormat="1" applyFont="1" applyFill="1" applyBorder="1" applyAlignment="1">
      <alignment horizontal="center"/>
    </xf>
    <xf numFmtId="43" fontId="14" fillId="3" borderId="33" xfId="0" applyNumberFormat="1" applyFont="1" applyFill="1" applyBorder="1" applyAlignment="1">
      <alignment horizontal="center"/>
    </xf>
    <xf numFmtId="0" fontId="5" fillId="0" borderId="1" xfId="0" applyFont="1" applyFill="1" applyBorder="1"/>
    <xf numFmtId="0" fontId="5" fillId="0" borderId="18" xfId="0" applyFont="1" applyFill="1" applyBorder="1"/>
    <xf numFmtId="0" fontId="5" fillId="0" borderId="49" xfId="0" applyFont="1" applyFill="1" applyBorder="1"/>
    <xf numFmtId="39" fontId="7" fillId="0" borderId="6" xfId="0" applyNumberFormat="1" applyFont="1" applyBorder="1" applyAlignment="1">
      <alignment horizontal="right"/>
    </xf>
    <xf numFmtId="39" fontId="7" fillId="0" borderId="5" xfId="0" applyNumberFormat="1" applyFont="1" applyBorder="1" applyAlignment="1">
      <alignment horizontal="right"/>
    </xf>
    <xf numFmtId="39" fontId="14" fillId="3" borderId="6" xfId="0" applyNumberFormat="1" applyFont="1" applyFill="1" applyBorder="1" applyAlignment="1">
      <alignment horizontal="right"/>
    </xf>
    <xf numFmtId="39" fontId="7" fillId="0" borderId="33" xfId="0" applyNumberFormat="1" applyFont="1" applyBorder="1" applyAlignment="1">
      <alignment horizontal="right"/>
    </xf>
    <xf numFmtId="39" fontId="14" fillId="0" borderId="33" xfId="0" applyNumberFormat="1" applyFont="1" applyBorder="1" applyAlignment="1">
      <alignment horizontal="right"/>
    </xf>
    <xf numFmtId="39" fontId="7" fillId="0" borderId="6" xfId="0" applyNumberFormat="1" applyFont="1" applyBorder="1" applyAlignment="1"/>
    <xf numFmtId="39" fontId="7" fillId="0" borderId="5" xfId="0" applyNumberFormat="1" applyFont="1" applyBorder="1" applyAlignment="1"/>
    <xf numFmtId="39" fontId="14" fillId="3" borderId="6" xfId="0" applyNumberFormat="1" applyFont="1" applyFill="1" applyBorder="1" applyAlignment="1"/>
    <xf numFmtId="39" fontId="7" fillId="0" borderId="33" xfId="0" applyNumberFormat="1" applyFont="1" applyBorder="1" applyAlignment="1"/>
    <xf numFmtId="39" fontId="14" fillId="3" borderId="5" xfId="0" applyNumberFormat="1" applyFont="1" applyFill="1" applyBorder="1" applyAlignment="1"/>
    <xf numFmtId="39" fontId="14" fillId="0" borderId="33" xfId="0" applyNumberFormat="1" applyFont="1" applyBorder="1" applyAlignment="1"/>
    <xf numFmtId="39" fontId="14" fillId="3" borderId="5" xfId="0" applyNumberFormat="1" applyFont="1" applyFill="1" applyBorder="1" applyAlignment="1">
      <alignment horizontal="right"/>
    </xf>
    <xf numFmtId="0" fontId="5" fillId="0" borderId="50" xfId="0" applyFont="1" applyFill="1" applyBorder="1"/>
    <xf numFmtId="0" fontId="5" fillId="0" borderId="51" xfId="0" applyFont="1" applyFill="1" applyBorder="1"/>
    <xf numFmtId="0" fontId="0" fillId="0" borderId="0" xfId="0" applyAlignment="1">
      <alignment wrapText="1"/>
    </xf>
    <xf numFmtId="0" fontId="13" fillId="0" borderId="2" xfId="0" applyFont="1" applyBorder="1"/>
    <xf numFmtId="0" fontId="7" fillId="0" borderId="35" xfId="0" applyFont="1" applyFill="1" applyBorder="1" applyAlignment="1">
      <alignment horizontal="right" vertical="center"/>
    </xf>
    <xf numFmtId="0" fontId="19" fillId="0" borderId="0" xfId="0" applyFont="1"/>
    <xf numFmtId="0" fontId="0" fillId="0" borderId="52" xfId="0" applyBorder="1" applyAlignment="1">
      <alignment horizontal="left"/>
    </xf>
    <xf numFmtId="43" fontId="7" fillId="0" borderId="16" xfId="0" applyNumberFormat="1" applyFont="1" applyBorder="1" applyAlignment="1">
      <alignment horizontal="center"/>
    </xf>
    <xf numFmtId="43" fontId="7" fillId="0" borderId="7" xfId="0" applyNumberFormat="1" applyFont="1" applyBorder="1" applyAlignment="1">
      <alignment horizontal="center"/>
    </xf>
    <xf numFmtId="0" fontId="5" fillId="0" borderId="52" xfId="0" applyFont="1" applyFill="1" applyBorder="1"/>
    <xf numFmtId="0" fontId="5" fillId="0" borderId="0" xfId="0" applyFont="1" applyFill="1" applyBorder="1"/>
    <xf numFmtId="0" fontId="5" fillId="0" borderId="7" xfId="0" applyFont="1" applyBorder="1"/>
    <xf numFmtId="0" fontId="0" fillId="0" borderId="18" xfId="0" applyBorder="1"/>
    <xf numFmtId="164" fontId="7" fillId="0" borderId="54" xfId="0" applyNumberFormat="1" applyFont="1" applyBorder="1" applyAlignment="1">
      <alignment horizontal="center"/>
    </xf>
    <xf numFmtId="1" fontId="7" fillId="0" borderId="55" xfId="0" applyNumberFormat="1" applyFont="1" applyBorder="1" applyAlignment="1">
      <alignment horizontal="center"/>
    </xf>
    <xf numFmtId="0" fontId="5" fillId="0" borderId="52" xfId="0" applyFont="1" applyBorder="1"/>
    <xf numFmtId="0" fontId="0" fillId="0" borderId="52" xfId="0" applyBorder="1"/>
    <xf numFmtId="0" fontId="0" fillId="0" borderId="31" xfId="0" applyFill="1" applyBorder="1"/>
    <xf numFmtId="0" fontId="0" fillId="0" borderId="0" xfId="0" applyFill="1" applyBorder="1"/>
    <xf numFmtId="43" fontId="0" fillId="0" borderId="16" xfId="0" applyNumberFormat="1" applyBorder="1"/>
    <xf numFmtId="43" fontId="0" fillId="0" borderId="2" xfId="0" applyNumberFormat="1" applyBorder="1"/>
    <xf numFmtId="43" fontId="0" fillId="0" borderId="38" xfId="0" applyNumberFormat="1" applyBorder="1"/>
    <xf numFmtId="1" fontId="5" fillId="0" borderId="54"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39" fontId="7" fillId="0" borderId="16" xfId="0" applyNumberFormat="1" applyFont="1" applyBorder="1" applyAlignment="1">
      <alignment horizontal="right"/>
    </xf>
    <xf numFmtId="0" fontId="5" fillId="0" borderId="19" xfId="0" applyFont="1" applyBorder="1" applyAlignment="1">
      <alignment horizontal="center" wrapText="1"/>
    </xf>
    <xf numFmtId="0" fontId="5" fillId="0" borderId="18" xfId="0" applyFont="1" applyBorder="1" applyAlignment="1">
      <alignment horizontal="center" wrapText="1"/>
    </xf>
    <xf numFmtId="43" fontId="5" fillId="0" borderId="1" xfId="0" applyNumberFormat="1" applyFont="1" applyBorder="1" applyAlignment="1">
      <alignment horizontal="center"/>
    </xf>
    <xf numFmtId="165" fontId="7" fillId="0" borderId="7" xfId="0" applyNumberFormat="1" applyFont="1" applyBorder="1" applyAlignment="1">
      <alignment horizontal="right"/>
    </xf>
    <xf numFmtId="0" fontId="5" fillId="0" borderId="64" xfId="0" applyFont="1" applyFill="1" applyBorder="1"/>
    <xf numFmtId="0" fontId="5" fillId="0" borderId="31" xfId="0" applyFont="1" applyFill="1" applyBorder="1"/>
    <xf numFmtId="0" fontId="12" fillId="0" borderId="66" xfId="0" applyFont="1" applyFill="1" applyBorder="1" applyAlignment="1">
      <alignment horizontal="left"/>
    </xf>
    <xf numFmtId="0" fontId="0" fillId="0" borderId="33" xfId="0" applyBorder="1" applyAlignment="1">
      <alignment horizontal="center"/>
    </xf>
    <xf numFmtId="0" fontId="5" fillId="0" borderId="67" xfId="0" applyFont="1" applyFill="1" applyBorder="1" applyAlignment="1">
      <alignment horizontal="center" wrapText="1"/>
    </xf>
    <xf numFmtId="1" fontId="5" fillId="0" borderId="55" xfId="0" applyNumberFormat="1" applyFont="1" applyBorder="1" applyAlignment="1">
      <alignment horizontal="center"/>
    </xf>
    <xf numFmtId="43" fontId="5" fillId="0" borderId="7" xfId="0" applyNumberFormat="1" applyFont="1" applyBorder="1" applyAlignment="1">
      <alignment horizontal="center"/>
    </xf>
    <xf numFmtId="0" fontId="0" fillId="0" borderId="68" xfId="0" applyBorder="1"/>
    <xf numFmtId="0" fontId="5" fillId="0" borderId="19" xfId="0" applyFont="1" applyFill="1" applyBorder="1" applyAlignment="1">
      <alignment horizontal="center" wrapText="1"/>
    </xf>
    <xf numFmtId="43" fontId="5" fillId="0" borderId="21" xfId="0" applyNumberFormat="1" applyFont="1" applyBorder="1" applyAlignment="1">
      <alignment horizontal="center"/>
    </xf>
    <xf numFmtId="43" fontId="6" fillId="0" borderId="21" xfId="0" applyNumberFormat="1" applyFont="1" applyBorder="1" applyAlignment="1">
      <alignment horizontal="center"/>
    </xf>
    <xf numFmtId="43" fontId="13" fillId="0" borderId="27" xfId="0" applyNumberFormat="1" applyFont="1" applyFill="1" applyBorder="1" applyAlignment="1">
      <alignment horizontal="right"/>
    </xf>
    <xf numFmtId="0" fontId="5" fillId="0" borderId="70" xfId="0" applyNumberFormat="1" applyFont="1" applyBorder="1" applyAlignment="1">
      <alignment horizontal="left" vertical="top"/>
    </xf>
    <xf numFmtId="0" fontId="5" fillId="0" borderId="70" xfId="0" applyFont="1" applyBorder="1" applyAlignment="1">
      <alignment horizontal="left" vertical="top"/>
    </xf>
    <xf numFmtId="0" fontId="5" fillId="0" borderId="70" xfId="0" applyFont="1" applyFill="1" applyBorder="1" applyAlignment="1">
      <alignment horizontal="left" vertical="top"/>
    </xf>
    <xf numFmtId="0" fontId="5" fillId="0" borderId="44" xfId="0" applyFont="1" applyFill="1" applyBorder="1"/>
    <xf numFmtId="1" fontId="5" fillId="0" borderId="57" xfId="0" applyNumberFormat="1" applyFont="1" applyFill="1" applyBorder="1" applyAlignment="1">
      <alignment horizontal="center"/>
    </xf>
    <xf numFmtId="43" fontId="5" fillId="0" borderId="25" xfId="0" applyNumberFormat="1" applyFont="1" applyFill="1" applyBorder="1" applyAlignment="1">
      <alignment horizontal="right"/>
    </xf>
    <xf numFmtId="43" fontId="5" fillId="0" borderId="69" xfId="0" applyNumberFormat="1" applyFont="1" applyFill="1" applyBorder="1" applyAlignment="1">
      <alignment horizontal="right"/>
    </xf>
    <xf numFmtId="43" fontId="5" fillId="0" borderId="17" xfId="0" applyNumberFormat="1" applyFont="1" applyFill="1" applyBorder="1" applyAlignment="1">
      <alignment horizontal="right"/>
    </xf>
    <xf numFmtId="39" fontId="5" fillId="0" borderId="48" xfId="0" applyNumberFormat="1" applyFont="1" applyFill="1" applyBorder="1" applyAlignment="1">
      <alignment horizontal="right"/>
    </xf>
    <xf numFmtId="0" fontId="26" fillId="0" borderId="74" xfId="0" applyFont="1" applyBorder="1"/>
    <xf numFmtId="166" fontId="26" fillId="0" borderId="74" xfId="0" applyNumberFormat="1" applyFont="1" applyBorder="1"/>
    <xf numFmtId="166" fontId="26" fillId="0" borderId="74" xfId="0" applyNumberFormat="1" applyFont="1" applyFill="1" applyBorder="1"/>
    <xf numFmtId="0" fontId="8" fillId="0" borderId="0" xfId="0" applyFont="1"/>
    <xf numFmtId="165" fontId="26" fillId="0" borderId="74" xfId="0" applyNumberFormat="1" applyFont="1" applyFill="1" applyBorder="1"/>
    <xf numFmtId="0" fontId="6" fillId="0" borderId="74" xfId="0" applyFont="1" applyBorder="1"/>
    <xf numFmtId="166" fontId="26" fillId="0" borderId="74" xfId="0" applyNumberFormat="1" applyFont="1" applyFill="1" applyBorder="1" applyAlignment="1">
      <alignment horizontal="right"/>
    </xf>
    <xf numFmtId="0" fontId="0" fillId="0" borderId="0" xfId="0" applyBorder="1" applyAlignment="1"/>
    <xf numFmtId="0" fontId="8" fillId="0" borderId="74" xfId="0" applyFont="1" applyBorder="1"/>
    <xf numFmtId="43" fontId="13" fillId="0" borderId="84" xfId="0" applyNumberFormat="1" applyFont="1" applyFill="1" applyBorder="1" applyAlignment="1">
      <alignment horizontal="left"/>
    </xf>
    <xf numFmtId="0" fontId="0" fillId="0" borderId="26" xfId="0" applyBorder="1" applyAlignment="1">
      <alignment horizontal="left"/>
    </xf>
    <xf numFmtId="0" fontId="0" fillId="0" borderId="0" xfId="0"/>
    <xf numFmtId="10" fontId="13" fillId="0" borderId="20" xfId="0" applyNumberFormat="1" applyFont="1" applyFill="1" applyBorder="1" applyAlignment="1">
      <alignment horizontal="right"/>
    </xf>
    <xf numFmtId="43" fontId="4" fillId="0" borderId="16" xfId="0" applyNumberFormat="1" applyFont="1" applyBorder="1"/>
    <xf numFmtId="0" fontId="0" fillId="0" borderId="58" xfId="0" applyBorder="1" applyAlignment="1">
      <alignment horizontal="center"/>
    </xf>
    <xf numFmtId="43" fontId="4" fillId="0" borderId="5" xfId="0" applyNumberFormat="1" applyFont="1" applyBorder="1" applyAlignment="1">
      <alignment horizontal="center"/>
    </xf>
    <xf numFmtId="43" fontId="7" fillId="6" borderId="16" xfId="0" applyNumberFormat="1" applyFont="1" applyFill="1" applyBorder="1" applyAlignment="1">
      <alignment horizontal="center"/>
    </xf>
    <xf numFmtId="4" fontId="7" fillId="6" borderId="31" xfId="0" applyNumberFormat="1" applyFont="1" applyFill="1" applyBorder="1" applyAlignment="1">
      <alignment horizontal="right"/>
    </xf>
    <xf numFmtId="39" fontId="0" fillId="6" borderId="6" xfId="0" applyNumberFormat="1" applyFill="1" applyBorder="1"/>
    <xf numFmtId="165" fontId="0" fillId="6" borderId="7" xfId="0" applyNumberFormat="1" applyFill="1" applyBorder="1"/>
    <xf numFmtId="43" fontId="7" fillId="6" borderId="8" xfId="0" applyNumberFormat="1" applyFont="1" applyFill="1" applyBorder="1" applyAlignment="1">
      <alignment horizontal="center"/>
    </xf>
    <xf numFmtId="165" fontId="7" fillId="6" borderId="6" xfId="0" applyNumberFormat="1" applyFont="1" applyFill="1" applyBorder="1" applyAlignment="1">
      <alignment horizontal="right"/>
    </xf>
    <xf numFmtId="165" fontId="5" fillId="5" borderId="40" xfId="0" applyNumberFormat="1" applyFont="1" applyFill="1" applyBorder="1" applyAlignment="1">
      <alignment horizontal="right"/>
    </xf>
    <xf numFmtId="0" fontId="7" fillId="0" borderId="53" xfId="0" applyFont="1" applyBorder="1"/>
    <xf numFmtId="43" fontId="7" fillId="0" borderId="53" xfId="0" applyNumberFormat="1" applyFont="1" applyBorder="1" applyAlignment="1">
      <alignment horizontal="center"/>
    </xf>
    <xf numFmtId="43" fontId="5" fillId="0" borderId="53" xfId="0" applyNumberFormat="1" applyFont="1" applyBorder="1" applyAlignment="1">
      <alignment horizontal="center"/>
    </xf>
    <xf numFmtId="164" fontId="7" fillId="0" borderId="126" xfId="0" applyNumberFormat="1" applyFont="1" applyBorder="1" applyAlignment="1">
      <alignment horizontal="center"/>
    </xf>
    <xf numFmtId="43" fontId="7" fillId="0" borderId="34" xfId="0" applyNumberFormat="1" applyFont="1" applyBorder="1" applyAlignment="1">
      <alignment horizontal="center"/>
    </xf>
    <xf numFmtId="43" fontId="7" fillId="0" borderId="121" xfId="0" applyNumberFormat="1" applyFont="1" applyBorder="1" applyAlignment="1">
      <alignment horizontal="center"/>
    </xf>
    <xf numFmtId="43" fontId="5" fillId="0" borderId="22" xfId="0" applyNumberFormat="1" applyFont="1" applyBorder="1" applyAlignment="1">
      <alignment horizontal="center"/>
    </xf>
    <xf numFmtId="43" fontId="5" fillId="0" borderId="32" xfId="0" applyNumberFormat="1" applyFont="1" applyBorder="1" applyAlignment="1">
      <alignment horizontal="center"/>
    </xf>
    <xf numFmtId="43" fontId="5" fillId="0" borderId="34" xfId="0" applyNumberFormat="1" applyFont="1" applyBorder="1" applyAlignment="1">
      <alignment horizontal="center"/>
    </xf>
    <xf numFmtId="43" fontId="5" fillId="0" borderId="121" xfId="0" applyNumberFormat="1" applyFont="1" applyBorder="1" applyAlignment="1">
      <alignment horizontal="center"/>
    </xf>
    <xf numFmtId="0" fontId="0" fillId="0" borderId="99" xfId="0" applyBorder="1"/>
    <xf numFmtId="0" fontId="32" fillId="0" borderId="1" xfId="0" applyFont="1" applyBorder="1"/>
    <xf numFmtId="0" fontId="4" fillId="0" borderId="1" xfId="0" applyFont="1" applyBorder="1"/>
    <xf numFmtId="43" fontId="4" fillId="0" borderId="16" xfId="1" applyNumberFormat="1" applyBorder="1"/>
    <xf numFmtId="43" fontId="5" fillId="0" borderId="40" xfId="1" applyNumberFormat="1" applyFont="1" applyFill="1" applyBorder="1" applyAlignment="1">
      <alignment horizontal="right"/>
    </xf>
    <xf numFmtId="39" fontId="5" fillId="5" borderId="17" xfId="0" applyNumberFormat="1" applyFont="1" applyFill="1" applyBorder="1" applyAlignment="1">
      <alignment horizontal="right"/>
    </xf>
    <xf numFmtId="0" fontId="29" fillId="0" borderId="0" xfId="0" applyFont="1" applyBorder="1"/>
    <xf numFmtId="43" fontId="4" fillId="0" borderId="38" xfId="0" applyNumberFormat="1" applyFont="1" applyBorder="1"/>
    <xf numFmtId="39" fontId="7" fillId="0" borderId="38" xfId="0" applyNumberFormat="1" applyFont="1" applyBorder="1" applyAlignment="1">
      <alignment horizontal="right"/>
    </xf>
    <xf numFmtId="165" fontId="7" fillId="0" borderId="10" xfId="0" applyNumberFormat="1" applyFont="1" applyBorder="1" applyAlignment="1">
      <alignment horizontal="right"/>
    </xf>
    <xf numFmtId="0" fontId="7" fillId="0" borderId="5" xfId="0" applyFont="1" applyBorder="1"/>
    <xf numFmtId="1" fontId="7" fillId="0" borderId="62" xfId="0" applyNumberFormat="1" applyFont="1" applyBorder="1" applyAlignment="1">
      <alignment horizontal="center"/>
    </xf>
    <xf numFmtId="43" fontId="7" fillId="0" borderId="15" xfId="0" applyNumberFormat="1" applyFont="1" applyBorder="1"/>
    <xf numFmtId="43" fontId="7" fillId="0" borderId="14" xfId="0" applyNumberFormat="1" applyFont="1" applyBorder="1"/>
    <xf numFmtId="0" fontId="14" fillId="3" borderId="76" xfId="0" applyFont="1" applyFill="1" applyBorder="1"/>
    <xf numFmtId="1" fontId="14" fillId="3" borderId="61" xfId="0" applyNumberFormat="1" applyFont="1" applyFill="1" applyBorder="1" applyAlignment="1">
      <alignment horizontal="center"/>
    </xf>
    <xf numFmtId="43" fontId="14" fillId="3" borderId="48" xfId="0" applyNumberFormat="1" applyFont="1" applyFill="1" applyBorder="1" applyAlignment="1">
      <alignment horizontal="right"/>
    </xf>
    <xf numFmtId="43" fontId="14" fillId="3" borderId="40" xfId="1" applyNumberFormat="1" applyFont="1" applyFill="1" applyBorder="1" applyAlignment="1">
      <alignment horizontal="right"/>
    </xf>
    <xf numFmtId="43" fontId="14" fillId="3" borderId="17" xfId="0" applyNumberFormat="1" applyFont="1" applyFill="1" applyBorder="1" applyAlignment="1">
      <alignment horizontal="right"/>
    </xf>
    <xf numFmtId="165" fontId="14" fillId="3" borderId="40" xfId="0" applyNumberFormat="1" applyFont="1" applyFill="1" applyBorder="1" applyAlignment="1">
      <alignment horizontal="right"/>
    </xf>
    <xf numFmtId="0" fontId="14" fillId="0" borderId="11" xfId="0" applyFont="1" applyBorder="1"/>
    <xf numFmtId="0" fontId="14" fillId="0" borderId="5" xfId="0" applyFont="1" applyBorder="1"/>
    <xf numFmtId="1" fontId="14" fillId="0" borderId="54" xfId="0" applyNumberFormat="1" applyFont="1" applyBorder="1" applyAlignment="1">
      <alignment horizontal="center"/>
    </xf>
    <xf numFmtId="43" fontId="14" fillId="0" borderId="2" xfId="0" applyNumberFormat="1" applyFont="1" applyBorder="1"/>
    <xf numFmtId="43" fontId="14" fillId="0" borderId="3" xfId="0" applyNumberFormat="1" applyFont="1" applyBorder="1" applyAlignment="1">
      <alignment horizontal="center"/>
    </xf>
    <xf numFmtId="43" fontId="14" fillId="0" borderId="2" xfId="0" applyNumberFormat="1" applyFont="1" applyBorder="1" applyAlignment="1">
      <alignment horizontal="center"/>
    </xf>
    <xf numFmtId="43" fontId="14" fillId="0" borderId="4" xfId="0" applyNumberFormat="1" applyFont="1" applyBorder="1" applyAlignment="1">
      <alignment horizontal="center"/>
    </xf>
    <xf numFmtId="43" fontId="14" fillId="0" borderId="0" xfId="0" applyNumberFormat="1" applyFont="1" applyFill="1" applyBorder="1" applyAlignment="1">
      <alignment horizontal="right"/>
    </xf>
    <xf numFmtId="165" fontId="14" fillId="0" borderId="5" xfId="0" applyNumberFormat="1" applyFont="1" applyFill="1" applyBorder="1" applyAlignment="1">
      <alignment horizontal="right"/>
    </xf>
    <xf numFmtId="39" fontId="0" fillId="0" borderId="3" xfId="0" applyNumberFormat="1" applyFill="1" applyBorder="1" applyAlignment="1">
      <alignment horizontal="right"/>
    </xf>
    <xf numFmtId="165" fontId="0" fillId="0" borderId="4" xfId="0" applyNumberFormat="1" applyFill="1" applyBorder="1" applyAlignment="1">
      <alignment horizontal="right"/>
    </xf>
    <xf numFmtId="43" fontId="14" fillId="3" borderId="40" xfId="0" applyNumberFormat="1" applyFont="1" applyFill="1" applyBorder="1" applyAlignment="1">
      <alignment horizontal="right"/>
    </xf>
    <xf numFmtId="43" fontId="7" fillId="6" borderId="38" xfId="0" applyNumberFormat="1" applyFont="1" applyFill="1" applyBorder="1" applyAlignment="1">
      <alignment horizontal="center"/>
    </xf>
    <xf numFmtId="4" fontId="7" fillId="6" borderId="33" xfId="0" applyNumberFormat="1" applyFont="1" applyFill="1" applyBorder="1" applyAlignment="1">
      <alignment horizontal="right"/>
    </xf>
    <xf numFmtId="39" fontId="0" fillId="6" borderId="9" xfId="0" applyNumberFormat="1" applyFill="1" applyBorder="1"/>
    <xf numFmtId="165" fontId="0" fillId="6" borderId="10" xfId="0" applyNumberFormat="1" applyFill="1" applyBorder="1"/>
    <xf numFmtId="43" fontId="14" fillId="6" borderId="48" xfId="0" applyNumberFormat="1" applyFont="1" applyFill="1" applyBorder="1" applyAlignment="1">
      <alignment horizontal="right"/>
    </xf>
    <xf numFmtId="4" fontId="14" fillId="6" borderId="46" xfId="0" applyNumberFormat="1" applyFont="1" applyFill="1" applyBorder="1" applyAlignment="1">
      <alignment horizontal="right"/>
    </xf>
    <xf numFmtId="39" fontId="14" fillId="6" borderId="17" xfId="0" applyNumberFormat="1" applyFont="1" applyFill="1" applyBorder="1" applyAlignment="1">
      <alignment horizontal="right"/>
    </xf>
    <xf numFmtId="43" fontId="7" fillId="6" borderId="73" xfId="0" applyNumberFormat="1" applyFont="1" applyFill="1" applyBorder="1" applyAlignment="1">
      <alignment horizontal="center"/>
    </xf>
    <xf numFmtId="165" fontId="7" fillId="6" borderId="13" xfId="0" applyNumberFormat="1" applyFont="1" applyFill="1" applyBorder="1" applyAlignment="1">
      <alignment horizontal="right"/>
    </xf>
    <xf numFmtId="39" fontId="0" fillId="6" borderId="13" xfId="0" applyNumberFormat="1" applyFill="1" applyBorder="1"/>
    <xf numFmtId="165" fontId="0" fillId="6" borderId="14" xfId="0" applyNumberFormat="1" applyFill="1" applyBorder="1"/>
    <xf numFmtId="165" fontId="5" fillId="0" borderId="46" xfId="0" applyNumberFormat="1" applyFont="1" applyFill="1" applyBorder="1" applyAlignment="1">
      <alignment horizontal="right"/>
    </xf>
    <xf numFmtId="0" fontId="14" fillId="0" borderId="35" xfId="0" applyFont="1" applyBorder="1" applyAlignment="1">
      <alignment horizontal="left"/>
    </xf>
    <xf numFmtId="39" fontId="0" fillId="0" borderId="43" xfId="0" applyNumberFormat="1" applyBorder="1"/>
    <xf numFmtId="43" fontId="13" fillId="5" borderId="48" xfId="0" applyNumberFormat="1" applyFont="1" applyFill="1" applyBorder="1"/>
    <xf numFmtId="0" fontId="13" fillId="5" borderId="71" xfId="0" applyFont="1" applyFill="1" applyBorder="1" applyAlignment="1">
      <alignment horizontal="left"/>
    </xf>
    <xf numFmtId="1" fontId="13" fillId="5" borderId="135" xfId="0" applyNumberFormat="1" applyFont="1" applyFill="1" applyBorder="1" applyAlignment="1">
      <alignment horizontal="center"/>
    </xf>
    <xf numFmtId="43" fontId="13" fillId="5" borderId="136" xfId="0" applyNumberFormat="1" applyFont="1" applyFill="1" applyBorder="1" applyAlignment="1"/>
    <xf numFmtId="43" fontId="13" fillId="5" borderId="134" xfId="0" applyNumberFormat="1" applyFont="1" applyFill="1" applyBorder="1" applyAlignment="1"/>
    <xf numFmtId="43" fontId="13" fillId="5" borderId="50" xfId="0" applyNumberFormat="1" applyFont="1" applyFill="1" applyBorder="1" applyAlignment="1"/>
    <xf numFmtId="43" fontId="13" fillId="5" borderId="137" xfId="0" applyNumberFormat="1" applyFont="1" applyFill="1" applyBorder="1" applyAlignment="1"/>
    <xf numFmtId="165" fontId="13" fillId="5" borderId="134" xfId="0" applyNumberFormat="1" applyFont="1" applyFill="1" applyBorder="1" applyAlignment="1"/>
    <xf numFmtId="0" fontId="13" fillId="5" borderId="60" xfId="0" applyFont="1" applyFill="1" applyBorder="1" applyAlignment="1">
      <alignment horizontal="left"/>
    </xf>
    <xf numFmtId="1" fontId="13" fillId="5" borderId="63" xfId="0" applyNumberFormat="1" applyFont="1" applyFill="1" applyBorder="1" applyAlignment="1">
      <alignment horizontal="center"/>
    </xf>
    <xf numFmtId="43" fontId="13" fillId="5" borderId="26" xfId="0" applyNumberFormat="1" applyFont="1" applyFill="1" applyBorder="1" applyAlignment="1"/>
    <xf numFmtId="43" fontId="13" fillId="5" borderId="42" xfId="0" applyNumberFormat="1" applyFont="1" applyFill="1" applyBorder="1" applyAlignment="1"/>
    <xf numFmtId="43" fontId="13" fillId="5" borderId="51" xfId="0" applyNumberFormat="1" applyFont="1" applyFill="1" applyBorder="1" applyAlignment="1"/>
    <xf numFmtId="43" fontId="13" fillId="5" borderId="19" xfId="0" applyNumberFormat="1" applyFont="1" applyFill="1" applyBorder="1" applyAlignment="1"/>
    <xf numFmtId="165" fontId="13" fillId="5" borderId="42" xfId="0" applyNumberFormat="1" applyFont="1" applyFill="1" applyBorder="1" applyAlignment="1"/>
    <xf numFmtId="43" fontId="13" fillId="5" borderId="136" xfId="0" applyNumberFormat="1" applyFont="1" applyFill="1" applyBorder="1" applyAlignment="1">
      <alignment horizontal="right"/>
    </xf>
    <xf numFmtId="4" fontId="13" fillId="5" borderId="138" xfId="3" applyNumberFormat="1" applyFont="1" applyFill="1" applyBorder="1" applyAlignment="1">
      <alignment horizontal="right"/>
    </xf>
    <xf numFmtId="43" fontId="13" fillId="5" borderId="137" xfId="0" applyNumberFormat="1" applyFont="1" applyFill="1" applyBorder="1" applyAlignment="1">
      <alignment horizontal="right"/>
    </xf>
    <xf numFmtId="165" fontId="13" fillId="5" borderId="134" xfId="0" applyNumberFormat="1" applyFont="1" applyFill="1" applyBorder="1" applyAlignment="1">
      <alignment horizontal="right"/>
    </xf>
    <xf numFmtId="0" fontId="0" fillId="0" borderId="52" xfId="0" applyBorder="1" applyAlignment="1">
      <alignment horizontal="center"/>
    </xf>
    <xf numFmtId="0" fontId="5" fillId="0" borderId="29" xfId="0" applyFont="1" applyBorder="1" applyAlignment="1">
      <alignment horizontal="left"/>
    </xf>
    <xf numFmtId="0" fontId="5" fillId="0" borderId="126" xfId="0" applyFont="1" applyBorder="1" applyAlignment="1">
      <alignment horizontal="center" wrapText="1"/>
    </xf>
    <xf numFmtId="43" fontId="13" fillId="5" borderId="40" xfId="1" applyNumberFormat="1" applyFont="1" applyFill="1" applyBorder="1" applyAlignment="1">
      <alignment horizontal="right"/>
    </xf>
    <xf numFmtId="43" fontId="13" fillId="5" borderId="48" xfId="1" applyNumberFormat="1" applyFont="1" applyFill="1" applyBorder="1" applyAlignment="1"/>
    <xf numFmtId="165" fontId="13" fillId="5" borderId="40" xfId="1" applyNumberFormat="1" applyFont="1" applyFill="1" applyBorder="1" applyAlignment="1"/>
    <xf numFmtId="39" fontId="13" fillId="5" borderId="48" xfId="0" applyNumberFormat="1" applyFont="1" applyFill="1" applyBorder="1" applyAlignment="1">
      <alignment horizontal="right"/>
    </xf>
    <xf numFmtId="43" fontId="13" fillId="5" borderId="48" xfId="0" applyNumberFormat="1" applyFont="1" applyFill="1" applyBorder="1" applyAlignment="1"/>
    <xf numFmtId="43" fontId="13" fillId="5" borderId="17" xfId="1" applyNumberFormat="1" applyFont="1" applyFill="1" applyBorder="1" applyAlignment="1"/>
    <xf numFmtId="0" fontId="13" fillId="5" borderId="44" xfId="0" applyFont="1" applyFill="1" applyBorder="1"/>
    <xf numFmtId="1" fontId="13" fillId="5" borderId="61" xfId="0" applyNumberFormat="1" applyFont="1" applyFill="1" applyBorder="1" applyAlignment="1">
      <alignment horizontal="center"/>
    </xf>
    <xf numFmtId="0" fontId="13" fillId="5" borderId="46" xfId="0" applyFont="1" applyFill="1" applyBorder="1"/>
    <xf numFmtId="43" fontId="13" fillId="5" borderId="39" xfId="0" applyNumberFormat="1" applyFont="1" applyFill="1" applyBorder="1" applyAlignment="1"/>
    <xf numFmtId="1" fontId="13" fillId="5" borderId="57" xfId="0" applyNumberFormat="1" applyFont="1" applyFill="1" applyBorder="1" applyAlignment="1">
      <alignment horizontal="center"/>
    </xf>
    <xf numFmtId="43" fontId="13" fillId="5" borderId="25" xfId="0" applyNumberFormat="1" applyFont="1" applyFill="1" applyBorder="1" applyAlignment="1">
      <alignment horizontal="right"/>
    </xf>
    <xf numFmtId="4" fontId="14" fillId="5" borderId="44" xfId="0" applyNumberFormat="1" applyFont="1" applyFill="1" applyBorder="1" applyAlignment="1">
      <alignment horizontal="right"/>
    </xf>
    <xf numFmtId="43" fontId="13" fillId="5" borderId="17" xfId="0" applyNumberFormat="1" applyFont="1" applyFill="1" applyBorder="1" applyAlignment="1">
      <alignment horizontal="right"/>
    </xf>
    <xf numFmtId="165" fontId="13" fillId="5" borderId="46" xfId="0" applyNumberFormat="1" applyFont="1" applyFill="1" applyBorder="1" applyAlignment="1">
      <alignment horizontal="right"/>
    </xf>
    <xf numFmtId="43" fontId="13" fillId="5" borderId="26" xfId="0" applyNumberFormat="1" applyFont="1" applyFill="1" applyBorder="1" applyAlignment="1">
      <alignment horizontal="right"/>
    </xf>
    <xf numFmtId="43" fontId="13" fillId="5" borderId="40" xfId="1" applyNumberFormat="1" applyFont="1" applyFill="1" applyBorder="1" applyAlignment="1"/>
    <xf numFmtId="0" fontId="13" fillId="5" borderId="45" xfId="0" applyFont="1" applyFill="1" applyBorder="1"/>
    <xf numFmtId="43" fontId="13" fillId="5" borderId="69" xfId="0" applyNumberFormat="1" applyFont="1" applyFill="1" applyBorder="1" applyAlignment="1">
      <alignment horizontal="right"/>
    </xf>
    <xf numFmtId="43" fontId="5" fillId="5" borderId="48" xfId="1" applyNumberFormat="1" applyFont="1" applyFill="1" applyBorder="1" applyAlignment="1">
      <alignment horizontal="right"/>
    </xf>
    <xf numFmtId="4" fontId="5" fillId="5" borderId="46" xfId="3" applyNumberFormat="1" applyFont="1" applyFill="1" applyBorder="1" applyAlignment="1">
      <alignment horizontal="right"/>
    </xf>
    <xf numFmtId="0" fontId="29" fillId="0" borderId="0" xfId="0" applyFont="1" applyBorder="1"/>
    <xf numFmtId="43" fontId="13" fillId="5" borderId="20" xfId="1" applyNumberFormat="1" applyFont="1" applyFill="1" applyBorder="1" applyAlignment="1">
      <alignment horizontal="right"/>
    </xf>
    <xf numFmtId="43" fontId="13" fillId="5" borderId="19" xfId="0" applyNumberFormat="1" applyFont="1" applyFill="1" applyBorder="1" applyAlignment="1">
      <alignment horizontal="right"/>
    </xf>
    <xf numFmtId="39" fontId="13" fillId="5" borderId="26" xfId="0" applyNumberFormat="1" applyFont="1" applyFill="1" applyBorder="1" applyAlignment="1">
      <alignment horizontal="right"/>
    </xf>
    <xf numFmtId="165" fontId="13" fillId="5" borderId="42" xfId="0" applyNumberFormat="1" applyFont="1" applyFill="1" applyBorder="1" applyAlignment="1">
      <alignment horizontal="right"/>
    </xf>
    <xf numFmtId="10" fontId="0" fillId="0" borderId="41" xfId="0" applyNumberFormat="1" applyBorder="1"/>
    <xf numFmtId="165" fontId="14" fillId="6" borderId="40" xfId="0" applyNumberFormat="1" applyFont="1" applyFill="1" applyBorder="1" applyAlignment="1">
      <alignment horizontal="right"/>
    </xf>
    <xf numFmtId="0" fontId="7" fillId="0" borderId="0" xfId="0" applyFont="1" applyBorder="1"/>
    <xf numFmtId="0" fontId="7" fillId="0" borderId="21" xfId="0" applyFont="1" applyBorder="1"/>
    <xf numFmtId="43" fontId="7" fillId="0" borderId="21" xfId="0" applyNumberFormat="1" applyFont="1" applyBorder="1" applyAlignment="1">
      <alignment horizontal="center"/>
    </xf>
    <xf numFmtId="1" fontId="7" fillId="0" borderId="21" xfId="0" applyNumberFormat="1" applyFont="1" applyBorder="1" applyAlignment="1">
      <alignment horizontal="center"/>
    </xf>
    <xf numFmtId="0" fontId="29" fillId="0" borderId="126" xfId="0" applyFont="1" applyBorder="1"/>
    <xf numFmtId="0" fontId="7" fillId="0" borderId="54" xfId="0" applyFont="1" applyBorder="1"/>
    <xf numFmtId="43" fontId="5" fillId="0" borderId="25" xfId="0" applyNumberFormat="1" applyFont="1" applyFill="1" applyBorder="1" applyAlignment="1">
      <alignment horizontal="center"/>
    </xf>
    <xf numFmtId="43" fontId="5" fillId="0" borderId="41" xfId="0" applyNumberFormat="1" applyFont="1" applyFill="1" applyBorder="1" applyAlignment="1">
      <alignment horizontal="center"/>
    </xf>
    <xf numFmtId="43" fontId="5" fillId="0" borderId="43" xfId="0" applyNumberFormat="1" applyFont="1" applyFill="1" applyBorder="1" applyAlignment="1">
      <alignment horizontal="center"/>
    </xf>
    <xf numFmtId="39" fontId="5" fillId="0" borderId="25" xfId="0" applyNumberFormat="1" applyFont="1" applyFill="1" applyBorder="1" applyAlignment="1"/>
    <xf numFmtId="43" fontId="13" fillId="5" borderId="25" xfId="0" applyNumberFormat="1" applyFont="1" applyFill="1" applyBorder="1" applyAlignment="1">
      <alignment horizontal="center"/>
    </xf>
    <xf numFmtId="43" fontId="13" fillId="5" borderId="41" xfId="0" applyNumberFormat="1" applyFont="1" applyFill="1" applyBorder="1" applyAlignment="1">
      <alignment horizontal="center"/>
    </xf>
    <xf numFmtId="43" fontId="13" fillId="5" borderId="43" xfId="0" applyNumberFormat="1" applyFont="1" applyFill="1" applyBorder="1" applyAlignment="1">
      <alignment horizontal="center"/>
    </xf>
    <xf numFmtId="39" fontId="13" fillId="5" borderId="25" xfId="0" applyNumberFormat="1" applyFont="1" applyFill="1" applyBorder="1" applyAlignment="1"/>
    <xf numFmtId="0" fontId="13" fillId="0" borderId="65" xfId="0" applyFont="1" applyFill="1" applyBorder="1" applyAlignment="1">
      <alignment horizontal="left"/>
    </xf>
    <xf numFmtId="43" fontId="13" fillId="5" borderId="40" xfId="1" applyNumberFormat="1" applyFont="1" applyFill="1" applyBorder="1" applyAlignment="1">
      <alignment horizontal="center"/>
    </xf>
    <xf numFmtId="43" fontId="13" fillId="5" borderId="39" xfId="0" applyNumberFormat="1" applyFont="1" applyFill="1" applyBorder="1" applyAlignment="1">
      <alignment horizontal="right"/>
    </xf>
    <xf numFmtId="43" fontId="13" fillId="5" borderId="17" xfId="1" applyNumberFormat="1" applyFont="1" applyFill="1" applyBorder="1" applyAlignment="1">
      <alignment horizontal="center"/>
    </xf>
    <xf numFmtId="39" fontId="13" fillId="5" borderId="17" xfId="1" applyNumberFormat="1" applyFont="1" applyFill="1" applyBorder="1" applyAlignment="1"/>
    <xf numFmtId="43" fontId="13" fillId="5" borderId="40" xfId="0" applyNumberFormat="1" applyFont="1" applyFill="1" applyBorder="1"/>
    <xf numFmtId="43" fontId="13" fillId="5" borderId="17" xfId="0" applyNumberFormat="1" applyFont="1" applyFill="1" applyBorder="1"/>
    <xf numFmtId="39" fontId="13" fillId="5" borderId="17" xfId="0" applyNumberFormat="1" applyFont="1" applyFill="1" applyBorder="1" applyAlignment="1"/>
    <xf numFmtId="43" fontId="13" fillId="5" borderId="42" xfId="0" applyNumberFormat="1" applyFont="1" applyFill="1" applyBorder="1"/>
    <xf numFmtId="43" fontId="13" fillId="5" borderId="19" xfId="0" applyNumberFormat="1" applyFont="1" applyFill="1" applyBorder="1"/>
    <xf numFmtId="39" fontId="13" fillId="5" borderId="19" xfId="0" applyNumberFormat="1" applyFont="1" applyFill="1" applyBorder="1" applyAlignment="1"/>
    <xf numFmtId="165" fontId="7" fillId="0" borderId="4" xfId="0" applyNumberFormat="1" applyFont="1" applyBorder="1" applyAlignment="1"/>
    <xf numFmtId="165" fontId="13" fillId="5" borderId="36" xfId="3" applyNumberFormat="1" applyFont="1" applyFill="1" applyBorder="1" applyAlignment="1"/>
    <xf numFmtId="165" fontId="5" fillId="0" borderId="36" xfId="3" applyNumberFormat="1" applyFont="1" applyFill="1" applyBorder="1" applyAlignment="1"/>
    <xf numFmtId="165" fontId="13" fillId="5" borderId="102" xfId="3" applyNumberFormat="1" applyFont="1" applyFill="1" applyBorder="1" applyAlignment="1"/>
    <xf numFmtId="43" fontId="6" fillId="0" borderId="99" xfId="0" applyNumberFormat="1" applyFont="1" applyBorder="1" applyAlignment="1">
      <alignment horizontal="center"/>
    </xf>
    <xf numFmtId="165" fontId="7" fillId="0" borderId="7" xfId="0" applyNumberFormat="1" applyFont="1" applyBorder="1" applyAlignment="1"/>
    <xf numFmtId="165" fontId="14" fillId="3" borderId="4" xfId="0" applyNumberFormat="1" applyFont="1" applyFill="1" applyBorder="1" applyAlignment="1"/>
    <xf numFmtId="165" fontId="7" fillId="0" borderId="10" xfId="0" applyNumberFormat="1" applyFont="1" applyBorder="1" applyAlignment="1"/>
    <xf numFmtId="165" fontId="7" fillId="0" borderId="14" xfId="0" applyNumberFormat="1" applyFont="1" applyBorder="1" applyAlignment="1"/>
    <xf numFmtId="165" fontId="14" fillId="0" borderId="10" xfId="0" applyNumberFormat="1" applyFont="1" applyBorder="1" applyAlignment="1"/>
    <xf numFmtId="165" fontId="13" fillId="5" borderId="40" xfId="3" applyNumberFormat="1" applyFont="1" applyFill="1" applyBorder="1" applyAlignment="1"/>
    <xf numFmtId="165" fontId="13" fillId="5" borderId="42" xfId="3" applyNumberFormat="1" applyFont="1" applyFill="1" applyBorder="1" applyAlignment="1"/>
    <xf numFmtId="43" fontId="0" fillId="0" borderId="99" xfId="0" applyNumberFormat="1" applyBorder="1"/>
    <xf numFmtId="0" fontId="0" fillId="0" borderId="33" xfId="0" applyBorder="1"/>
    <xf numFmtId="0" fontId="14" fillId="3" borderId="33" xfId="0" applyFont="1" applyFill="1" applyBorder="1"/>
    <xf numFmtId="0" fontId="7" fillId="0" borderId="33" xfId="0" applyFont="1" applyBorder="1"/>
    <xf numFmtId="0" fontId="14" fillId="3" borderId="58" xfId="0" applyFont="1" applyFill="1" applyBorder="1"/>
    <xf numFmtId="0" fontId="14" fillId="0" borderId="33" xfId="0" applyFont="1" applyBorder="1"/>
    <xf numFmtId="43" fontId="13" fillId="5" borderId="48" xfId="0" applyNumberFormat="1" applyFont="1" applyFill="1" applyBorder="1" applyAlignment="1">
      <alignment horizontal="right"/>
    </xf>
    <xf numFmtId="1" fontId="5" fillId="0" borderId="126" xfId="0" applyNumberFormat="1" applyFont="1" applyBorder="1" applyAlignment="1">
      <alignment horizontal="center"/>
    </xf>
    <xf numFmtId="1" fontId="14" fillId="3" borderId="56" xfId="0" applyNumberFormat="1" applyFont="1" applyFill="1" applyBorder="1" applyAlignment="1">
      <alignment horizontal="center"/>
    </xf>
    <xf numFmtId="1" fontId="7" fillId="0" borderId="56" xfId="0" applyNumberFormat="1" applyFont="1" applyBorder="1" applyAlignment="1">
      <alignment horizontal="center"/>
    </xf>
    <xf numFmtId="1" fontId="14" fillId="0" borderId="56" xfId="0" applyNumberFormat="1" applyFont="1" applyBorder="1" applyAlignment="1">
      <alignment horizontal="center"/>
    </xf>
    <xf numFmtId="0" fontId="13" fillId="5" borderId="35" xfId="0" applyFont="1" applyFill="1" applyBorder="1" applyAlignment="1">
      <alignment horizontal="left"/>
    </xf>
    <xf numFmtId="43" fontId="5" fillId="0" borderId="65" xfId="0" applyNumberFormat="1" applyFont="1" applyBorder="1" applyAlignment="1">
      <alignment horizontal="center"/>
    </xf>
    <xf numFmtId="165" fontId="13" fillId="5" borderId="45" xfId="0" applyNumberFormat="1" applyFont="1" applyFill="1" applyBorder="1" applyAlignment="1">
      <alignment horizontal="right"/>
    </xf>
    <xf numFmtId="0" fontId="5" fillId="0" borderId="37" xfId="0" applyFont="1" applyBorder="1" applyAlignment="1">
      <alignment horizontal="center" wrapText="1"/>
    </xf>
    <xf numFmtId="43" fontId="4" fillId="0" borderId="11" xfId="0" applyNumberFormat="1" applyFont="1" applyBorder="1" applyAlignment="1">
      <alignment horizontal="center"/>
    </xf>
    <xf numFmtId="43" fontId="14" fillId="5" borderId="69" xfId="0" applyNumberFormat="1" applyFont="1" applyFill="1" applyBorder="1" applyAlignment="1">
      <alignment horizontal="center"/>
    </xf>
    <xf numFmtId="165" fontId="14" fillId="0" borderId="95" xfId="0" applyNumberFormat="1" applyFont="1" applyBorder="1" applyAlignment="1">
      <alignment horizontal="left"/>
    </xf>
    <xf numFmtId="43" fontId="5" fillId="0" borderId="18" xfId="0" applyNumberFormat="1" applyFont="1" applyFill="1" applyBorder="1" applyAlignment="1">
      <alignment horizontal="right"/>
    </xf>
    <xf numFmtId="165" fontId="5" fillId="0" borderId="53" xfId="3" applyNumberFormat="1" applyFont="1" applyFill="1" applyBorder="1" applyAlignment="1">
      <alignment horizontal="right"/>
    </xf>
    <xf numFmtId="0" fontId="5" fillId="0" borderId="27" xfId="0" applyFont="1" applyFill="1" applyBorder="1" applyAlignment="1">
      <alignment horizontal="right"/>
    </xf>
    <xf numFmtId="165" fontId="0" fillId="0" borderId="20" xfId="0" applyNumberFormat="1" applyFill="1" applyBorder="1" applyAlignment="1">
      <alignment horizontal="right"/>
    </xf>
    <xf numFmtId="43" fontId="6" fillId="0" borderId="53" xfId="0" applyNumberFormat="1" applyFont="1" applyBorder="1" applyAlignment="1">
      <alignment horizontal="center"/>
    </xf>
    <xf numFmtId="0" fontId="0" fillId="0" borderId="53" xfId="0" applyBorder="1"/>
    <xf numFmtId="39" fontId="5" fillId="0" borderId="25" xfId="0" applyNumberFormat="1" applyFont="1" applyFill="1" applyBorder="1" applyAlignment="1">
      <alignment horizontal="right"/>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0" borderId="5" xfId="0" applyFont="1" applyBorder="1" applyAlignment="1">
      <alignment horizontal="center" wrapText="1"/>
    </xf>
    <xf numFmtId="165" fontId="14" fillId="0" borderId="10" xfId="0" applyNumberFormat="1" applyFont="1" applyBorder="1" applyAlignment="1">
      <alignment horizontal="right"/>
    </xf>
    <xf numFmtId="0" fontId="13" fillId="0" borderId="1" xfId="0" applyFont="1" applyBorder="1"/>
    <xf numFmtId="165" fontId="5" fillId="0" borderId="102" xfId="3" applyNumberFormat="1" applyFont="1" applyFill="1" applyBorder="1" applyAlignment="1">
      <alignment horizontal="right"/>
    </xf>
    <xf numFmtId="0" fontId="13" fillId="0" borderId="54" xfId="0" applyFont="1" applyBorder="1"/>
    <xf numFmtId="43" fontId="5" fillId="0" borderId="69" xfId="0" applyNumberFormat="1" applyFont="1" applyFill="1" applyBorder="1" applyAlignment="1">
      <alignment horizontal="center"/>
    </xf>
    <xf numFmtId="165" fontId="7" fillId="0" borderId="4" xfId="0" applyNumberFormat="1" applyFont="1" applyBorder="1" applyAlignment="1">
      <alignment horizontal="right"/>
    </xf>
    <xf numFmtId="1" fontId="5" fillId="5" borderId="61" xfId="0" applyNumberFormat="1" applyFont="1" applyFill="1" applyBorder="1" applyAlignment="1">
      <alignment horizontal="center"/>
    </xf>
    <xf numFmtId="165" fontId="5" fillId="5" borderId="40" xfId="3" applyNumberFormat="1" applyFont="1" applyFill="1" applyBorder="1" applyAlignment="1">
      <alignment horizontal="right"/>
    </xf>
    <xf numFmtId="165" fontId="14" fillId="3" borderId="4" xfId="0" applyNumberFormat="1" applyFont="1" applyFill="1" applyBorder="1" applyAlignment="1">
      <alignment horizontal="right"/>
    </xf>
    <xf numFmtId="0" fontId="13" fillId="0" borderId="126" xfId="0" applyFont="1" applyBorder="1"/>
    <xf numFmtId="165" fontId="7" fillId="0" borderId="14" xfId="0" applyNumberFormat="1" applyFont="1" applyBorder="1" applyAlignment="1">
      <alignment horizontal="right"/>
    </xf>
    <xf numFmtId="43" fontId="5" fillId="0" borderId="44" xfId="0" applyNumberFormat="1" applyFont="1" applyFill="1" applyBorder="1" applyAlignment="1">
      <alignment horizontal="center"/>
    </xf>
    <xf numFmtId="0" fontId="13" fillId="0" borderId="0" xfId="0" applyFont="1" applyBorder="1"/>
    <xf numFmtId="0" fontId="13" fillId="0" borderId="12" xfId="0" applyFont="1" applyBorder="1"/>
    <xf numFmtId="0" fontId="7" fillId="0" borderId="12" xfId="0" applyFont="1" applyBorder="1"/>
    <xf numFmtId="39" fontId="5" fillId="5" borderId="17" xfId="1" applyNumberFormat="1" applyFont="1" applyFill="1" applyBorder="1" applyAlignment="1">
      <alignment horizontal="right"/>
    </xf>
    <xf numFmtId="0" fontId="5" fillId="5" borderId="46" xfId="0" applyFont="1" applyFill="1" applyBorder="1"/>
    <xf numFmtId="43" fontId="5" fillId="5" borderId="39" xfId="0" applyNumberFormat="1" applyFont="1" applyFill="1" applyBorder="1"/>
    <xf numFmtId="43" fontId="5" fillId="5" borderId="17" xfId="1" applyNumberFormat="1" applyFont="1" applyFill="1" applyBorder="1" applyAlignment="1">
      <alignment horizontal="center"/>
    </xf>
    <xf numFmtId="43" fontId="5" fillId="5" borderId="40" xfId="1" applyNumberFormat="1" applyFont="1" applyFill="1" applyBorder="1" applyAlignment="1">
      <alignment horizontal="center"/>
    </xf>
    <xf numFmtId="43" fontId="5" fillId="5" borderId="48" xfId="0" applyNumberFormat="1" applyFont="1" applyFill="1" applyBorder="1"/>
    <xf numFmtId="0" fontId="5" fillId="0" borderId="28" xfId="0" applyFont="1" applyBorder="1" applyAlignment="1">
      <alignment horizontal="center" wrapText="1"/>
    </xf>
    <xf numFmtId="1" fontId="4" fillId="0" borderId="55"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0" fontId="5" fillId="0" borderId="67" xfId="0" applyFont="1" applyFill="1" applyBorder="1" applyAlignment="1">
      <alignment horizontal="center" wrapText="1"/>
    </xf>
    <xf numFmtId="0" fontId="5" fillId="0" borderId="19" xfId="0" applyFont="1" applyFill="1" applyBorder="1" applyAlignment="1">
      <alignment horizontal="center" wrapText="1"/>
    </xf>
    <xf numFmtId="43" fontId="4" fillId="0" borderId="16" xfId="1" applyNumberFormat="1" applyBorder="1"/>
    <xf numFmtId="43" fontId="13" fillId="5" borderId="44" xfId="0" applyNumberFormat="1" applyFont="1" applyFill="1" applyBorder="1" applyAlignment="1">
      <alignment horizontal="center"/>
    </xf>
    <xf numFmtId="43" fontId="13" fillId="5" borderId="69" xfId="0" applyNumberFormat="1" applyFont="1" applyFill="1" applyBorder="1" applyAlignment="1">
      <alignment horizontal="center"/>
    </xf>
    <xf numFmtId="39" fontId="13" fillId="5" borderId="25" xfId="0" applyNumberFormat="1" applyFont="1" applyFill="1" applyBorder="1" applyAlignment="1">
      <alignment horizontal="right"/>
    </xf>
    <xf numFmtId="165" fontId="13" fillId="5" borderId="36" xfId="3" applyNumberFormat="1" applyFont="1" applyFill="1" applyBorder="1" applyAlignment="1">
      <alignment horizontal="right"/>
    </xf>
    <xf numFmtId="43" fontId="13" fillId="5" borderId="26" xfId="0" applyNumberFormat="1" applyFont="1" applyFill="1" applyBorder="1" applyAlignment="1">
      <alignment horizontal="center"/>
    </xf>
    <xf numFmtId="43" fontId="13" fillId="5" borderId="45" xfId="0" applyNumberFormat="1" applyFont="1" applyFill="1" applyBorder="1" applyAlignment="1">
      <alignment horizontal="center"/>
    </xf>
    <xf numFmtId="43" fontId="13" fillId="5" borderId="51" xfId="0" applyNumberFormat="1" applyFont="1" applyFill="1" applyBorder="1" applyAlignment="1">
      <alignment horizontal="center"/>
    </xf>
    <xf numFmtId="43" fontId="13" fillId="5" borderId="19" xfId="0" applyNumberFormat="1" applyFont="1" applyFill="1" applyBorder="1" applyAlignment="1">
      <alignment horizontal="center"/>
    </xf>
    <xf numFmtId="165" fontId="13" fillId="5" borderId="67" xfId="3" applyNumberFormat="1" applyFont="1" applyFill="1" applyBorder="1" applyAlignment="1">
      <alignment horizontal="right"/>
    </xf>
    <xf numFmtId="165" fontId="13" fillId="5" borderId="40" xfId="0" applyNumberFormat="1" applyFont="1" applyFill="1" applyBorder="1" applyAlignment="1">
      <alignment horizontal="right"/>
    </xf>
    <xf numFmtId="165" fontId="5" fillId="0" borderId="40" xfId="0" applyNumberFormat="1" applyFont="1" applyFill="1" applyBorder="1" applyAlignment="1">
      <alignment horizontal="right"/>
    </xf>
    <xf numFmtId="43" fontId="5" fillId="0" borderId="24" xfId="0" applyNumberFormat="1" applyFont="1" applyBorder="1" applyAlignment="1">
      <alignment horizontal="center"/>
    </xf>
    <xf numFmtId="43" fontId="7" fillId="0" borderId="65" xfId="0" applyNumberFormat="1" applyFont="1" applyBorder="1" applyAlignment="1">
      <alignment horizontal="center"/>
    </xf>
    <xf numFmtId="43" fontId="13" fillId="5" borderId="46" xfId="1" applyNumberFormat="1" applyFont="1" applyFill="1" applyBorder="1" applyAlignment="1">
      <alignment horizontal="right"/>
    </xf>
    <xf numFmtId="43" fontId="5" fillId="0" borderId="46" xfId="1" applyNumberFormat="1" applyFont="1" applyFill="1" applyBorder="1" applyAlignment="1">
      <alignment horizontal="right"/>
    </xf>
    <xf numFmtId="43" fontId="13" fillId="5" borderId="47" xfId="1" applyNumberFormat="1" applyFont="1" applyFill="1" applyBorder="1" applyAlignment="1">
      <alignment horizontal="right"/>
    </xf>
    <xf numFmtId="43" fontId="13" fillId="5" borderId="51" xfId="0" applyNumberFormat="1" applyFont="1" applyFill="1" applyBorder="1" applyAlignment="1">
      <alignment horizontal="right"/>
    </xf>
    <xf numFmtId="0" fontId="4" fillId="0" borderId="0" xfId="0" applyFont="1"/>
    <xf numFmtId="0" fontId="6" fillId="0" borderId="74" xfId="0" applyFont="1" applyBorder="1" applyAlignment="1">
      <alignment horizontal="center" wrapText="1"/>
    </xf>
    <xf numFmtId="0" fontId="6" fillId="0" borderId="74" xfId="0" applyFont="1" applyBorder="1" applyAlignment="1">
      <alignment horizontal="center"/>
    </xf>
    <xf numFmtId="0" fontId="6" fillId="0" borderId="74" xfId="0" applyFont="1" applyFill="1" applyBorder="1" applyAlignment="1">
      <alignment horizontal="center" wrapText="1"/>
    </xf>
    <xf numFmtId="165" fontId="8" fillId="0" borderId="74" xfId="0" applyNumberFormat="1" applyFont="1" applyFill="1" applyBorder="1"/>
    <xf numFmtId="166" fontId="8" fillId="0" borderId="74" xfId="0" applyNumberFormat="1" applyFont="1" applyBorder="1"/>
    <xf numFmtId="166" fontId="8" fillId="0" borderId="74" xfId="0" applyNumberFormat="1" applyFont="1" applyFill="1" applyBorder="1"/>
    <xf numFmtId="0" fontId="8" fillId="0" borderId="74" xfId="0" applyFont="1" applyFill="1" applyBorder="1"/>
    <xf numFmtId="0" fontId="4" fillId="0" borderId="0" xfId="0" applyFont="1" applyFill="1"/>
    <xf numFmtId="0" fontId="5" fillId="0" borderId="0" xfId="0" applyFont="1" applyFill="1" applyBorder="1" applyAlignment="1">
      <alignment horizontal="center" wrapText="1"/>
    </xf>
    <xf numFmtId="165" fontId="4" fillId="0" borderId="0" xfId="0" applyNumberFormat="1" applyFont="1"/>
    <xf numFmtId="0" fontId="4" fillId="0" borderId="0" xfId="0" applyFont="1" applyBorder="1"/>
    <xf numFmtId="0" fontId="4" fillId="0" borderId="0" xfId="0" applyFont="1" applyFill="1" applyBorder="1"/>
    <xf numFmtId="0" fontId="8" fillId="0" borderId="0" xfId="0" applyFont="1" applyBorder="1"/>
    <xf numFmtId="0" fontId="4" fillId="0" borderId="0" xfId="0" applyFont="1"/>
    <xf numFmtId="0" fontId="4" fillId="0" borderId="0" xfId="0" applyFont="1" applyFill="1"/>
    <xf numFmtId="166" fontId="8" fillId="0" borderId="74" xfId="0" applyNumberFormat="1" applyFont="1" applyBorder="1"/>
    <xf numFmtId="166" fontId="8" fillId="0" borderId="74" xfId="0" applyNumberFormat="1" applyFont="1" applyFill="1" applyBorder="1"/>
    <xf numFmtId="165" fontId="8" fillId="0" borderId="74" xfId="0" applyNumberFormat="1" applyFont="1" applyFill="1" applyBorder="1"/>
    <xf numFmtId="0" fontId="5" fillId="0" borderId="29" xfId="0" applyFont="1" applyBorder="1" applyAlignment="1">
      <alignment horizontal="left"/>
    </xf>
    <xf numFmtId="0" fontId="0" fillId="0" borderId="0" xfId="0" applyAlignment="1">
      <alignment wrapText="1"/>
    </xf>
    <xf numFmtId="39" fontId="5" fillId="5" borderId="137" xfId="1" applyNumberFormat="1" applyFont="1" applyFill="1" applyBorder="1" applyAlignment="1">
      <alignment horizontal="right"/>
    </xf>
    <xf numFmtId="0" fontId="20" fillId="0" borderId="52" xfId="0" applyFont="1" applyBorder="1" applyAlignment="1">
      <alignment vertical="top"/>
    </xf>
    <xf numFmtId="0" fontId="0" fillId="0" borderId="0" xfId="0" applyFill="1" applyBorder="1"/>
    <xf numFmtId="0" fontId="20" fillId="0" borderId="109" xfId="0" applyFont="1" applyBorder="1" applyAlignment="1">
      <alignment horizontal="left" vertical="top"/>
    </xf>
    <xf numFmtId="43" fontId="13" fillId="5" borderId="136" xfId="0" applyNumberFormat="1" applyFont="1" applyFill="1" applyBorder="1"/>
    <xf numFmtId="0" fontId="20" fillId="0" borderId="108" xfId="0" applyFont="1" applyBorder="1" applyAlignment="1">
      <alignment horizontal="left" vertical="top"/>
    </xf>
    <xf numFmtId="15" fontId="20" fillId="0" borderId="109" xfId="0" applyNumberFormat="1" applyFont="1" applyFill="1" applyBorder="1" applyAlignment="1">
      <alignment horizontal="left" vertical="top" wrapText="1"/>
    </xf>
    <xf numFmtId="43" fontId="13" fillId="5" borderId="134" xfId="0" applyNumberFormat="1" applyFont="1" applyFill="1" applyBorder="1"/>
    <xf numFmtId="0" fontId="17" fillId="0" borderId="0" xfId="0" applyFont="1" applyAlignment="1">
      <alignment horizontal="center"/>
    </xf>
    <xf numFmtId="0" fontId="20" fillId="0" borderId="108" xfId="0" applyFont="1" applyBorder="1" applyAlignment="1">
      <alignment vertical="top" wrapText="1"/>
    </xf>
    <xf numFmtId="165" fontId="5" fillId="5" borderId="42" xfId="3" applyNumberFormat="1" applyFont="1" applyFill="1" applyBorder="1" applyAlignment="1">
      <alignment horizontal="right"/>
    </xf>
    <xf numFmtId="0" fontId="36" fillId="0" borderId="0" xfId="0" applyFont="1"/>
    <xf numFmtId="0" fontId="24" fillId="0" borderId="93" xfId="0" applyFont="1" applyFill="1" applyBorder="1" applyAlignment="1">
      <alignment horizontal="center" wrapText="1"/>
    </xf>
    <xf numFmtId="0" fontId="5" fillId="0" borderId="86" xfId="0" applyFont="1" applyFill="1" applyBorder="1" applyAlignment="1">
      <alignment wrapText="1"/>
    </xf>
    <xf numFmtId="0" fontId="5" fillId="0" borderId="93" xfId="0" applyFont="1" applyFill="1" applyBorder="1" applyAlignment="1">
      <alignment horizontal="left" wrapText="1"/>
    </xf>
    <xf numFmtId="0" fontId="0" fillId="0" borderId="37" xfId="0" applyBorder="1"/>
    <xf numFmtId="0" fontId="0" fillId="0" borderId="53" xfId="0" applyBorder="1"/>
    <xf numFmtId="0" fontId="0" fillId="0" borderId="24" xfId="0" applyBorder="1"/>
    <xf numFmtId="0" fontId="0" fillId="0" borderId="0" xfId="0"/>
    <xf numFmtId="0" fontId="20" fillId="0" borderId="108" xfId="0" applyFont="1" applyBorder="1" applyAlignment="1">
      <alignment horizontal="left" vertical="top" wrapText="1"/>
    </xf>
    <xf numFmtId="0" fontId="20" fillId="0" borderId="109" xfId="0" applyFont="1" applyFill="1" applyBorder="1" applyAlignment="1">
      <alignment horizontal="left" vertical="top"/>
    </xf>
    <xf numFmtId="165" fontId="5" fillId="5" borderId="134" xfId="3" applyNumberFormat="1" applyFont="1" applyFill="1" applyBorder="1" applyAlignment="1">
      <alignment horizontal="right"/>
    </xf>
    <xf numFmtId="0" fontId="0" fillId="0" borderId="0" xfId="0" applyBorder="1" applyAlignment="1">
      <alignment vertical="top"/>
    </xf>
    <xf numFmtId="43" fontId="13" fillId="5" borderId="137" xfId="0" applyNumberFormat="1" applyFont="1" applyFill="1" applyBorder="1"/>
    <xf numFmtId="43" fontId="13" fillId="5" borderId="26" xfId="0" applyNumberFormat="1" applyFont="1" applyFill="1" applyBorder="1"/>
    <xf numFmtId="39" fontId="5" fillId="5" borderId="19" xfId="1" applyNumberFormat="1" applyFont="1" applyFill="1" applyBorder="1" applyAlignment="1">
      <alignment horizontal="right"/>
    </xf>
    <xf numFmtId="0" fontId="20" fillId="0" borderId="52" xfId="0" applyFont="1" applyBorder="1" applyAlignment="1">
      <alignment vertical="top" wrapText="1"/>
    </xf>
    <xf numFmtId="167" fontId="20" fillId="0" borderId="109" xfId="0" applyNumberFormat="1" applyFont="1" applyFill="1" applyBorder="1" applyAlignment="1">
      <alignment horizontal="left" vertical="top"/>
    </xf>
    <xf numFmtId="0" fontId="20" fillId="0" borderId="108" xfId="0" applyFont="1" applyBorder="1" applyAlignment="1">
      <alignment vertical="top"/>
    </xf>
    <xf numFmtId="0" fontId="28" fillId="0" borderId="113" xfId="0" applyFont="1" applyBorder="1" applyAlignment="1">
      <alignment horizontal="center" vertical="center"/>
    </xf>
    <xf numFmtId="0" fontId="20" fillId="0" borderId="109" xfId="0" applyFont="1" applyBorder="1" applyAlignment="1">
      <alignment horizontal="left"/>
    </xf>
    <xf numFmtId="0" fontId="20" fillId="0" borderId="109" xfId="0" applyFont="1" applyFill="1" applyBorder="1" applyAlignment="1">
      <alignment horizontal="left" vertical="top" wrapText="1"/>
    </xf>
    <xf numFmtId="0" fontId="20" fillId="0" borderId="52" xfId="0" applyFont="1" applyBorder="1" applyAlignment="1">
      <alignment horizontal="left" vertical="top"/>
    </xf>
    <xf numFmtId="0" fontId="20" fillId="0" borderId="52" xfId="0" applyFont="1" applyBorder="1" applyAlignment="1">
      <alignment horizontal="left" vertical="top" wrapText="1"/>
    </xf>
    <xf numFmtId="0" fontId="5" fillId="0" borderId="94" xfId="0" applyFont="1" applyFill="1" applyBorder="1"/>
    <xf numFmtId="166" fontId="5" fillId="0" borderId="100" xfId="0" applyNumberFormat="1" applyFont="1" applyFill="1" applyBorder="1"/>
    <xf numFmtId="0" fontId="5" fillId="0" borderId="37" xfId="0" applyFont="1" applyBorder="1"/>
    <xf numFmtId="166" fontId="5" fillId="0" borderId="53" xfId="0" applyNumberFormat="1" applyFont="1" applyBorder="1"/>
    <xf numFmtId="166" fontId="5" fillId="0" borderId="24" xfId="0" applyNumberFormat="1" applyFont="1" applyBorder="1"/>
    <xf numFmtId="0" fontId="13" fillId="0" borderId="44" xfId="0" applyFont="1" applyFill="1" applyBorder="1"/>
    <xf numFmtId="43" fontId="13" fillId="0" borderId="25" xfId="0" applyNumberFormat="1" applyFont="1" applyFill="1" applyBorder="1" applyAlignment="1">
      <alignment horizontal="right"/>
    </xf>
    <xf numFmtId="165" fontId="13" fillId="0" borderId="145" xfId="0" applyNumberFormat="1" applyFont="1" applyFill="1" applyBorder="1" applyAlignment="1">
      <alignment horizontal="right"/>
    </xf>
    <xf numFmtId="0" fontId="13" fillId="0" borderId="46" xfId="0" applyFont="1" applyFill="1" applyBorder="1"/>
    <xf numFmtId="43" fontId="13" fillId="0" borderId="48" xfId="0" applyNumberFormat="1" applyFont="1" applyFill="1" applyBorder="1" applyAlignment="1">
      <alignment horizontal="right"/>
    </xf>
    <xf numFmtId="1" fontId="13" fillId="0" borderId="74" xfId="0" applyNumberFormat="1" applyFont="1" applyFill="1" applyBorder="1" applyAlignment="1">
      <alignment horizontal="center"/>
    </xf>
    <xf numFmtId="43" fontId="13" fillId="0" borderId="46" xfId="0" applyNumberFormat="1" applyFont="1" applyFill="1" applyBorder="1" applyAlignment="1">
      <alignment horizontal="right"/>
    </xf>
    <xf numFmtId="39" fontId="13" fillId="0" borderId="48" xfId="0" applyNumberFormat="1" applyFont="1" applyFill="1" applyBorder="1" applyAlignment="1">
      <alignment horizontal="right"/>
    </xf>
    <xf numFmtId="43" fontId="13" fillId="0" borderId="142" xfId="0" applyNumberFormat="1" applyFont="1" applyFill="1" applyBorder="1" applyAlignment="1">
      <alignment horizontal="right"/>
    </xf>
    <xf numFmtId="43" fontId="13" fillId="0" borderId="145" xfId="0" applyNumberFormat="1" applyFont="1" applyFill="1" applyBorder="1" applyAlignment="1">
      <alignment horizontal="right"/>
    </xf>
    <xf numFmtId="43" fontId="13" fillId="0" borderId="151" xfId="0" applyNumberFormat="1" applyFont="1" applyFill="1" applyBorder="1" applyAlignment="1">
      <alignment horizontal="right"/>
    </xf>
    <xf numFmtId="166" fontId="8" fillId="0" borderId="74" xfId="0" applyNumberFormat="1" applyFont="1" applyBorder="1"/>
    <xf numFmtId="166" fontId="8" fillId="0" borderId="74" xfId="0" applyNumberFormat="1" applyFont="1" applyFill="1" applyBorder="1"/>
    <xf numFmtId="0" fontId="6" fillId="0" borderId="74" xfId="0" applyFont="1" applyBorder="1" applyAlignment="1">
      <alignment horizontal="center" wrapText="1"/>
    </xf>
    <xf numFmtId="0" fontId="8" fillId="0" borderId="74" xfId="0" applyFont="1" applyBorder="1"/>
    <xf numFmtId="1" fontId="4" fillId="0" borderId="150" xfId="0" applyNumberFormat="1" applyFont="1" applyFill="1" applyBorder="1" applyAlignment="1">
      <alignment horizontal="center"/>
    </xf>
    <xf numFmtId="43" fontId="4" fillId="0" borderId="16" xfId="0" applyNumberFormat="1" applyFont="1" applyFill="1" applyBorder="1"/>
    <xf numFmtId="43" fontId="4" fillId="0" borderId="31" xfId="0" applyNumberFormat="1" applyFont="1" applyFill="1" applyBorder="1" applyAlignment="1">
      <alignment horizontal="center"/>
    </xf>
    <xf numFmtId="43" fontId="4" fillId="0" borderId="152" xfId="0" applyNumberFormat="1" applyFont="1" applyFill="1" applyBorder="1"/>
    <xf numFmtId="43" fontId="4" fillId="0" borderId="147" xfId="0" applyNumberFormat="1" applyFont="1" applyFill="1" applyBorder="1" applyAlignment="1">
      <alignment horizontal="center"/>
    </xf>
    <xf numFmtId="39" fontId="4" fillId="0" borderId="16" xfId="0" applyNumberFormat="1" applyFont="1" applyFill="1" applyBorder="1" applyAlignment="1">
      <alignment horizontal="right"/>
    </xf>
    <xf numFmtId="165" fontId="4" fillId="0" borderId="147" xfId="0" applyNumberFormat="1"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5" fillId="0" borderId="29" xfId="0" applyFont="1" applyFill="1" applyBorder="1" applyAlignment="1">
      <alignment horizontal="left"/>
    </xf>
    <xf numFmtId="0" fontId="4" fillId="0" borderId="0" xfId="0" applyFont="1" applyFill="1"/>
    <xf numFmtId="0" fontId="6" fillId="0" borderId="151" xfId="0" applyFont="1" applyFill="1" applyBorder="1" applyAlignment="1">
      <alignment horizontal="center" wrapText="1"/>
    </xf>
    <xf numFmtId="0" fontId="6" fillId="0" borderId="46" xfId="0" applyFont="1" applyFill="1" applyBorder="1" applyAlignment="1">
      <alignment horizontal="center" wrapText="1"/>
    </xf>
    <xf numFmtId="0" fontId="6" fillId="0" borderId="145" xfId="0" applyFont="1" applyFill="1" applyBorder="1" applyAlignment="1">
      <alignment horizontal="center" wrapText="1"/>
    </xf>
    <xf numFmtId="0" fontId="32" fillId="0" borderId="143" xfId="0" applyFont="1" applyFill="1" applyBorder="1"/>
    <xf numFmtId="164" fontId="4" fillId="0" borderId="91" xfId="0" applyNumberFormat="1" applyFont="1" applyFill="1" applyBorder="1" applyAlignment="1">
      <alignment horizontal="center"/>
    </xf>
    <xf numFmtId="43" fontId="4" fillId="0" borderId="2" xfId="0" applyNumberFormat="1" applyFont="1" applyFill="1" applyBorder="1" applyAlignment="1">
      <alignment horizontal="center"/>
    </xf>
    <xf numFmtId="43" fontId="4" fillId="0" borderId="5" xfId="0" applyNumberFormat="1" applyFont="1" applyFill="1" applyBorder="1" applyAlignment="1">
      <alignment horizontal="center"/>
    </xf>
    <xf numFmtId="43" fontId="5" fillId="0" borderId="142" xfId="0" applyNumberFormat="1" applyFont="1" applyFill="1" applyBorder="1" applyAlignment="1">
      <alignment horizontal="center"/>
    </xf>
    <xf numFmtId="43" fontId="5" fillId="0" borderId="153" xfId="0" applyNumberFormat="1" applyFont="1" applyFill="1" applyBorder="1" applyAlignment="1">
      <alignment horizontal="center"/>
    </xf>
    <xf numFmtId="43" fontId="5" fillId="0" borderId="2" xfId="0" applyNumberFormat="1" applyFont="1" applyFill="1" applyBorder="1" applyAlignment="1">
      <alignment horizontal="center"/>
    </xf>
    <xf numFmtId="43" fontId="5" fillId="0" borderId="144" xfId="0" applyNumberFormat="1" applyFont="1" applyFill="1" applyBorder="1" applyAlignment="1">
      <alignment horizontal="center"/>
    </xf>
    <xf numFmtId="0" fontId="4" fillId="0" borderId="143" xfId="0" applyFont="1" applyFill="1" applyBorder="1"/>
    <xf numFmtId="43" fontId="5" fillId="0" borderId="143" xfId="0" applyNumberFormat="1" applyFont="1" applyFill="1" applyBorder="1" applyAlignment="1">
      <alignment horizontal="center"/>
    </xf>
    <xf numFmtId="0" fontId="14" fillId="0" borderId="139" xfId="0" applyFont="1" applyFill="1" applyBorder="1"/>
    <xf numFmtId="1" fontId="13" fillId="0" borderId="77" xfId="0" applyNumberFormat="1" applyFont="1" applyFill="1" applyBorder="1" applyAlignment="1">
      <alignment horizontal="center"/>
    </xf>
    <xf numFmtId="0" fontId="35" fillId="0" borderId="0" xfId="0" applyFont="1" applyFill="1"/>
    <xf numFmtId="1" fontId="13" fillId="0" borderId="77" xfId="0" quotePrefix="1" applyNumberFormat="1" applyFont="1" applyFill="1" applyBorder="1" applyAlignment="1">
      <alignment horizontal="center"/>
    </xf>
    <xf numFmtId="0" fontId="14" fillId="0" borderId="146" xfId="0" applyFont="1" applyFill="1" applyBorder="1"/>
    <xf numFmtId="43" fontId="13" fillId="0" borderId="148" xfId="0" applyNumberFormat="1" applyFont="1" applyFill="1" applyBorder="1" applyAlignment="1">
      <alignment horizontal="right"/>
    </xf>
    <xf numFmtId="0" fontId="4" fillId="0" borderId="76" xfId="0" applyFont="1" applyFill="1" applyBorder="1"/>
    <xf numFmtId="0" fontId="4" fillId="0" borderId="35" xfId="0" applyFont="1" applyFill="1" applyBorder="1"/>
    <xf numFmtId="43" fontId="4" fillId="0" borderId="35" xfId="0" applyNumberFormat="1" applyFont="1" applyFill="1" applyBorder="1" applyAlignment="1">
      <alignment horizontal="center"/>
    </xf>
    <xf numFmtId="43" fontId="5" fillId="0" borderId="35" xfId="0" applyNumberFormat="1" applyFont="1" applyFill="1" applyBorder="1" applyAlignment="1">
      <alignment horizontal="center"/>
    </xf>
    <xf numFmtId="43" fontId="5" fillId="0" borderId="81" xfId="0" applyNumberFormat="1" applyFont="1" applyFill="1" applyBorder="1" applyAlignment="1">
      <alignment horizontal="center"/>
    </xf>
    <xf numFmtId="1" fontId="5" fillId="0" borderId="91" xfId="0" applyNumberFormat="1" applyFont="1" applyFill="1" applyBorder="1" applyAlignment="1">
      <alignment horizontal="center"/>
    </xf>
    <xf numFmtId="43" fontId="4" fillId="0" borderId="142" xfId="0" applyNumberFormat="1" applyFont="1" applyFill="1" applyBorder="1" applyAlignment="1">
      <alignment horizontal="center"/>
    </xf>
    <xf numFmtId="43" fontId="4" fillId="0" borderId="153" xfId="0" applyNumberFormat="1" applyFont="1" applyFill="1" applyBorder="1" applyAlignment="1">
      <alignment horizontal="center"/>
    </xf>
    <xf numFmtId="43" fontId="4" fillId="0" borderId="144" xfId="0" applyNumberFormat="1" applyFont="1" applyFill="1" applyBorder="1" applyAlignment="1">
      <alignment horizontal="center"/>
    </xf>
    <xf numFmtId="0" fontId="5" fillId="0" borderId="0" xfId="0" applyFont="1" applyFill="1" applyBorder="1" applyAlignment="1">
      <alignment horizontal="left"/>
    </xf>
    <xf numFmtId="1" fontId="4" fillId="0" borderId="149" xfId="0" applyNumberFormat="1" applyFont="1" applyFill="1" applyBorder="1" applyAlignment="1">
      <alignment horizontal="center"/>
    </xf>
    <xf numFmtId="0" fontId="4" fillId="0" borderId="52" xfId="0" applyFont="1" applyFill="1" applyBorder="1"/>
    <xf numFmtId="1" fontId="4" fillId="0" borderId="91" xfId="0" applyNumberFormat="1" applyFont="1" applyFill="1" applyBorder="1" applyAlignment="1">
      <alignment horizontal="center"/>
    </xf>
    <xf numFmtId="0" fontId="4" fillId="0" borderId="58" xfId="0" applyFont="1" applyFill="1" applyBorder="1"/>
    <xf numFmtId="0" fontId="4" fillId="0" borderId="78" xfId="0" applyFont="1" applyFill="1" applyBorder="1"/>
    <xf numFmtId="0" fontId="4" fillId="0" borderId="72" xfId="0" applyFont="1" applyFill="1" applyBorder="1"/>
    <xf numFmtId="0" fontId="4" fillId="0" borderId="101" xfId="0" applyFont="1" applyFill="1" applyBorder="1"/>
    <xf numFmtId="0" fontId="4" fillId="0" borderId="146" xfId="0" applyFont="1" applyFill="1" applyBorder="1"/>
    <xf numFmtId="0" fontId="4" fillId="0" borderId="130" xfId="0" applyFont="1" applyFill="1" applyBorder="1"/>
    <xf numFmtId="1" fontId="4" fillId="0" borderId="154" xfId="0" applyNumberFormat="1" applyFont="1" applyFill="1" applyBorder="1" applyAlignment="1">
      <alignment horizontal="center"/>
    </xf>
    <xf numFmtId="43" fontId="4" fillId="0" borderId="155" xfId="0" applyNumberFormat="1" applyFont="1" applyFill="1" applyBorder="1"/>
    <xf numFmtId="43" fontId="4" fillId="0" borderId="156" xfId="0" applyNumberFormat="1" applyFont="1" applyFill="1" applyBorder="1" applyAlignment="1">
      <alignment horizontal="center"/>
    </xf>
    <xf numFmtId="43" fontId="4" fillId="0" borderId="157" xfId="0" applyNumberFormat="1" applyFont="1" applyFill="1" applyBorder="1"/>
    <xf numFmtId="43" fontId="4" fillId="0" borderId="158" xfId="0" applyNumberFormat="1" applyFont="1" applyFill="1" applyBorder="1" applyAlignment="1">
      <alignment horizontal="center"/>
    </xf>
    <xf numFmtId="39" fontId="4" fillId="0" borderId="155" xfId="0" applyNumberFormat="1" applyFont="1" applyFill="1" applyBorder="1" applyAlignment="1">
      <alignment horizontal="right"/>
    </xf>
    <xf numFmtId="165" fontId="4" fillId="0" borderId="158" xfId="0" applyNumberFormat="1" applyFont="1" applyFill="1" applyBorder="1" applyAlignment="1">
      <alignment horizontal="right"/>
    </xf>
    <xf numFmtId="0" fontId="0" fillId="0" borderId="0" xfId="0" applyBorder="1" applyAlignment="1">
      <alignment vertical="top"/>
    </xf>
    <xf numFmtId="168" fontId="13" fillId="5" borderId="40" xfId="0" applyNumberFormat="1" applyFont="1" applyFill="1" applyBorder="1"/>
    <xf numFmtId="0" fontId="0" fillId="0" borderId="104" xfId="0" applyBorder="1"/>
    <xf numFmtId="0" fontId="0" fillId="0" borderId="105" xfId="0" applyBorder="1"/>
    <xf numFmtId="0" fontId="0" fillId="0" borderId="107" xfId="0" applyBorder="1"/>
    <xf numFmtId="0" fontId="17" fillId="0" borderId="0" xfId="0" applyFont="1" applyBorder="1" applyAlignment="1">
      <alignment vertical="top" wrapText="1"/>
    </xf>
    <xf numFmtId="0" fontId="17" fillId="0" borderId="0" xfId="0" applyFont="1" applyBorder="1" applyAlignment="1">
      <alignment horizontal="center"/>
    </xf>
    <xf numFmtId="0" fontId="0" fillId="0" borderId="111" xfId="0" applyBorder="1"/>
    <xf numFmtId="0" fontId="0" fillId="0" borderId="112" xfId="0" applyBorder="1"/>
    <xf numFmtId="0" fontId="0" fillId="0" borderId="103" xfId="0" applyBorder="1"/>
    <xf numFmtId="0" fontId="0" fillId="0" borderId="106" xfId="0" applyBorder="1"/>
    <xf numFmtId="0" fontId="0" fillId="0" borderId="110" xfId="0" applyBorder="1"/>
    <xf numFmtId="166" fontId="5" fillId="0" borderId="96" xfId="0" applyNumberFormat="1" applyFont="1" applyFill="1" applyBorder="1"/>
    <xf numFmtId="166" fontId="5" fillId="0" borderId="85" xfId="0" applyNumberFormat="1" applyFont="1" applyFill="1" applyBorder="1"/>
    <xf numFmtId="166" fontId="5" fillId="0" borderId="75" xfId="0" applyNumberFormat="1" applyFont="1" applyFill="1" applyBorder="1"/>
    <xf numFmtId="166" fontId="5" fillId="0" borderId="74" xfId="0" applyNumberFormat="1" applyFont="1" applyFill="1" applyBorder="1"/>
    <xf numFmtId="166" fontId="5" fillId="0" borderId="77" xfId="0" applyNumberFormat="1" applyFont="1" applyFill="1" applyBorder="1"/>
    <xf numFmtId="165" fontId="8" fillId="0" borderId="74" xfId="0" applyNumberFormat="1" applyFont="1" applyFill="1" applyBorder="1"/>
    <xf numFmtId="166" fontId="8" fillId="0" borderId="74" xfId="0" applyNumberFormat="1" applyFont="1" applyBorder="1"/>
    <xf numFmtId="166" fontId="8" fillId="0" borderId="74" xfId="0" applyNumberFormat="1" applyFont="1" applyFill="1" applyBorder="1"/>
    <xf numFmtId="49" fontId="20" fillId="0" borderId="109" xfId="0" applyNumberFormat="1" applyFont="1" applyFill="1" applyBorder="1" applyAlignment="1">
      <alignment horizontal="left" vertical="top"/>
    </xf>
    <xf numFmtId="0" fontId="4" fillId="0" borderId="35" xfId="0" applyFont="1" applyFill="1" applyBorder="1"/>
    <xf numFmtId="0" fontId="4" fillId="0" borderId="95" xfId="0" applyFont="1" applyFill="1" applyBorder="1"/>
    <xf numFmtId="0" fontId="5" fillId="0" borderId="90" xfId="0" applyFont="1" applyFill="1" applyBorder="1" applyAlignment="1">
      <alignment wrapText="1"/>
    </xf>
    <xf numFmtId="0" fontId="5" fillId="0" borderId="87" xfId="0" applyFont="1" applyFill="1" applyBorder="1" applyAlignment="1">
      <alignment horizontal="center" wrapText="1"/>
    </xf>
    <xf numFmtId="0" fontId="5" fillId="0" borderId="89" xfId="0" applyFont="1" applyFill="1" applyBorder="1" applyAlignment="1">
      <alignment horizontal="center" wrapText="1"/>
    </xf>
    <xf numFmtId="0" fontId="30" fillId="0" borderId="0" xfId="0" applyFont="1" applyFill="1"/>
    <xf numFmtId="0" fontId="4" fillId="0" borderId="0" xfId="0" applyFont="1" applyFill="1"/>
    <xf numFmtId="0" fontId="5" fillId="0" borderId="96" xfId="0" applyFont="1" applyFill="1" applyBorder="1" applyAlignment="1">
      <alignment horizontal="center" wrapText="1"/>
    </xf>
    <xf numFmtId="0" fontId="4" fillId="0" borderId="91" xfId="0" applyFont="1" applyFill="1" applyBorder="1"/>
    <xf numFmtId="0" fontId="5" fillId="0" borderId="11" xfId="0" applyFont="1" applyFill="1" applyBorder="1" applyAlignment="1">
      <alignment horizontal="center" vertical="top"/>
    </xf>
    <xf numFmtId="0" fontId="5" fillId="0" borderId="11" xfId="0" applyFont="1" applyFill="1" applyBorder="1" applyAlignment="1">
      <alignment horizontal="center"/>
    </xf>
    <xf numFmtId="0" fontId="31" fillId="0" borderId="11" xfId="0" applyFont="1" applyFill="1" applyBorder="1" applyAlignment="1">
      <alignment horizontal="center"/>
    </xf>
    <xf numFmtId="0" fontId="4" fillId="0" borderId="36" xfId="0" applyFont="1" applyFill="1" applyBorder="1"/>
    <xf numFmtId="0" fontId="4" fillId="0" borderId="92" xfId="0" applyFont="1" applyFill="1" applyBorder="1"/>
    <xf numFmtId="0" fontId="5" fillId="0" borderId="86" xfId="0" applyFont="1" applyFill="1" applyBorder="1"/>
    <xf numFmtId="0" fontId="5" fillId="0" borderId="90" xfId="0" applyFont="1" applyFill="1" applyBorder="1"/>
    <xf numFmtId="0" fontId="5" fillId="0" borderId="74" xfId="0" applyFont="1" applyFill="1" applyBorder="1" applyAlignment="1">
      <alignment horizontal="center" wrapText="1"/>
    </xf>
    <xf numFmtId="0" fontId="5" fillId="0" borderId="94" xfId="0" applyFont="1" applyFill="1" applyBorder="1" applyAlignment="1">
      <alignment horizontal="center" wrapText="1"/>
    </xf>
    <xf numFmtId="166" fontId="5" fillId="0" borderId="91" xfId="0" applyNumberFormat="1" applyFont="1" applyFill="1" applyBorder="1"/>
    <xf numFmtId="166" fontId="5" fillId="0" borderId="92" xfId="0" applyNumberFormat="1" applyFont="1" applyFill="1" applyBorder="1"/>
    <xf numFmtId="0" fontId="5" fillId="0" borderId="88" xfId="0" applyFont="1" applyFill="1" applyBorder="1" applyAlignment="1">
      <alignment horizontal="center" wrapText="1"/>
    </xf>
    <xf numFmtId="166" fontId="5" fillId="0" borderId="77" xfId="0" applyNumberFormat="1" applyFont="1" applyFill="1" applyBorder="1"/>
    <xf numFmtId="0" fontId="13" fillId="0" borderId="86" xfId="0" applyFont="1" applyFill="1" applyBorder="1" applyAlignment="1">
      <alignment horizontal="center"/>
    </xf>
    <xf numFmtId="0" fontId="5" fillId="0" borderId="98" xfId="0" applyFont="1" applyFill="1" applyBorder="1" applyAlignment="1">
      <alignment horizontal="center" wrapText="1"/>
    </xf>
    <xf numFmtId="166" fontId="5" fillId="0" borderId="23" xfId="0" applyNumberFormat="1" applyFont="1" applyFill="1" applyBorder="1"/>
    <xf numFmtId="0" fontId="5" fillId="0" borderId="97" xfId="0" applyFont="1" applyFill="1" applyBorder="1" applyAlignment="1">
      <alignment horizontal="center"/>
    </xf>
    <xf numFmtId="0" fontId="5" fillId="0" borderId="87" xfId="0" applyFont="1" applyFill="1" applyBorder="1"/>
    <xf numFmtId="0" fontId="5" fillId="0" borderId="35" xfId="0" applyFont="1" applyFill="1" applyBorder="1" applyAlignment="1">
      <alignment vertical="center" wrapText="1"/>
    </xf>
    <xf numFmtId="0" fontId="5" fillId="0" borderId="99" xfId="0" applyFont="1" applyFill="1" applyBorder="1" applyAlignment="1">
      <alignment horizontal="center" wrapText="1"/>
    </xf>
    <xf numFmtId="0" fontId="5" fillId="0" borderId="93" xfId="0" applyFont="1" applyFill="1" applyBorder="1"/>
    <xf numFmtId="166" fontId="5" fillId="0" borderId="88" xfId="0" applyNumberFormat="1" applyFont="1" applyFill="1" applyBorder="1"/>
    <xf numFmtId="0" fontId="16" fillId="0" borderId="74" xfId="0" applyFont="1" applyFill="1" applyBorder="1"/>
    <xf numFmtId="0" fontId="16" fillId="37" borderId="74" xfId="0" applyFont="1" applyFill="1" applyBorder="1"/>
    <xf numFmtId="4" fontId="16" fillId="37" borderId="74" xfId="0" applyNumberFormat="1" applyFont="1" applyFill="1" applyBorder="1"/>
    <xf numFmtId="0" fontId="16" fillId="37" borderId="74" xfId="0" applyFont="1" applyFill="1" applyBorder="1"/>
    <xf numFmtId="0" fontId="0" fillId="0" borderId="0" xfId="0"/>
    <xf numFmtId="0" fontId="98" fillId="0" borderId="74" xfId="0" applyFont="1" applyBorder="1" applyAlignment="1">
      <alignment vertical="distributed" wrapText="1"/>
    </xf>
    <xf numFmtId="166" fontId="100" fillId="0" borderId="0" xfId="0" applyNumberFormat="1" applyFont="1" applyFill="1"/>
    <xf numFmtId="166" fontId="98" fillId="0" borderId="0" xfId="0" applyNumberFormat="1" applyFont="1"/>
    <xf numFmtId="0" fontId="100" fillId="0" borderId="0" xfId="0" applyFont="1"/>
    <xf numFmtId="166" fontId="8" fillId="0" borderId="74" xfId="0" applyNumberFormat="1" applyFont="1" applyBorder="1"/>
    <xf numFmtId="0" fontId="98" fillId="0" borderId="74" xfId="0" applyFont="1" applyFill="1" applyBorder="1" applyAlignment="1">
      <alignment horizontal="center"/>
    </xf>
    <xf numFmtId="166" fontId="98" fillId="0" borderId="74" xfId="0" applyNumberFormat="1" applyFont="1" applyFill="1" applyBorder="1"/>
    <xf numFmtId="0" fontId="98" fillId="0" borderId="74" xfId="0" applyFont="1" applyBorder="1" applyAlignment="1">
      <alignment horizontal="center" wrapText="1"/>
    </xf>
    <xf numFmtId="0" fontId="99" fillId="0" borderId="0" xfId="0" applyFont="1"/>
    <xf numFmtId="166" fontId="98" fillId="0" borderId="0" xfId="0" applyNumberFormat="1" applyFont="1" applyFill="1"/>
    <xf numFmtId="166" fontId="8" fillId="0" borderId="74" xfId="0" applyNumberFormat="1" applyFont="1" applyFill="1" applyBorder="1"/>
    <xf numFmtId="0" fontId="4" fillId="0" borderId="0" xfId="0" applyFont="1"/>
    <xf numFmtId="0" fontId="16" fillId="37" borderId="74" xfId="0" applyFont="1" applyFill="1" applyBorder="1"/>
    <xf numFmtId="165" fontId="98" fillId="0" borderId="74" xfId="0" applyNumberFormat="1" applyFont="1" applyFill="1" applyBorder="1"/>
    <xf numFmtId="0" fontId="97" fillId="0" borderId="74" xfId="0" applyFont="1" applyFill="1" applyBorder="1" applyAlignment="1">
      <alignment horizontal="center" wrapText="1"/>
    </xf>
    <xf numFmtId="4" fontId="98" fillId="0" borderId="74" xfId="0" applyNumberFormat="1" applyFont="1" applyBorder="1" applyAlignment="1">
      <alignment horizontal="right"/>
    </xf>
    <xf numFmtId="0" fontId="98" fillId="0" borderId="0" xfId="0" applyFont="1" applyFill="1" applyAlignment="1">
      <alignment horizontal="center"/>
    </xf>
    <xf numFmtId="0" fontId="98" fillId="0" borderId="0" xfId="0" applyFont="1" applyAlignment="1">
      <alignment horizontal="center"/>
    </xf>
    <xf numFmtId="0" fontId="98" fillId="0" borderId="74" xfId="0" applyFont="1" applyBorder="1" applyAlignment="1">
      <alignment wrapText="1"/>
    </xf>
    <xf numFmtId="0" fontId="98" fillId="0" borderId="74" xfId="0" applyFont="1" applyBorder="1" applyAlignment="1">
      <alignment horizontal="fill" wrapText="1"/>
    </xf>
    <xf numFmtId="166" fontId="26" fillId="0" borderId="74" xfId="0" applyNumberFormat="1" applyFont="1" applyBorder="1"/>
    <xf numFmtId="0" fontId="98" fillId="37" borderId="74" xfId="0" applyFont="1" applyFill="1" applyBorder="1"/>
    <xf numFmtId="0" fontId="97" fillId="0" borderId="0" xfId="0" applyFont="1" applyFill="1" applyAlignment="1">
      <alignment horizontal="center" wrapText="1"/>
    </xf>
    <xf numFmtId="0" fontId="98" fillId="0" borderId="0" xfId="0" applyFont="1" applyFill="1"/>
    <xf numFmtId="0" fontId="98" fillId="0" borderId="0" xfId="0" applyFont="1"/>
    <xf numFmtId="166" fontId="100" fillId="0" borderId="0" xfId="0" applyNumberFormat="1" applyFont="1"/>
    <xf numFmtId="0" fontId="98" fillId="0" borderId="74" xfId="0" applyFont="1" applyBorder="1" applyAlignment="1">
      <alignment horizontal="left" wrapText="1"/>
    </xf>
    <xf numFmtId="165" fontId="8" fillId="0" borderId="74" xfId="0" applyNumberFormat="1" applyFont="1" applyFill="1" applyBorder="1"/>
    <xf numFmtId="0" fontId="8" fillId="0" borderId="74" xfId="0" applyFont="1" applyBorder="1"/>
    <xf numFmtId="4" fontId="98" fillId="0" borderId="74" xfId="0" applyNumberFormat="1" applyFont="1" applyFill="1" applyBorder="1" applyAlignment="1">
      <alignment horizontal="right"/>
    </xf>
    <xf numFmtId="166" fontId="5" fillId="0" borderId="29" xfId="0" applyNumberFormat="1" applyFont="1" applyFill="1" applyBorder="1"/>
    <xf numFmtId="0" fontId="13" fillId="0" borderId="86" xfId="84" applyFont="1" applyBorder="1" applyAlignment="1">
      <alignment horizontal="center"/>
    </xf>
    <xf numFmtId="0" fontId="5" fillId="0" borderId="93" xfId="84" applyFont="1" applyBorder="1"/>
    <xf numFmtId="170" fontId="5" fillId="0" borderId="77" xfId="84" applyNumberFormat="1" applyFont="1" applyFill="1" applyBorder="1"/>
    <xf numFmtId="170" fontId="5" fillId="0" borderId="100" xfId="84" applyNumberFormat="1" applyFont="1" applyFill="1" applyBorder="1"/>
    <xf numFmtId="0" fontId="99" fillId="0" borderId="0" xfId="0" applyFont="1" applyFill="1" applyAlignment="1">
      <alignment horizontal="center" wrapText="1"/>
    </xf>
    <xf numFmtId="165" fontId="98" fillId="0" borderId="30" xfId="0" applyNumberFormat="1" applyFont="1" applyFill="1" applyBorder="1"/>
    <xf numFmtId="165" fontId="98" fillId="0" borderId="79" xfId="0" applyNumberFormat="1" applyFont="1" applyFill="1" applyBorder="1"/>
    <xf numFmtId="166" fontId="98" fillId="0" borderId="75" xfId="0" applyNumberFormat="1" applyFont="1" applyFill="1" applyBorder="1"/>
    <xf numFmtId="166" fontId="100" fillId="0" borderId="74" xfId="2" applyNumberFormat="1" applyFont="1" applyFill="1" applyBorder="1" applyAlignment="1">
      <alignment horizontal="right"/>
    </xf>
    <xf numFmtId="165" fontId="100" fillId="0" borderId="76" xfId="0" applyNumberFormat="1" applyFont="1" applyFill="1" applyBorder="1"/>
    <xf numFmtId="165" fontId="100" fillId="0" borderId="75" xfId="0" applyNumberFormat="1" applyFont="1" applyFill="1" applyBorder="1"/>
    <xf numFmtId="165" fontId="100" fillId="0" borderId="79" xfId="0" applyNumberFormat="1" applyFont="1" applyFill="1" applyBorder="1"/>
    <xf numFmtId="166" fontId="100" fillId="0" borderId="74" xfId="0" applyNumberFormat="1" applyFont="1" applyFill="1" applyBorder="1" applyAlignment="1">
      <alignment horizontal="right"/>
    </xf>
    <xf numFmtId="165" fontId="100" fillId="0" borderId="30" xfId="0" applyNumberFormat="1" applyFont="1" applyFill="1" applyBorder="1"/>
    <xf numFmtId="166" fontId="100" fillId="0" borderId="74" xfId="0" applyNumberFormat="1" applyFont="1" applyFill="1" applyBorder="1"/>
    <xf numFmtId="166" fontId="100" fillId="0" borderId="76" xfId="0" applyNumberFormat="1" applyFont="1" applyFill="1" applyBorder="1"/>
    <xf numFmtId="165" fontId="100" fillId="0" borderId="77" xfId="0" applyNumberFormat="1" applyFont="1" applyFill="1" applyBorder="1"/>
    <xf numFmtId="165" fontId="100" fillId="0" borderId="74" xfId="0" applyNumberFormat="1" applyFont="1" applyFill="1" applyBorder="1"/>
    <xf numFmtId="165" fontId="100" fillId="0" borderId="29" xfId="0" applyNumberFormat="1" applyFont="1" applyFill="1" applyBorder="1"/>
    <xf numFmtId="166" fontId="98" fillId="0" borderId="77" xfId="0" applyNumberFormat="1" applyFont="1" applyFill="1" applyBorder="1"/>
    <xf numFmtId="165" fontId="98" fillId="0" borderId="78" xfId="0" applyNumberFormat="1" applyFont="1" applyFill="1" applyBorder="1"/>
    <xf numFmtId="165" fontId="98" fillId="0" borderId="80" xfId="0" applyNumberFormat="1" applyFont="1" applyFill="1" applyBorder="1"/>
    <xf numFmtId="165" fontId="100" fillId="0" borderId="81" xfId="0" applyNumberFormat="1" applyFont="1" applyFill="1" applyBorder="1"/>
    <xf numFmtId="165" fontId="98" fillId="0" borderId="76" xfId="0" applyNumberFormat="1" applyFont="1" applyFill="1" applyBorder="1"/>
    <xf numFmtId="0" fontId="98" fillId="0" borderId="74" xfId="0" applyFont="1" applyFill="1" applyBorder="1"/>
    <xf numFmtId="43" fontId="98" fillId="0" borderId="74" xfId="0" applyNumberFormat="1" applyFont="1" applyFill="1" applyBorder="1"/>
    <xf numFmtId="43" fontId="98" fillId="0" borderId="74" xfId="0" applyNumberFormat="1" applyFont="1" applyFill="1" applyBorder="1" applyAlignment="1">
      <alignment wrapText="1"/>
    </xf>
    <xf numFmtId="165" fontId="98" fillId="0" borderId="75" xfId="0" applyNumberFormat="1" applyFont="1" applyFill="1" applyBorder="1"/>
    <xf numFmtId="4" fontId="98" fillId="0" borderId="74" xfId="0" applyNumberFormat="1" applyFont="1" applyFill="1" applyBorder="1" applyAlignment="1"/>
    <xf numFmtId="0" fontId="100" fillId="0" borderId="72" xfId="0" applyFont="1" applyFill="1" applyBorder="1" applyAlignment="1"/>
    <xf numFmtId="0" fontId="97" fillId="0" borderId="74" xfId="0" applyFont="1" applyFill="1" applyBorder="1"/>
    <xf numFmtId="0" fontId="98" fillId="0" borderId="0" xfId="0" applyFont="1" applyFill="1" applyAlignment="1">
      <alignment wrapText="1"/>
    </xf>
    <xf numFmtId="0" fontId="97" fillId="0" borderId="74" xfId="0" applyFont="1" applyFill="1" applyBorder="1" applyAlignment="1">
      <alignment horizontal="center"/>
    </xf>
    <xf numFmtId="43" fontId="98" fillId="0" borderId="74" xfId="0" applyNumberFormat="1" applyFont="1" applyFill="1" applyBorder="1" applyAlignment="1">
      <alignment horizontal="left"/>
    </xf>
    <xf numFmtId="0" fontId="100" fillId="0" borderId="74" xfId="0" applyFont="1" applyFill="1" applyBorder="1"/>
    <xf numFmtId="0" fontId="98" fillId="0" borderId="77" xfId="0" applyFont="1" applyFill="1" applyBorder="1"/>
    <xf numFmtId="4" fontId="98" fillId="0" borderId="76" xfId="0" applyNumberFormat="1" applyFont="1" applyFill="1" applyBorder="1"/>
    <xf numFmtId="0" fontId="98" fillId="0" borderId="74" xfId="0" applyFont="1" applyFill="1" applyBorder="1" applyAlignment="1">
      <alignment wrapText="1"/>
    </xf>
    <xf numFmtId="43" fontId="98" fillId="0" borderId="74" xfId="0" applyNumberFormat="1" applyFont="1" applyFill="1" applyBorder="1" applyAlignment="1"/>
    <xf numFmtId="4" fontId="98" fillId="0" borderId="35" xfId="0" applyNumberFormat="1" applyFont="1" applyFill="1" applyBorder="1"/>
    <xf numFmtId="0" fontId="98" fillId="0" borderId="0" xfId="0" applyFont="1" applyFill="1" applyBorder="1"/>
    <xf numFmtId="0" fontId="18" fillId="0" borderId="114" xfId="0" applyFont="1" applyBorder="1" applyAlignment="1">
      <alignment horizontal="center"/>
    </xf>
    <xf numFmtId="0" fontId="0" fillId="0" borderId="114" xfId="0" applyBorder="1" applyAlignment="1"/>
    <xf numFmtId="0" fontId="5" fillId="0" borderId="115" xfId="0" applyFont="1" applyBorder="1" applyAlignment="1">
      <alignment horizontal="center" vertical="top" wrapText="1"/>
    </xf>
    <xf numFmtId="0" fontId="5" fillId="0" borderId="71" xfId="0" applyFont="1" applyBorder="1" applyAlignment="1">
      <alignment horizontal="center" vertical="top" wrapText="1"/>
    </xf>
    <xf numFmtId="0" fontId="0" fillId="0" borderId="71" xfId="0" applyBorder="1" applyAlignment="1">
      <alignment horizontal="center" vertical="top" wrapText="1"/>
    </xf>
    <xf numFmtId="0" fontId="15" fillId="0" borderId="117" xfId="0" applyFont="1" applyBorder="1" applyAlignment="1">
      <alignment horizontal="center"/>
    </xf>
    <xf numFmtId="0" fontId="23" fillId="0" borderId="118" xfId="0" applyFont="1" applyBorder="1" applyAlignment="1">
      <alignment horizontal="center"/>
    </xf>
    <xf numFmtId="166" fontId="5" fillId="0" borderId="108" xfId="0" applyNumberFormat="1" applyFont="1" applyFill="1" applyBorder="1" applyAlignment="1">
      <alignment horizontal="center"/>
    </xf>
    <xf numFmtId="166" fontId="5" fillId="0" borderId="109" xfId="0" applyNumberFormat="1" applyFont="1" applyFill="1" applyBorder="1" applyAlignment="1">
      <alignment horizontal="center"/>
    </xf>
    <xf numFmtId="166" fontId="5" fillId="0" borderId="108" xfId="0" applyNumberFormat="1" applyFont="1" applyBorder="1" applyAlignment="1">
      <alignment horizontal="center"/>
    </xf>
    <xf numFmtId="166" fontId="0" fillId="0" borderId="109" xfId="0" applyNumberFormat="1" applyBorder="1" applyAlignment="1">
      <alignment horizontal="center"/>
    </xf>
    <xf numFmtId="0" fontId="15" fillId="0" borderId="66" xfId="0" applyFont="1" applyBorder="1" applyAlignment="1">
      <alignment horizontal="center"/>
    </xf>
    <xf numFmtId="0" fontId="15" fillId="0" borderId="118" xfId="0" applyFont="1" applyBorder="1" applyAlignment="1">
      <alignment horizontal="center"/>
    </xf>
    <xf numFmtId="166" fontId="5" fillId="0" borderId="109" xfId="0" applyNumberFormat="1" applyFont="1" applyBorder="1" applyAlignment="1">
      <alignment horizontal="center"/>
    </xf>
    <xf numFmtId="165" fontId="5" fillId="0" borderId="108" xfId="3" applyNumberFormat="1" applyFont="1" applyBorder="1" applyAlignment="1">
      <alignment horizontal="center"/>
    </xf>
    <xf numFmtId="165" fontId="5" fillId="0" borderId="109" xfId="3" applyNumberFormat="1" applyFont="1" applyBorder="1" applyAlignment="1">
      <alignment horizontal="center"/>
    </xf>
    <xf numFmtId="0" fontId="15" fillId="0" borderId="140" xfId="0" applyFont="1" applyFill="1" applyBorder="1" applyAlignment="1">
      <alignment horizontal="center" wrapText="1"/>
    </xf>
    <xf numFmtId="0" fontId="15" fillId="0" borderId="114" xfId="0" applyFont="1" applyFill="1" applyBorder="1" applyAlignment="1">
      <alignment horizontal="center" wrapText="1"/>
    </xf>
    <xf numFmtId="0" fontId="15" fillId="0" borderId="23" xfId="0" applyFont="1" applyFill="1" applyBorder="1" applyAlignment="1">
      <alignment horizontal="center" wrapText="1"/>
    </xf>
    <xf numFmtId="0" fontId="15" fillId="0" borderId="139" xfId="0" applyFont="1" applyFill="1" applyBorder="1" applyAlignment="1">
      <alignment horizontal="center" wrapText="1"/>
    </xf>
    <xf numFmtId="0" fontId="15" fillId="0" borderId="0" xfId="0" applyFont="1" applyFill="1" applyBorder="1" applyAlignment="1">
      <alignment horizontal="center" wrapText="1"/>
    </xf>
    <xf numFmtId="0" fontId="15" fillId="0" borderId="12" xfId="0" applyFont="1" applyFill="1" applyBorder="1" applyAlignment="1">
      <alignment horizontal="center" wrapText="1"/>
    </xf>
    <xf numFmtId="0" fontId="15" fillId="0" borderId="141" xfId="0" applyFont="1" applyFill="1" applyBorder="1" applyAlignment="1">
      <alignment horizontal="center" wrapText="1"/>
    </xf>
    <xf numFmtId="0" fontId="15" fillId="0" borderId="59" xfId="0" applyFont="1" applyFill="1" applyBorder="1" applyAlignment="1">
      <alignment horizontal="center" wrapText="1"/>
    </xf>
    <xf numFmtId="0" fontId="15" fillId="0" borderId="125" xfId="0" applyFont="1" applyFill="1" applyBorder="1" applyAlignment="1">
      <alignment horizontal="center" wrapText="1"/>
    </xf>
    <xf numFmtId="0" fontId="25" fillId="0" borderId="0" xfId="0" applyFont="1" applyAlignment="1">
      <alignment wrapText="1"/>
    </xf>
    <xf numFmtId="0" fontId="5" fillId="0" borderId="116" xfId="0" applyFont="1" applyBorder="1" applyAlignment="1">
      <alignment horizontal="center" vertical="top" wrapText="1"/>
    </xf>
    <xf numFmtId="0" fontId="0" fillId="0" borderId="52" xfId="0" applyBorder="1" applyAlignment="1">
      <alignment horizontal="center"/>
    </xf>
    <xf numFmtId="165" fontId="5" fillId="0" borderId="119" xfId="0" applyNumberFormat="1" applyFont="1" applyBorder="1" applyAlignment="1">
      <alignment horizontal="center"/>
    </xf>
    <xf numFmtId="0" fontId="0" fillId="0" borderId="64" xfId="0" applyBorder="1" applyAlignment="1">
      <alignment horizontal="center"/>
    </xf>
    <xf numFmtId="165" fontId="5" fillId="0" borderId="108" xfId="0" applyNumberFormat="1" applyFont="1" applyFill="1" applyBorder="1" applyAlignment="1">
      <alignment horizontal="center"/>
    </xf>
    <xf numFmtId="165" fontId="5" fillId="0" borderId="52" xfId="0" applyNumberFormat="1" applyFont="1" applyFill="1" applyBorder="1" applyAlignment="1">
      <alignment horizontal="center"/>
    </xf>
    <xf numFmtId="165" fontId="5" fillId="0" borderId="83" xfId="0" applyNumberFormat="1" applyFont="1" applyFill="1" applyBorder="1" applyAlignment="1">
      <alignment horizontal="center"/>
    </xf>
    <xf numFmtId="166" fontId="5" fillId="0" borderId="52" xfId="0" applyNumberFormat="1" applyFont="1" applyFill="1" applyBorder="1" applyAlignment="1">
      <alignment horizontal="center"/>
    </xf>
    <xf numFmtId="166" fontId="5" fillId="0" borderId="83" xfId="0" applyNumberFormat="1" applyFont="1" applyFill="1" applyBorder="1" applyAlignment="1">
      <alignment horizontal="center"/>
    </xf>
    <xf numFmtId="165" fontId="5" fillId="0" borderId="119" xfId="0" applyNumberFormat="1" applyFont="1" applyFill="1" applyBorder="1" applyAlignment="1">
      <alignment horizontal="center"/>
    </xf>
    <xf numFmtId="165" fontId="5" fillId="0" borderId="64" xfId="0" applyNumberFormat="1" applyFont="1" applyFill="1" applyBorder="1" applyAlignment="1">
      <alignment horizontal="center"/>
    </xf>
    <xf numFmtId="165" fontId="5" fillId="0" borderId="120" xfId="0" applyNumberFormat="1" applyFont="1" applyFill="1" applyBorder="1" applyAlignment="1">
      <alignment horizontal="center"/>
    </xf>
    <xf numFmtId="165" fontId="5" fillId="0" borderId="122" xfId="0" applyNumberFormat="1" applyFont="1" applyBorder="1" applyAlignment="1">
      <alignment horizontal="center"/>
    </xf>
    <xf numFmtId="0" fontId="29" fillId="0" borderId="121" xfId="0" applyFont="1" applyBorder="1" applyAlignment="1">
      <alignment horizontal="center" vertical="center" wrapText="1"/>
    </xf>
    <xf numFmtId="0" fontId="33" fillId="0" borderId="20" xfId="0" applyFont="1" applyBorder="1" applyAlignment="1">
      <alignment horizontal="center" vertical="center"/>
    </xf>
    <xf numFmtId="0" fontId="0" fillId="0" borderId="109" xfId="0" applyBorder="1" applyAlignment="1">
      <alignment horizontal="center"/>
    </xf>
    <xf numFmtId="165" fontId="5" fillId="0" borderId="119" xfId="3" applyNumberFormat="1" applyFont="1" applyBorder="1" applyAlignment="1">
      <alignment horizontal="center"/>
    </xf>
    <xf numFmtId="0" fontId="0" fillId="0" borderId="122" xfId="0" applyBorder="1" applyAlignment="1">
      <alignment horizontal="center"/>
    </xf>
    <xf numFmtId="0" fontId="5" fillId="0" borderId="29" xfId="0" applyFont="1" applyBorder="1" applyAlignment="1">
      <alignment horizontal="left"/>
    </xf>
    <xf numFmtId="0" fontId="0" fillId="0" borderId="71" xfId="0" applyBorder="1" applyAlignment="1">
      <alignment vertical="top" wrapText="1"/>
    </xf>
    <xf numFmtId="0" fontId="0" fillId="0" borderId="71" xfId="0" applyBorder="1" applyAlignment="1">
      <alignment wrapText="1"/>
    </xf>
    <xf numFmtId="0" fontId="0" fillId="0" borderId="116" xfId="0" applyBorder="1" applyAlignment="1">
      <alignment wrapText="1"/>
    </xf>
    <xf numFmtId="43" fontId="24" fillId="6" borderId="123" xfId="0" applyNumberFormat="1" applyFont="1" applyFill="1" applyBorder="1" applyAlignment="1">
      <alignment horizontal="center" wrapText="1"/>
    </xf>
    <xf numFmtId="0" fontId="24" fillId="6" borderId="114" xfId="0" applyFont="1" applyFill="1" applyBorder="1" applyAlignment="1">
      <alignment horizontal="center" wrapText="1"/>
    </xf>
    <xf numFmtId="0" fontId="0" fillId="6" borderId="114" xfId="0" applyFill="1" applyBorder="1" applyAlignment="1">
      <alignment wrapText="1"/>
    </xf>
    <xf numFmtId="0" fontId="0" fillId="6" borderId="23" xfId="0" applyFill="1" applyBorder="1" applyAlignment="1">
      <alignment wrapText="1"/>
    </xf>
    <xf numFmtId="43" fontId="24" fillId="6" borderId="11" xfId="0" applyNumberFormat="1" applyFont="1" applyFill="1" applyBorder="1" applyAlignment="1">
      <alignment horizontal="center" wrapText="1"/>
    </xf>
    <xf numFmtId="0" fontId="24" fillId="6" borderId="0" xfId="0" applyFont="1" applyFill="1" applyBorder="1" applyAlignment="1">
      <alignment horizontal="center" wrapText="1"/>
    </xf>
    <xf numFmtId="0" fontId="0" fillId="6" borderId="0" xfId="0" applyFill="1" applyBorder="1" applyAlignment="1">
      <alignment wrapText="1"/>
    </xf>
    <xf numFmtId="0" fontId="0" fillId="6" borderId="12" xfId="0" applyFill="1" applyBorder="1" applyAlignment="1">
      <alignment wrapText="1"/>
    </xf>
    <xf numFmtId="0" fontId="24" fillId="6" borderId="124" xfId="0" applyFont="1" applyFill="1" applyBorder="1" applyAlignment="1">
      <alignment horizontal="center" wrapText="1"/>
    </xf>
    <xf numFmtId="0" fontId="24" fillId="6" borderId="59" xfId="0" applyFont="1" applyFill="1" applyBorder="1" applyAlignment="1">
      <alignment horizontal="center" wrapText="1"/>
    </xf>
    <xf numFmtId="0" fontId="0" fillId="6" borderId="59" xfId="0" applyFill="1" applyBorder="1" applyAlignment="1">
      <alignment wrapText="1"/>
    </xf>
    <xf numFmtId="0" fontId="0" fillId="6" borderId="125" xfId="0" applyFill="1" applyBorder="1" applyAlignment="1">
      <alignment wrapText="1"/>
    </xf>
    <xf numFmtId="0" fontId="5" fillId="0" borderId="126" xfId="0" applyFont="1" applyBorder="1" applyAlignment="1">
      <alignment horizontal="center" wrapText="1"/>
    </xf>
    <xf numFmtId="0" fontId="0" fillId="0" borderId="127" xfId="0" applyBorder="1" applyAlignment="1">
      <alignment wrapText="1"/>
    </xf>
    <xf numFmtId="0" fontId="5" fillId="0" borderId="22" xfId="0" applyFont="1" applyBorder="1" applyAlignment="1">
      <alignment vertical="center"/>
    </xf>
    <xf numFmtId="0" fontId="0" fillId="0" borderId="18" xfId="0" applyBorder="1" applyAlignment="1"/>
    <xf numFmtId="0" fontId="36" fillId="0" borderId="114" xfId="0" applyFont="1" applyBorder="1" applyAlignment="1"/>
    <xf numFmtId="0" fontId="37" fillId="0" borderId="0" xfId="0" applyFont="1" applyAlignment="1">
      <alignment wrapText="1"/>
    </xf>
    <xf numFmtId="0" fontId="0" fillId="0" borderId="52" xfId="0" applyFill="1" applyBorder="1" applyAlignment="1"/>
    <xf numFmtId="0" fontId="0" fillId="0" borderId="83" xfId="0" applyFill="1" applyBorder="1" applyAlignment="1"/>
    <xf numFmtId="0" fontId="0" fillId="0" borderId="64" xfId="0" applyFill="1" applyBorder="1" applyAlignment="1"/>
    <xf numFmtId="0" fontId="0" fillId="0" borderId="120" xfId="0" applyFill="1" applyBorder="1" applyAlignment="1"/>
    <xf numFmtId="0" fontId="0" fillId="0" borderId="114" xfId="0" applyFill="1" applyBorder="1" applyAlignment="1">
      <alignment horizontal="center" wrapText="1"/>
    </xf>
    <xf numFmtId="0" fontId="0" fillId="0" borderId="114" xfId="0" applyFill="1" applyBorder="1" applyAlignment="1">
      <alignment wrapText="1"/>
    </xf>
    <xf numFmtId="0" fontId="0" fillId="0" borderId="23" xfId="0" applyFill="1" applyBorder="1" applyAlignment="1">
      <alignment wrapText="1"/>
    </xf>
    <xf numFmtId="0" fontId="0" fillId="0" borderId="139"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1" xfId="0" applyBorder="1" applyAlignment="1">
      <alignment wrapText="1"/>
    </xf>
    <xf numFmtId="0" fontId="0" fillId="0" borderId="59" xfId="0" applyBorder="1" applyAlignment="1">
      <alignment wrapText="1"/>
    </xf>
    <xf numFmtId="0" fontId="0" fillId="0" borderId="125" xfId="0" applyBorder="1" applyAlignment="1">
      <alignment wrapText="1"/>
    </xf>
    <xf numFmtId="0" fontId="5" fillId="0" borderId="0" xfId="0" applyFont="1" applyBorder="1" applyAlignment="1">
      <alignment horizontal="center"/>
    </xf>
    <xf numFmtId="0" fontId="26" fillId="0" borderId="0" xfId="0" applyFont="1" applyBorder="1" applyAlignment="1">
      <alignment wrapText="1"/>
    </xf>
    <xf numFmtId="0" fontId="0" fillId="0" borderId="83" xfId="0" applyBorder="1" applyAlignment="1">
      <alignment horizontal="center"/>
    </xf>
    <xf numFmtId="0" fontId="0" fillId="0" borderId="120" xfId="0" applyBorder="1" applyAlignment="1">
      <alignment horizontal="center"/>
    </xf>
    <xf numFmtId="0" fontId="0" fillId="0" borderId="116" xfId="0" applyBorder="1" applyAlignment="1">
      <alignment horizontal="center" vertical="top" wrapText="1"/>
    </xf>
    <xf numFmtId="0" fontId="0" fillId="0" borderId="29" xfId="0" applyBorder="1" applyAlignment="1"/>
    <xf numFmtId="0" fontId="15" fillId="0" borderId="82" xfId="0" applyFont="1" applyBorder="1" applyAlignment="1">
      <alignment horizontal="center"/>
    </xf>
    <xf numFmtId="165" fontId="5" fillId="0" borderId="122" xfId="3" applyNumberFormat="1" applyFont="1" applyBorder="1" applyAlignment="1">
      <alignment horizontal="center"/>
    </xf>
    <xf numFmtId="0" fontId="5" fillId="0" borderId="123" xfId="0" applyFont="1" applyBorder="1" applyAlignment="1"/>
    <xf numFmtId="0" fontId="0" fillId="0" borderId="37" xfId="0" applyBorder="1" applyAlignment="1"/>
    <xf numFmtId="0" fontId="14" fillId="0" borderId="0" xfId="0" applyFont="1" applyAlignment="1">
      <alignment wrapText="1"/>
    </xf>
    <xf numFmtId="0" fontId="18" fillId="0" borderId="0" xfId="0" applyFont="1" applyAlignment="1">
      <alignment horizontal="center"/>
    </xf>
    <xf numFmtId="0" fontId="5" fillId="0" borderId="22" xfId="0" applyFont="1" applyBorder="1" applyAlignment="1"/>
    <xf numFmtId="0" fontId="5" fillId="0" borderId="0" xfId="0" applyFont="1" applyFill="1" applyAlignment="1">
      <alignment horizontal="center"/>
    </xf>
    <xf numFmtId="0" fontId="5" fillId="0" borderId="142" xfId="0" applyFont="1" applyFill="1" applyBorder="1" applyAlignment="1">
      <alignment vertical="center"/>
    </xf>
    <xf numFmtId="0" fontId="4" fillId="0" borderId="146" xfId="0" applyFont="1" applyFill="1" applyBorder="1" applyAlignment="1"/>
    <xf numFmtId="0" fontId="5" fillId="0" borderId="44" xfId="0" applyFont="1" applyFill="1" applyBorder="1" applyAlignment="1">
      <alignment horizontal="center" vertical="center" wrapText="1"/>
    </xf>
    <xf numFmtId="0" fontId="4" fillId="0" borderId="148" xfId="0" applyFont="1" applyFill="1" applyBorder="1" applyAlignment="1">
      <alignment horizontal="center" vertical="center"/>
    </xf>
    <xf numFmtId="0" fontId="5" fillId="0" borderId="77" xfId="0" applyFont="1" applyFill="1" applyBorder="1" applyAlignment="1">
      <alignment horizontal="center" wrapText="1"/>
    </xf>
    <xf numFmtId="0" fontId="4" fillId="0" borderId="75" xfId="0" applyFont="1" applyFill="1" applyBorder="1" applyAlignment="1">
      <alignment wrapText="1"/>
    </xf>
    <xf numFmtId="0" fontId="5" fillId="0" borderId="72" xfId="0" applyFont="1" applyFill="1" applyBorder="1" applyAlignment="1">
      <alignment horizontal="center" vertical="top" wrapText="1"/>
    </xf>
    <xf numFmtId="0" fontId="5" fillId="0" borderId="78" xfId="0" applyFont="1" applyFill="1" applyBorder="1" applyAlignment="1">
      <alignment horizontal="center" vertical="top" wrapText="1"/>
    </xf>
    <xf numFmtId="0" fontId="4" fillId="0" borderId="72" xfId="0" applyFont="1" applyFill="1" applyBorder="1" applyAlignment="1">
      <alignment horizontal="center" vertical="top" wrapText="1"/>
    </xf>
    <xf numFmtId="0" fontId="4" fillId="0" borderId="101" xfId="0" applyFont="1" applyFill="1" applyBorder="1" applyAlignment="1">
      <alignment horizontal="center" vertical="top" wrapText="1"/>
    </xf>
    <xf numFmtId="0" fontId="0" fillId="0" borderId="35" xfId="0" applyBorder="1" applyAlignment="1">
      <alignment vertical="top" wrapText="1"/>
    </xf>
    <xf numFmtId="0" fontId="0" fillId="2" borderId="35" xfId="0" applyFill="1" applyBorder="1" applyAlignment="1">
      <alignment vertical="top" wrapText="1"/>
    </xf>
    <xf numFmtId="0" fontId="0" fillId="0" borderId="70" xfId="0" applyBorder="1" applyAlignment="1">
      <alignment vertical="top" wrapText="1"/>
    </xf>
    <xf numFmtId="0" fontId="0" fillId="0" borderId="128" xfId="0" applyBorder="1" applyAlignment="1">
      <alignment vertical="top" wrapText="1"/>
    </xf>
    <xf numFmtId="0" fontId="0" fillId="0" borderId="129" xfId="0" applyBorder="1" applyAlignment="1">
      <alignment vertical="top" wrapText="1"/>
    </xf>
    <xf numFmtId="0" fontId="5" fillId="0" borderId="128" xfId="0" applyFont="1" applyBorder="1" applyAlignment="1">
      <alignment vertical="top" wrapText="1"/>
    </xf>
    <xf numFmtId="0" fontId="5" fillId="0" borderId="128" xfId="0" applyFont="1" applyBorder="1" applyAlignment="1">
      <alignment wrapText="1"/>
    </xf>
    <xf numFmtId="0" fontId="5" fillId="0" borderId="129" xfId="0" applyFont="1" applyBorder="1" applyAlignment="1">
      <alignment wrapText="1"/>
    </xf>
    <xf numFmtId="0" fontId="4" fillId="0" borderId="29" xfId="0" applyFont="1" applyBorder="1" applyAlignment="1">
      <alignment vertical="top" wrapText="1"/>
    </xf>
    <xf numFmtId="0" fontId="4" fillId="0" borderId="29" xfId="0" applyFont="1" applyBorder="1" applyAlignment="1">
      <alignment wrapText="1"/>
    </xf>
    <xf numFmtId="0" fontId="4" fillId="0" borderId="79" xfId="0" applyFont="1" applyBorder="1" applyAlignment="1">
      <alignment wrapText="1"/>
    </xf>
    <xf numFmtId="0" fontId="4" fillId="0" borderId="79"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3" fillId="4" borderId="30"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79" xfId="0" applyFont="1" applyFill="1" applyBorder="1" applyAlignment="1">
      <alignment horizontal="center" vertical="center" wrapText="1"/>
    </xf>
    <xf numFmtId="0" fontId="13" fillId="0" borderId="132" xfId="0" applyFont="1" applyBorder="1" applyAlignment="1">
      <alignment horizontal="center" wrapText="1"/>
    </xf>
    <xf numFmtId="0" fontId="13" fillId="0" borderId="130" xfId="0" applyFont="1" applyBorder="1" applyAlignment="1">
      <alignment horizontal="center" wrapText="1"/>
    </xf>
    <xf numFmtId="0" fontId="13" fillId="0" borderId="131" xfId="0" applyFont="1" applyBorder="1" applyAlignment="1">
      <alignment horizontal="center" wrapText="1"/>
    </xf>
    <xf numFmtId="0" fontId="5" fillId="0" borderId="129" xfId="0" applyFont="1" applyBorder="1" applyAlignment="1">
      <alignment vertical="top" wrapText="1"/>
    </xf>
    <xf numFmtId="0" fontId="4" fillId="0" borderId="130" xfId="0" applyFont="1" applyBorder="1" applyAlignment="1">
      <alignment horizontal="justify" vertical="top" wrapText="1"/>
    </xf>
    <xf numFmtId="0" fontId="4" fillId="0" borderId="131" xfId="0" applyFont="1" applyBorder="1" applyAlignment="1">
      <alignment horizontal="justify" vertical="top" wrapText="1"/>
    </xf>
    <xf numFmtId="0" fontId="7" fillId="0" borderId="35" xfId="0" applyFont="1" applyFill="1" applyBorder="1" applyAlignment="1">
      <alignment horizontal="left" vertical="center" wrapText="1"/>
    </xf>
    <xf numFmtId="0" fontId="5" fillId="0" borderId="128" xfId="0" applyFont="1" applyFill="1" applyBorder="1" applyAlignment="1">
      <alignment horizontal="left" vertical="top" wrapText="1"/>
    </xf>
    <xf numFmtId="0" fontId="5" fillId="0" borderId="129" xfId="0" applyFont="1" applyFill="1" applyBorder="1" applyAlignment="1">
      <alignment horizontal="left" vertical="top" wrapText="1"/>
    </xf>
    <xf numFmtId="0" fontId="0" fillId="0" borderId="130" xfId="0" applyBorder="1" applyAlignment="1">
      <alignment vertical="top" wrapText="1"/>
    </xf>
    <xf numFmtId="0" fontId="0" fillId="0" borderId="131" xfId="0" applyBorder="1" applyAlignment="1">
      <alignment vertical="top" wrapText="1"/>
    </xf>
    <xf numFmtId="0" fontId="17" fillId="0" borderId="0" xfId="0" applyFont="1" applyAlignment="1">
      <alignment horizontal="center"/>
    </xf>
    <xf numFmtId="0" fontId="28" fillId="0" borderId="0" xfId="0" applyFont="1" applyBorder="1" applyAlignment="1">
      <alignment horizontal="center" vertical="center"/>
    </xf>
    <xf numFmtId="0" fontId="21" fillId="0" borderId="0" xfId="0" applyFont="1" applyBorder="1" applyAlignment="1">
      <alignment horizontal="center"/>
    </xf>
    <xf numFmtId="0" fontId="14" fillId="0" borderId="0" xfId="0" applyFont="1" applyBorder="1" applyAlignment="1">
      <alignment horizontal="center"/>
    </xf>
    <xf numFmtId="0" fontId="18" fillId="0" borderId="0" xfId="0" applyFont="1" applyFill="1" applyAlignment="1">
      <alignment horizontal="center"/>
    </xf>
    <xf numFmtId="0" fontId="22" fillId="0" borderId="0" xfId="0" applyFont="1" applyFill="1" applyAlignment="1">
      <alignment horizontal="center"/>
    </xf>
    <xf numFmtId="0" fontId="5" fillId="0" borderId="133"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3" fillId="0" borderId="12" xfId="0" applyFont="1" applyFill="1" applyBorder="1" applyAlignment="1">
      <alignment horizontal="center" wrapText="1"/>
    </xf>
    <xf numFmtId="0" fontId="31" fillId="0" borderId="0" xfId="0" applyFont="1" applyFill="1" applyBorder="1" applyAlignment="1">
      <alignment horizontal="center"/>
    </xf>
    <xf numFmtId="0" fontId="31" fillId="0" borderId="12" xfId="0" applyFont="1" applyFill="1" applyBorder="1" applyAlignment="1">
      <alignment horizontal="center"/>
    </xf>
    <xf numFmtId="0" fontId="5" fillId="0" borderId="0" xfId="0" applyFont="1" applyFill="1" applyBorder="1" applyAlignment="1">
      <alignment horizontal="center"/>
    </xf>
    <xf numFmtId="0" fontId="5" fillId="0" borderId="12" xfId="0" applyFont="1" applyFill="1" applyBorder="1" applyAlignment="1">
      <alignment horizontal="center"/>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0" fontId="29" fillId="0" borderId="0" xfId="0" applyFont="1" applyFill="1" applyAlignment="1">
      <alignment horizontal="center"/>
    </xf>
    <xf numFmtId="0" fontId="101" fillId="0" borderId="76" xfId="0" applyFont="1" applyFill="1" applyBorder="1" applyAlignment="1"/>
    <xf numFmtId="0" fontId="101" fillId="0" borderId="35" xfId="0" applyFont="1" applyFill="1" applyBorder="1" applyAlignment="1"/>
    <xf numFmtId="0" fontId="101" fillId="0" borderId="81" xfId="0" applyFont="1" applyFill="1" applyBorder="1" applyAlignment="1"/>
    <xf numFmtId="0" fontId="97" fillId="0" borderId="0" xfId="0" applyFont="1" applyFill="1" applyAlignment="1">
      <alignment horizontal="center" wrapText="1"/>
    </xf>
    <xf numFmtId="0" fontId="98" fillId="0" borderId="0" xfId="0" applyFont="1" applyFill="1" applyAlignment="1">
      <alignment wrapText="1"/>
    </xf>
    <xf numFmtId="0" fontId="97" fillId="0" borderId="77" xfId="0" applyFont="1" applyFill="1" applyBorder="1" applyAlignment="1">
      <alignment horizontal="center"/>
    </xf>
    <xf numFmtId="0" fontId="98" fillId="0" borderId="75" xfId="0" applyFont="1" applyFill="1" applyBorder="1" applyAlignment="1"/>
    <xf numFmtId="0" fontId="97" fillId="0" borderId="74" xfId="0" applyFont="1" applyFill="1" applyBorder="1" applyAlignment="1">
      <alignment horizontal="center"/>
    </xf>
    <xf numFmtId="0" fontId="29" fillId="0" borderId="0" xfId="0" applyFont="1" applyAlignment="1">
      <alignment horizontal="center" wrapText="1"/>
    </xf>
    <xf numFmtId="0" fontId="4" fillId="0" borderId="0" xfId="0" applyFont="1" applyAlignment="1">
      <alignment wrapText="1"/>
    </xf>
    <xf numFmtId="0" fontId="6" fillId="0" borderId="74" xfId="0" applyFont="1" applyBorder="1" applyAlignment="1">
      <alignment horizontal="center"/>
    </xf>
    <xf numFmtId="0" fontId="8" fillId="0" borderId="74" xfId="0" applyFont="1" applyBorder="1" applyAlignment="1"/>
    <xf numFmtId="0" fontId="98" fillId="0" borderId="0" xfId="0" applyFont="1" applyAlignment="1">
      <alignment horizontal="center"/>
    </xf>
    <xf numFmtId="0" fontId="97" fillId="0" borderId="0" xfId="0" applyFont="1" applyAlignment="1">
      <alignment horizontal="center" wrapText="1"/>
    </xf>
    <xf numFmtId="0" fontId="98" fillId="0" borderId="0" xfId="0" applyFont="1" applyAlignment="1">
      <alignment wrapText="1"/>
    </xf>
    <xf numFmtId="0" fontId="97" fillId="0" borderId="74" xfId="0" applyFont="1" applyBorder="1" applyAlignment="1">
      <alignment horizontal="center"/>
    </xf>
    <xf numFmtId="0" fontId="98" fillId="0" borderId="74" xfId="0" applyFont="1" applyBorder="1" applyAlignment="1"/>
    <xf numFmtId="0" fontId="98" fillId="0" borderId="74" xfId="0" applyFont="1" applyFill="1" applyBorder="1" applyAlignment="1">
      <alignment horizontal="center"/>
    </xf>
    <xf numFmtId="0" fontId="98" fillId="0" borderId="74" xfId="0" applyFont="1" applyBorder="1" applyAlignment="1">
      <alignment horizontal="center"/>
    </xf>
    <xf numFmtId="4" fontId="8" fillId="0" borderId="74" xfId="2" applyNumberFormat="1" applyFont="1" applyFill="1" applyBorder="1" applyAlignment="1">
      <alignment horizontal="right"/>
    </xf>
    <xf numFmtId="4" fontId="8" fillId="0" borderId="74" xfId="0" applyNumberFormat="1" applyFont="1" applyFill="1" applyBorder="1" applyAlignment="1">
      <alignment horizontal="right"/>
    </xf>
    <xf numFmtId="166" fontId="5" fillId="0" borderId="91" xfId="6452" applyNumberFormat="1" applyFont="1" applyFill="1" applyBorder="1"/>
    <xf numFmtId="166" fontId="5" fillId="0" borderId="92" xfId="6452" applyNumberFormat="1" applyFont="1" applyFill="1" applyBorder="1"/>
    <xf numFmtId="0" fontId="4" fillId="0" borderId="77" xfId="6452" applyFont="1" applyFill="1" applyBorder="1"/>
    <xf numFmtId="0" fontId="4" fillId="0" borderId="101" xfId="6452" applyFont="1" applyFill="1" applyBorder="1"/>
    <xf numFmtId="0" fontId="4" fillId="0" borderId="102" xfId="6452" applyFont="1" applyFill="1" applyBorder="1"/>
    <xf numFmtId="166" fontId="5" fillId="0" borderId="75" xfId="6452" applyNumberFormat="1" applyFont="1" applyFill="1" applyBorder="1"/>
    <xf numFmtId="166" fontId="5" fillId="0" borderId="85" xfId="6452" applyNumberFormat="1" applyFont="1" applyFill="1" applyBorder="1"/>
    <xf numFmtId="166" fontId="5" fillId="0" borderId="74" xfId="6452" applyNumberFormat="1" applyFont="1" applyFill="1" applyBorder="1"/>
    <xf numFmtId="166" fontId="5" fillId="0" borderId="96" xfId="6452" applyNumberFormat="1" applyFont="1" applyFill="1" applyBorder="1"/>
    <xf numFmtId="170" fontId="5" fillId="0" borderId="75" xfId="6452" applyNumberFormat="1" applyFont="1" applyFill="1" applyBorder="1"/>
    <xf numFmtId="170" fontId="5" fillId="0" borderId="74" xfId="6452" applyNumberFormat="1" applyFont="1" applyFill="1" applyBorder="1"/>
    <xf numFmtId="170" fontId="5" fillId="0" borderId="91" xfId="6452" applyNumberFormat="1" applyFont="1" applyFill="1" applyBorder="1"/>
    <xf numFmtId="166" fontId="5" fillId="0" borderId="91" xfId="10867" applyNumberFormat="1" applyFont="1" applyFill="1" applyBorder="1"/>
    <xf numFmtId="166" fontId="5" fillId="0" borderId="92" xfId="10867" applyNumberFormat="1" applyFont="1" applyFill="1" applyBorder="1"/>
    <xf numFmtId="166" fontId="5" fillId="0" borderId="75" xfId="10867" applyNumberFormat="1" applyFont="1" applyFill="1" applyBorder="1"/>
    <xf numFmtId="166" fontId="5" fillId="0" borderId="85" xfId="10867" applyNumberFormat="1" applyFont="1" applyFill="1" applyBorder="1"/>
    <xf numFmtId="170" fontId="5" fillId="0" borderId="75" xfId="10867" applyNumberFormat="1" applyFont="1" applyFill="1" applyBorder="1"/>
    <xf numFmtId="170" fontId="5" fillId="0" borderId="77" xfId="10867" applyNumberFormat="1" applyFont="1" applyFill="1" applyBorder="1"/>
    <xf numFmtId="0" fontId="16" fillId="0" borderId="74" xfId="11738" applyFont="1" applyFill="1" applyBorder="1"/>
  </cellXfs>
  <cellStyles count="11760">
    <cellStyle name="20% - Accent1" xfId="21" builtinId="30" customBuiltin="1"/>
    <cellStyle name="20% - Accent1 10" xfId="5791"/>
    <cellStyle name="20% - Accent1 10 2" xfId="11128"/>
    <cellStyle name="20% - Accent1 11" xfId="6159"/>
    <cellStyle name="20% - Accent1 11 2" xfId="11495"/>
    <cellStyle name="20% - Accent1 12" xfId="96"/>
    <cellStyle name="20% - Accent1 12 2" xfId="11750"/>
    <cellStyle name="20% - Accent1 13" xfId="6440"/>
    <cellStyle name="20% - Accent1 2" xfId="61"/>
    <cellStyle name="20% - Accent1 2 2" xfId="420"/>
    <cellStyle name="20% - Accent1 2 2 10" xfId="6638"/>
    <cellStyle name="20% - Accent1 2 2 2" xfId="1598"/>
    <cellStyle name="20% - Accent1 2 2 2 2" xfId="2424"/>
    <cellStyle name="20% - Accent1 2 2 2 2 2" xfId="8372"/>
    <cellStyle name="20% - Accent1 2 2 2 3" xfId="4030"/>
    <cellStyle name="20% - Accent1 2 2 2 3 2" xfId="9662"/>
    <cellStyle name="20% - Accent1 2 2 2 4" xfId="4922"/>
    <cellStyle name="20% - Accent1 2 2 2 4 2" xfId="10544"/>
    <cellStyle name="20% - Accent1 2 2 2 5" xfId="7552"/>
    <cellStyle name="20% - Accent1 2 2 3" xfId="1112"/>
    <cellStyle name="20% - Accent1 2 2 3 2" xfId="3546"/>
    <cellStyle name="20% - Accent1 2 2 3 2 2" xfId="9184"/>
    <cellStyle name="20% - Accent1 2 2 3 3" xfId="7074"/>
    <cellStyle name="20% - Accent1 2 2 4" xfId="1946"/>
    <cellStyle name="20% - Accent1 2 2 4 2" xfId="3098"/>
    <cellStyle name="20% - Accent1 2 2 4 2 2" xfId="8748"/>
    <cellStyle name="20% - Accent1 2 2 4 3" xfId="7894"/>
    <cellStyle name="20% - Accent1 2 2 5" xfId="2672"/>
    <cellStyle name="20% - Accent1 2 2 5 2" xfId="8511"/>
    <cellStyle name="20% - Accent1 2 2 6" xfId="4444"/>
    <cellStyle name="20% - Accent1 2 2 6 2" xfId="10066"/>
    <cellStyle name="20% - Accent1 2 2 7" xfId="5311"/>
    <cellStyle name="20% - Accent1 2 2 7 2" xfId="10813"/>
    <cellStyle name="20% - Accent1 2 2 8" xfId="5845"/>
    <cellStyle name="20% - Accent1 2 2 8 2" xfId="11182"/>
    <cellStyle name="20% - Accent1 2 2 9" xfId="6214"/>
    <cellStyle name="20% - Accent1 2 2 9 2" xfId="11549"/>
    <cellStyle name="20% - Accent1 2 3" xfId="4121"/>
    <cellStyle name="20% - Accent1 2 3 2" xfId="9749"/>
    <cellStyle name="20% - Accent1 2 4" xfId="2537"/>
    <cellStyle name="20% - Accent1 2 5" xfId="5219"/>
    <cellStyle name="20% - Accent1 2 6" xfId="313"/>
    <cellStyle name="20% - Accent1 2 7" xfId="6454"/>
    <cellStyle name="20% - Accent1 3" xfId="1414"/>
    <cellStyle name="20% - Accent1 3 2" xfId="2240"/>
    <cellStyle name="20% - Accent1 3 2 2" xfId="8188"/>
    <cellStyle name="20% - Accent1 3 3" xfId="3846"/>
    <cellStyle name="20% - Accent1 3 3 2" xfId="9478"/>
    <cellStyle name="20% - Accent1 3 4" xfId="4738"/>
    <cellStyle name="20% - Accent1 3 4 2" xfId="10360"/>
    <cellStyle name="20% - Accent1 3 5" xfId="7368"/>
    <cellStyle name="20% - Accent1 4" xfId="919"/>
    <cellStyle name="20% - Accent1 4 2" xfId="3353"/>
    <cellStyle name="20% - Accent1 4 2 2" xfId="8995"/>
    <cellStyle name="20% - Accent1 4 3" xfId="6885"/>
    <cellStyle name="20% - Accent1 5" xfId="1757"/>
    <cellStyle name="20% - Accent1 5 2" xfId="3036"/>
    <cellStyle name="20% - Accent1 5 2 2" xfId="8694"/>
    <cellStyle name="20% - Accent1 5 3" xfId="7705"/>
    <cellStyle name="20% - Accent1 6" xfId="4120"/>
    <cellStyle name="20% - Accent1 6 2" xfId="9748"/>
    <cellStyle name="20% - Accent1 7" xfId="2648"/>
    <cellStyle name="20% - Accent1 7 2" xfId="8498"/>
    <cellStyle name="20% - Accent1 8" xfId="4255"/>
    <cellStyle name="20% - Accent1 8 2" xfId="9877"/>
    <cellStyle name="20% - Accent1 9" xfId="5179"/>
    <cellStyle name="20% - Accent1 9 2" xfId="10759"/>
    <cellStyle name="20% - Accent2" xfId="25" builtinId="34" customBuiltin="1"/>
    <cellStyle name="20% - Accent2 10" xfId="5793"/>
    <cellStyle name="20% - Accent2 10 2" xfId="11130"/>
    <cellStyle name="20% - Accent2 11" xfId="6161"/>
    <cellStyle name="20% - Accent2 11 2" xfId="11497"/>
    <cellStyle name="20% - Accent2 12" xfId="85"/>
    <cellStyle name="20% - Accent2 12 2" xfId="11739"/>
    <cellStyle name="20% - Accent2 13" xfId="6442"/>
    <cellStyle name="20% - Accent2 2" xfId="65"/>
    <cellStyle name="20% - Accent2 2 2" xfId="421"/>
    <cellStyle name="20% - Accent2 2 2 10" xfId="6639"/>
    <cellStyle name="20% - Accent2 2 2 2" xfId="1599"/>
    <cellStyle name="20% - Accent2 2 2 2 2" xfId="2425"/>
    <cellStyle name="20% - Accent2 2 2 2 2 2" xfId="8373"/>
    <cellStyle name="20% - Accent2 2 2 2 3" xfId="4031"/>
    <cellStyle name="20% - Accent2 2 2 2 3 2" xfId="9663"/>
    <cellStyle name="20% - Accent2 2 2 2 4" xfId="4923"/>
    <cellStyle name="20% - Accent2 2 2 2 4 2" xfId="10545"/>
    <cellStyle name="20% - Accent2 2 2 2 5" xfId="7553"/>
    <cellStyle name="20% - Accent2 2 2 3" xfId="1113"/>
    <cellStyle name="20% - Accent2 2 2 3 2" xfId="3547"/>
    <cellStyle name="20% - Accent2 2 2 3 2 2" xfId="9185"/>
    <cellStyle name="20% - Accent2 2 2 3 3" xfId="7075"/>
    <cellStyle name="20% - Accent2 2 2 4" xfId="1947"/>
    <cellStyle name="20% - Accent2 2 2 4 2" xfId="3099"/>
    <cellStyle name="20% - Accent2 2 2 4 2 2" xfId="8749"/>
    <cellStyle name="20% - Accent2 2 2 4 3" xfId="7895"/>
    <cellStyle name="20% - Accent2 2 2 5" xfId="2673"/>
    <cellStyle name="20% - Accent2 2 2 5 2" xfId="8512"/>
    <cellStyle name="20% - Accent2 2 2 6" xfId="4445"/>
    <cellStyle name="20% - Accent2 2 2 6 2" xfId="10067"/>
    <cellStyle name="20% - Accent2 2 2 7" xfId="5312"/>
    <cellStyle name="20% - Accent2 2 2 7 2" xfId="10814"/>
    <cellStyle name="20% - Accent2 2 2 8" xfId="5846"/>
    <cellStyle name="20% - Accent2 2 2 8 2" xfId="11183"/>
    <cellStyle name="20% - Accent2 2 2 9" xfId="6215"/>
    <cellStyle name="20% - Accent2 2 2 9 2" xfId="11550"/>
    <cellStyle name="20% - Accent2 2 3" xfId="4123"/>
    <cellStyle name="20% - Accent2 2 3 2" xfId="9751"/>
    <cellStyle name="20% - Accent2 2 4" xfId="2538"/>
    <cellStyle name="20% - Accent2 2 5" xfId="5220"/>
    <cellStyle name="20% - Accent2 2 6" xfId="314"/>
    <cellStyle name="20% - Accent2 2 7" xfId="6456"/>
    <cellStyle name="20% - Accent2 3" xfId="1416"/>
    <cellStyle name="20% - Accent2 3 2" xfId="2242"/>
    <cellStyle name="20% - Accent2 3 2 2" xfId="8190"/>
    <cellStyle name="20% - Accent2 3 3" xfId="3848"/>
    <cellStyle name="20% - Accent2 3 3 2" xfId="9480"/>
    <cellStyle name="20% - Accent2 3 4" xfId="4740"/>
    <cellStyle name="20% - Accent2 3 4 2" xfId="10362"/>
    <cellStyle name="20% - Accent2 3 5" xfId="7370"/>
    <cellStyle name="20% - Accent2 4" xfId="921"/>
    <cellStyle name="20% - Accent2 4 2" xfId="3355"/>
    <cellStyle name="20% - Accent2 4 2 2" xfId="8997"/>
    <cellStyle name="20% - Accent2 4 3" xfId="6887"/>
    <cellStyle name="20% - Accent2 5" xfId="1759"/>
    <cellStyle name="20% - Accent2 5 2" xfId="3038"/>
    <cellStyle name="20% - Accent2 5 2 2" xfId="8696"/>
    <cellStyle name="20% - Accent2 5 3" xfId="7707"/>
    <cellStyle name="20% - Accent2 6" xfId="4122"/>
    <cellStyle name="20% - Accent2 6 2" xfId="9750"/>
    <cellStyle name="20% - Accent2 7" xfId="2652"/>
    <cellStyle name="20% - Accent2 7 2" xfId="8500"/>
    <cellStyle name="20% - Accent2 8" xfId="4257"/>
    <cellStyle name="20% - Accent2 8 2" xfId="9879"/>
    <cellStyle name="20% - Accent2 9" xfId="5183"/>
    <cellStyle name="20% - Accent2 9 2" xfId="10761"/>
    <cellStyle name="20% - Accent3" xfId="29" builtinId="38" customBuiltin="1"/>
    <cellStyle name="20% - Accent3 10" xfId="5795"/>
    <cellStyle name="20% - Accent3 10 2" xfId="11132"/>
    <cellStyle name="20% - Accent3 11" xfId="6163"/>
    <cellStyle name="20% - Accent3 11 2" xfId="11499"/>
    <cellStyle name="20% - Accent3 12" xfId="90"/>
    <cellStyle name="20% - Accent3 12 2" xfId="11753"/>
    <cellStyle name="20% - Accent3 13" xfId="6444"/>
    <cellStyle name="20% - Accent3 2" xfId="69"/>
    <cellStyle name="20% - Accent3 2 2" xfId="422"/>
    <cellStyle name="20% - Accent3 2 2 10" xfId="6640"/>
    <cellStyle name="20% - Accent3 2 2 2" xfId="1600"/>
    <cellStyle name="20% - Accent3 2 2 2 2" xfId="2426"/>
    <cellStyle name="20% - Accent3 2 2 2 2 2" xfId="8374"/>
    <cellStyle name="20% - Accent3 2 2 2 3" xfId="4032"/>
    <cellStyle name="20% - Accent3 2 2 2 3 2" xfId="9664"/>
    <cellStyle name="20% - Accent3 2 2 2 4" xfId="4924"/>
    <cellStyle name="20% - Accent3 2 2 2 4 2" xfId="10546"/>
    <cellStyle name="20% - Accent3 2 2 2 5" xfId="7554"/>
    <cellStyle name="20% - Accent3 2 2 3" xfId="1114"/>
    <cellStyle name="20% - Accent3 2 2 3 2" xfId="3548"/>
    <cellStyle name="20% - Accent3 2 2 3 2 2" xfId="9186"/>
    <cellStyle name="20% - Accent3 2 2 3 3" xfId="7076"/>
    <cellStyle name="20% - Accent3 2 2 4" xfId="1948"/>
    <cellStyle name="20% - Accent3 2 2 4 2" xfId="3100"/>
    <cellStyle name="20% - Accent3 2 2 4 2 2" xfId="8750"/>
    <cellStyle name="20% - Accent3 2 2 4 3" xfId="7896"/>
    <cellStyle name="20% - Accent3 2 2 5" xfId="2674"/>
    <cellStyle name="20% - Accent3 2 2 5 2" xfId="8513"/>
    <cellStyle name="20% - Accent3 2 2 6" xfId="4446"/>
    <cellStyle name="20% - Accent3 2 2 6 2" xfId="10068"/>
    <cellStyle name="20% - Accent3 2 2 7" xfId="5313"/>
    <cellStyle name="20% - Accent3 2 2 7 2" xfId="10815"/>
    <cellStyle name="20% - Accent3 2 2 8" xfId="5847"/>
    <cellStyle name="20% - Accent3 2 2 8 2" xfId="11184"/>
    <cellStyle name="20% - Accent3 2 2 9" xfId="6216"/>
    <cellStyle name="20% - Accent3 2 2 9 2" xfId="11551"/>
    <cellStyle name="20% - Accent3 2 3" xfId="4125"/>
    <cellStyle name="20% - Accent3 2 3 2" xfId="9753"/>
    <cellStyle name="20% - Accent3 2 4" xfId="2539"/>
    <cellStyle name="20% - Accent3 2 5" xfId="5221"/>
    <cellStyle name="20% - Accent3 2 6" xfId="315"/>
    <cellStyle name="20% - Accent3 2 7" xfId="6458"/>
    <cellStyle name="20% - Accent3 3" xfId="1418"/>
    <cellStyle name="20% - Accent3 3 2" xfId="2244"/>
    <cellStyle name="20% - Accent3 3 2 2" xfId="8192"/>
    <cellStyle name="20% - Accent3 3 3" xfId="3850"/>
    <cellStyle name="20% - Accent3 3 3 2" xfId="9482"/>
    <cellStyle name="20% - Accent3 3 4" xfId="4742"/>
    <cellStyle name="20% - Accent3 3 4 2" xfId="10364"/>
    <cellStyle name="20% - Accent3 3 5" xfId="7372"/>
    <cellStyle name="20% - Accent3 4" xfId="923"/>
    <cellStyle name="20% - Accent3 4 2" xfId="3357"/>
    <cellStyle name="20% - Accent3 4 2 2" xfId="8999"/>
    <cellStyle name="20% - Accent3 4 3" xfId="6889"/>
    <cellStyle name="20% - Accent3 5" xfId="1761"/>
    <cellStyle name="20% - Accent3 5 2" xfId="3040"/>
    <cellStyle name="20% - Accent3 5 2 2" xfId="8698"/>
    <cellStyle name="20% - Accent3 5 3" xfId="7709"/>
    <cellStyle name="20% - Accent3 6" xfId="4124"/>
    <cellStyle name="20% - Accent3 6 2" xfId="9752"/>
    <cellStyle name="20% - Accent3 7" xfId="2656"/>
    <cellStyle name="20% - Accent3 7 2" xfId="8502"/>
    <cellStyle name="20% - Accent3 8" xfId="4259"/>
    <cellStyle name="20% - Accent3 8 2" xfId="9881"/>
    <cellStyle name="20% - Accent3 9" xfId="5187"/>
    <cellStyle name="20% - Accent3 9 2" xfId="10763"/>
    <cellStyle name="20% - Accent4" xfId="33" builtinId="42" customBuiltin="1"/>
    <cellStyle name="20% - Accent4 10" xfId="5797"/>
    <cellStyle name="20% - Accent4 10 2" xfId="11134"/>
    <cellStyle name="20% - Accent4 11" xfId="6165"/>
    <cellStyle name="20% - Accent4 11 2" xfId="11501"/>
    <cellStyle name="20% - Accent4 12" xfId="86"/>
    <cellStyle name="20% - Accent4 12 2" xfId="11746"/>
    <cellStyle name="20% - Accent4 13" xfId="6446"/>
    <cellStyle name="20% - Accent4 2" xfId="73"/>
    <cellStyle name="20% - Accent4 2 2" xfId="423"/>
    <cellStyle name="20% - Accent4 2 2 10" xfId="6641"/>
    <cellStyle name="20% - Accent4 2 2 2" xfId="1601"/>
    <cellStyle name="20% - Accent4 2 2 2 2" xfId="2427"/>
    <cellStyle name="20% - Accent4 2 2 2 2 2" xfId="8375"/>
    <cellStyle name="20% - Accent4 2 2 2 3" xfId="4033"/>
    <cellStyle name="20% - Accent4 2 2 2 3 2" xfId="9665"/>
    <cellStyle name="20% - Accent4 2 2 2 4" xfId="4925"/>
    <cellStyle name="20% - Accent4 2 2 2 4 2" xfId="10547"/>
    <cellStyle name="20% - Accent4 2 2 2 5" xfId="7555"/>
    <cellStyle name="20% - Accent4 2 2 3" xfId="1115"/>
    <cellStyle name="20% - Accent4 2 2 3 2" xfId="3549"/>
    <cellStyle name="20% - Accent4 2 2 3 2 2" xfId="9187"/>
    <cellStyle name="20% - Accent4 2 2 3 3" xfId="7077"/>
    <cellStyle name="20% - Accent4 2 2 4" xfId="1949"/>
    <cellStyle name="20% - Accent4 2 2 4 2" xfId="3101"/>
    <cellStyle name="20% - Accent4 2 2 4 2 2" xfId="8751"/>
    <cellStyle name="20% - Accent4 2 2 4 3" xfId="7897"/>
    <cellStyle name="20% - Accent4 2 2 5" xfId="2675"/>
    <cellStyle name="20% - Accent4 2 2 5 2" xfId="8514"/>
    <cellStyle name="20% - Accent4 2 2 6" xfId="4447"/>
    <cellStyle name="20% - Accent4 2 2 6 2" xfId="10069"/>
    <cellStyle name="20% - Accent4 2 2 7" xfId="5314"/>
    <cellStyle name="20% - Accent4 2 2 7 2" xfId="10816"/>
    <cellStyle name="20% - Accent4 2 2 8" xfId="5848"/>
    <cellStyle name="20% - Accent4 2 2 8 2" xfId="11185"/>
    <cellStyle name="20% - Accent4 2 2 9" xfId="6217"/>
    <cellStyle name="20% - Accent4 2 2 9 2" xfId="11552"/>
    <cellStyle name="20% - Accent4 2 3" xfId="4127"/>
    <cellStyle name="20% - Accent4 2 3 2" xfId="9755"/>
    <cellStyle name="20% - Accent4 2 4" xfId="2540"/>
    <cellStyle name="20% - Accent4 2 5" xfId="5222"/>
    <cellStyle name="20% - Accent4 2 6" xfId="316"/>
    <cellStyle name="20% - Accent4 2 7" xfId="6460"/>
    <cellStyle name="20% - Accent4 3" xfId="1420"/>
    <cellStyle name="20% - Accent4 3 2" xfId="2246"/>
    <cellStyle name="20% - Accent4 3 2 2" xfId="8194"/>
    <cellStyle name="20% - Accent4 3 3" xfId="3852"/>
    <cellStyle name="20% - Accent4 3 3 2" xfId="9484"/>
    <cellStyle name="20% - Accent4 3 4" xfId="4744"/>
    <cellStyle name="20% - Accent4 3 4 2" xfId="10366"/>
    <cellStyle name="20% - Accent4 3 5" xfId="7374"/>
    <cellStyle name="20% - Accent4 4" xfId="925"/>
    <cellStyle name="20% - Accent4 4 2" xfId="3359"/>
    <cellStyle name="20% - Accent4 4 2 2" xfId="9001"/>
    <cellStyle name="20% - Accent4 4 3" xfId="6891"/>
    <cellStyle name="20% - Accent4 5" xfId="1763"/>
    <cellStyle name="20% - Accent4 5 2" xfId="3042"/>
    <cellStyle name="20% - Accent4 5 2 2" xfId="8700"/>
    <cellStyle name="20% - Accent4 5 3" xfId="7711"/>
    <cellStyle name="20% - Accent4 6" xfId="4126"/>
    <cellStyle name="20% - Accent4 6 2" xfId="9754"/>
    <cellStyle name="20% - Accent4 7" xfId="2660"/>
    <cellStyle name="20% - Accent4 7 2" xfId="8504"/>
    <cellStyle name="20% - Accent4 8" xfId="4261"/>
    <cellStyle name="20% - Accent4 8 2" xfId="9883"/>
    <cellStyle name="20% - Accent4 9" xfId="5191"/>
    <cellStyle name="20% - Accent4 9 2" xfId="10765"/>
    <cellStyle name="20% - Accent5" xfId="37" builtinId="46" customBuiltin="1"/>
    <cellStyle name="20% - Accent5 10" xfId="5799"/>
    <cellStyle name="20% - Accent5 10 2" xfId="11136"/>
    <cellStyle name="20% - Accent5 11" xfId="6167"/>
    <cellStyle name="20% - Accent5 11 2" xfId="11503"/>
    <cellStyle name="20% - Accent5 12" xfId="92"/>
    <cellStyle name="20% - Accent5 12 2" xfId="11740"/>
    <cellStyle name="20% - Accent5 13" xfId="6448"/>
    <cellStyle name="20% - Accent5 2" xfId="77"/>
    <cellStyle name="20% - Accent5 2 2" xfId="2541"/>
    <cellStyle name="20% - Accent5 2 3" xfId="5223"/>
    <cellStyle name="20% - Accent5 2 4" xfId="317"/>
    <cellStyle name="20% - Accent5 2 5" xfId="6462"/>
    <cellStyle name="20% - Accent5 3" xfId="1422"/>
    <cellStyle name="20% - Accent5 3 2" xfId="2248"/>
    <cellStyle name="20% - Accent5 3 2 2" xfId="8196"/>
    <cellStyle name="20% - Accent5 3 3" xfId="3854"/>
    <cellStyle name="20% - Accent5 3 3 2" xfId="9486"/>
    <cellStyle name="20% - Accent5 3 4" xfId="4746"/>
    <cellStyle name="20% - Accent5 3 4 2" xfId="10368"/>
    <cellStyle name="20% - Accent5 3 5" xfId="7376"/>
    <cellStyle name="20% - Accent5 4" xfId="927"/>
    <cellStyle name="20% - Accent5 4 2" xfId="3361"/>
    <cellStyle name="20% - Accent5 4 2 2" xfId="9003"/>
    <cellStyle name="20% - Accent5 4 3" xfId="6893"/>
    <cellStyle name="20% - Accent5 5" xfId="1765"/>
    <cellStyle name="20% - Accent5 5 2" xfId="3044"/>
    <cellStyle name="20% - Accent5 5 2 2" xfId="8702"/>
    <cellStyle name="20% - Accent5 5 3" xfId="7713"/>
    <cellStyle name="20% - Accent5 6" xfId="4128"/>
    <cellStyle name="20% - Accent5 6 2" xfId="9756"/>
    <cellStyle name="20% - Accent5 7" xfId="2664"/>
    <cellStyle name="20% - Accent5 7 2" xfId="8506"/>
    <cellStyle name="20% - Accent5 8" xfId="4263"/>
    <cellStyle name="20% - Accent5 8 2" xfId="9885"/>
    <cellStyle name="20% - Accent5 9" xfId="5195"/>
    <cellStyle name="20% - Accent5 9 2" xfId="10767"/>
    <cellStyle name="20% - Accent6" xfId="41" builtinId="50" customBuiltin="1"/>
    <cellStyle name="20% - Accent6 10" xfId="5801"/>
    <cellStyle name="20% - Accent6 10 2" xfId="11138"/>
    <cellStyle name="20% - Accent6 11" xfId="6169"/>
    <cellStyle name="20% - Accent6 11 2" xfId="11505"/>
    <cellStyle name="20% - Accent6 12" xfId="93"/>
    <cellStyle name="20% - Accent6 12 2" xfId="11756"/>
    <cellStyle name="20% - Accent6 13" xfId="6450"/>
    <cellStyle name="20% - Accent6 2" xfId="81"/>
    <cellStyle name="20% - Accent6 2 2" xfId="424"/>
    <cellStyle name="20% - Accent6 2 2 10" xfId="6642"/>
    <cellStyle name="20% - Accent6 2 2 2" xfId="1602"/>
    <cellStyle name="20% - Accent6 2 2 2 2" xfId="2428"/>
    <cellStyle name="20% - Accent6 2 2 2 2 2" xfId="8376"/>
    <cellStyle name="20% - Accent6 2 2 2 3" xfId="4034"/>
    <cellStyle name="20% - Accent6 2 2 2 3 2" xfId="9666"/>
    <cellStyle name="20% - Accent6 2 2 2 4" xfId="4926"/>
    <cellStyle name="20% - Accent6 2 2 2 4 2" xfId="10548"/>
    <cellStyle name="20% - Accent6 2 2 2 5" xfId="7556"/>
    <cellStyle name="20% - Accent6 2 2 3" xfId="1116"/>
    <cellStyle name="20% - Accent6 2 2 3 2" xfId="3550"/>
    <cellStyle name="20% - Accent6 2 2 3 2 2" xfId="9188"/>
    <cellStyle name="20% - Accent6 2 2 3 3" xfId="7078"/>
    <cellStyle name="20% - Accent6 2 2 4" xfId="1950"/>
    <cellStyle name="20% - Accent6 2 2 4 2" xfId="3102"/>
    <cellStyle name="20% - Accent6 2 2 4 2 2" xfId="8752"/>
    <cellStyle name="20% - Accent6 2 2 4 3" xfId="7898"/>
    <cellStyle name="20% - Accent6 2 2 5" xfId="2676"/>
    <cellStyle name="20% - Accent6 2 2 5 2" xfId="8515"/>
    <cellStyle name="20% - Accent6 2 2 6" xfId="4448"/>
    <cellStyle name="20% - Accent6 2 2 6 2" xfId="10070"/>
    <cellStyle name="20% - Accent6 2 2 7" xfId="5315"/>
    <cellStyle name="20% - Accent6 2 2 7 2" xfId="10817"/>
    <cellStyle name="20% - Accent6 2 2 8" xfId="5849"/>
    <cellStyle name="20% - Accent6 2 2 8 2" xfId="11186"/>
    <cellStyle name="20% - Accent6 2 2 9" xfId="6218"/>
    <cellStyle name="20% - Accent6 2 2 9 2" xfId="11553"/>
    <cellStyle name="20% - Accent6 2 3" xfId="4130"/>
    <cellStyle name="20% - Accent6 2 3 2" xfId="9758"/>
    <cellStyle name="20% - Accent6 2 4" xfId="2542"/>
    <cellStyle name="20% - Accent6 2 5" xfId="5224"/>
    <cellStyle name="20% - Accent6 2 6" xfId="318"/>
    <cellStyle name="20% - Accent6 2 7" xfId="6464"/>
    <cellStyle name="20% - Accent6 3" xfId="1424"/>
    <cellStyle name="20% - Accent6 3 2" xfId="2250"/>
    <cellStyle name="20% - Accent6 3 2 2" xfId="8198"/>
    <cellStyle name="20% - Accent6 3 3" xfId="3856"/>
    <cellStyle name="20% - Accent6 3 3 2" xfId="9488"/>
    <cellStyle name="20% - Accent6 3 4" xfId="4748"/>
    <cellStyle name="20% - Accent6 3 4 2" xfId="10370"/>
    <cellStyle name="20% - Accent6 3 5" xfId="7378"/>
    <cellStyle name="20% - Accent6 4" xfId="929"/>
    <cellStyle name="20% - Accent6 4 2" xfId="3363"/>
    <cellStyle name="20% - Accent6 4 2 2" xfId="9005"/>
    <cellStyle name="20% - Accent6 4 3" xfId="6895"/>
    <cellStyle name="20% - Accent6 5" xfId="1767"/>
    <cellStyle name="20% - Accent6 5 2" xfId="3046"/>
    <cellStyle name="20% - Accent6 5 2 2" xfId="8704"/>
    <cellStyle name="20% - Accent6 5 3" xfId="7715"/>
    <cellStyle name="20% - Accent6 6" xfId="4129"/>
    <cellStyle name="20% - Accent6 6 2" xfId="9757"/>
    <cellStyle name="20% - Accent6 7" xfId="2668"/>
    <cellStyle name="20% - Accent6 7 2" xfId="8508"/>
    <cellStyle name="20% - Accent6 8" xfId="4265"/>
    <cellStyle name="20% - Accent6 8 2" xfId="9887"/>
    <cellStyle name="20% - Accent6 9" xfId="5199"/>
    <cellStyle name="20% - Accent6 9 2" xfId="10769"/>
    <cellStyle name="40% - Accent1" xfId="22" builtinId="31" customBuiltin="1"/>
    <cellStyle name="40% - Accent1 10" xfId="5792"/>
    <cellStyle name="40% - Accent1 10 2" xfId="11129"/>
    <cellStyle name="40% - Accent1 11" xfId="6160"/>
    <cellStyle name="40% - Accent1 11 2" xfId="11496"/>
    <cellStyle name="40% - Accent1 12" xfId="89"/>
    <cellStyle name="40% - Accent1 12 2" xfId="10823"/>
    <cellStyle name="40% - Accent1 13" xfId="6441"/>
    <cellStyle name="40% - Accent1 2" xfId="62"/>
    <cellStyle name="40% - Accent1 2 2" xfId="425"/>
    <cellStyle name="40% - Accent1 2 2 10" xfId="6643"/>
    <cellStyle name="40% - Accent1 2 2 2" xfId="1603"/>
    <cellStyle name="40% - Accent1 2 2 2 2" xfId="2429"/>
    <cellStyle name="40% - Accent1 2 2 2 2 2" xfId="8377"/>
    <cellStyle name="40% - Accent1 2 2 2 3" xfId="4035"/>
    <cellStyle name="40% - Accent1 2 2 2 3 2" xfId="9667"/>
    <cellStyle name="40% - Accent1 2 2 2 4" xfId="4927"/>
    <cellStyle name="40% - Accent1 2 2 2 4 2" xfId="10549"/>
    <cellStyle name="40% - Accent1 2 2 2 5" xfId="7557"/>
    <cellStyle name="40% - Accent1 2 2 3" xfId="1117"/>
    <cellStyle name="40% - Accent1 2 2 3 2" xfId="3551"/>
    <cellStyle name="40% - Accent1 2 2 3 2 2" xfId="9189"/>
    <cellStyle name="40% - Accent1 2 2 3 3" xfId="7079"/>
    <cellStyle name="40% - Accent1 2 2 4" xfId="1951"/>
    <cellStyle name="40% - Accent1 2 2 4 2" xfId="3103"/>
    <cellStyle name="40% - Accent1 2 2 4 2 2" xfId="8753"/>
    <cellStyle name="40% - Accent1 2 2 4 3" xfId="7899"/>
    <cellStyle name="40% - Accent1 2 2 5" xfId="2677"/>
    <cellStyle name="40% - Accent1 2 2 5 2" xfId="8516"/>
    <cellStyle name="40% - Accent1 2 2 6" xfId="4449"/>
    <cellStyle name="40% - Accent1 2 2 6 2" xfId="10071"/>
    <cellStyle name="40% - Accent1 2 2 7" xfId="5316"/>
    <cellStyle name="40% - Accent1 2 2 7 2" xfId="10818"/>
    <cellStyle name="40% - Accent1 2 2 8" xfId="5850"/>
    <cellStyle name="40% - Accent1 2 2 8 2" xfId="11187"/>
    <cellStyle name="40% - Accent1 2 2 9" xfId="6219"/>
    <cellStyle name="40% - Accent1 2 2 9 2" xfId="11554"/>
    <cellStyle name="40% - Accent1 2 3" xfId="4132"/>
    <cellStyle name="40% - Accent1 2 3 2" xfId="9760"/>
    <cellStyle name="40% - Accent1 2 4" xfId="2543"/>
    <cellStyle name="40% - Accent1 2 5" xfId="5225"/>
    <cellStyle name="40% - Accent1 2 6" xfId="319"/>
    <cellStyle name="40% - Accent1 2 7" xfId="6455"/>
    <cellStyle name="40% - Accent1 3" xfId="1415"/>
    <cellStyle name="40% - Accent1 3 2" xfId="2241"/>
    <cellStyle name="40% - Accent1 3 2 2" xfId="8189"/>
    <cellStyle name="40% - Accent1 3 3" xfId="3847"/>
    <cellStyle name="40% - Accent1 3 3 2" xfId="9479"/>
    <cellStyle name="40% - Accent1 3 4" xfId="4739"/>
    <cellStyle name="40% - Accent1 3 4 2" xfId="10361"/>
    <cellStyle name="40% - Accent1 3 5" xfId="7369"/>
    <cellStyle name="40% - Accent1 4" xfId="920"/>
    <cellStyle name="40% - Accent1 4 2" xfId="3354"/>
    <cellStyle name="40% - Accent1 4 2 2" xfId="8996"/>
    <cellStyle name="40% - Accent1 4 3" xfId="6886"/>
    <cellStyle name="40% - Accent1 5" xfId="1758"/>
    <cellStyle name="40% - Accent1 5 2" xfId="3037"/>
    <cellStyle name="40% - Accent1 5 2 2" xfId="8695"/>
    <cellStyle name="40% - Accent1 5 3" xfId="7706"/>
    <cellStyle name="40% - Accent1 6" xfId="4131"/>
    <cellStyle name="40% - Accent1 6 2" xfId="9759"/>
    <cellStyle name="40% - Accent1 7" xfId="2649"/>
    <cellStyle name="40% - Accent1 7 2" xfId="8499"/>
    <cellStyle name="40% - Accent1 8" xfId="4256"/>
    <cellStyle name="40% - Accent1 8 2" xfId="9878"/>
    <cellStyle name="40% - Accent1 9" xfId="5180"/>
    <cellStyle name="40% - Accent1 9 2" xfId="10760"/>
    <cellStyle name="40% - Accent2" xfId="26" builtinId="35" customBuiltin="1"/>
    <cellStyle name="40% - Accent2 10" xfId="5794"/>
    <cellStyle name="40% - Accent2 10 2" xfId="11131"/>
    <cellStyle name="40% - Accent2 11" xfId="6162"/>
    <cellStyle name="40% - Accent2 11 2" xfId="11498"/>
    <cellStyle name="40% - Accent2 12" xfId="94"/>
    <cellStyle name="40% - Accent2 12 2" xfId="11751"/>
    <cellStyle name="40% - Accent2 13" xfId="6443"/>
    <cellStyle name="40% - Accent2 2" xfId="66"/>
    <cellStyle name="40% - Accent2 2 2" xfId="2544"/>
    <cellStyle name="40% - Accent2 2 3" xfId="5226"/>
    <cellStyle name="40% - Accent2 2 4" xfId="320"/>
    <cellStyle name="40% - Accent2 2 5" xfId="6457"/>
    <cellStyle name="40% - Accent2 3" xfId="1417"/>
    <cellStyle name="40% - Accent2 3 2" xfId="2243"/>
    <cellStyle name="40% - Accent2 3 2 2" xfId="8191"/>
    <cellStyle name="40% - Accent2 3 3" xfId="3849"/>
    <cellStyle name="40% - Accent2 3 3 2" xfId="9481"/>
    <cellStyle name="40% - Accent2 3 4" xfId="4741"/>
    <cellStyle name="40% - Accent2 3 4 2" xfId="10363"/>
    <cellStyle name="40% - Accent2 3 5" xfId="7371"/>
    <cellStyle name="40% - Accent2 4" xfId="922"/>
    <cellStyle name="40% - Accent2 4 2" xfId="3356"/>
    <cellStyle name="40% - Accent2 4 2 2" xfId="8998"/>
    <cellStyle name="40% - Accent2 4 3" xfId="6888"/>
    <cellStyle name="40% - Accent2 5" xfId="1760"/>
    <cellStyle name="40% - Accent2 5 2" xfId="3039"/>
    <cellStyle name="40% - Accent2 5 2 2" xfId="8697"/>
    <cellStyle name="40% - Accent2 5 3" xfId="7708"/>
    <cellStyle name="40% - Accent2 6" xfId="4133"/>
    <cellStyle name="40% - Accent2 6 2" xfId="9761"/>
    <cellStyle name="40% - Accent2 7" xfId="2653"/>
    <cellStyle name="40% - Accent2 7 2" xfId="8501"/>
    <cellStyle name="40% - Accent2 8" xfId="4258"/>
    <cellStyle name="40% - Accent2 8 2" xfId="9880"/>
    <cellStyle name="40% - Accent2 9" xfId="5184"/>
    <cellStyle name="40% - Accent2 9 2" xfId="10762"/>
    <cellStyle name="40% - Accent3" xfId="30" builtinId="39" customBuiltin="1"/>
    <cellStyle name="40% - Accent3 10" xfId="5796"/>
    <cellStyle name="40% - Accent3 10 2" xfId="11133"/>
    <cellStyle name="40% - Accent3 11" xfId="6164"/>
    <cellStyle name="40% - Accent3 11 2" xfId="11500"/>
    <cellStyle name="40% - Accent3 12" xfId="88"/>
    <cellStyle name="40% - Accent3 12 2" xfId="11757"/>
    <cellStyle name="40% - Accent3 13" xfId="6445"/>
    <cellStyle name="40% - Accent3 2" xfId="70"/>
    <cellStyle name="40% - Accent3 2 2" xfId="426"/>
    <cellStyle name="40% - Accent3 2 2 10" xfId="6644"/>
    <cellStyle name="40% - Accent3 2 2 2" xfId="1604"/>
    <cellStyle name="40% - Accent3 2 2 2 2" xfId="2430"/>
    <cellStyle name="40% - Accent3 2 2 2 2 2" xfId="8378"/>
    <cellStyle name="40% - Accent3 2 2 2 3" xfId="4036"/>
    <cellStyle name="40% - Accent3 2 2 2 3 2" xfId="9668"/>
    <cellStyle name="40% - Accent3 2 2 2 4" xfId="4928"/>
    <cellStyle name="40% - Accent3 2 2 2 4 2" xfId="10550"/>
    <cellStyle name="40% - Accent3 2 2 2 5" xfId="7558"/>
    <cellStyle name="40% - Accent3 2 2 3" xfId="1118"/>
    <cellStyle name="40% - Accent3 2 2 3 2" xfId="3552"/>
    <cellStyle name="40% - Accent3 2 2 3 2 2" xfId="9190"/>
    <cellStyle name="40% - Accent3 2 2 3 3" xfId="7080"/>
    <cellStyle name="40% - Accent3 2 2 4" xfId="1952"/>
    <cellStyle name="40% - Accent3 2 2 4 2" xfId="3104"/>
    <cellStyle name="40% - Accent3 2 2 4 2 2" xfId="8754"/>
    <cellStyle name="40% - Accent3 2 2 4 3" xfId="7900"/>
    <cellStyle name="40% - Accent3 2 2 5" xfId="2678"/>
    <cellStyle name="40% - Accent3 2 2 5 2" xfId="8517"/>
    <cellStyle name="40% - Accent3 2 2 6" xfId="4450"/>
    <cellStyle name="40% - Accent3 2 2 6 2" xfId="10072"/>
    <cellStyle name="40% - Accent3 2 2 7" xfId="5317"/>
    <cellStyle name="40% - Accent3 2 2 7 2" xfId="10819"/>
    <cellStyle name="40% - Accent3 2 2 8" xfId="5851"/>
    <cellStyle name="40% - Accent3 2 2 8 2" xfId="11188"/>
    <cellStyle name="40% - Accent3 2 2 9" xfId="6220"/>
    <cellStyle name="40% - Accent3 2 2 9 2" xfId="11555"/>
    <cellStyle name="40% - Accent3 2 3" xfId="4135"/>
    <cellStyle name="40% - Accent3 2 3 2" xfId="9763"/>
    <cellStyle name="40% - Accent3 2 4" xfId="2545"/>
    <cellStyle name="40% - Accent3 2 5" xfId="5227"/>
    <cellStyle name="40% - Accent3 2 6" xfId="321"/>
    <cellStyle name="40% - Accent3 2 7" xfId="6459"/>
    <cellStyle name="40% - Accent3 3" xfId="1419"/>
    <cellStyle name="40% - Accent3 3 2" xfId="2245"/>
    <cellStyle name="40% - Accent3 3 2 2" xfId="8193"/>
    <cellStyle name="40% - Accent3 3 3" xfId="3851"/>
    <cellStyle name="40% - Accent3 3 3 2" xfId="9483"/>
    <cellStyle name="40% - Accent3 3 4" xfId="4743"/>
    <cellStyle name="40% - Accent3 3 4 2" xfId="10365"/>
    <cellStyle name="40% - Accent3 3 5" xfId="7373"/>
    <cellStyle name="40% - Accent3 4" xfId="924"/>
    <cellStyle name="40% - Accent3 4 2" xfId="3358"/>
    <cellStyle name="40% - Accent3 4 2 2" xfId="9000"/>
    <cellStyle name="40% - Accent3 4 3" xfId="6890"/>
    <cellStyle name="40% - Accent3 5" xfId="1762"/>
    <cellStyle name="40% - Accent3 5 2" xfId="3041"/>
    <cellStyle name="40% - Accent3 5 2 2" xfId="8699"/>
    <cellStyle name="40% - Accent3 5 3" xfId="7710"/>
    <cellStyle name="40% - Accent3 6" xfId="4134"/>
    <cellStyle name="40% - Accent3 6 2" xfId="9762"/>
    <cellStyle name="40% - Accent3 7" xfId="2657"/>
    <cellStyle name="40% - Accent3 7 2" xfId="8503"/>
    <cellStyle name="40% - Accent3 8" xfId="4260"/>
    <cellStyle name="40% - Accent3 8 2" xfId="9882"/>
    <cellStyle name="40% - Accent3 9" xfId="5188"/>
    <cellStyle name="40% - Accent3 9 2" xfId="10764"/>
    <cellStyle name="40% - Accent4" xfId="34" builtinId="43" customBuiltin="1"/>
    <cellStyle name="40% - Accent4 10" xfId="5798"/>
    <cellStyle name="40% - Accent4 10 2" xfId="11135"/>
    <cellStyle name="40% - Accent4 11" xfId="6166"/>
    <cellStyle name="40% - Accent4 11 2" xfId="11502"/>
    <cellStyle name="40% - Accent4 12" xfId="91"/>
    <cellStyle name="40% - Accent4 12 2" xfId="11745"/>
    <cellStyle name="40% - Accent4 13" xfId="6447"/>
    <cellStyle name="40% - Accent4 2" xfId="74"/>
    <cellStyle name="40% - Accent4 2 2" xfId="427"/>
    <cellStyle name="40% - Accent4 2 2 10" xfId="6645"/>
    <cellStyle name="40% - Accent4 2 2 2" xfId="1605"/>
    <cellStyle name="40% - Accent4 2 2 2 2" xfId="2431"/>
    <cellStyle name="40% - Accent4 2 2 2 2 2" xfId="8379"/>
    <cellStyle name="40% - Accent4 2 2 2 3" xfId="4037"/>
    <cellStyle name="40% - Accent4 2 2 2 3 2" xfId="9669"/>
    <cellStyle name="40% - Accent4 2 2 2 4" xfId="4929"/>
    <cellStyle name="40% - Accent4 2 2 2 4 2" xfId="10551"/>
    <cellStyle name="40% - Accent4 2 2 2 5" xfId="7559"/>
    <cellStyle name="40% - Accent4 2 2 3" xfId="1119"/>
    <cellStyle name="40% - Accent4 2 2 3 2" xfId="3553"/>
    <cellStyle name="40% - Accent4 2 2 3 2 2" xfId="9191"/>
    <cellStyle name="40% - Accent4 2 2 3 3" xfId="7081"/>
    <cellStyle name="40% - Accent4 2 2 4" xfId="1953"/>
    <cellStyle name="40% - Accent4 2 2 4 2" xfId="3105"/>
    <cellStyle name="40% - Accent4 2 2 4 2 2" xfId="8755"/>
    <cellStyle name="40% - Accent4 2 2 4 3" xfId="7901"/>
    <cellStyle name="40% - Accent4 2 2 5" xfId="2679"/>
    <cellStyle name="40% - Accent4 2 2 5 2" xfId="8518"/>
    <cellStyle name="40% - Accent4 2 2 6" xfId="4451"/>
    <cellStyle name="40% - Accent4 2 2 6 2" xfId="10073"/>
    <cellStyle name="40% - Accent4 2 2 7" xfId="5318"/>
    <cellStyle name="40% - Accent4 2 2 7 2" xfId="10820"/>
    <cellStyle name="40% - Accent4 2 2 8" xfId="5852"/>
    <cellStyle name="40% - Accent4 2 2 8 2" xfId="11189"/>
    <cellStyle name="40% - Accent4 2 2 9" xfId="6221"/>
    <cellStyle name="40% - Accent4 2 2 9 2" xfId="11556"/>
    <cellStyle name="40% - Accent4 2 3" xfId="4137"/>
    <cellStyle name="40% - Accent4 2 3 2" xfId="9765"/>
    <cellStyle name="40% - Accent4 2 4" xfId="2546"/>
    <cellStyle name="40% - Accent4 2 5" xfId="5228"/>
    <cellStyle name="40% - Accent4 2 6" xfId="322"/>
    <cellStyle name="40% - Accent4 2 7" xfId="6461"/>
    <cellStyle name="40% - Accent4 3" xfId="1421"/>
    <cellStyle name="40% - Accent4 3 2" xfId="2247"/>
    <cellStyle name="40% - Accent4 3 2 2" xfId="8195"/>
    <cellStyle name="40% - Accent4 3 3" xfId="3853"/>
    <cellStyle name="40% - Accent4 3 3 2" xfId="9485"/>
    <cellStyle name="40% - Accent4 3 4" xfId="4745"/>
    <cellStyle name="40% - Accent4 3 4 2" xfId="10367"/>
    <cellStyle name="40% - Accent4 3 5" xfId="7375"/>
    <cellStyle name="40% - Accent4 4" xfId="926"/>
    <cellStyle name="40% - Accent4 4 2" xfId="3360"/>
    <cellStyle name="40% - Accent4 4 2 2" xfId="9002"/>
    <cellStyle name="40% - Accent4 4 3" xfId="6892"/>
    <cellStyle name="40% - Accent4 5" xfId="1764"/>
    <cellStyle name="40% - Accent4 5 2" xfId="3043"/>
    <cellStyle name="40% - Accent4 5 2 2" xfId="8701"/>
    <cellStyle name="40% - Accent4 5 3" xfId="7712"/>
    <cellStyle name="40% - Accent4 6" xfId="4136"/>
    <cellStyle name="40% - Accent4 6 2" xfId="9764"/>
    <cellStyle name="40% - Accent4 7" xfId="2661"/>
    <cellStyle name="40% - Accent4 7 2" xfId="8505"/>
    <cellStyle name="40% - Accent4 8" xfId="4262"/>
    <cellStyle name="40% - Accent4 8 2" xfId="9884"/>
    <cellStyle name="40% - Accent4 9" xfId="5192"/>
    <cellStyle name="40% - Accent4 9 2" xfId="10766"/>
    <cellStyle name="40% - Accent5" xfId="38" builtinId="47" customBuiltin="1"/>
    <cellStyle name="40% - Accent5 10" xfId="5800"/>
    <cellStyle name="40% - Accent5 10 2" xfId="11137"/>
    <cellStyle name="40% - Accent5 11" xfId="6168"/>
    <cellStyle name="40% - Accent5 11 2" xfId="11504"/>
    <cellStyle name="40% - Accent5 12" xfId="87"/>
    <cellStyle name="40% - Accent5 12 2" xfId="11743"/>
    <cellStyle name="40% - Accent5 13" xfId="6449"/>
    <cellStyle name="40% - Accent5 2" xfId="78"/>
    <cellStyle name="40% - Accent5 2 2" xfId="428"/>
    <cellStyle name="40% - Accent5 2 2 10" xfId="6646"/>
    <cellStyle name="40% - Accent5 2 2 2" xfId="1606"/>
    <cellStyle name="40% - Accent5 2 2 2 2" xfId="2432"/>
    <cellStyle name="40% - Accent5 2 2 2 2 2" xfId="8380"/>
    <cellStyle name="40% - Accent5 2 2 2 3" xfId="4038"/>
    <cellStyle name="40% - Accent5 2 2 2 3 2" xfId="9670"/>
    <cellStyle name="40% - Accent5 2 2 2 4" xfId="4930"/>
    <cellStyle name="40% - Accent5 2 2 2 4 2" xfId="10552"/>
    <cellStyle name="40% - Accent5 2 2 2 5" xfId="7560"/>
    <cellStyle name="40% - Accent5 2 2 3" xfId="1120"/>
    <cellStyle name="40% - Accent5 2 2 3 2" xfId="3554"/>
    <cellStyle name="40% - Accent5 2 2 3 2 2" xfId="9192"/>
    <cellStyle name="40% - Accent5 2 2 3 3" xfId="7082"/>
    <cellStyle name="40% - Accent5 2 2 4" xfId="1954"/>
    <cellStyle name="40% - Accent5 2 2 4 2" xfId="3106"/>
    <cellStyle name="40% - Accent5 2 2 4 2 2" xfId="8756"/>
    <cellStyle name="40% - Accent5 2 2 4 3" xfId="7902"/>
    <cellStyle name="40% - Accent5 2 2 5" xfId="2680"/>
    <cellStyle name="40% - Accent5 2 2 5 2" xfId="8519"/>
    <cellStyle name="40% - Accent5 2 2 6" xfId="4452"/>
    <cellStyle name="40% - Accent5 2 2 6 2" xfId="10074"/>
    <cellStyle name="40% - Accent5 2 2 7" xfId="5319"/>
    <cellStyle name="40% - Accent5 2 2 7 2" xfId="10821"/>
    <cellStyle name="40% - Accent5 2 2 8" xfId="5853"/>
    <cellStyle name="40% - Accent5 2 2 8 2" xfId="11190"/>
    <cellStyle name="40% - Accent5 2 2 9" xfId="6222"/>
    <cellStyle name="40% - Accent5 2 2 9 2" xfId="11557"/>
    <cellStyle name="40% - Accent5 2 3" xfId="4139"/>
    <cellStyle name="40% - Accent5 2 3 2" xfId="9767"/>
    <cellStyle name="40% - Accent5 2 4" xfId="2547"/>
    <cellStyle name="40% - Accent5 2 5" xfId="5229"/>
    <cellStyle name="40% - Accent5 2 6" xfId="323"/>
    <cellStyle name="40% - Accent5 2 7" xfId="6463"/>
    <cellStyle name="40% - Accent5 3" xfId="1423"/>
    <cellStyle name="40% - Accent5 3 2" xfId="2249"/>
    <cellStyle name="40% - Accent5 3 2 2" xfId="8197"/>
    <cellStyle name="40% - Accent5 3 3" xfId="3855"/>
    <cellStyle name="40% - Accent5 3 3 2" xfId="9487"/>
    <cellStyle name="40% - Accent5 3 4" xfId="4747"/>
    <cellStyle name="40% - Accent5 3 4 2" xfId="10369"/>
    <cellStyle name="40% - Accent5 3 5" xfId="7377"/>
    <cellStyle name="40% - Accent5 4" xfId="928"/>
    <cellStyle name="40% - Accent5 4 2" xfId="3362"/>
    <cellStyle name="40% - Accent5 4 2 2" xfId="9004"/>
    <cellStyle name="40% - Accent5 4 3" xfId="6894"/>
    <cellStyle name="40% - Accent5 5" xfId="1766"/>
    <cellStyle name="40% - Accent5 5 2" xfId="3045"/>
    <cellStyle name="40% - Accent5 5 2 2" xfId="8703"/>
    <cellStyle name="40% - Accent5 5 3" xfId="7714"/>
    <cellStyle name="40% - Accent5 6" xfId="4138"/>
    <cellStyle name="40% - Accent5 6 2" xfId="9766"/>
    <cellStyle name="40% - Accent5 7" xfId="2665"/>
    <cellStyle name="40% - Accent5 7 2" xfId="8507"/>
    <cellStyle name="40% - Accent5 8" xfId="4264"/>
    <cellStyle name="40% - Accent5 8 2" xfId="9886"/>
    <cellStyle name="40% - Accent5 9" xfId="5196"/>
    <cellStyle name="40% - Accent5 9 2" xfId="10768"/>
    <cellStyle name="40% - Accent6" xfId="42" builtinId="51" customBuiltin="1"/>
    <cellStyle name="40% - Accent6 10" xfId="5802"/>
    <cellStyle name="40% - Accent6 10 2" xfId="11139"/>
    <cellStyle name="40% - Accent6 11" xfId="6170"/>
    <cellStyle name="40% - Accent6 11 2" xfId="11506"/>
    <cellStyle name="40% - Accent6 12" xfId="95"/>
    <cellStyle name="40% - Accent6 12 2" xfId="11758"/>
    <cellStyle name="40% - Accent6 13" xfId="6451"/>
    <cellStyle name="40% - Accent6 2" xfId="82"/>
    <cellStyle name="40% - Accent6 2 2" xfId="429"/>
    <cellStyle name="40% - Accent6 2 2 10" xfId="6647"/>
    <cellStyle name="40% - Accent6 2 2 2" xfId="1607"/>
    <cellStyle name="40% - Accent6 2 2 2 2" xfId="2433"/>
    <cellStyle name="40% - Accent6 2 2 2 2 2" xfId="8381"/>
    <cellStyle name="40% - Accent6 2 2 2 3" xfId="4039"/>
    <cellStyle name="40% - Accent6 2 2 2 3 2" xfId="9671"/>
    <cellStyle name="40% - Accent6 2 2 2 4" xfId="4931"/>
    <cellStyle name="40% - Accent6 2 2 2 4 2" xfId="10553"/>
    <cellStyle name="40% - Accent6 2 2 2 5" xfId="7561"/>
    <cellStyle name="40% - Accent6 2 2 3" xfId="1121"/>
    <cellStyle name="40% - Accent6 2 2 3 2" xfId="3555"/>
    <cellStyle name="40% - Accent6 2 2 3 2 2" xfId="9193"/>
    <cellStyle name="40% - Accent6 2 2 3 3" xfId="7083"/>
    <cellStyle name="40% - Accent6 2 2 4" xfId="1955"/>
    <cellStyle name="40% - Accent6 2 2 4 2" xfId="3107"/>
    <cellStyle name="40% - Accent6 2 2 4 2 2" xfId="8757"/>
    <cellStyle name="40% - Accent6 2 2 4 3" xfId="7903"/>
    <cellStyle name="40% - Accent6 2 2 5" xfId="2681"/>
    <cellStyle name="40% - Accent6 2 2 5 2" xfId="8520"/>
    <cellStyle name="40% - Accent6 2 2 6" xfId="4453"/>
    <cellStyle name="40% - Accent6 2 2 6 2" xfId="10075"/>
    <cellStyle name="40% - Accent6 2 2 7" xfId="5320"/>
    <cellStyle name="40% - Accent6 2 2 7 2" xfId="10822"/>
    <cellStyle name="40% - Accent6 2 2 8" xfId="5854"/>
    <cellStyle name="40% - Accent6 2 2 8 2" xfId="11191"/>
    <cellStyle name="40% - Accent6 2 2 9" xfId="6223"/>
    <cellStyle name="40% - Accent6 2 2 9 2" xfId="11558"/>
    <cellStyle name="40% - Accent6 2 3" xfId="4141"/>
    <cellStyle name="40% - Accent6 2 3 2" xfId="9769"/>
    <cellStyle name="40% - Accent6 2 4" xfId="2548"/>
    <cellStyle name="40% - Accent6 2 5" xfId="5230"/>
    <cellStyle name="40% - Accent6 2 6" xfId="324"/>
    <cellStyle name="40% - Accent6 2 7" xfId="6465"/>
    <cellStyle name="40% - Accent6 3" xfId="1425"/>
    <cellStyle name="40% - Accent6 3 2" xfId="2251"/>
    <cellStyle name="40% - Accent6 3 2 2" xfId="8199"/>
    <cellStyle name="40% - Accent6 3 3" xfId="3857"/>
    <cellStyle name="40% - Accent6 3 3 2" xfId="9489"/>
    <cellStyle name="40% - Accent6 3 4" xfId="4749"/>
    <cellStyle name="40% - Accent6 3 4 2" xfId="10371"/>
    <cellStyle name="40% - Accent6 3 5" xfId="7379"/>
    <cellStyle name="40% - Accent6 4" xfId="930"/>
    <cellStyle name="40% - Accent6 4 2" xfId="3364"/>
    <cellStyle name="40% - Accent6 4 2 2" xfId="9006"/>
    <cellStyle name="40% - Accent6 4 3" xfId="6896"/>
    <cellStyle name="40% - Accent6 5" xfId="1768"/>
    <cellStyle name="40% - Accent6 5 2" xfId="3047"/>
    <cellStyle name="40% - Accent6 5 2 2" xfId="8705"/>
    <cellStyle name="40% - Accent6 5 3" xfId="7716"/>
    <cellStyle name="40% - Accent6 6" xfId="4140"/>
    <cellStyle name="40% - Accent6 6 2" xfId="9768"/>
    <cellStyle name="40% - Accent6 7" xfId="2669"/>
    <cellStyle name="40% - Accent6 7 2" xfId="8509"/>
    <cellStyle name="40% - Accent6 8" xfId="4266"/>
    <cellStyle name="40% - Accent6 8 2" xfId="9888"/>
    <cellStyle name="40% - Accent6 9" xfId="5200"/>
    <cellStyle name="40% - Accent6 9 2" xfId="10770"/>
    <cellStyle name="60% - Accent1" xfId="23" builtinId="32" customBuiltin="1"/>
    <cellStyle name="60% - Accent1 2" xfId="63"/>
    <cellStyle name="60% - Accent1 2 2" xfId="430"/>
    <cellStyle name="60% - Accent1 2 2 2" xfId="2682"/>
    <cellStyle name="60% - Accent1 2 2 3" xfId="5321"/>
    <cellStyle name="60% - Accent1 2 3" xfId="2549"/>
    <cellStyle name="60% - Accent1 2 4" xfId="5231"/>
    <cellStyle name="60% - Accent1 2 5" xfId="325"/>
    <cellStyle name="60% - Accent1 3" xfId="2650"/>
    <cellStyle name="60% - Accent1 4" xfId="5181"/>
    <cellStyle name="60% - Accent2" xfId="27" builtinId="36" customBuiltin="1"/>
    <cellStyle name="60% - Accent2 2" xfId="67"/>
    <cellStyle name="60% - Accent2 2 2" xfId="431"/>
    <cellStyle name="60% - Accent2 2 2 2" xfId="2683"/>
    <cellStyle name="60% - Accent2 2 2 3" xfId="5322"/>
    <cellStyle name="60% - Accent2 2 3" xfId="2550"/>
    <cellStyle name="60% - Accent2 2 4" xfId="5232"/>
    <cellStyle name="60% - Accent2 2 5" xfId="326"/>
    <cellStyle name="60% - Accent2 3" xfId="2654"/>
    <cellStyle name="60% - Accent2 4" xfId="5185"/>
    <cellStyle name="60% - Accent3" xfId="31" builtinId="40" customBuiltin="1"/>
    <cellStyle name="60% - Accent3 2" xfId="71"/>
    <cellStyle name="60% - Accent3 2 2" xfId="432"/>
    <cellStyle name="60% - Accent3 2 2 2" xfId="2684"/>
    <cellStyle name="60% - Accent3 2 2 3" xfId="5323"/>
    <cellStyle name="60% - Accent3 2 3" xfId="2551"/>
    <cellStyle name="60% - Accent3 2 4" xfId="5233"/>
    <cellStyle name="60% - Accent3 2 5" xfId="327"/>
    <cellStyle name="60% - Accent3 3" xfId="2658"/>
    <cellStyle name="60% - Accent3 4" xfId="5189"/>
    <cellStyle name="60% - Accent4" xfId="35" builtinId="44" customBuiltin="1"/>
    <cellStyle name="60% - Accent4 2" xfId="75"/>
    <cellStyle name="60% - Accent4 2 2" xfId="433"/>
    <cellStyle name="60% - Accent4 2 2 2" xfId="2685"/>
    <cellStyle name="60% - Accent4 2 2 3" xfId="5324"/>
    <cellStyle name="60% - Accent4 2 3" xfId="2552"/>
    <cellStyle name="60% - Accent4 2 4" xfId="5234"/>
    <cellStyle name="60% - Accent4 2 5" xfId="328"/>
    <cellStyle name="60% - Accent4 3" xfId="2662"/>
    <cellStyle name="60% - Accent4 4" xfId="5193"/>
    <cellStyle name="60% - Accent5" xfId="39" builtinId="48" customBuiltin="1"/>
    <cellStyle name="60% - Accent5 2" xfId="79"/>
    <cellStyle name="60% - Accent5 2 2" xfId="434"/>
    <cellStyle name="60% - Accent5 2 2 2" xfId="2686"/>
    <cellStyle name="60% - Accent5 2 2 3" xfId="5325"/>
    <cellStyle name="60% - Accent5 2 3" xfId="2553"/>
    <cellStyle name="60% - Accent5 2 4" xfId="5235"/>
    <cellStyle name="60% - Accent5 2 5" xfId="329"/>
    <cellStyle name="60% - Accent5 3" xfId="2666"/>
    <cellStyle name="60% - Accent5 4" xfId="5197"/>
    <cellStyle name="60% - Accent6" xfId="43" builtinId="52" customBuiltin="1"/>
    <cellStyle name="60% - Accent6 2" xfId="83"/>
    <cellStyle name="60% - Accent6 2 2" xfId="435"/>
    <cellStyle name="60% - Accent6 2 2 2" xfId="2687"/>
    <cellStyle name="60% - Accent6 2 2 3" xfId="5326"/>
    <cellStyle name="60% - Accent6 2 3" xfId="2554"/>
    <cellStyle name="60% - Accent6 2 4" xfId="5236"/>
    <cellStyle name="60% - Accent6 2 5" xfId="330"/>
    <cellStyle name="60% - Accent6 3" xfId="2670"/>
    <cellStyle name="60% - Accent6 4" xfId="5201"/>
    <cellStyle name="Accent1" xfId="20" builtinId="29" customBuiltin="1"/>
    <cellStyle name="Accent1 2" xfId="60"/>
    <cellStyle name="Accent1 2 2" xfId="436"/>
    <cellStyle name="Accent1 2 2 2" xfId="2688"/>
    <cellStyle name="Accent1 2 2 3" xfId="5327"/>
    <cellStyle name="Accent1 2 3" xfId="2555"/>
    <cellStyle name="Accent1 2 4" xfId="5237"/>
    <cellStyle name="Accent1 2 5" xfId="331"/>
    <cellStyle name="Accent1 3" xfId="2647"/>
    <cellStyle name="Accent1 4" xfId="5178"/>
    <cellStyle name="Accent2" xfId="24" builtinId="33" customBuiltin="1"/>
    <cellStyle name="Accent2 2" xfId="64"/>
    <cellStyle name="Accent2 2 2" xfId="437"/>
    <cellStyle name="Accent2 2 2 2" xfId="2689"/>
    <cellStyle name="Accent2 2 2 3" xfId="5328"/>
    <cellStyle name="Accent2 2 3" xfId="2556"/>
    <cellStyle name="Accent2 2 4" xfId="5238"/>
    <cellStyle name="Accent2 2 5" xfId="332"/>
    <cellStyle name="Accent2 3" xfId="2651"/>
    <cellStyle name="Accent2 4" xfId="5182"/>
    <cellStyle name="Accent3" xfId="28" builtinId="37" customBuiltin="1"/>
    <cellStyle name="Accent3 2" xfId="68"/>
    <cellStyle name="Accent3 2 2" xfId="438"/>
    <cellStyle name="Accent3 2 2 2" xfId="2690"/>
    <cellStyle name="Accent3 2 2 3" xfId="5329"/>
    <cellStyle name="Accent3 2 3" xfId="2557"/>
    <cellStyle name="Accent3 2 4" xfId="5239"/>
    <cellStyle name="Accent3 2 5" xfId="333"/>
    <cellStyle name="Accent3 3" xfId="2655"/>
    <cellStyle name="Accent3 4" xfId="5186"/>
    <cellStyle name="Accent4" xfId="32" builtinId="41" customBuiltin="1"/>
    <cellStyle name="Accent4 2" xfId="72"/>
    <cellStyle name="Accent4 2 2" xfId="439"/>
    <cellStyle name="Accent4 2 2 2" xfId="2691"/>
    <cellStyle name="Accent4 2 2 3" xfId="5330"/>
    <cellStyle name="Accent4 2 3" xfId="2558"/>
    <cellStyle name="Accent4 2 4" xfId="5240"/>
    <cellStyle name="Accent4 2 5" xfId="334"/>
    <cellStyle name="Accent4 3" xfId="2659"/>
    <cellStyle name="Accent4 4" xfId="5190"/>
    <cellStyle name="Accent5" xfId="36" builtinId="45" customBuiltin="1"/>
    <cellStyle name="Accent5 2" xfId="76"/>
    <cellStyle name="Accent5 2 2" xfId="2559"/>
    <cellStyle name="Accent5 2 3" xfId="5241"/>
    <cellStyle name="Accent5 2 4" xfId="335"/>
    <cellStyle name="Accent5 3" xfId="2663"/>
    <cellStyle name="Accent5 4" xfId="5194"/>
    <cellStyle name="Accent6" xfId="40" builtinId="49" customBuiltin="1"/>
    <cellStyle name="Accent6 2" xfId="80"/>
    <cellStyle name="Accent6 2 2" xfId="440"/>
    <cellStyle name="Accent6 2 2 2" xfId="2692"/>
    <cellStyle name="Accent6 2 2 3" xfId="5331"/>
    <cellStyle name="Accent6 2 3" xfId="2560"/>
    <cellStyle name="Accent6 2 4" xfId="5242"/>
    <cellStyle name="Accent6 2 5" xfId="336"/>
    <cellStyle name="Accent6 3" xfId="2667"/>
    <cellStyle name="Accent6 4" xfId="5198"/>
    <cellStyle name="Bad" xfId="10" builtinId="27" customBuiltin="1"/>
    <cellStyle name="Bad 2" xfId="50"/>
    <cellStyle name="Bad 2 2" xfId="441"/>
    <cellStyle name="Bad 2 2 2" xfId="2693"/>
    <cellStyle name="Bad 2 2 3" xfId="5332"/>
    <cellStyle name="Bad 2 3" xfId="2561"/>
    <cellStyle name="Bad 2 4" xfId="5243"/>
    <cellStyle name="Bad 2 5" xfId="337"/>
    <cellStyle name="Bad 3" xfId="2637"/>
    <cellStyle name="Bad 4" xfId="5168"/>
    <cellStyle name="Calculation" xfId="14" builtinId="22" customBuiltin="1"/>
    <cellStyle name="Calculation 2" xfId="54"/>
    <cellStyle name="Calculation 2 2" xfId="442"/>
    <cellStyle name="Calculation 2 2 2" xfId="2694"/>
    <cellStyle name="Calculation 2 2 3" xfId="5333"/>
    <cellStyle name="Calculation 2 3" xfId="2562"/>
    <cellStyle name="Calculation 2 4" xfId="5244"/>
    <cellStyle name="Calculation 2 5" xfId="338"/>
    <cellStyle name="Calculation 3" xfId="2641"/>
    <cellStyle name="Calculation 4" xfId="5172"/>
    <cellStyle name="Check Cell" xfId="16" builtinId="23" customBuiltin="1"/>
    <cellStyle name="Check Cell 2" xfId="56"/>
    <cellStyle name="Check Cell 2 2" xfId="2563"/>
    <cellStyle name="Check Cell 2 3" xfId="5245"/>
    <cellStyle name="Check Cell 2 4" xfId="339"/>
    <cellStyle name="Check Cell 3" xfId="2643"/>
    <cellStyle name="Check Cell 4" xfId="5174"/>
    <cellStyle name="Comma" xfId="1" builtinId="3"/>
    <cellStyle name="Comma 2" xfId="100"/>
    <cellStyle name="Comma 2 2" xfId="112"/>
    <cellStyle name="Comma 2 2 2" xfId="140"/>
    <cellStyle name="Comma 2 2 3" xfId="341"/>
    <cellStyle name="Comma 2 3" xfId="134"/>
    <cellStyle name="Comma 2 4" xfId="160"/>
    <cellStyle name="Comma 2 4 2" xfId="444"/>
    <cellStyle name="Comma 2 5" xfId="155"/>
    <cellStyle name="Comma 2 5 2" xfId="445"/>
    <cellStyle name="Comma 2 6" xfId="369"/>
    <cellStyle name="Comma 2 7" xfId="446"/>
    <cellStyle name="Comma 2 8" xfId="111"/>
    <cellStyle name="Comma 2 9" xfId="107"/>
    <cellStyle name="Comma 3" xfId="113"/>
    <cellStyle name="Comma 3 2" xfId="114"/>
    <cellStyle name="Comma 3 2 2" xfId="145"/>
    <cellStyle name="Comma 3 2 3" xfId="365"/>
    <cellStyle name="Comma 3 3" xfId="138"/>
    <cellStyle name="Comma 3 4" xfId="342"/>
    <cellStyle name="Comma 3 4 2" xfId="447"/>
    <cellStyle name="Comma 3 5" xfId="448"/>
    <cellStyle name="Comma 4" xfId="115"/>
    <cellStyle name="Comma 4 2" xfId="139"/>
    <cellStyle name="Comma 4 3" xfId="343"/>
    <cellStyle name="Comma 5" xfId="116"/>
    <cellStyle name="Comma 5 2" xfId="117"/>
    <cellStyle name="Comma 5 3" xfId="370"/>
    <cellStyle name="Comma 5 4" xfId="363"/>
    <cellStyle name="Comma 6" xfId="133"/>
    <cellStyle name="Comma 7" xfId="340"/>
    <cellStyle name="Comma 8" xfId="443"/>
    <cellStyle name="Comma 8 10" xfId="6648"/>
    <cellStyle name="Comma 8 2" xfId="1608"/>
    <cellStyle name="Comma 8 2 2" xfId="2434"/>
    <cellStyle name="Comma 8 2 2 2" xfId="8382"/>
    <cellStyle name="Comma 8 2 3" xfId="4040"/>
    <cellStyle name="Comma 8 2 3 2" xfId="9672"/>
    <cellStyle name="Comma 8 2 4" xfId="4932"/>
    <cellStyle name="Comma 8 2 4 2" xfId="10554"/>
    <cellStyle name="Comma 8 2 5" xfId="7562"/>
    <cellStyle name="Comma 8 3" xfId="1122"/>
    <cellStyle name="Comma 8 3 2" xfId="3556"/>
    <cellStyle name="Comma 8 3 2 2" xfId="9194"/>
    <cellStyle name="Comma 8 3 3" xfId="7084"/>
    <cellStyle name="Comma 8 4" xfId="1956"/>
    <cellStyle name="Comma 8 4 2" xfId="3108"/>
    <cellStyle name="Comma 8 4 2 2" xfId="8758"/>
    <cellStyle name="Comma 8 4 3" xfId="7904"/>
    <cellStyle name="Comma 8 5" xfId="2695"/>
    <cellStyle name="Comma 8 5 2" xfId="8521"/>
    <cellStyle name="Comma 8 6" xfId="4454"/>
    <cellStyle name="Comma 8 6 2" xfId="10076"/>
    <cellStyle name="Comma 8 7" xfId="5334"/>
    <cellStyle name="Comma 8 7 2" xfId="10824"/>
    <cellStyle name="Comma 8 8" xfId="5855"/>
    <cellStyle name="Comma 8 8 2" xfId="11192"/>
    <cellStyle name="Comma 8 9" xfId="6224"/>
    <cellStyle name="Comma 8 9 2" xfId="11559"/>
    <cellStyle name="Comma 9" xfId="4142"/>
    <cellStyle name="Comma 9 2" xfId="9770"/>
    <cellStyle name="Currency" xfId="2" builtinId="4"/>
    <cellStyle name="Currency 2" xfId="102"/>
    <cellStyle name="Currency 2 2" xfId="118"/>
    <cellStyle name="Currency 2 2 2" xfId="451"/>
    <cellStyle name="Currency 2 3" xfId="136"/>
    <cellStyle name="Currency 2 3 2" xfId="452"/>
    <cellStyle name="Currency 2 4" xfId="453"/>
    <cellStyle name="Currency 2 5" xfId="454"/>
    <cellStyle name="Currency 2 6" xfId="450"/>
    <cellStyle name="Currency 2 7" xfId="108"/>
    <cellStyle name="Currency 3" xfId="119"/>
    <cellStyle name="Currency 3 2" xfId="141"/>
    <cellStyle name="Currency 3 3" xfId="345"/>
    <cellStyle name="Currency 3 4" xfId="1689"/>
    <cellStyle name="Currency 3 4 2" xfId="7638"/>
    <cellStyle name="Currency 4" xfId="120"/>
    <cellStyle name="Currency 4 2" xfId="121"/>
    <cellStyle name="Currency 4 3" xfId="455"/>
    <cellStyle name="Currency 5" xfId="122"/>
    <cellStyle name="Currency 5 2" xfId="146"/>
    <cellStyle name="Currency 5 3" xfId="144"/>
    <cellStyle name="Currency 6" xfId="135"/>
    <cellStyle name="Currency 6 2" xfId="456"/>
    <cellStyle name="Currency 6 2 10" xfId="6650"/>
    <cellStyle name="Currency 6 2 2" xfId="1610"/>
    <cellStyle name="Currency 6 2 2 2" xfId="2436"/>
    <cellStyle name="Currency 6 2 2 2 2" xfId="8384"/>
    <cellStyle name="Currency 6 2 2 3" xfId="4042"/>
    <cellStyle name="Currency 6 2 2 3 2" xfId="9674"/>
    <cellStyle name="Currency 6 2 2 4" xfId="4934"/>
    <cellStyle name="Currency 6 2 2 4 2" xfId="10556"/>
    <cellStyle name="Currency 6 2 2 5" xfId="7564"/>
    <cellStyle name="Currency 6 2 3" xfId="1124"/>
    <cellStyle name="Currency 6 2 3 2" xfId="3558"/>
    <cellStyle name="Currency 6 2 3 2 2" xfId="9196"/>
    <cellStyle name="Currency 6 2 3 3" xfId="7086"/>
    <cellStyle name="Currency 6 2 4" xfId="1958"/>
    <cellStyle name="Currency 6 2 4 2" xfId="3110"/>
    <cellStyle name="Currency 6 2 4 2 2" xfId="8760"/>
    <cellStyle name="Currency 6 2 4 3" xfId="7906"/>
    <cellStyle name="Currency 6 2 5" xfId="2697"/>
    <cellStyle name="Currency 6 2 5 2" xfId="8523"/>
    <cellStyle name="Currency 6 2 6" xfId="4456"/>
    <cellStyle name="Currency 6 2 6 2" xfId="10078"/>
    <cellStyle name="Currency 6 2 7" xfId="5336"/>
    <cellStyle name="Currency 6 2 7 2" xfId="10826"/>
    <cellStyle name="Currency 6 2 8" xfId="5857"/>
    <cellStyle name="Currency 6 2 8 2" xfId="11194"/>
    <cellStyle name="Currency 6 2 9" xfId="6226"/>
    <cellStyle name="Currency 6 2 9 2" xfId="11561"/>
    <cellStyle name="Currency 6 3" xfId="4144"/>
    <cellStyle name="Currency 6 3 2" xfId="9772"/>
    <cellStyle name="Currency 7" xfId="344"/>
    <cellStyle name="Currency 8" xfId="449"/>
    <cellStyle name="Currency 8 10" xfId="6649"/>
    <cellStyle name="Currency 8 2" xfId="1609"/>
    <cellStyle name="Currency 8 2 2" xfId="2435"/>
    <cellStyle name="Currency 8 2 2 2" xfId="8383"/>
    <cellStyle name="Currency 8 2 3" xfId="4041"/>
    <cellStyle name="Currency 8 2 3 2" xfId="9673"/>
    <cellStyle name="Currency 8 2 4" xfId="4933"/>
    <cellStyle name="Currency 8 2 4 2" xfId="10555"/>
    <cellStyle name="Currency 8 2 5" xfId="7563"/>
    <cellStyle name="Currency 8 3" xfId="1123"/>
    <cellStyle name="Currency 8 3 2" xfId="3557"/>
    <cellStyle name="Currency 8 3 2 2" xfId="9195"/>
    <cellStyle name="Currency 8 3 3" xfId="7085"/>
    <cellStyle name="Currency 8 4" xfId="1957"/>
    <cellStyle name="Currency 8 4 2" xfId="3109"/>
    <cellStyle name="Currency 8 4 2 2" xfId="8759"/>
    <cellStyle name="Currency 8 4 3" xfId="7905"/>
    <cellStyle name="Currency 8 5" xfId="2696"/>
    <cellStyle name="Currency 8 5 2" xfId="8522"/>
    <cellStyle name="Currency 8 6" xfId="4455"/>
    <cellStyle name="Currency 8 6 2" xfId="10077"/>
    <cellStyle name="Currency 8 7" xfId="5335"/>
    <cellStyle name="Currency 8 7 2" xfId="10825"/>
    <cellStyle name="Currency 8 8" xfId="5856"/>
    <cellStyle name="Currency 8 8 2" xfId="11193"/>
    <cellStyle name="Currency 8 9" xfId="6225"/>
    <cellStyle name="Currency 8 9 2" xfId="11560"/>
    <cellStyle name="Currency 9" xfId="1692"/>
    <cellStyle name="Currency 9 2" xfId="4143"/>
    <cellStyle name="Currency 9 2 2" xfId="9771"/>
    <cellStyle name="Currency 9 3" xfId="7640"/>
    <cellStyle name="Currency0" xfId="392"/>
    <cellStyle name="Euro" xfId="457"/>
    <cellStyle name="Explanatory Text" xfId="18" builtinId="53" customBuiltin="1"/>
    <cellStyle name="Explanatory Text 2" xfId="58"/>
    <cellStyle name="Explanatory Text 2 2" xfId="2564"/>
    <cellStyle name="Explanatory Text 2 3" xfId="5246"/>
    <cellStyle name="Explanatory Text 2 4" xfId="346"/>
    <cellStyle name="Explanatory Text 3" xfId="2645"/>
    <cellStyle name="Explanatory Text 4" xfId="5176"/>
    <cellStyle name="Good" xfId="9" builtinId="26" customBuiltin="1"/>
    <cellStyle name="Good 2" xfId="49"/>
    <cellStyle name="Good 2 2" xfId="458"/>
    <cellStyle name="Good 2 2 2" xfId="2698"/>
    <cellStyle name="Good 2 2 3" xfId="5337"/>
    <cellStyle name="Good 2 3" xfId="2565"/>
    <cellStyle name="Good 2 4" xfId="5247"/>
    <cellStyle name="Good 2 5" xfId="347"/>
    <cellStyle name="Good 3" xfId="2636"/>
    <cellStyle name="Good 4" xfId="5167"/>
    <cellStyle name="Heading 1" xfId="5" builtinId="16" customBuiltin="1"/>
    <cellStyle name="Heading 1 2" xfId="45"/>
    <cellStyle name="Heading 1 2 2" xfId="459"/>
    <cellStyle name="Heading 1 2 2 2" xfId="2699"/>
    <cellStyle name="Heading 1 2 2 3" xfId="5338"/>
    <cellStyle name="Heading 1 2 3" xfId="2566"/>
    <cellStyle name="Heading 1 2 4" xfId="5248"/>
    <cellStyle name="Heading 1 2 5" xfId="348"/>
    <cellStyle name="Heading 1 3" xfId="2632"/>
    <cellStyle name="Heading 1 4" xfId="5163"/>
    <cellStyle name="Heading 2" xfId="6" builtinId="17" customBuiltin="1"/>
    <cellStyle name="Heading 2 2" xfId="46"/>
    <cellStyle name="Heading 2 2 2" xfId="460"/>
    <cellStyle name="Heading 2 2 2 2" xfId="2700"/>
    <cellStyle name="Heading 2 2 2 3" xfId="5339"/>
    <cellStyle name="Heading 2 2 3" xfId="2567"/>
    <cellStyle name="Heading 2 2 4" xfId="5249"/>
    <cellStyle name="Heading 2 2 5" xfId="349"/>
    <cellStyle name="Heading 2 3" xfId="2633"/>
    <cellStyle name="Heading 2 4" xfId="5164"/>
    <cellStyle name="Heading 3" xfId="7" builtinId="18" customBuiltin="1"/>
    <cellStyle name="Heading 3 2" xfId="47"/>
    <cellStyle name="Heading 3 2 2" xfId="462"/>
    <cellStyle name="Heading 3 2 2 2" xfId="2702"/>
    <cellStyle name="Heading 3 2 2 3" xfId="5341"/>
    <cellStyle name="Heading 3 2 3" xfId="461"/>
    <cellStyle name="Heading 3 2 3 2" xfId="2701"/>
    <cellStyle name="Heading 3 2 3 3" xfId="5340"/>
    <cellStyle name="Heading 3 2 4" xfId="2568"/>
    <cellStyle name="Heading 3 2 5" xfId="5250"/>
    <cellStyle name="Heading 3 2 6" xfId="350"/>
    <cellStyle name="Heading 3 3" xfId="2634"/>
    <cellStyle name="Heading 3 4" xfId="5165"/>
    <cellStyle name="Heading 4" xfId="8" builtinId="19" customBuiltin="1"/>
    <cellStyle name="Heading 4 2" xfId="48"/>
    <cellStyle name="Heading 4 2 2" xfId="463"/>
    <cellStyle name="Heading 4 2 2 2" xfId="2703"/>
    <cellStyle name="Heading 4 2 2 3" xfId="5342"/>
    <cellStyle name="Heading 4 2 3" xfId="2569"/>
    <cellStyle name="Heading 4 2 4" xfId="5251"/>
    <cellStyle name="Heading 4 2 5" xfId="351"/>
    <cellStyle name="Heading 4 3" xfId="2635"/>
    <cellStyle name="Heading 4 4" xfId="5166"/>
    <cellStyle name="Hyperlink 10" xfId="393"/>
    <cellStyle name="Hyperlink 10 2" xfId="464"/>
    <cellStyle name="Hyperlink 10 3" xfId="2605"/>
    <cellStyle name="Hyperlink 10 4" xfId="5284"/>
    <cellStyle name="Hyperlink 11" xfId="394"/>
    <cellStyle name="Hyperlink 11 2" xfId="465"/>
    <cellStyle name="Hyperlink 11 3" xfId="2606"/>
    <cellStyle name="Hyperlink 11 4" xfId="5285"/>
    <cellStyle name="Hyperlink 12" xfId="395"/>
    <cellStyle name="Hyperlink 12 2" xfId="466"/>
    <cellStyle name="Hyperlink 12 3" xfId="2607"/>
    <cellStyle name="Hyperlink 12 4" xfId="5286"/>
    <cellStyle name="Hyperlink 13" xfId="396"/>
    <cellStyle name="Hyperlink 13 2" xfId="467"/>
    <cellStyle name="Hyperlink 13 3" xfId="2608"/>
    <cellStyle name="Hyperlink 13 4" xfId="5287"/>
    <cellStyle name="Hyperlink 14" xfId="397"/>
    <cellStyle name="Hyperlink 14 2" xfId="468"/>
    <cellStyle name="Hyperlink 14 3" xfId="2609"/>
    <cellStyle name="Hyperlink 14 4" xfId="5288"/>
    <cellStyle name="Hyperlink 15" xfId="398"/>
    <cellStyle name="Hyperlink 15 2" xfId="469"/>
    <cellStyle name="Hyperlink 15 3" xfId="2610"/>
    <cellStyle name="Hyperlink 15 4" xfId="5289"/>
    <cellStyle name="Hyperlink 16" xfId="470"/>
    <cellStyle name="Hyperlink 17" xfId="471"/>
    <cellStyle name="Hyperlink 18" xfId="472"/>
    <cellStyle name="Hyperlink 19" xfId="473"/>
    <cellStyle name="Hyperlink 2" xfId="104"/>
    <cellStyle name="Hyperlink 2 2" xfId="399"/>
    <cellStyle name="Hyperlink 2 2 2" xfId="474"/>
    <cellStyle name="Hyperlink 2 2 3" xfId="2611"/>
    <cellStyle name="Hyperlink 2 2 4" xfId="5290"/>
    <cellStyle name="Hyperlink 2 3" xfId="98"/>
    <cellStyle name="Hyperlink 2 4" xfId="5009"/>
    <cellStyle name="Hyperlink 20" xfId="475"/>
    <cellStyle name="Hyperlink 21" xfId="476"/>
    <cellStyle name="Hyperlink 22" xfId="477"/>
    <cellStyle name="Hyperlink 23" xfId="478"/>
    <cellStyle name="Hyperlink 24" xfId="479"/>
    <cellStyle name="Hyperlink 25" xfId="480"/>
    <cellStyle name="Hyperlink 26" xfId="481"/>
    <cellStyle name="Hyperlink 27" xfId="482"/>
    <cellStyle name="Hyperlink 28" xfId="483"/>
    <cellStyle name="Hyperlink 29" xfId="484"/>
    <cellStyle name="Hyperlink 3" xfId="391"/>
    <cellStyle name="Hyperlink 3 2" xfId="486"/>
    <cellStyle name="Hyperlink 3 3" xfId="485"/>
    <cellStyle name="Hyperlink 3 3 2" xfId="2704"/>
    <cellStyle name="Hyperlink 3 3 3" xfId="5343"/>
    <cellStyle name="Hyperlink 3 4" xfId="2604"/>
    <cellStyle name="Hyperlink 3 5" xfId="5283"/>
    <cellStyle name="Hyperlink 30" xfId="487"/>
    <cellStyle name="Hyperlink 31" xfId="488"/>
    <cellStyle name="Hyperlink 32" xfId="489"/>
    <cellStyle name="Hyperlink 33" xfId="490"/>
    <cellStyle name="Hyperlink 34" xfId="491"/>
    <cellStyle name="Hyperlink 35" xfId="492"/>
    <cellStyle name="Hyperlink 36" xfId="493"/>
    <cellStyle name="Hyperlink 37" xfId="494"/>
    <cellStyle name="Hyperlink 38" xfId="495"/>
    <cellStyle name="Hyperlink 39" xfId="2892"/>
    <cellStyle name="Hyperlink 4" xfId="400"/>
    <cellStyle name="Hyperlink 4 2" xfId="496"/>
    <cellStyle name="Hyperlink 4 3" xfId="2612"/>
    <cellStyle name="Hyperlink 4 4" xfId="5291"/>
    <cellStyle name="Hyperlink 40" xfId="5008"/>
    <cellStyle name="Hyperlink 41" xfId="11759"/>
    <cellStyle name="Hyperlink 5" xfId="401"/>
    <cellStyle name="Hyperlink 5 2" xfId="497"/>
    <cellStyle name="Hyperlink 5 3" xfId="2613"/>
    <cellStyle name="Hyperlink 5 4" xfId="5292"/>
    <cellStyle name="Hyperlink 6" xfId="402"/>
    <cellStyle name="Hyperlink 6 2" xfId="498"/>
    <cellStyle name="Hyperlink 6 3" xfId="2614"/>
    <cellStyle name="Hyperlink 6 4" xfId="5293"/>
    <cellStyle name="Hyperlink 7" xfId="403"/>
    <cellStyle name="Hyperlink 7 2" xfId="499"/>
    <cellStyle name="Hyperlink 7 3" xfId="2615"/>
    <cellStyle name="Hyperlink 7 4" xfId="5294"/>
    <cellStyle name="Hyperlink 8" xfId="404"/>
    <cellStyle name="Hyperlink 8 2" xfId="500"/>
    <cellStyle name="Hyperlink 8 3" xfId="2616"/>
    <cellStyle name="Hyperlink 8 4" xfId="5295"/>
    <cellStyle name="Hyperlink 9" xfId="405"/>
    <cellStyle name="Hyperlink 9 2" xfId="501"/>
    <cellStyle name="Hyperlink 9 3" xfId="2617"/>
    <cellStyle name="Hyperlink 9 4" xfId="5296"/>
    <cellStyle name="Input" xfId="12" builtinId="20" customBuiltin="1"/>
    <cellStyle name="Input 2" xfId="52"/>
    <cellStyle name="Input 2 2" xfId="502"/>
    <cellStyle name="Input 2 2 2" xfId="2705"/>
    <cellStyle name="Input 2 2 3" xfId="5344"/>
    <cellStyle name="Input 2 3" xfId="2570"/>
    <cellStyle name="Input 2 4" xfId="5252"/>
    <cellStyle name="Input 2 5" xfId="352"/>
    <cellStyle name="Input 3" xfId="2639"/>
    <cellStyle name="Input 4" xfId="5170"/>
    <cellStyle name="Linked Cell" xfId="15" builtinId="24" customBuiltin="1"/>
    <cellStyle name="Linked Cell 2" xfId="55"/>
    <cellStyle name="Linked Cell 2 2" xfId="503"/>
    <cellStyle name="Linked Cell 2 2 2" xfId="1125"/>
    <cellStyle name="Linked Cell 2 2 2 2" xfId="3559"/>
    <cellStyle name="Linked Cell 2 2 3" xfId="902"/>
    <cellStyle name="Linked Cell 2 2 3 2" xfId="3336"/>
    <cellStyle name="Linked Cell 2 2 4" xfId="2706"/>
    <cellStyle name="Linked Cell 2 2 5" xfId="5345"/>
    <cellStyle name="Linked Cell 2 3" xfId="3065"/>
    <cellStyle name="Linked Cell 2 4" xfId="2571"/>
    <cellStyle name="Linked Cell 2 5" xfId="5253"/>
    <cellStyle name="Linked Cell 2 6" xfId="353"/>
    <cellStyle name="Linked Cell 3" xfId="389"/>
    <cellStyle name="Linked Cell 3 2" xfId="2602"/>
    <cellStyle name="Linked Cell 3 3" xfId="5281"/>
    <cellStyle name="Linked Cell 4" xfId="2642"/>
    <cellStyle name="Linked Cell 5" xfId="5173"/>
    <cellStyle name="Neutral" xfId="11" builtinId="28" customBuiltin="1"/>
    <cellStyle name="Neutral 2" xfId="51"/>
    <cellStyle name="Neutral 2 2" xfId="504"/>
    <cellStyle name="Neutral 2 2 2" xfId="2707"/>
    <cellStyle name="Neutral 2 2 3" xfId="5346"/>
    <cellStyle name="Neutral 2 3" xfId="2572"/>
    <cellStyle name="Neutral 2 4" xfId="5254"/>
    <cellStyle name="Neutral 2 5" xfId="354"/>
    <cellStyle name="Neutral 3" xfId="2638"/>
    <cellStyle name="Neutral 4" xfId="5169"/>
    <cellStyle name="Normal" xfId="0" builtinId="0" customBuiltin="1"/>
    <cellStyle name="Normal 10" xfId="173"/>
    <cellStyle name="Normal 10 2" xfId="216"/>
    <cellStyle name="Normal 10 2 2" xfId="505"/>
    <cellStyle name="Normal 10 2 2 10" xfId="6651"/>
    <cellStyle name="Normal 10 2 2 2" xfId="1611"/>
    <cellStyle name="Normal 10 2 2 2 2" xfId="2437"/>
    <cellStyle name="Normal 10 2 2 2 2 2" xfId="8385"/>
    <cellStyle name="Normal 10 2 2 2 3" xfId="4043"/>
    <cellStyle name="Normal 10 2 2 2 3 2" xfId="9675"/>
    <cellStyle name="Normal 10 2 2 2 4" xfId="4935"/>
    <cellStyle name="Normal 10 2 2 2 4 2" xfId="10557"/>
    <cellStyle name="Normal 10 2 2 2 5" xfId="7565"/>
    <cellStyle name="Normal 10 2 2 3" xfId="1126"/>
    <cellStyle name="Normal 10 2 2 3 2" xfId="3560"/>
    <cellStyle name="Normal 10 2 2 3 2 2" xfId="9197"/>
    <cellStyle name="Normal 10 2 2 3 3" xfId="7087"/>
    <cellStyle name="Normal 10 2 2 4" xfId="1959"/>
    <cellStyle name="Normal 10 2 2 4 2" xfId="7907"/>
    <cellStyle name="Normal 10 2 2 5" xfId="3111"/>
    <cellStyle name="Normal 10 2 2 5 2" xfId="8761"/>
    <cellStyle name="Normal 10 2 2 6" xfId="4457"/>
    <cellStyle name="Normal 10 2 2 6 2" xfId="10079"/>
    <cellStyle name="Normal 10 2 2 7" xfId="5347"/>
    <cellStyle name="Normal 10 2 2 7 2" xfId="10827"/>
    <cellStyle name="Normal 10 2 2 8" xfId="5858"/>
    <cellStyle name="Normal 10 2 2 8 2" xfId="11195"/>
    <cellStyle name="Normal 10 2 2 9" xfId="6227"/>
    <cellStyle name="Normal 10 2 2 9 2" xfId="11562"/>
    <cellStyle name="Normal 10 2 3" xfId="2956"/>
    <cellStyle name="Normal 10 2 4" xfId="2708"/>
    <cellStyle name="Normal 10 2 4 2" xfId="8524"/>
    <cellStyle name="Normal 10 2 5" xfId="5082"/>
    <cellStyle name="Normal 10 3" xfId="312"/>
    <cellStyle name="Normal 10 3 2" xfId="3064"/>
    <cellStyle name="Normal 10 3 3" xfId="5218"/>
    <cellStyle name="Normal 10 4" xfId="948"/>
    <cellStyle name="Normal 10 4 2" xfId="3382"/>
    <cellStyle name="Normal 10 5" xfId="2913"/>
    <cellStyle name="Normal 10 6" xfId="4146"/>
    <cellStyle name="Normal 10 6 2" xfId="9773"/>
    <cellStyle name="Normal 10 7" xfId="2536"/>
    <cellStyle name="Normal 10 8" xfId="5039"/>
    <cellStyle name="Normal 100" xfId="1684"/>
    <cellStyle name="Normal 100 2" xfId="4116"/>
    <cellStyle name="Normal 101" xfId="1691"/>
    <cellStyle name="Normal 101 2" xfId="4119"/>
    <cellStyle name="Normal 101 2 2" xfId="9747"/>
    <cellStyle name="Normal 101 3" xfId="7639"/>
    <cellStyle name="Normal 102" xfId="2509"/>
    <cellStyle name="Normal 103" xfId="4190"/>
    <cellStyle name="Normal 104" xfId="5007"/>
    <cellStyle name="Normal 105" xfId="6028"/>
    <cellStyle name="Normal 106" xfId="6187"/>
    <cellStyle name="Normal 107" xfId="110"/>
    <cellStyle name="Normal 108" xfId="6398"/>
    <cellStyle name="Normal 109" xfId="84"/>
    <cellStyle name="Normal 109 2" xfId="11734"/>
    <cellStyle name="Normal 109 3" xfId="11748"/>
    <cellStyle name="Normal 11" xfId="390"/>
    <cellStyle name="Normal 11 2" xfId="507"/>
    <cellStyle name="Normal 11 2 10" xfId="6228"/>
    <cellStyle name="Normal 11 2 10 2" xfId="11563"/>
    <cellStyle name="Normal 11 2 11" xfId="6652"/>
    <cellStyle name="Normal 11 2 2" xfId="1612"/>
    <cellStyle name="Normal 11 2 2 2" xfId="2438"/>
    <cellStyle name="Normal 11 2 2 2 2" xfId="8386"/>
    <cellStyle name="Normal 11 2 2 3" xfId="4044"/>
    <cellStyle name="Normal 11 2 2 3 2" xfId="9676"/>
    <cellStyle name="Normal 11 2 2 4" xfId="4936"/>
    <cellStyle name="Normal 11 2 2 4 2" xfId="10558"/>
    <cellStyle name="Normal 11 2 2 5" xfId="7566"/>
    <cellStyle name="Normal 11 2 3" xfId="1127"/>
    <cellStyle name="Normal 11 2 3 2" xfId="3561"/>
    <cellStyle name="Normal 11 2 3 2 2" xfId="9198"/>
    <cellStyle name="Normal 11 2 3 3" xfId="7088"/>
    <cellStyle name="Normal 11 2 4" xfId="1960"/>
    <cellStyle name="Normal 11 2 4 2" xfId="3112"/>
    <cellStyle name="Normal 11 2 4 2 2" xfId="8762"/>
    <cellStyle name="Normal 11 2 4 3" xfId="7908"/>
    <cellStyle name="Normal 11 2 5" xfId="4147"/>
    <cellStyle name="Normal 11 2 5 2" xfId="9774"/>
    <cellStyle name="Normal 11 2 6" xfId="2709"/>
    <cellStyle name="Normal 11 2 6 2" xfId="8525"/>
    <cellStyle name="Normal 11 2 7" xfId="4458"/>
    <cellStyle name="Normal 11 2 7 2" xfId="10080"/>
    <cellStyle name="Normal 11 2 8" xfId="5348"/>
    <cellStyle name="Normal 11 2 8 2" xfId="10828"/>
    <cellStyle name="Normal 11 2 9" xfId="5859"/>
    <cellStyle name="Normal 11 2 9 2" xfId="11196"/>
    <cellStyle name="Normal 11 3" xfId="506"/>
    <cellStyle name="Normal 11 4" xfId="3086"/>
    <cellStyle name="Normal 11 5" xfId="2603"/>
    <cellStyle name="Normal 11 6" xfId="5282"/>
    <cellStyle name="Normal 11_Table 6a UG" xfId="508"/>
    <cellStyle name="Normal 110" xfId="6426"/>
    <cellStyle name="Normal 110 2" xfId="11735"/>
    <cellStyle name="Normal 111" xfId="6419"/>
    <cellStyle name="Normal 112" xfId="6418"/>
    <cellStyle name="Normal 113" xfId="6415"/>
    <cellStyle name="Normal 114" xfId="6411"/>
    <cellStyle name="Normal 115" xfId="6412"/>
    <cellStyle name="Normal 116" xfId="6427"/>
    <cellStyle name="Normal 117" xfId="6420"/>
    <cellStyle name="Normal 118" xfId="6431"/>
    <cellStyle name="Normal 119" xfId="6416"/>
    <cellStyle name="Normal 12" xfId="509"/>
    <cellStyle name="Normal 12 2" xfId="510"/>
    <cellStyle name="Normal 12 2 10" xfId="6229"/>
    <cellStyle name="Normal 12 2 10 2" xfId="11564"/>
    <cellStyle name="Normal 12 2 11" xfId="6653"/>
    <cellStyle name="Normal 12 2 2" xfId="1613"/>
    <cellStyle name="Normal 12 2 2 2" xfId="2439"/>
    <cellStyle name="Normal 12 2 2 2 2" xfId="8387"/>
    <cellStyle name="Normal 12 2 2 3" xfId="4045"/>
    <cellStyle name="Normal 12 2 2 3 2" xfId="9677"/>
    <cellStyle name="Normal 12 2 2 4" xfId="4937"/>
    <cellStyle name="Normal 12 2 2 4 2" xfId="10559"/>
    <cellStyle name="Normal 12 2 2 5" xfId="7567"/>
    <cellStyle name="Normal 12 2 3" xfId="1128"/>
    <cellStyle name="Normal 12 2 3 2" xfId="3562"/>
    <cellStyle name="Normal 12 2 3 2 2" xfId="9199"/>
    <cellStyle name="Normal 12 2 3 3" xfId="7089"/>
    <cellStyle name="Normal 12 2 4" xfId="1961"/>
    <cellStyle name="Normal 12 2 4 2" xfId="3113"/>
    <cellStyle name="Normal 12 2 4 2 2" xfId="8763"/>
    <cellStyle name="Normal 12 2 4 3" xfId="7909"/>
    <cellStyle name="Normal 12 2 5" xfId="4148"/>
    <cellStyle name="Normal 12 2 5 2" xfId="9775"/>
    <cellStyle name="Normal 12 2 6" xfId="2710"/>
    <cellStyle name="Normal 12 2 6 2" xfId="8526"/>
    <cellStyle name="Normal 12 2 7" xfId="4459"/>
    <cellStyle name="Normal 12 2 7 2" xfId="10081"/>
    <cellStyle name="Normal 12 2 8" xfId="5349"/>
    <cellStyle name="Normal 12 2 8 2" xfId="10829"/>
    <cellStyle name="Normal 12 2 9" xfId="5860"/>
    <cellStyle name="Normal 12 2 9 2" xfId="11197"/>
    <cellStyle name="Normal 12_Table 6a UG" xfId="511"/>
    <cellStyle name="Normal 120" xfId="6403"/>
    <cellStyle name="Normal 121" xfId="6422"/>
    <cellStyle name="Normal 122" xfId="6429"/>
    <cellStyle name="Normal 123" xfId="6421"/>
    <cellStyle name="Normal 124" xfId="6401"/>
    <cellStyle name="Normal 125" xfId="6425"/>
    <cellStyle name="Normal 126" xfId="6405"/>
    <cellStyle name="Normal 127" xfId="6430"/>
    <cellStyle name="Normal 128" xfId="6417"/>
    <cellStyle name="Normal 129" xfId="6424"/>
    <cellStyle name="Normal 13" xfId="512"/>
    <cellStyle name="Normal 13 2" xfId="2711"/>
    <cellStyle name="Normal 13 3" xfId="5350"/>
    <cellStyle name="Normal 130" xfId="6406"/>
    <cellStyle name="Normal 131" xfId="6407"/>
    <cellStyle name="Normal 132" xfId="6413"/>
    <cellStyle name="Normal 133" xfId="6410"/>
    <cellStyle name="Normal 134" xfId="6428"/>
    <cellStyle name="Normal 135" xfId="6402"/>
    <cellStyle name="Normal 136" xfId="6404"/>
    <cellStyle name="Normal 137" xfId="6408"/>
    <cellStyle name="Normal 138" xfId="6423"/>
    <cellStyle name="Normal 139" xfId="6414"/>
    <cellStyle name="Normal 14" xfId="406"/>
    <cellStyle name="Normal 14 2" xfId="513"/>
    <cellStyle name="Normal 14 2 10" xfId="6230"/>
    <cellStyle name="Normal 14 2 10 2" xfId="11565"/>
    <cellStyle name="Normal 14 2 11" xfId="6654"/>
    <cellStyle name="Normal 14 2 2" xfId="1614"/>
    <cellStyle name="Normal 14 2 2 2" xfId="2440"/>
    <cellStyle name="Normal 14 2 2 2 2" xfId="8388"/>
    <cellStyle name="Normal 14 2 2 3" xfId="4046"/>
    <cellStyle name="Normal 14 2 2 3 2" xfId="9678"/>
    <cellStyle name="Normal 14 2 2 4" xfId="4938"/>
    <cellStyle name="Normal 14 2 2 4 2" xfId="10560"/>
    <cellStyle name="Normal 14 2 2 5" xfId="7568"/>
    <cellStyle name="Normal 14 2 3" xfId="1129"/>
    <cellStyle name="Normal 14 2 3 2" xfId="3563"/>
    <cellStyle name="Normal 14 2 3 2 2" xfId="9200"/>
    <cellStyle name="Normal 14 2 3 3" xfId="7090"/>
    <cellStyle name="Normal 14 2 4" xfId="1962"/>
    <cellStyle name="Normal 14 2 4 2" xfId="3114"/>
    <cellStyle name="Normal 14 2 4 2 2" xfId="8764"/>
    <cellStyle name="Normal 14 2 4 3" xfId="7910"/>
    <cellStyle name="Normal 14 2 5" xfId="4149"/>
    <cellStyle name="Normal 14 2 5 2" xfId="9776"/>
    <cellStyle name="Normal 14 2 6" xfId="2712"/>
    <cellStyle name="Normal 14 2 6 2" xfId="8527"/>
    <cellStyle name="Normal 14 2 7" xfId="4460"/>
    <cellStyle name="Normal 14 2 7 2" xfId="10082"/>
    <cellStyle name="Normal 14 2 8" xfId="5351"/>
    <cellStyle name="Normal 14 2 8 2" xfId="10830"/>
    <cellStyle name="Normal 14 2 9" xfId="5861"/>
    <cellStyle name="Normal 14 2 9 2" xfId="11198"/>
    <cellStyle name="Normal 14 3" xfId="2618"/>
    <cellStyle name="Normal 14 4" xfId="5297"/>
    <cellStyle name="Normal 140" xfId="6409"/>
    <cellStyle name="Normal 141" xfId="6432"/>
    <cellStyle name="Normal 142" xfId="6437"/>
    <cellStyle name="Normal 143" xfId="6436"/>
    <cellStyle name="Normal 144" xfId="6433"/>
    <cellStyle name="Normal 145" xfId="6434"/>
    <cellStyle name="Normal 146" xfId="6435"/>
    <cellStyle name="Normal 147" xfId="6438"/>
    <cellStyle name="Normal 148" xfId="6439"/>
    <cellStyle name="Normal 149" xfId="6452"/>
    <cellStyle name="Normal 15" xfId="514"/>
    <cellStyle name="Normal 15 2" xfId="515"/>
    <cellStyle name="Normal 15 2 2" xfId="2714"/>
    <cellStyle name="Normal 15 2 3" xfId="5353"/>
    <cellStyle name="Normal 15 3" xfId="2713"/>
    <cellStyle name="Normal 15 4" xfId="5352"/>
    <cellStyle name="Normal 150" xfId="10867"/>
    <cellStyle name="Normal 151" xfId="11754"/>
    <cellStyle name="Normal 152" xfId="11742"/>
    <cellStyle name="Normal 153" xfId="11736"/>
    <cellStyle name="Normal 154" xfId="11752"/>
    <cellStyle name="Normal 155" xfId="11755"/>
    <cellStyle name="Normal 156" xfId="11741"/>
    <cellStyle name="Normal 157" xfId="11744"/>
    <cellStyle name="Normal 158" xfId="11738"/>
    <cellStyle name="Normal 159" xfId="11749"/>
    <cellStyle name="Normal 16" xfId="516"/>
    <cellStyle name="Normal 16 2" xfId="517"/>
    <cellStyle name="Normal 16 2 2" xfId="2716"/>
    <cellStyle name="Normal 16 2 3" xfId="5355"/>
    <cellStyle name="Normal 16 3" xfId="2715"/>
    <cellStyle name="Normal 16 4" xfId="5354"/>
    <cellStyle name="Normal 160" xfId="11737"/>
    <cellStyle name="Normal 161" xfId="11747"/>
    <cellStyle name="Normal 17" xfId="518"/>
    <cellStyle name="Normal 17 2" xfId="519"/>
    <cellStyle name="Normal 17 2 2" xfId="2718"/>
    <cellStyle name="Normal 17 2 3" xfId="5357"/>
    <cellStyle name="Normal 17 3" xfId="2717"/>
    <cellStyle name="Normal 17 4" xfId="5356"/>
    <cellStyle name="Normal 18" xfId="520"/>
    <cellStyle name="Normal 18 2" xfId="521"/>
    <cellStyle name="Normal 18 2 2" xfId="2720"/>
    <cellStyle name="Normal 18 2 3" xfId="5359"/>
    <cellStyle name="Normal 18 3" xfId="2719"/>
    <cellStyle name="Normal 18 4" xfId="5358"/>
    <cellStyle name="Normal 19" xfId="522"/>
    <cellStyle name="Normal 19 2" xfId="2721"/>
    <cellStyle name="Normal 19 3" xfId="5360"/>
    <cellStyle name="Normal 2" xfId="99"/>
    <cellStyle name="Normal 2 10" xfId="524"/>
    <cellStyle name="Normal 2 10 2" xfId="2723"/>
    <cellStyle name="Normal 2 10 3" xfId="5362"/>
    <cellStyle name="Normal 2 11" xfId="525"/>
    <cellStyle name="Normal 2 11 2" xfId="2724"/>
    <cellStyle name="Normal 2 11 3" xfId="5363"/>
    <cellStyle name="Normal 2 12" xfId="523"/>
    <cellStyle name="Normal 2 12 10" xfId="6655"/>
    <cellStyle name="Normal 2 12 2" xfId="1615"/>
    <cellStyle name="Normal 2 12 2 2" xfId="2441"/>
    <cellStyle name="Normal 2 12 2 2 2" xfId="8389"/>
    <cellStyle name="Normal 2 12 2 3" xfId="4047"/>
    <cellStyle name="Normal 2 12 2 3 2" xfId="9679"/>
    <cellStyle name="Normal 2 12 2 4" xfId="4939"/>
    <cellStyle name="Normal 2 12 2 4 2" xfId="10561"/>
    <cellStyle name="Normal 2 12 2 5" xfId="7569"/>
    <cellStyle name="Normal 2 12 3" xfId="1130"/>
    <cellStyle name="Normal 2 12 3 2" xfId="3564"/>
    <cellStyle name="Normal 2 12 3 2 2" xfId="9201"/>
    <cellStyle name="Normal 2 12 3 3" xfId="7091"/>
    <cellStyle name="Normal 2 12 4" xfId="1963"/>
    <cellStyle name="Normal 2 12 4 2" xfId="3115"/>
    <cellStyle name="Normal 2 12 4 2 2" xfId="8765"/>
    <cellStyle name="Normal 2 12 4 3" xfId="7911"/>
    <cellStyle name="Normal 2 12 5" xfId="2722"/>
    <cellStyle name="Normal 2 12 5 2" xfId="8528"/>
    <cellStyle name="Normal 2 12 6" xfId="4461"/>
    <cellStyle name="Normal 2 12 6 2" xfId="10083"/>
    <cellStyle name="Normal 2 12 7" xfId="5361"/>
    <cellStyle name="Normal 2 12 7 2" xfId="10831"/>
    <cellStyle name="Normal 2 12 8" xfId="5862"/>
    <cellStyle name="Normal 2 12 8 2" xfId="11199"/>
    <cellStyle name="Normal 2 12 9" xfId="6231"/>
    <cellStyle name="Normal 2 12 9 2" xfId="11566"/>
    <cellStyle name="Normal 2 13" xfId="1686"/>
    <cellStyle name="Normal 2 13 2" xfId="4150"/>
    <cellStyle name="Normal 2 13 2 2" xfId="9777"/>
    <cellStyle name="Normal 2 14" xfId="2510"/>
    <cellStyle name="Normal 2 15" xfId="5010"/>
    <cellStyle name="Normal 2 16" xfId="123"/>
    <cellStyle name="Normal 2 17" xfId="106"/>
    <cellStyle name="Normal 2 18" xfId="6400"/>
    <cellStyle name="Normal 2 19" xfId="11733"/>
    <cellStyle name="Normal 2 2" xfId="124"/>
    <cellStyle name="Normal 2 2 2" xfId="407"/>
    <cellStyle name="Normal 2 2 2 2" xfId="2619"/>
    <cellStyle name="Normal 2 2 2 3" xfId="5298"/>
    <cellStyle name="Normal 2 2 3" xfId="2513"/>
    <cellStyle name="Normal 2 2 4" xfId="5011"/>
    <cellStyle name="Normal 2 3" xfId="137"/>
    <cellStyle name="Normal 2 3 2" xfId="408"/>
    <cellStyle name="Normal 2 3 2 2" xfId="2620"/>
    <cellStyle name="Normal 2 3 2 3" xfId="5299"/>
    <cellStyle name="Normal 2 3 3" xfId="2512"/>
    <cellStyle name="Normal 2 3 4" xfId="5017"/>
    <cellStyle name="Normal 2 4" xfId="409"/>
    <cellStyle name="Normal 2 4 10" xfId="4434"/>
    <cellStyle name="Normal 2 4 10 2" xfId="10056"/>
    <cellStyle name="Normal 2 4 11" xfId="5300"/>
    <cellStyle name="Normal 2 4 11 2" xfId="10803"/>
    <cellStyle name="Normal 2 4 12" xfId="5835"/>
    <cellStyle name="Normal 2 4 12 2" xfId="11172"/>
    <cellStyle name="Normal 2 4 13" xfId="6204"/>
    <cellStyle name="Normal 2 4 13 2" xfId="11539"/>
    <cellStyle name="Normal 2 4 14" xfId="6628"/>
    <cellStyle name="Normal 2 4 2" xfId="410"/>
    <cellStyle name="Normal 2 4 2 10" xfId="5836"/>
    <cellStyle name="Normal 2 4 2 10 2" xfId="11173"/>
    <cellStyle name="Normal 2 4 2 11" xfId="6205"/>
    <cellStyle name="Normal 2 4 2 11 2" xfId="11540"/>
    <cellStyle name="Normal 2 4 2 12" xfId="6629"/>
    <cellStyle name="Normal 2 4 2 2" xfId="527"/>
    <cellStyle name="Normal 2 4 2 2 10" xfId="6656"/>
    <cellStyle name="Normal 2 4 2 2 2" xfId="1616"/>
    <cellStyle name="Normal 2 4 2 2 2 2" xfId="2442"/>
    <cellStyle name="Normal 2 4 2 2 2 2 2" xfId="8390"/>
    <cellStyle name="Normal 2 4 2 2 2 3" xfId="4048"/>
    <cellStyle name="Normal 2 4 2 2 2 3 2" xfId="9680"/>
    <cellStyle name="Normal 2 4 2 2 2 4" xfId="4940"/>
    <cellStyle name="Normal 2 4 2 2 2 4 2" xfId="10562"/>
    <cellStyle name="Normal 2 4 2 2 2 5" xfId="7570"/>
    <cellStyle name="Normal 2 4 2 2 3" xfId="1131"/>
    <cellStyle name="Normal 2 4 2 2 3 2" xfId="3565"/>
    <cellStyle name="Normal 2 4 2 2 3 2 2" xfId="9202"/>
    <cellStyle name="Normal 2 4 2 2 3 3" xfId="7092"/>
    <cellStyle name="Normal 2 4 2 2 4" xfId="1964"/>
    <cellStyle name="Normal 2 4 2 2 4 2" xfId="3116"/>
    <cellStyle name="Normal 2 4 2 2 4 2 2" xfId="8766"/>
    <cellStyle name="Normal 2 4 2 2 4 3" xfId="7912"/>
    <cellStyle name="Normal 2 4 2 2 5" xfId="2726"/>
    <cellStyle name="Normal 2 4 2 2 5 2" xfId="8529"/>
    <cellStyle name="Normal 2 4 2 2 6" xfId="4462"/>
    <cellStyle name="Normal 2 4 2 2 6 2" xfId="10084"/>
    <cellStyle name="Normal 2 4 2 2 7" xfId="5365"/>
    <cellStyle name="Normal 2 4 2 2 7 2" xfId="10832"/>
    <cellStyle name="Normal 2 4 2 2 8" xfId="5863"/>
    <cellStyle name="Normal 2 4 2 2 8 2" xfId="11200"/>
    <cellStyle name="Normal 2 4 2 2 9" xfId="6232"/>
    <cellStyle name="Normal 2 4 2 2 9 2" xfId="11567"/>
    <cellStyle name="Normal 2 4 2 3" xfId="1589"/>
    <cellStyle name="Normal 2 4 2 3 2" xfId="2415"/>
    <cellStyle name="Normal 2 4 2 3 2 2" xfId="8363"/>
    <cellStyle name="Normal 2 4 2 3 3" xfId="4021"/>
    <cellStyle name="Normal 2 4 2 3 3 2" xfId="9653"/>
    <cellStyle name="Normal 2 4 2 3 4" xfId="4913"/>
    <cellStyle name="Normal 2 4 2 3 4 2" xfId="10535"/>
    <cellStyle name="Normal 2 4 2 3 5" xfId="7543"/>
    <cellStyle name="Normal 2 4 2 4" xfId="1103"/>
    <cellStyle name="Normal 2 4 2 4 2" xfId="3537"/>
    <cellStyle name="Normal 2 4 2 4 2 2" xfId="9175"/>
    <cellStyle name="Normal 2 4 2 4 3" xfId="7065"/>
    <cellStyle name="Normal 2 4 2 5" xfId="1937"/>
    <cellStyle name="Normal 2 4 2 5 2" xfId="3088"/>
    <cellStyle name="Normal 2 4 2 5 2 2" xfId="8739"/>
    <cellStyle name="Normal 2 4 2 5 3" xfId="7885"/>
    <cellStyle name="Normal 2 4 2 6" xfId="4151"/>
    <cellStyle name="Normal 2 4 2 6 2" xfId="9778"/>
    <cellStyle name="Normal 2 4 2 7" xfId="2622"/>
    <cellStyle name="Normal 2 4 2 7 2" xfId="8490"/>
    <cellStyle name="Normal 2 4 2 8" xfId="4435"/>
    <cellStyle name="Normal 2 4 2 8 2" xfId="10057"/>
    <cellStyle name="Normal 2 4 2 9" xfId="5301"/>
    <cellStyle name="Normal 2 4 2 9 2" xfId="10804"/>
    <cellStyle name="Normal 2 4 3" xfId="528"/>
    <cellStyle name="Normal 2 4 3 10" xfId="6233"/>
    <cellStyle name="Normal 2 4 3 10 2" xfId="11568"/>
    <cellStyle name="Normal 2 4 3 11" xfId="6657"/>
    <cellStyle name="Normal 2 4 3 2" xfId="1617"/>
    <cellStyle name="Normal 2 4 3 2 2" xfId="2443"/>
    <cellStyle name="Normal 2 4 3 2 2 2" xfId="8391"/>
    <cellStyle name="Normal 2 4 3 2 3" xfId="4049"/>
    <cellStyle name="Normal 2 4 3 2 3 2" xfId="9681"/>
    <cellStyle name="Normal 2 4 3 2 4" xfId="4941"/>
    <cellStyle name="Normal 2 4 3 2 4 2" xfId="10563"/>
    <cellStyle name="Normal 2 4 3 2 5" xfId="7571"/>
    <cellStyle name="Normal 2 4 3 3" xfId="1132"/>
    <cellStyle name="Normal 2 4 3 3 2" xfId="3566"/>
    <cellStyle name="Normal 2 4 3 3 2 2" xfId="9203"/>
    <cellStyle name="Normal 2 4 3 3 3" xfId="7093"/>
    <cellStyle name="Normal 2 4 3 4" xfId="1965"/>
    <cellStyle name="Normal 2 4 3 4 2" xfId="3117"/>
    <cellStyle name="Normal 2 4 3 4 2 2" xfId="8767"/>
    <cellStyle name="Normal 2 4 3 4 3" xfId="7913"/>
    <cellStyle name="Normal 2 4 3 5" xfId="4152"/>
    <cellStyle name="Normal 2 4 3 5 2" xfId="9779"/>
    <cellStyle name="Normal 2 4 3 6" xfId="2727"/>
    <cellStyle name="Normal 2 4 3 6 2" xfId="8530"/>
    <cellStyle name="Normal 2 4 3 7" xfId="4463"/>
    <cellStyle name="Normal 2 4 3 7 2" xfId="10085"/>
    <cellStyle name="Normal 2 4 3 8" xfId="5366"/>
    <cellStyle name="Normal 2 4 3 8 2" xfId="10833"/>
    <cellStyle name="Normal 2 4 3 9" xfId="5864"/>
    <cellStyle name="Normal 2 4 3 9 2" xfId="11201"/>
    <cellStyle name="Normal 2 4 4" xfId="529"/>
    <cellStyle name="Normal 2 4 4 2" xfId="2728"/>
    <cellStyle name="Normal 2 4 4 3" xfId="5367"/>
    <cellStyle name="Normal 2 4 5" xfId="526"/>
    <cellStyle name="Normal 2 4 5 2" xfId="2725"/>
    <cellStyle name="Normal 2 4 5 3" xfId="5364"/>
    <cellStyle name="Normal 2 4 6" xfId="1588"/>
    <cellStyle name="Normal 2 4 6 2" xfId="2414"/>
    <cellStyle name="Normal 2 4 6 2 2" xfId="8362"/>
    <cellStyle name="Normal 2 4 6 3" xfId="4020"/>
    <cellStyle name="Normal 2 4 6 3 2" xfId="9652"/>
    <cellStyle name="Normal 2 4 6 4" xfId="4912"/>
    <cellStyle name="Normal 2 4 6 4 2" xfId="10534"/>
    <cellStyle name="Normal 2 4 6 5" xfId="7542"/>
    <cellStyle name="Normal 2 4 7" xfId="1102"/>
    <cellStyle name="Normal 2 4 7 2" xfId="3536"/>
    <cellStyle name="Normal 2 4 7 2 2" xfId="9174"/>
    <cellStyle name="Normal 2 4 7 3" xfId="7064"/>
    <cellStyle name="Normal 2 4 8" xfId="1936"/>
    <cellStyle name="Normal 2 4 8 2" xfId="3087"/>
    <cellStyle name="Normal 2 4 8 2 2" xfId="8738"/>
    <cellStyle name="Normal 2 4 8 3" xfId="7884"/>
    <cellStyle name="Normal 2 4 9" xfId="2621"/>
    <cellStyle name="Normal 2 4 9 2" xfId="8489"/>
    <cellStyle name="Normal 2 5" xfId="411"/>
    <cellStyle name="Normal 2 5 10" xfId="5302"/>
    <cellStyle name="Normal 2 5 10 2" xfId="10805"/>
    <cellStyle name="Normal 2 5 11" xfId="5837"/>
    <cellStyle name="Normal 2 5 11 2" xfId="11174"/>
    <cellStyle name="Normal 2 5 12" xfId="6206"/>
    <cellStyle name="Normal 2 5 12 2" xfId="11541"/>
    <cellStyle name="Normal 2 5 13" xfId="6630"/>
    <cellStyle name="Normal 2 5 2" xfId="531"/>
    <cellStyle name="Normal 2 5 2 2" xfId="2730"/>
    <cellStyle name="Normal 2 5 2 3" xfId="5369"/>
    <cellStyle name="Normal 2 5 3" xfId="530"/>
    <cellStyle name="Normal 2 5 3 10" xfId="6658"/>
    <cellStyle name="Normal 2 5 3 2" xfId="1618"/>
    <cellStyle name="Normal 2 5 3 2 2" xfId="2444"/>
    <cellStyle name="Normal 2 5 3 2 2 2" xfId="8392"/>
    <cellStyle name="Normal 2 5 3 2 3" xfId="4050"/>
    <cellStyle name="Normal 2 5 3 2 3 2" xfId="9682"/>
    <cellStyle name="Normal 2 5 3 2 4" xfId="4942"/>
    <cellStyle name="Normal 2 5 3 2 4 2" xfId="10564"/>
    <cellStyle name="Normal 2 5 3 2 5" xfId="7572"/>
    <cellStyle name="Normal 2 5 3 3" xfId="1133"/>
    <cellStyle name="Normal 2 5 3 3 2" xfId="3567"/>
    <cellStyle name="Normal 2 5 3 3 2 2" xfId="9204"/>
    <cellStyle name="Normal 2 5 3 3 3" xfId="7094"/>
    <cellStyle name="Normal 2 5 3 4" xfId="1966"/>
    <cellStyle name="Normal 2 5 3 4 2" xfId="3118"/>
    <cellStyle name="Normal 2 5 3 4 2 2" xfId="8768"/>
    <cellStyle name="Normal 2 5 3 4 3" xfId="7914"/>
    <cellStyle name="Normal 2 5 3 5" xfId="2729"/>
    <cellStyle name="Normal 2 5 3 5 2" xfId="8531"/>
    <cellStyle name="Normal 2 5 3 6" xfId="4464"/>
    <cellStyle name="Normal 2 5 3 6 2" xfId="10086"/>
    <cellStyle name="Normal 2 5 3 7" xfId="5368"/>
    <cellStyle name="Normal 2 5 3 7 2" xfId="10834"/>
    <cellStyle name="Normal 2 5 3 8" xfId="5865"/>
    <cellStyle name="Normal 2 5 3 8 2" xfId="11202"/>
    <cellStyle name="Normal 2 5 3 9" xfId="6234"/>
    <cellStyle name="Normal 2 5 3 9 2" xfId="11569"/>
    <cellStyle name="Normal 2 5 4" xfId="1590"/>
    <cellStyle name="Normal 2 5 4 2" xfId="2416"/>
    <cellStyle name="Normal 2 5 4 2 2" xfId="8364"/>
    <cellStyle name="Normal 2 5 4 3" xfId="4022"/>
    <cellStyle name="Normal 2 5 4 3 2" xfId="9654"/>
    <cellStyle name="Normal 2 5 4 4" xfId="4914"/>
    <cellStyle name="Normal 2 5 4 4 2" xfId="10536"/>
    <cellStyle name="Normal 2 5 4 5" xfId="7544"/>
    <cellStyle name="Normal 2 5 5" xfId="1104"/>
    <cellStyle name="Normal 2 5 5 2" xfId="3538"/>
    <cellStyle name="Normal 2 5 5 2 2" xfId="9176"/>
    <cellStyle name="Normal 2 5 5 3" xfId="7066"/>
    <cellStyle name="Normal 2 5 6" xfId="1938"/>
    <cellStyle name="Normal 2 5 6 2" xfId="3089"/>
    <cellStyle name="Normal 2 5 6 2 2" xfId="8740"/>
    <cellStyle name="Normal 2 5 6 3" xfId="7886"/>
    <cellStyle name="Normal 2 5 7" xfId="4153"/>
    <cellStyle name="Normal 2 5 7 2" xfId="9780"/>
    <cellStyle name="Normal 2 5 8" xfId="2623"/>
    <cellStyle name="Normal 2 5 8 2" xfId="8491"/>
    <cellStyle name="Normal 2 5 9" xfId="4436"/>
    <cellStyle name="Normal 2 5 9 2" xfId="10058"/>
    <cellStyle name="Normal 2 6" xfId="412"/>
    <cellStyle name="Normal 2 6 10" xfId="5838"/>
    <cellStyle name="Normal 2 6 10 2" xfId="11175"/>
    <cellStyle name="Normal 2 6 11" xfId="6207"/>
    <cellStyle name="Normal 2 6 11 2" xfId="11542"/>
    <cellStyle name="Normal 2 6 12" xfId="6631"/>
    <cellStyle name="Normal 2 6 2" xfId="533"/>
    <cellStyle name="Normal 2 6 2 2" xfId="2732"/>
    <cellStyle name="Normal 2 6 2 3" xfId="5371"/>
    <cellStyle name="Normal 2 6 3" xfId="532"/>
    <cellStyle name="Normal 2 6 3 2" xfId="2731"/>
    <cellStyle name="Normal 2 6 3 3" xfId="5370"/>
    <cellStyle name="Normal 2 6 4" xfId="1591"/>
    <cellStyle name="Normal 2 6 4 2" xfId="2417"/>
    <cellStyle name="Normal 2 6 4 2 2" xfId="8365"/>
    <cellStyle name="Normal 2 6 4 3" xfId="4023"/>
    <cellStyle name="Normal 2 6 4 3 2" xfId="9655"/>
    <cellStyle name="Normal 2 6 4 4" xfId="4915"/>
    <cellStyle name="Normal 2 6 4 4 2" xfId="10537"/>
    <cellStyle name="Normal 2 6 4 5" xfId="7545"/>
    <cellStyle name="Normal 2 6 5" xfId="1105"/>
    <cellStyle name="Normal 2 6 5 2" xfId="3539"/>
    <cellStyle name="Normal 2 6 5 2 2" xfId="9177"/>
    <cellStyle name="Normal 2 6 5 3" xfId="7067"/>
    <cellStyle name="Normal 2 6 6" xfId="1939"/>
    <cellStyle name="Normal 2 6 6 2" xfId="3090"/>
    <cellStyle name="Normal 2 6 6 2 2" xfId="8741"/>
    <cellStyle name="Normal 2 6 6 3" xfId="7887"/>
    <cellStyle name="Normal 2 6 7" xfId="2624"/>
    <cellStyle name="Normal 2 6 7 2" xfId="8492"/>
    <cellStyle name="Normal 2 6 8" xfId="4437"/>
    <cellStyle name="Normal 2 6 8 2" xfId="10059"/>
    <cellStyle name="Normal 2 6 9" xfId="5303"/>
    <cellStyle name="Normal 2 6 9 2" xfId="10806"/>
    <cellStyle name="Normal 2 7" xfId="534"/>
    <cellStyle name="Normal 2 7 2" xfId="535"/>
    <cellStyle name="Normal 2 7 2 2" xfId="2734"/>
    <cellStyle name="Normal 2 7 2 3" xfId="5373"/>
    <cellStyle name="Normal 2 7 3" xfId="2733"/>
    <cellStyle name="Normal 2 7 4" xfId="5372"/>
    <cellStyle name="Normal 2 8" xfId="536"/>
    <cellStyle name="Normal 2 8 2" xfId="537"/>
    <cellStyle name="Normal 2 8 2 2" xfId="538"/>
    <cellStyle name="Normal 2 8 2 2 2" xfId="2737"/>
    <cellStyle name="Normal 2 8 2 2 3" xfId="5376"/>
    <cellStyle name="Normal 2 8 2 3" xfId="2736"/>
    <cellStyle name="Normal 2 8 2 4" xfId="5375"/>
    <cellStyle name="Normal 2 8 2_Table 2 (Current Dollars)" xfId="539"/>
    <cellStyle name="Normal 2 8 3" xfId="2735"/>
    <cellStyle name="Normal 2 8 4" xfId="5374"/>
    <cellStyle name="Normal 2 9" xfId="540"/>
    <cellStyle name="Normal 2 9 2" xfId="2738"/>
    <cellStyle name="Normal 2 9 3" xfId="5377"/>
    <cellStyle name="Normal 2_Table 2 (Current Dollars)" xfId="541"/>
    <cellStyle name="Normal 20" xfId="542"/>
    <cellStyle name="Normal 20 2" xfId="2739"/>
    <cellStyle name="Normal 20 3" xfId="5378"/>
    <cellStyle name="Normal 21" xfId="543"/>
    <cellStyle name="Normal 21 2" xfId="544"/>
    <cellStyle name="Normal 21 2 2" xfId="2741"/>
    <cellStyle name="Normal 21 2 3" xfId="5380"/>
    <cellStyle name="Normal 21 3" xfId="2740"/>
    <cellStyle name="Normal 21 4" xfId="5379"/>
    <cellStyle name="Normal 22" xfId="545"/>
    <cellStyle name="Normal 22 2" xfId="546"/>
    <cellStyle name="Normal 22 2 2" xfId="2743"/>
    <cellStyle name="Normal 22 2 3" xfId="5382"/>
    <cellStyle name="Normal 22 3" xfId="2742"/>
    <cellStyle name="Normal 22 4" xfId="5381"/>
    <cellStyle name="Normal 23" xfId="547"/>
    <cellStyle name="Normal 23 2" xfId="548"/>
    <cellStyle name="Normal 23 2 2" xfId="2745"/>
    <cellStyle name="Normal 23 2 3" xfId="5384"/>
    <cellStyle name="Normal 23 3" xfId="2744"/>
    <cellStyle name="Normal 23 4" xfId="5383"/>
    <cellStyle name="Normal 24" xfId="549"/>
    <cellStyle name="Normal 24 2" xfId="550"/>
    <cellStyle name="Normal 24 2 2" xfId="2747"/>
    <cellStyle name="Normal 24 2 3" xfId="5386"/>
    <cellStyle name="Normal 24 3" xfId="2746"/>
    <cellStyle name="Normal 24 4" xfId="5385"/>
    <cellStyle name="Normal 25" xfId="551"/>
    <cellStyle name="Normal 25 2" xfId="552"/>
    <cellStyle name="Normal 25 2 2" xfId="2749"/>
    <cellStyle name="Normal 25 2 3" xfId="5388"/>
    <cellStyle name="Normal 25 3" xfId="2748"/>
    <cellStyle name="Normal 25 4" xfId="5387"/>
    <cellStyle name="Normal 26" xfId="553"/>
    <cellStyle name="Normal 26 2" xfId="554"/>
    <cellStyle name="Normal 26 2 2" xfId="2751"/>
    <cellStyle name="Normal 26 2 3" xfId="5390"/>
    <cellStyle name="Normal 26 3" xfId="2750"/>
    <cellStyle name="Normal 26 4" xfId="5389"/>
    <cellStyle name="Normal 27" xfId="555"/>
    <cellStyle name="Normal 27 2" xfId="556"/>
    <cellStyle name="Normal 27 2 2" xfId="2753"/>
    <cellStyle name="Normal 27 2 3" xfId="5392"/>
    <cellStyle name="Normal 27 3" xfId="2752"/>
    <cellStyle name="Normal 27 4" xfId="5391"/>
    <cellStyle name="Normal 28" xfId="557"/>
    <cellStyle name="Normal 28 2" xfId="558"/>
    <cellStyle name="Normal 28 2 2" xfId="2755"/>
    <cellStyle name="Normal 28 2 3" xfId="5394"/>
    <cellStyle name="Normal 28 3" xfId="2754"/>
    <cellStyle name="Normal 28 4" xfId="5393"/>
    <cellStyle name="Normal 29" xfId="559"/>
    <cellStyle name="Normal 29 2" xfId="560"/>
    <cellStyle name="Normal 29 2 2" xfId="2757"/>
    <cellStyle name="Normal 29 2 3" xfId="5396"/>
    <cellStyle name="Normal 29 3" xfId="2756"/>
    <cellStyle name="Normal 29 4" xfId="5395"/>
    <cellStyle name="Normal 3" xfId="101"/>
    <cellStyle name="Normal 3 10" xfId="1190"/>
    <cellStyle name="Normal 3 10 2" xfId="2016"/>
    <cellStyle name="Normal 3 10 2 2" xfId="7964"/>
    <cellStyle name="Normal 3 10 3" xfId="3622"/>
    <cellStyle name="Normal 3 10 3 2" xfId="9254"/>
    <cellStyle name="Normal 3 10 4" xfId="4514"/>
    <cellStyle name="Normal 3 10 4 2" xfId="10136"/>
    <cellStyle name="Normal 3 10 5" xfId="7144"/>
    <cellStyle name="Normal 3 11" xfId="1290"/>
    <cellStyle name="Normal 3 11 2" xfId="2116"/>
    <cellStyle name="Normal 3 11 2 2" xfId="8064"/>
    <cellStyle name="Normal 3 11 3" xfId="3722"/>
    <cellStyle name="Normal 3 11 3 2" xfId="9354"/>
    <cellStyle name="Normal 3 11 4" xfId="4614"/>
    <cellStyle name="Normal 3 11 4 2" xfId="10236"/>
    <cellStyle name="Normal 3 11 5" xfId="7244"/>
    <cellStyle name="Normal 3 12" xfId="1352"/>
    <cellStyle name="Normal 3 12 2" xfId="2178"/>
    <cellStyle name="Normal 3 12 2 2" xfId="8126"/>
    <cellStyle name="Normal 3 12 3" xfId="3784"/>
    <cellStyle name="Normal 3 12 3 2" xfId="9416"/>
    <cellStyle name="Normal 3 12 4" xfId="4676"/>
    <cellStyle name="Normal 3 12 4 2" xfId="10298"/>
    <cellStyle name="Normal 3 12 5" xfId="7306"/>
    <cellStyle name="Normal 3 13" xfId="1685"/>
    <cellStyle name="Normal 3 13 2" xfId="7637"/>
    <cellStyle name="Normal 3 14" xfId="2514"/>
    <cellStyle name="Normal 3 15" xfId="5012"/>
    <cellStyle name="Normal 3 16" xfId="125"/>
    <cellStyle name="Normal 3 17" xfId="6399"/>
    <cellStyle name="Normal 3 17 2" xfId="11732"/>
    <cellStyle name="Normal 3 2" xfId="126"/>
    <cellStyle name="Normal 3 2 2" xfId="413"/>
    <cellStyle name="Normal 3 2 2 10" xfId="5839"/>
    <cellStyle name="Normal 3 2 2 10 2" xfId="11176"/>
    <cellStyle name="Normal 3 2 2 11" xfId="6208"/>
    <cellStyle name="Normal 3 2 2 11 2" xfId="11543"/>
    <cellStyle name="Normal 3 2 2 12" xfId="6632"/>
    <cellStyle name="Normal 3 2 2 2" xfId="563"/>
    <cellStyle name="Normal 3 2 2 2 10" xfId="6660"/>
    <cellStyle name="Normal 3 2 2 2 2" xfId="1620"/>
    <cellStyle name="Normal 3 2 2 2 2 2" xfId="2446"/>
    <cellStyle name="Normal 3 2 2 2 2 2 2" xfId="8394"/>
    <cellStyle name="Normal 3 2 2 2 2 3" xfId="4052"/>
    <cellStyle name="Normal 3 2 2 2 2 3 2" xfId="9684"/>
    <cellStyle name="Normal 3 2 2 2 2 4" xfId="4944"/>
    <cellStyle name="Normal 3 2 2 2 2 4 2" xfId="10566"/>
    <cellStyle name="Normal 3 2 2 2 2 5" xfId="7574"/>
    <cellStyle name="Normal 3 2 2 2 3" xfId="1135"/>
    <cellStyle name="Normal 3 2 2 2 3 2" xfId="3569"/>
    <cellStyle name="Normal 3 2 2 2 3 2 2" xfId="9206"/>
    <cellStyle name="Normal 3 2 2 2 3 3" xfId="7096"/>
    <cellStyle name="Normal 3 2 2 2 4" xfId="1968"/>
    <cellStyle name="Normal 3 2 2 2 4 2" xfId="3120"/>
    <cellStyle name="Normal 3 2 2 2 4 2 2" xfId="8770"/>
    <cellStyle name="Normal 3 2 2 2 4 3" xfId="7916"/>
    <cellStyle name="Normal 3 2 2 2 5" xfId="2760"/>
    <cellStyle name="Normal 3 2 2 2 5 2" xfId="8533"/>
    <cellStyle name="Normal 3 2 2 2 6" xfId="4466"/>
    <cellStyle name="Normal 3 2 2 2 6 2" xfId="10088"/>
    <cellStyle name="Normal 3 2 2 2 7" xfId="5399"/>
    <cellStyle name="Normal 3 2 2 2 7 2" xfId="10836"/>
    <cellStyle name="Normal 3 2 2 2 8" xfId="5867"/>
    <cellStyle name="Normal 3 2 2 2 8 2" xfId="11204"/>
    <cellStyle name="Normal 3 2 2 2 9" xfId="6236"/>
    <cellStyle name="Normal 3 2 2 2 9 2" xfId="11571"/>
    <cellStyle name="Normal 3 2 2 3" xfId="1592"/>
    <cellStyle name="Normal 3 2 2 3 2" xfId="2418"/>
    <cellStyle name="Normal 3 2 2 3 2 2" xfId="8366"/>
    <cellStyle name="Normal 3 2 2 3 3" xfId="4024"/>
    <cellStyle name="Normal 3 2 2 3 3 2" xfId="9656"/>
    <cellStyle name="Normal 3 2 2 3 4" xfId="4916"/>
    <cellStyle name="Normal 3 2 2 3 4 2" xfId="10538"/>
    <cellStyle name="Normal 3 2 2 3 5" xfId="7546"/>
    <cellStyle name="Normal 3 2 2 4" xfId="1106"/>
    <cellStyle name="Normal 3 2 2 4 2" xfId="3540"/>
    <cellStyle name="Normal 3 2 2 4 2 2" xfId="9178"/>
    <cellStyle name="Normal 3 2 2 4 3" xfId="7068"/>
    <cellStyle name="Normal 3 2 2 5" xfId="1940"/>
    <cellStyle name="Normal 3 2 2 5 2" xfId="3091"/>
    <cellStyle name="Normal 3 2 2 5 2 2" xfId="8742"/>
    <cellStyle name="Normal 3 2 2 5 3" xfId="7888"/>
    <cellStyle name="Normal 3 2 2 6" xfId="4155"/>
    <cellStyle name="Normal 3 2 2 6 2" xfId="9782"/>
    <cellStyle name="Normal 3 2 2 7" xfId="2625"/>
    <cellStyle name="Normal 3 2 2 7 2" xfId="8493"/>
    <cellStyle name="Normal 3 2 2 8" xfId="4438"/>
    <cellStyle name="Normal 3 2 2 8 2" xfId="10060"/>
    <cellStyle name="Normal 3 2 2 9" xfId="5304"/>
    <cellStyle name="Normal 3 2 2 9 2" xfId="10807"/>
    <cellStyle name="Normal 3 2 3" xfId="414"/>
    <cellStyle name="Normal 3 2 3 10" xfId="6633"/>
    <cellStyle name="Normal 3 2 3 2" xfId="1593"/>
    <cellStyle name="Normal 3 2 3 2 2" xfId="2419"/>
    <cellStyle name="Normal 3 2 3 2 2 2" xfId="8367"/>
    <cellStyle name="Normal 3 2 3 2 3" xfId="4025"/>
    <cellStyle name="Normal 3 2 3 2 3 2" xfId="9657"/>
    <cellStyle name="Normal 3 2 3 2 4" xfId="4917"/>
    <cellStyle name="Normal 3 2 3 2 4 2" xfId="10539"/>
    <cellStyle name="Normal 3 2 3 2 5" xfId="7547"/>
    <cellStyle name="Normal 3 2 3 3" xfId="1107"/>
    <cellStyle name="Normal 3 2 3 3 2" xfId="3541"/>
    <cellStyle name="Normal 3 2 3 3 2 2" xfId="9179"/>
    <cellStyle name="Normal 3 2 3 3 3" xfId="7069"/>
    <cellStyle name="Normal 3 2 3 4" xfId="1941"/>
    <cellStyle name="Normal 3 2 3 4 2" xfId="3092"/>
    <cellStyle name="Normal 3 2 3 4 2 2" xfId="8743"/>
    <cellStyle name="Normal 3 2 3 4 3" xfId="7889"/>
    <cellStyle name="Normal 3 2 3 5" xfId="2626"/>
    <cellStyle name="Normal 3 2 3 5 2" xfId="8494"/>
    <cellStyle name="Normal 3 2 3 6" xfId="4439"/>
    <cellStyle name="Normal 3 2 3 6 2" xfId="10061"/>
    <cellStyle name="Normal 3 2 3 7" xfId="5305"/>
    <cellStyle name="Normal 3 2 3 7 2" xfId="10808"/>
    <cellStyle name="Normal 3 2 3 8" xfId="5840"/>
    <cellStyle name="Normal 3 2 3 8 2" xfId="11177"/>
    <cellStyle name="Normal 3 2 3 9" xfId="6209"/>
    <cellStyle name="Normal 3 2 3 9 2" xfId="11544"/>
    <cellStyle name="Normal 3 2 4" xfId="562"/>
    <cellStyle name="Normal 3 2 4 10" xfId="6659"/>
    <cellStyle name="Normal 3 2 4 2" xfId="1619"/>
    <cellStyle name="Normal 3 2 4 2 2" xfId="2445"/>
    <cellStyle name="Normal 3 2 4 2 2 2" xfId="8393"/>
    <cellStyle name="Normal 3 2 4 2 3" xfId="4051"/>
    <cellStyle name="Normal 3 2 4 2 3 2" xfId="9683"/>
    <cellStyle name="Normal 3 2 4 2 4" xfId="4943"/>
    <cellStyle name="Normal 3 2 4 2 4 2" xfId="10565"/>
    <cellStyle name="Normal 3 2 4 2 5" xfId="7573"/>
    <cellStyle name="Normal 3 2 4 3" xfId="1134"/>
    <cellStyle name="Normal 3 2 4 3 2" xfId="3568"/>
    <cellStyle name="Normal 3 2 4 3 2 2" xfId="9205"/>
    <cellStyle name="Normal 3 2 4 3 3" xfId="7095"/>
    <cellStyle name="Normal 3 2 4 4" xfId="1967"/>
    <cellStyle name="Normal 3 2 4 4 2" xfId="3119"/>
    <cellStyle name="Normal 3 2 4 4 2 2" xfId="8769"/>
    <cellStyle name="Normal 3 2 4 4 3" xfId="7915"/>
    <cellStyle name="Normal 3 2 4 5" xfId="2759"/>
    <cellStyle name="Normal 3 2 4 5 2" xfId="8532"/>
    <cellStyle name="Normal 3 2 4 6" xfId="4465"/>
    <cellStyle name="Normal 3 2 4 6 2" xfId="10087"/>
    <cellStyle name="Normal 3 2 4 7" xfId="5398"/>
    <cellStyle name="Normal 3 2 4 7 2" xfId="10835"/>
    <cellStyle name="Normal 3 2 4 8" xfId="5866"/>
    <cellStyle name="Normal 3 2 4 8 2" xfId="11203"/>
    <cellStyle name="Normal 3 2 4 9" xfId="6235"/>
    <cellStyle name="Normal 3 2 4 9 2" xfId="11570"/>
    <cellStyle name="Normal 3 2 5" xfId="4154"/>
    <cellStyle name="Normal 3 2 5 2" xfId="9781"/>
    <cellStyle name="Normal 3 2 6" xfId="2515"/>
    <cellStyle name="Normal 3 2 7" xfId="5013"/>
    <cellStyle name="Normal 3 3" xfId="158"/>
    <cellStyle name="Normal 3 3 2" xfId="565"/>
    <cellStyle name="Normal 3 3 2 2" xfId="2762"/>
    <cellStyle name="Normal 3 3 2 3" xfId="5401"/>
    <cellStyle name="Normal 3 3 3" xfId="564"/>
    <cellStyle name="Normal 3 3 3 2" xfId="2761"/>
    <cellStyle name="Normal 3 3 3 3" xfId="5400"/>
    <cellStyle name="Normal 3 3 4" xfId="2519"/>
    <cellStyle name="Normal 3 3 5" xfId="5027"/>
    <cellStyle name="Normal 3 4" xfId="161"/>
    <cellStyle name="Normal 3 4 10" xfId="1191"/>
    <cellStyle name="Normal 3 4 10 2" xfId="2017"/>
    <cellStyle name="Normal 3 4 10 2 2" xfId="7965"/>
    <cellStyle name="Normal 3 4 10 3" xfId="3623"/>
    <cellStyle name="Normal 3 4 10 3 2" xfId="9255"/>
    <cellStyle name="Normal 3 4 10 4" xfId="4515"/>
    <cellStyle name="Normal 3 4 10 4 2" xfId="10137"/>
    <cellStyle name="Normal 3 4 10 5" xfId="7145"/>
    <cellStyle name="Normal 3 4 11" xfId="1291"/>
    <cellStyle name="Normal 3 4 11 2" xfId="2117"/>
    <cellStyle name="Normal 3 4 11 2 2" xfId="8065"/>
    <cellStyle name="Normal 3 4 11 3" xfId="3723"/>
    <cellStyle name="Normal 3 4 11 3 2" xfId="9355"/>
    <cellStyle name="Normal 3 4 11 4" xfId="4615"/>
    <cellStyle name="Normal 3 4 11 4 2" xfId="10237"/>
    <cellStyle name="Normal 3 4 11 5" xfId="7245"/>
    <cellStyle name="Normal 3 4 12" xfId="1353"/>
    <cellStyle name="Normal 3 4 12 2" xfId="2179"/>
    <cellStyle name="Normal 3 4 12 2 2" xfId="8127"/>
    <cellStyle name="Normal 3 4 12 3" xfId="3785"/>
    <cellStyle name="Normal 3 4 12 3 2" xfId="9417"/>
    <cellStyle name="Normal 3 4 12 4" xfId="4677"/>
    <cellStyle name="Normal 3 4 12 4 2" xfId="10299"/>
    <cellStyle name="Normal 3 4 12 5" xfId="7307"/>
    <cellStyle name="Normal 3 4 13" xfId="1652"/>
    <cellStyle name="Normal 3 4 13 2" xfId="2478"/>
    <cellStyle name="Normal 3 4 13 2 2" xfId="8426"/>
    <cellStyle name="Normal 3 4 13 3" xfId="4084"/>
    <cellStyle name="Normal 3 4 13 3 2" xfId="9716"/>
    <cellStyle name="Normal 3 4 13 4" xfId="4976"/>
    <cellStyle name="Normal 3 4 13 4 2" xfId="10598"/>
    <cellStyle name="Normal 3 4 13 5" xfId="7606"/>
    <cellStyle name="Normal 3 4 14" xfId="854"/>
    <cellStyle name="Normal 3 4 14 2" xfId="3288"/>
    <cellStyle name="Normal 3 4 14 2 2" xfId="8932"/>
    <cellStyle name="Normal 3 4 14 3" xfId="6822"/>
    <cellStyle name="Normal 3 4 15" xfId="1694"/>
    <cellStyle name="Normal 3 4 15 2" xfId="2902"/>
    <cellStyle name="Normal 3 4 15 2 2" xfId="8569"/>
    <cellStyle name="Normal 3 4 15 3" xfId="7642"/>
    <cellStyle name="Normal 3 4 16" xfId="2520"/>
    <cellStyle name="Normal 3 4 16 2" xfId="8458"/>
    <cellStyle name="Normal 3 4 17" xfId="4192"/>
    <cellStyle name="Normal 3 4 17 2" xfId="9814"/>
    <cellStyle name="Normal 3 4 18" xfId="5028"/>
    <cellStyle name="Normal 3 4 18 2" xfId="10634"/>
    <cellStyle name="Normal 3 4 19" xfId="5666"/>
    <cellStyle name="Normal 3 4 19 2" xfId="11003"/>
    <cellStyle name="Normal 3 4 2" xfId="165"/>
    <cellStyle name="Normal 3 4 2 10" xfId="1293"/>
    <cellStyle name="Normal 3 4 2 10 2" xfId="2119"/>
    <cellStyle name="Normal 3 4 2 10 2 2" xfId="8067"/>
    <cellStyle name="Normal 3 4 2 10 3" xfId="3725"/>
    <cellStyle name="Normal 3 4 2 10 3 2" xfId="9357"/>
    <cellStyle name="Normal 3 4 2 10 4" xfId="4617"/>
    <cellStyle name="Normal 3 4 2 10 4 2" xfId="10239"/>
    <cellStyle name="Normal 3 4 2 10 5" xfId="7247"/>
    <cellStyle name="Normal 3 4 2 11" xfId="1355"/>
    <cellStyle name="Normal 3 4 2 11 2" xfId="2181"/>
    <cellStyle name="Normal 3 4 2 11 2 2" xfId="8129"/>
    <cellStyle name="Normal 3 4 2 11 3" xfId="3787"/>
    <cellStyle name="Normal 3 4 2 11 3 2" xfId="9419"/>
    <cellStyle name="Normal 3 4 2 11 4" xfId="4679"/>
    <cellStyle name="Normal 3 4 2 11 4 2" xfId="10301"/>
    <cellStyle name="Normal 3 4 2 11 5" xfId="7309"/>
    <cellStyle name="Normal 3 4 2 12" xfId="1654"/>
    <cellStyle name="Normal 3 4 2 12 2" xfId="2480"/>
    <cellStyle name="Normal 3 4 2 12 2 2" xfId="8428"/>
    <cellStyle name="Normal 3 4 2 12 3" xfId="4086"/>
    <cellStyle name="Normal 3 4 2 12 3 2" xfId="9718"/>
    <cellStyle name="Normal 3 4 2 12 4" xfId="4978"/>
    <cellStyle name="Normal 3 4 2 12 4 2" xfId="10600"/>
    <cellStyle name="Normal 3 4 2 12 5" xfId="7608"/>
    <cellStyle name="Normal 3 4 2 13" xfId="856"/>
    <cellStyle name="Normal 3 4 2 13 2" xfId="3290"/>
    <cellStyle name="Normal 3 4 2 13 2 2" xfId="8934"/>
    <cellStyle name="Normal 3 4 2 13 3" xfId="6824"/>
    <cellStyle name="Normal 3 4 2 14" xfId="1696"/>
    <cellStyle name="Normal 3 4 2 14 2" xfId="2905"/>
    <cellStyle name="Normal 3 4 2 14 2 2" xfId="8571"/>
    <cellStyle name="Normal 3 4 2 14 3" xfId="7644"/>
    <cellStyle name="Normal 3 4 2 15" xfId="4156"/>
    <cellStyle name="Normal 3 4 2 15 2" xfId="9783"/>
    <cellStyle name="Normal 3 4 2 16" xfId="2523"/>
    <cellStyle name="Normal 3 4 2 16 2" xfId="8460"/>
    <cellStyle name="Normal 3 4 2 17" xfId="4194"/>
    <cellStyle name="Normal 3 4 2 17 2" xfId="9816"/>
    <cellStyle name="Normal 3 4 2 18" xfId="5031"/>
    <cellStyle name="Normal 3 4 2 18 2" xfId="10636"/>
    <cellStyle name="Normal 3 4 2 19" xfId="5668"/>
    <cellStyle name="Normal 3 4 2 19 2" xfId="11005"/>
    <cellStyle name="Normal 3 4 2 2" xfId="169"/>
    <cellStyle name="Normal 3 4 2 2 10" xfId="1359"/>
    <cellStyle name="Normal 3 4 2 2 10 2" xfId="2185"/>
    <cellStyle name="Normal 3 4 2 2 10 2 2" xfId="8133"/>
    <cellStyle name="Normal 3 4 2 2 10 3" xfId="3791"/>
    <cellStyle name="Normal 3 4 2 2 10 3 2" xfId="9423"/>
    <cellStyle name="Normal 3 4 2 2 10 4" xfId="4683"/>
    <cellStyle name="Normal 3 4 2 2 10 4 2" xfId="10305"/>
    <cellStyle name="Normal 3 4 2 2 10 5" xfId="7313"/>
    <cellStyle name="Normal 3 4 2 2 11" xfId="1658"/>
    <cellStyle name="Normal 3 4 2 2 11 2" xfId="2484"/>
    <cellStyle name="Normal 3 4 2 2 11 2 2" xfId="8432"/>
    <cellStyle name="Normal 3 4 2 2 11 3" xfId="4090"/>
    <cellStyle name="Normal 3 4 2 2 11 3 2" xfId="9722"/>
    <cellStyle name="Normal 3 4 2 2 11 4" xfId="4982"/>
    <cellStyle name="Normal 3 4 2 2 11 4 2" xfId="10604"/>
    <cellStyle name="Normal 3 4 2 2 11 5" xfId="7612"/>
    <cellStyle name="Normal 3 4 2 2 12" xfId="860"/>
    <cellStyle name="Normal 3 4 2 2 12 2" xfId="3294"/>
    <cellStyle name="Normal 3 4 2 2 12 2 2" xfId="8938"/>
    <cellStyle name="Normal 3 4 2 2 12 3" xfId="6828"/>
    <cellStyle name="Normal 3 4 2 2 13" xfId="1700"/>
    <cellStyle name="Normal 3 4 2 2 13 2" xfId="2909"/>
    <cellStyle name="Normal 3 4 2 2 13 2 2" xfId="8575"/>
    <cellStyle name="Normal 3 4 2 2 13 3" xfId="7648"/>
    <cellStyle name="Normal 3 4 2 2 14" xfId="2527"/>
    <cellStyle name="Normal 3 4 2 2 14 2" xfId="8464"/>
    <cellStyle name="Normal 3 4 2 2 15" xfId="4198"/>
    <cellStyle name="Normal 3 4 2 2 15 2" xfId="9820"/>
    <cellStyle name="Normal 3 4 2 2 16" xfId="5035"/>
    <cellStyle name="Normal 3 4 2 2 16 2" xfId="10640"/>
    <cellStyle name="Normal 3 4 2 2 17" xfId="5672"/>
    <cellStyle name="Normal 3 4 2 2 17 2" xfId="11009"/>
    <cellStyle name="Normal 3 4 2 2 18" xfId="6040"/>
    <cellStyle name="Normal 3 4 2 2 18 2" xfId="11376"/>
    <cellStyle name="Normal 3 4 2 2 19" xfId="6477"/>
    <cellStyle name="Normal 3 4 2 2 2" xfId="199"/>
    <cellStyle name="Normal 3 4 2 2 2 10" xfId="868"/>
    <cellStyle name="Normal 3 4 2 2 2 10 2" xfId="3302"/>
    <cellStyle name="Normal 3 4 2 2 2 10 2 2" xfId="8946"/>
    <cellStyle name="Normal 3 4 2 2 2 10 3" xfId="6836"/>
    <cellStyle name="Normal 3 4 2 2 2 11" xfId="1708"/>
    <cellStyle name="Normal 3 4 2 2 2 11 2" xfId="2939"/>
    <cellStyle name="Normal 3 4 2 2 2 11 2 2" xfId="8600"/>
    <cellStyle name="Normal 3 4 2 2 2 11 3" xfId="7656"/>
    <cellStyle name="Normal 3 4 2 2 2 12" xfId="2535"/>
    <cellStyle name="Normal 3 4 2 2 2 12 2" xfId="8472"/>
    <cellStyle name="Normal 3 4 2 2 2 13" xfId="4206"/>
    <cellStyle name="Normal 3 4 2 2 2 13 2" xfId="9828"/>
    <cellStyle name="Normal 3 4 2 2 2 14" xfId="5065"/>
    <cellStyle name="Normal 3 4 2 2 2 14 2" xfId="10665"/>
    <cellStyle name="Normal 3 4 2 2 2 15" xfId="5697"/>
    <cellStyle name="Normal 3 4 2 2 2 15 2" xfId="11034"/>
    <cellStyle name="Normal 3 4 2 2 2 16" xfId="6065"/>
    <cellStyle name="Normal 3 4 2 2 2 16 2" xfId="11401"/>
    <cellStyle name="Normal 3 4 2 2 2 17" xfId="6502"/>
    <cellStyle name="Normal 3 4 2 2 2 2" xfId="228"/>
    <cellStyle name="Normal 3 4 2 2 2 2 10" xfId="1724"/>
    <cellStyle name="Normal 3 4 2 2 2 2 10 2" xfId="2968"/>
    <cellStyle name="Normal 3 4 2 2 2 2 10 2 2" xfId="8626"/>
    <cellStyle name="Normal 3 4 2 2 2 2 10 3" xfId="7672"/>
    <cellStyle name="Normal 3 4 2 2 2 2 11" xfId="2600"/>
    <cellStyle name="Normal 3 4 2 2 2 2 11 2" xfId="8488"/>
    <cellStyle name="Normal 3 4 2 2 2 2 12" xfId="4222"/>
    <cellStyle name="Normal 3 4 2 2 2 2 12 2" xfId="9844"/>
    <cellStyle name="Normal 3 4 2 2 2 2 13" xfId="5094"/>
    <cellStyle name="Normal 3 4 2 2 2 2 13 2" xfId="10691"/>
    <cellStyle name="Normal 3 4 2 2 2 2 14" xfId="5723"/>
    <cellStyle name="Normal 3 4 2 2 2 2 14 2" xfId="11060"/>
    <cellStyle name="Normal 3 4 2 2 2 2 15" xfId="6091"/>
    <cellStyle name="Normal 3 4 2 2 2 2 15 2" xfId="11427"/>
    <cellStyle name="Normal 3 4 2 2 2 2 16" xfId="6528"/>
    <cellStyle name="Normal 3 4 2 2 2 2 2" xfId="293"/>
    <cellStyle name="Normal 3 4 2 2 2 2 2 10" xfId="6156"/>
    <cellStyle name="Normal 3 4 2 2 2 2 2 10 2" xfId="11492"/>
    <cellStyle name="Normal 3 4 2 2 2 2 2 11" xfId="6593"/>
    <cellStyle name="Normal 3 4 2 2 2 2 2 2" xfId="849"/>
    <cellStyle name="Normal 3 4 2 2 2 2 2 2 2" xfId="1063"/>
    <cellStyle name="Normal 3 4 2 2 2 2 2 2 2 2" xfId="3497"/>
    <cellStyle name="Normal 3 4 2 2 2 2 2 2 2 2 2" xfId="9135"/>
    <cellStyle name="Normal 3 4 2 2 2 2 2 2 2 3" xfId="7025"/>
    <cellStyle name="Normal 3 4 2 2 2 2 2 2 3" xfId="1897"/>
    <cellStyle name="Normal 3 4 2 2 2 2 2 2 3 2" xfId="7845"/>
    <cellStyle name="Normal 3 4 2 2 2 2 2 2 4" xfId="3283"/>
    <cellStyle name="Normal 3 4 2 2 2 2 2 2 4 2" xfId="8928"/>
    <cellStyle name="Normal 3 4 2 2 2 2 2 2 5" xfId="4395"/>
    <cellStyle name="Normal 3 4 2 2 2 2 2 2 5 2" xfId="10017"/>
    <cellStyle name="Normal 3 4 2 2 2 2 2 2 6" xfId="5658"/>
    <cellStyle name="Normal 3 4 2 2 2 2 2 2 6 2" xfId="10995"/>
    <cellStyle name="Normal 3 4 2 2 2 2 2 2 7" xfId="6025"/>
    <cellStyle name="Normal 3 4 2 2 2 2 2 2 7 2" xfId="11362"/>
    <cellStyle name="Normal 3 4 2 2 2 2 2 2 8" xfId="6395"/>
    <cellStyle name="Normal 3 4 2 2 2 2 2 2 8 2" xfId="11729"/>
    <cellStyle name="Normal 3 4 2 2 2 2 2 2 9" xfId="6818"/>
    <cellStyle name="Normal 3 4 2 2 2 2 2 3" xfId="1553"/>
    <cellStyle name="Normal 3 4 2 2 2 2 2 3 2" xfId="2379"/>
    <cellStyle name="Normal 3 4 2 2 2 2 2 3 2 2" xfId="8327"/>
    <cellStyle name="Normal 3 4 2 2 2 2 2 3 3" xfId="3985"/>
    <cellStyle name="Normal 3 4 2 2 2 2 2 3 3 2" xfId="9617"/>
    <cellStyle name="Normal 3 4 2 2 2 2 2 3 4" xfId="4877"/>
    <cellStyle name="Normal 3 4 2 2 2 2 2 3 4 2" xfId="10499"/>
    <cellStyle name="Normal 3 4 2 2 2 2 2 3 5" xfId="7507"/>
    <cellStyle name="Normal 3 4 2 2 2 2 2 4" xfId="918"/>
    <cellStyle name="Normal 3 4 2 2 2 2 2 4 2" xfId="3352"/>
    <cellStyle name="Normal 3 4 2 2 2 2 2 4 2 2" xfId="8994"/>
    <cellStyle name="Normal 3 4 2 2 2 2 2 4 3" xfId="6884"/>
    <cellStyle name="Normal 3 4 2 2 2 2 2 5" xfId="1756"/>
    <cellStyle name="Normal 3 4 2 2 2 2 2 5 2" xfId="7704"/>
    <cellStyle name="Normal 3 4 2 2 2 2 2 6" xfId="3033"/>
    <cellStyle name="Normal 3 4 2 2 2 2 2 6 2" xfId="8691"/>
    <cellStyle name="Normal 3 4 2 2 2 2 2 7" xfId="4254"/>
    <cellStyle name="Normal 3 4 2 2 2 2 2 7 2" xfId="9876"/>
    <cellStyle name="Normal 3 4 2 2 2 2 2 8" xfId="5159"/>
    <cellStyle name="Normal 3 4 2 2 2 2 2 8 2" xfId="10756"/>
    <cellStyle name="Normal 3 4 2 2 2 2 2 9" xfId="5788"/>
    <cellStyle name="Normal 3 4 2 2 2 2 2 9 2" xfId="11125"/>
    <cellStyle name="Normal 3 4 2 2 2 2 3" xfId="387"/>
    <cellStyle name="Normal 3 4 2 2 2 2 3 10" xfId="6627"/>
    <cellStyle name="Normal 3 4 2 2 2 2 3 2" xfId="1587"/>
    <cellStyle name="Normal 3 4 2 2 2 2 3 2 2" xfId="2413"/>
    <cellStyle name="Normal 3 4 2 2 2 2 3 2 2 2" xfId="8361"/>
    <cellStyle name="Normal 3 4 2 2 2 2 3 2 3" xfId="4019"/>
    <cellStyle name="Normal 3 4 2 2 2 2 3 2 3 2" xfId="9651"/>
    <cellStyle name="Normal 3 4 2 2 2 2 3 2 4" xfId="4911"/>
    <cellStyle name="Normal 3 4 2 2 2 2 3 2 4 2" xfId="10533"/>
    <cellStyle name="Normal 3 4 2 2 2 2 3 2 5" xfId="7541"/>
    <cellStyle name="Normal 3 4 2 2 2 2 3 3" xfId="1101"/>
    <cellStyle name="Normal 3 4 2 2 2 2 3 3 2" xfId="3535"/>
    <cellStyle name="Normal 3 4 2 2 2 2 3 3 2 2" xfId="9173"/>
    <cellStyle name="Normal 3 4 2 2 2 2 3 3 3" xfId="7063"/>
    <cellStyle name="Normal 3 4 2 2 2 2 3 4" xfId="1935"/>
    <cellStyle name="Normal 3 4 2 2 2 2 3 4 2" xfId="7883"/>
    <cellStyle name="Normal 3 4 2 2 2 2 3 5" xfId="3084"/>
    <cellStyle name="Normal 3 4 2 2 2 2 3 5 2" xfId="8737"/>
    <cellStyle name="Normal 3 4 2 2 2 2 3 6" xfId="4433"/>
    <cellStyle name="Normal 3 4 2 2 2 2 3 6 2" xfId="10055"/>
    <cellStyle name="Normal 3 4 2 2 2 2 3 7" xfId="5279"/>
    <cellStyle name="Normal 3 4 2 2 2 2 3 7 2" xfId="10802"/>
    <cellStyle name="Normal 3 4 2 2 2 2 3 8" xfId="5834"/>
    <cellStyle name="Normal 3 4 2 2 2 2 3 8 2" xfId="11171"/>
    <cellStyle name="Normal 3 4 2 2 2 2 3 9" xfId="6203"/>
    <cellStyle name="Normal 3 4 2 2 2 2 3 9 2" xfId="11538"/>
    <cellStyle name="Normal 3 4 2 2 2 2 4" xfId="784"/>
    <cellStyle name="Normal 3 4 2 2 2 2 4 10" xfId="6753"/>
    <cellStyle name="Normal 3 4 2 2 2 2 4 2" xfId="1488"/>
    <cellStyle name="Normal 3 4 2 2 2 2 4 2 2" xfId="2314"/>
    <cellStyle name="Normal 3 4 2 2 2 2 4 2 2 2" xfId="8262"/>
    <cellStyle name="Normal 3 4 2 2 2 2 4 2 3" xfId="3920"/>
    <cellStyle name="Normal 3 4 2 2 2 2 4 2 3 2" xfId="9552"/>
    <cellStyle name="Normal 3 4 2 2 2 2 4 2 4" xfId="4812"/>
    <cellStyle name="Normal 3 4 2 2 2 2 4 2 4 2" xfId="10434"/>
    <cellStyle name="Normal 3 4 2 2 2 2 4 2 5" xfId="7442"/>
    <cellStyle name="Normal 3 4 2 2 2 2 4 3" xfId="998"/>
    <cellStyle name="Normal 3 4 2 2 2 2 4 3 2" xfId="3432"/>
    <cellStyle name="Normal 3 4 2 2 2 2 4 3 2 2" xfId="9070"/>
    <cellStyle name="Normal 3 4 2 2 2 2 4 3 3" xfId="6960"/>
    <cellStyle name="Normal 3 4 2 2 2 2 4 4" xfId="1832"/>
    <cellStyle name="Normal 3 4 2 2 2 2 4 4 2" xfId="7780"/>
    <cellStyle name="Normal 3 4 2 2 2 2 4 5" xfId="3218"/>
    <cellStyle name="Normal 3 4 2 2 2 2 4 5 2" xfId="8863"/>
    <cellStyle name="Normal 3 4 2 2 2 2 4 6" xfId="4330"/>
    <cellStyle name="Normal 3 4 2 2 2 2 4 6 2" xfId="9952"/>
    <cellStyle name="Normal 3 4 2 2 2 2 4 7" xfId="5593"/>
    <cellStyle name="Normal 3 4 2 2 2 2 4 7 2" xfId="10930"/>
    <cellStyle name="Normal 3 4 2 2 2 2 4 8" xfId="5960"/>
    <cellStyle name="Normal 3 4 2 2 2 2 4 8 2" xfId="11297"/>
    <cellStyle name="Normal 3 4 2 2 2 2 4 9" xfId="6330"/>
    <cellStyle name="Normal 3 4 2 2 2 2 4 9 2" xfId="11664"/>
    <cellStyle name="Normal 3 4 2 2 2 2 5" xfId="1249"/>
    <cellStyle name="Normal 3 4 2 2 2 2 5 2" xfId="2075"/>
    <cellStyle name="Normal 3 4 2 2 2 2 5 2 2" xfId="8023"/>
    <cellStyle name="Normal 3 4 2 2 2 2 5 3" xfId="3681"/>
    <cellStyle name="Normal 3 4 2 2 2 2 5 3 2" xfId="9313"/>
    <cellStyle name="Normal 3 4 2 2 2 2 5 4" xfId="4573"/>
    <cellStyle name="Normal 3 4 2 2 2 2 5 4 2" xfId="10195"/>
    <cellStyle name="Normal 3 4 2 2 2 2 5 5" xfId="7203"/>
    <cellStyle name="Normal 3 4 2 2 2 2 6" xfId="1349"/>
    <cellStyle name="Normal 3 4 2 2 2 2 6 2" xfId="2175"/>
    <cellStyle name="Normal 3 4 2 2 2 2 6 2 2" xfId="8123"/>
    <cellStyle name="Normal 3 4 2 2 2 2 6 3" xfId="3781"/>
    <cellStyle name="Normal 3 4 2 2 2 2 6 3 2" xfId="9413"/>
    <cellStyle name="Normal 3 4 2 2 2 2 6 4" xfId="4673"/>
    <cellStyle name="Normal 3 4 2 2 2 2 6 4 2" xfId="10295"/>
    <cellStyle name="Normal 3 4 2 2 2 2 6 5" xfId="7303"/>
    <cellStyle name="Normal 3 4 2 2 2 2 7" xfId="1411"/>
    <cellStyle name="Normal 3 4 2 2 2 2 7 2" xfId="2237"/>
    <cellStyle name="Normal 3 4 2 2 2 2 7 2 2" xfId="8185"/>
    <cellStyle name="Normal 3 4 2 2 2 2 7 3" xfId="3843"/>
    <cellStyle name="Normal 3 4 2 2 2 2 7 3 2" xfId="9475"/>
    <cellStyle name="Normal 3 4 2 2 2 2 7 4" xfId="4735"/>
    <cellStyle name="Normal 3 4 2 2 2 2 7 4 2" xfId="10357"/>
    <cellStyle name="Normal 3 4 2 2 2 2 7 5" xfId="7365"/>
    <cellStyle name="Normal 3 4 2 2 2 2 8" xfId="1682"/>
    <cellStyle name="Normal 3 4 2 2 2 2 8 2" xfId="2508"/>
    <cellStyle name="Normal 3 4 2 2 2 2 8 2 2" xfId="8456"/>
    <cellStyle name="Normal 3 4 2 2 2 2 8 3" xfId="4114"/>
    <cellStyle name="Normal 3 4 2 2 2 2 8 3 2" xfId="9746"/>
    <cellStyle name="Normal 3 4 2 2 2 2 8 4" xfId="5006"/>
    <cellStyle name="Normal 3 4 2 2 2 2 8 4 2" xfId="10628"/>
    <cellStyle name="Normal 3 4 2 2 2 2 8 5" xfId="7636"/>
    <cellStyle name="Normal 3 4 2 2 2 2 9" xfId="885"/>
    <cellStyle name="Normal 3 4 2 2 2 2 9 2" xfId="3319"/>
    <cellStyle name="Normal 3 4 2 2 2 2 9 2 2" xfId="8962"/>
    <cellStyle name="Normal 3 4 2 2 2 2 9 3" xfId="6852"/>
    <cellStyle name="Normal 3 4 2 2 2 3" xfId="267"/>
    <cellStyle name="Normal 3 4 2 2 2 3 10" xfId="6130"/>
    <cellStyle name="Normal 3 4 2 2 2 3 10 2" xfId="11466"/>
    <cellStyle name="Normal 3 4 2 2 2 3 11" xfId="6567"/>
    <cellStyle name="Normal 3 4 2 2 2 3 2" xfId="823"/>
    <cellStyle name="Normal 3 4 2 2 2 3 2 2" xfId="1037"/>
    <cellStyle name="Normal 3 4 2 2 2 3 2 2 2" xfId="3471"/>
    <cellStyle name="Normal 3 4 2 2 2 3 2 2 2 2" xfId="9109"/>
    <cellStyle name="Normal 3 4 2 2 2 3 2 2 3" xfId="6999"/>
    <cellStyle name="Normal 3 4 2 2 2 3 2 3" xfId="1871"/>
    <cellStyle name="Normal 3 4 2 2 2 3 2 3 2" xfId="7819"/>
    <cellStyle name="Normal 3 4 2 2 2 3 2 4" xfId="3257"/>
    <cellStyle name="Normal 3 4 2 2 2 3 2 4 2" xfId="8902"/>
    <cellStyle name="Normal 3 4 2 2 2 3 2 5" xfId="4369"/>
    <cellStyle name="Normal 3 4 2 2 2 3 2 5 2" xfId="9991"/>
    <cellStyle name="Normal 3 4 2 2 2 3 2 6" xfId="5632"/>
    <cellStyle name="Normal 3 4 2 2 2 3 2 6 2" xfId="10969"/>
    <cellStyle name="Normal 3 4 2 2 2 3 2 7" xfId="5999"/>
    <cellStyle name="Normal 3 4 2 2 2 3 2 7 2" xfId="11336"/>
    <cellStyle name="Normal 3 4 2 2 2 3 2 8" xfId="6369"/>
    <cellStyle name="Normal 3 4 2 2 2 3 2 8 2" xfId="11703"/>
    <cellStyle name="Normal 3 4 2 2 2 3 2 9" xfId="6792"/>
    <cellStyle name="Normal 3 4 2 2 2 3 3" xfId="1527"/>
    <cellStyle name="Normal 3 4 2 2 2 3 3 2" xfId="2353"/>
    <cellStyle name="Normal 3 4 2 2 2 3 3 2 2" xfId="8301"/>
    <cellStyle name="Normal 3 4 2 2 2 3 3 3" xfId="3959"/>
    <cellStyle name="Normal 3 4 2 2 2 3 3 3 2" xfId="9591"/>
    <cellStyle name="Normal 3 4 2 2 2 3 3 4" xfId="4851"/>
    <cellStyle name="Normal 3 4 2 2 2 3 3 4 2" xfId="10473"/>
    <cellStyle name="Normal 3 4 2 2 2 3 3 5" xfId="7481"/>
    <cellStyle name="Normal 3 4 2 2 2 3 4" xfId="901"/>
    <cellStyle name="Normal 3 4 2 2 2 3 4 2" xfId="3335"/>
    <cellStyle name="Normal 3 4 2 2 2 3 4 2 2" xfId="8978"/>
    <cellStyle name="Normal 3 4 2 2 2 3 4 3" xfId="6868"/>
    <cellStyle name="Normal 3 4 2 2 2 3 5" xfId="1740"/>
    <cellStyle name="Normal 3 4 2 2 2 3 5 2" xfId="7688"/>
    <cellStyle name="Normal 3 4 2 2 2 3 6" xfId="3007"/>
    <cellStyle name="Normal 3 4 2 2 2 3 6 2" xfId="8665"/>
    <cellStyle name="Normal 3 4 2 2 2 3 7" xfId="4238"/>
    <cellStyle name="Normal 3 4 2 2 2 3 7 2" xfId="9860"/>
    <cellStyle name="Normal 3 4 2 2 2 3 8" xfId="5133"/>
    <cellStyle name="Normal 3 4 2 2 2 3 8 2" xfId="10730"/>
    <cellStyle name="Normal 3 4 2 2 2 3 9" xfId="5762"/>
    <cellStyle name="Normal 3 4 2 2 2 3 9 2" xfId="11099"/>
    <cellStyle name="Normal 3 4 2 2 2 4" xfId="311"/>
    <cellStyle name="Normal 3 4 2 2 2 4 10" xfId="6611"/>
    <cellStyle name="Normal 3 4 2 2 2 4 2" xfId="1571"/>
    <cellStyle name="Normal 3 4 2 2 2 4 2 2" xfId="2397"/>
    <cellStyle name="Normal 3 4 2 2 2 4 2 2 2" xfId="8345"/>
    <cellStyle name="Normal 3 4 2 2 2 4 2 3" xfId="4003"/>
    <cellStyle name="Normal 3 4 2 2 2 4 2 3 2" xfId="9635"/>
    <cellStyle name="Normal 3 4 2 2 2 4 2 4" xfId="4895"/>
    <cellStyle name="Normal 3 4 2 2 2 4 2 4 2" xfId="10517"/>
    <cellStyle name="Normal 3 4 2 2 2 4 2 5" xfId="7525"/>
    <cellStyle name="Normal 3 4 2 2 2 4 3" xfId="1083"/>
    <cellStyle name="Normal 3 4 2 2 2 4 3 2" xfId="3517"/>
    <cellStyle name="Normal 3 4 2 2 2 4 3 2 2" xfId="9155"/>
    <cellStyle name="Normal 3 4 2 2 2 4 3 3" xfId="7045"/>
    <cellStyle name="Normal 3 4 2 2 2 4 4" xfId="1917"/>
    <cellStyle name="Normal 3 4 2 2 2 4 4 2" xfId="7865"/>
    <cellStyle name="Normal 3 4 2 2 2 4 5" xfId="3063"/>
    <cellStyle name="Normal 3 4 2 2 2 4 5 2" xfId="8721"/>
    <cellStyle name="Normal 3 4 2 2 2 4 6" xfId="4415"/>
    <cellStyle name="Normal 3 4 2 2 2 4 6 2" xfId="10037"/>
    <cellStyle name="Normal 3 4 2 2 2 4 7" xfId="5217"/>
    <cellStyle name="Normal 3 4 2 2 2 4 7 2" xfId="10786"/>
    <cellStyle name="Normal 3 4 2 2 2 4 8" xfId="5818"/>
    <cellStyle name="Normal 3 4 2 2 2 4 8 2" xfId="11155"/>
    <cellStyle name="Normal 3 4 2 2 2 4 9" xfId="6186"/>
    <cellStyle name="Normal 3 4 2 2 2 4 9 2" xfId="11522"/>
    <cellStyle name="Normal 3 4 2 2 2 5" xfId="758"/>
    <cellStyle name="Normal 3 4 2 2 2 5 10" xfId="6727"/>
    <cellStyle name="Normal 3 4 2 2 2 5 2" xfId="1462"/>
    <cellStyle name="Normal 3 4 2 2 2 5 2 2" xfId="2288"/>
    <cellStyle name="Normal 3 4 2 2 2 5 2 2 2" xfId="8236"/>
    <cellStyle name="Normal 3 4 2 2 2 5 2 3" xfId="3894"/>
    <cellStyle name="Normal 3 4 2 2 2 5 2 3 2" xfId="9526"/>
    <cellStyle name="Normal 3 4 2 2 2 5 2 4" xfId="4786"/>
    <cellStyle name="Normal 3 4 2 2 2 5 2 4 2" xfId="10408"/>
    <cellStyle name="Normal 3 4 2 2 2 5 2 5" xfId="7416"/>
    <cellStyle name="Normal 3 4 2 2 2 5 3" xfId="972"/>
    <cellStyle name="Normal 3 4 2 2 2 5 3 2" xfId="3406"/>
    <cellStyle name="Normal 3 4 2 2 2 5 3 2 2" xfId="9044"/>
    <cellStyle name="Normal 3 4 2 2 2 5 3 3" xfId="6934"/>
    <cellStyle name="Normal 3 4 2 2 2 5 4" xfId="1806"/>
    <cellStyle name="Normal 3 4 2 2 2 5 4 2" xfId="7754"/>
    <cellStyle name="Normal 3 4 2 2 2 5 5" xfId="3192"/>
    <cellStyle name="Normal 3 4 2 2 2 5 5 2" xfId="8837"/>
    <cellStyle name="Normal 3 4 2 2 2 5 6" xfId="4304"/>
    <cellStyle name="Normal 3 4 2 2 2 5 6 2" xfId="9926"/>
    <cellStyle name="Normal 3 4 2 2 2 5 7" xfId="5567"/>
    <cellStyle name="Normal 3 4 2 2 2 5 7 2" xfId="10904"/>
    <cellStyle name="Normal 3 4 2 2 2 5 8" xfId="5934"/>
    <cellStyle name="Normal 3 4 2 2 2 5 8 2" xfId="11271"/>
    <cellStyle name="Normal 3 4 2 2 2 5 9" xfId="6304"/>
    <cellStyle name="Normal 3 4 2 2 2 5 9 2" xfId="11638"/>
    <cellStyle name="Normal 3 4 2 2 2 6" xfId="1211"/>
    <cellStyle name="Normal 3 4 2 2 2 6 2" xfId="2037"/>
    <cellStyle name="Normal 3 4 2 2 2 6 2 2" xfId="7985"/>
    <cellStyle name="Normal 3 4 2 2 2 6 3" xfId="3643"/>
    <cellStyle name="Normal 3 4 2 2 2 6 3 2" xfId="9275"/>
    <cellStyle name="Normal 3 4 2 2 2 6 4" xfId="4535"/>
    <cellStyle name="Normal 3 4 2 2 2 6 4 2" xfId="10157"/>
    <cellStyle name="Normal 3 4 2 2 2 6 5" xfId="7165"/>
    <cellStyle name="Normal 3 4 2 2 2 7" xfId="1311"/>
    <cellStyle name="Normal 3 4 2 2 2 7 2" xfId="2137"/>
    <cellStyle name="Normal 3 4 2 2 2 7 2 2" xfId="8085"/>
    <cellStyle name="Normal 3 4 2 2 2 7 3" xfId="3743"/>
    <cellStyle name="Normal 3 4 2 2 2 7 3 2" xfId="9375"/>
    <cellStyle name="Normal 3 4 2 2 2 7 4" xfId="4635"/>
    <cellStyle name="Normal 3 4 2 2 2 7 4 2" xfId="10257"/>
    <cellStyle name="Normal 3 4 2 2 2 7 5" xfId="7265"/>
    <cellStyle name="Normal 3 4 2 2 2 8" xfId="1373"/>
    <cellStyle name="Normal 3 4 2 2 2 8 2" xfId="2199"/>
    <cellStyle name="Normal 3 4 2 2 2 8 2 2" xfId="8147"/>
    <cellStyle name="Normal 3 4 2 2 2 8 3" xfId="3805"/>
    <cellStyle name="Normal 3 4 2 2 2 8 3 2" xfId="9437"/>
    <cellStyle name="Normal 3 4 2 2 2 8 4" xfId="4697"/>
    <cellStyle name="Normal 3 4 2 2 2 8 4 2" xfId="10319"/>
    <cellStyle name="Normal 3 4 2 2 2 8 5" xfId="7327"/>
    <cellStyle name="Normal 3 4 2 2 2 9" xfId="1666"/>
    <cellStyle name="Normal 3 4 2 2 2 9 2" xfId="2492"/>
    <cellStyle name="Normal 3 4 2 2 2 9 2 2" xfId="8440"/>
    <cellStyle name="Normal 3 4 2 2 2 9 3" xfId="4098"/>
    <cellStyle name="Normal 3 4 2 2 2 9 3 2" xfId="9730"/>
    <cellStyle name="Normal 3 4 2 2 2 9 4" xfId="4990"/>
    <cellStyle name="Normal 3 4 2 2 2 9 4 2" xfId="10612"/>
    <cellStyle name="Normal 3 4 2 2 2 9 5" xfId="7620"/>
    <cellStyle name="Normal 3 4 2 2 3" xfId="210"/>
    <cellStyle name="Normal 3 4 2 2 3 10" xfId="1716"/>
    <cellStyle name="Normal 3 4 2 2 3 10 2" xfId="2950"/>
    <cellStyle name="Normal 3 4 2 2 3 10 2 2" xfId="8610"/>
    <cellStyle name="Normal 3 4 2 2 3 10 3" xfId="7664"/>
    <cellStyle name="Normal 3 4 2 2 3 11" xfId="2592"/>
    <cellStyle name="Normal 3 4 2 2 3 11 2" xfId="8480"/>
    <cellStyle name="Normal 3 4 2 2 3 12" xfId="4214"/>
    <cellStyle name="Normal 3 4 2 2 3 12 2" xfId="9836"/>
    <cellStyle name="Normal 3 4 2 2 3 13" xfId="5076"/>
    <cellStyle name="Normal 3 4 2 2 3 13 2" xfId="10675"/>
    <cellStyle name="Normal 3 4 2 2 3 14" xfId="5707"/>
    <cellStyle name="Normal 3 4 2 2 3 14 2" xfId="11044"/>
    <cellStyle name="Normal 3 4 2 2 3 15" xfId="6075"/>
    <cellStyle name="Normal 3 4 2 2 3 15 2" xfId="11411"/>
    <cellStyle name="Normal 3 4 2 2 3 16" xfId="6512"/>
    <cellStyle name="Normal 3 4 2 2 3 2" xfId="277"/>
    <cellStyle name="Normal 3 4 2 2 3 2 10" xfId="6140"/>
    <cellStyle name="Normal 3 4 2 2 3 2 10 2" xfId="11476"/>
    <cellStyle name="Normal 3 4 2 2 3 2 11" xfId="6577"/>
    <cellStyle name="Normal 3 4 2 2 3 2 2" xfId="833"/>
    <cellStyle name="Normal 3 4 2 2 3 2 2 2" xfId="1047"/>
    <cellStyle name="Normal 3 4 2 2 3 2 2 2 2" xfId="3481"/>
    <cellStyle name="Normal 3 4 2 2 3 2 2 2 2 2" xfId="9119"/>
    <cellStyle name="Normal 3 4 2 2 3 2 2 2 3" xfId="7009"/>
    <cellStyle name="Normal 3 4 2 2 3 2 2 3" xfId="1881"/>
    <cellStyle name="Normal 3 4 2 2 3 2 2 3 2" xfId="7829"/>
    <cellStyle name="Normal 3 4 2 2 3 2 2 4" xfId="3267"/>
    <cellStyle name="Normal 3 4 2 2 3 2 2 4 2" xfId="8912"/>
    <cellStyle name="Normal 3 4 2 2 3 2 2 5" xfId="4379"/>
    <cellStyle name="Normal 3 4 2 2 3 2 2 5 2" xfId="10001"/>
    <cellStyle name="Normal 3 4 2 2 3 2 2 6" xfId="5642"/>
    <cellStyle name="Normal 3 4 2 2 3 2 2 6 2" xfId="10979"/>
    <cellStyle name="Normal 3 4 2 2 3 2 2 7" xfId="6009"/>
    <cellStyle name="Normal 3 4 2 2 3 2 2 7 2" xfId="11346"/>
    <cellStyle name="Normal 3 4 2 2 3 2 2 8" xfId="6379"/>
    <cellStyle name="Normal 3 4 2 2 3 2 2 8 2" xfId="11713"/>
    <cellStyle name="Normal 3 4 2 2 3 2 2 9" xfId="6802"/>
    <cellStyle name="Normal 3 4 2 2 3 2 3" xfId="1537"/>
    <cellStyle name="Normal 3 4 2 2 3 2 3 2" xfId="2363"/>
    <cellStyle name="Normal 3 4 2 2 3 2 3 2 2" xfId="8311"/>
    <cellStyle name="Normal 3 4 2 2 3 2 3 3" xfId="3969"/>
    <cellStyle name="Normal 3 4 2 2 3 2 3 3 2" xfId="9601"/>
    <cellStyle name="Normal 3 4 2 2 3 2 3 4" xfId="4861"/>
    <cellStyle name="Normal 3 4 2 2 3 2 3 4 2" xfId="10483"/>
    <cellStyle name="Normal 3 4 2 2 3 2 3 5" xfId="7491"/>
    <cellStyle name="Normal 3 4 2 2 3 2 4" xfId="910"/>
    <cellStyle name="Normal 3 4 2 2 3 2 4 2" xfId="3344"/>
    <cellStyle name="Normal 3 4 2 2 3 2 4 2 2" xfId="8986"/>
    <cellStyle name="Normal 3 4 2 2 3 2 4 3" xfId="6876"/>
    <cellStyle name="Normal 3 4 2 2 3 2 5" xfId="1748"/>
    <cellStyle name="Normal 3 4 2 2 3 2 5 2" xfId="7696"/>
    <cellStyle name="Normal 3 4 2 2 3 2 6" xfId="3017"/>
    <cellStyle name="Normal 3 4 2 2 3 2 6 2" xfId="8675"/>
    <cellStyle name="Normal 3 4 2 2 3 2 7" xfId="4246"/>
    <cellStyle name="Normal 3 4 2 2 3 2 7 2" xfId="9868"/>
    <cellStyle name="Normal 3 4 2 2 3 2 8" xfId="5143"/>
    <cellStyle name="Normal 3 4 2 2 3 2 8 2" xfId="10740"/>
    <cellStyle name="Normal 3 4 2 2 3 2 9" xfId="5772"/>
    <cellStyle name="Normal 3 4 2 2 3 2 9 2" xfId="11109"/>
    <cellStyle name="Normal 3 4 2 2 3 3" xfId="379"/>
    <cellStyle name="Normal 3 4 2 2 3 3 10" xfId="6619"/>
    <cellStyle name="Normal 3 4 2 2 3 3 2" xfId="1579"/>
    <cellStyle name="Normal 3 4 2 2 3 3 2 2" xfId="2405"/>
    <cellStyle name="Normal 3 4 2 2 3 3 2 2 2" xfId="8353"/>
    <cellStyle name="Normal 3 4 2 2 3 3 2 3" xfId="4011"/>
    <cellStyle name="Normal 3 4 2 2 3 3 2 3 2" xfId="9643"/>
    <cellStyle name="Normal 3 4 2 2 3 3 2 4" xfId="4903"/>
    <cellStyle name="Normal 3 4 2 2 3 3 2 4 2" xfId="10525"/>
    <cellStyle name="Normal 3 4 2 2 3 3 2 5" xfId="7533"/>
    <cellStyle name="Normal 3 4 2 2 3 3 3" xfId="1093"/>
    <cellStyle name="Normal 3 4 2 2 3 3 3 2" xfId="3527"/>
    <cellStyle name="Normal 3 4 2 2 3 3 3 2 2" xfId="9165"/>
    <cellStyle name="Normal 3 4 2 2 3 3 3 3" xfId="7055"/>
    <cellStyle name="Normal 3 4 2 2 3 3 4" xfId="1927"/>
    <cellStyle name="Normal 3 4 2 2 3 3 4 2" xfId="7875"/>
    <cellStyle name="Normal 3 4 2 2 3 3 5" xfId="3076"/>
    <cellStyle name="Normal 3 4 2 2 3 3 5 2" xfId="8729"/>
    <cellStyle name="Normal 3 4 2 2 3 3 6" xfId="4425"/>
    <cellStyle name="Normal 3 4 2 2 3 3 6 2" xfId="10047"/>
    <cellStyle name="Normal 3 4 2 2 3 3 7" xfId="5271"/>
    <cellStyle name="Normal 3 4 2 2 3 3 7 2" xfId="10794"/>
    <cellStyle name="Normal 3 4 2 2 3 3 8" xfId="5826"/>
    <cellStyle name="Normal 3 4 2 2 3 3 8 2" xfId="11163"/>
    <cellStyle name="Normal 3 4 2 2 3 3 9" xfId="6195"/>
    <cellStyle name="Normal 3 4 2 2 3 3 9 2" xfId="11530"/>
    <cellStyle name="Normal 3 4 2 2 3 4" xfId="768"/>
    <cellStyle name="Normal 3 4 2 2 3 4 10" xfId="6737"/>
    <cellStyle name="Normal 3 4 2 2 3 4 2" xfId="1472"/>
    <cellStyle name="Normal 3 4 2 2 3 4 2 2" xfId="2298"/>
    <cellStyle name="Normal 3 4 2 2 3 4 2 2 2" xfId="8246"/>
    <cellStyle name="Normal 3 4 2 2 3 4 2 3" xfId="3904"/>
    <cellStyle name="Normal 3 4 2 2 3 4 2 3 2" xfId="9536"/>
    <cellStyle name="Normal 3 4 2 2 3 4 2 4" xfId="4796"/>
    <cellStyle name="Normal 3 4 2 2 3 4 2 4 2" xfId="10418"/>
    <cellStyle name="Normal 3 4 2 2 3 4 2 5" xfId="7426"/>
    <cellStyle name="Normal 3 4 2 2 3 4 3" xfId="982"/>
    <cellStyle name="Normal 3 4 2 2 3 4 3 2" xfId="3416"/>
    <cellStyle name="Normal 3 4 2 2 3 4 3 2 2" xfId="9054"/>
    <cellStyle name="Normal 3 4 2 2 3 4 3 3" xfId="6944"/>
    <cellStyle name="Normal 3 4 2 2 3 4 4" xfId="1816"/>
    <cellStyle name="Normal 3 4 2 2 3 4 4 2" xfId="7764"/>
    <cellStyle name="Normal 3 4 2 2 3 4 5" xfId="3202"/>
    <cellStyle name="Normal 3 4 2 2 3 4 5 2" xfId="8847"/>
    <cellStyle name="Normal 3 4 2 2 3 4 6" xfId="4314"/>
    <cellStyle name="Normal 3 4 2 2 3 4 6 2" xfId="9936"/>
    <cellStyle name="Normal 3 4 2 2 3 4 7" xfId="5577"/>
    <cellStyle name="Normal 3 4 2 2 3 4 7 2" xfId="10914"/>
    <cellStyle name="Normal 3 4 2 2 3 4 8" xfId="5944"/>
    <cellStyle name="Normal 3 4 2 2 3 4 8 2" xfId="11281"/>
    <cellStyle name="Normal 3 4 2 2 3 4 9" xfId="6314"/>
    <cellStyle name="Normal 3 4 2 2 3 4 9 2" xfId="11648"/>
    <cellStyle name="Normal 3 4 2 2 3 5" xfId="1223"/>
    <cellStyle name="Normal 3 4 2 2 3 5 2" xfId="2049"/>
    <cellStyle name="Normal 3 4 2 2 3 5 2 2" xfId="7997"/>
    <cellStyle name="Normal 3 4 2 2 3 5 3" xfId="3655"/>
    <cellStyle name="Normal 3 4 2 2 3 5 3 2" xfId="9287"/>
    <cellStyle name="Normal 3 4 2 2 3 5 4" xfId="4547"/>
    <cellStyle name="Normal 3 4 2 2 3 5 4 2" xfId="10169"/>
    <cellStyle name="Normal 3 4 2 2 3 5 5" xfId="7177"/>
    <cellStyle name="Normal 3 4 2 2 3 6" xfId="1323"/>
    <cellStyle name="Normal 3 4 2 2 3 6 2" xfId="2149"/>
    <cellStyle name="Normal 3 4 2 2 3 6 2 2" xfId="8097"/>
    <cellStyle name="Normal 3 4 2 2 3 6 3" xfId="3755"/>
    <cellStyle name="Normal 3 4 2 2 3 6 3 2" xfId="9387"/>
    <cellStyle name="Normal 3 4 2 2 3 6 4" xfId="4647"/>
    <cellStyle name="Normal 3 4 2 2 3 6 4 2" xfId="10269"/>
    <cellStyle name="Normal 3 4 2 2 3 6 5" xfId="7277"/>
    <cellStyle name="Normal 3 4 2 2 3 7" xfId="1385"/>
    <cellStyle name="Normal 3 4 2 2 3 7 2" xfId="2211"/>
    <cellStyle name="Normal 3 4 2 2 3 7 2 2" xfId="8159"/>
    <cellStyle name="Normal 3 4 2 2 3 7 3" xfId="3817"/>
    <cellStyle name="Normal 3 4 2 2 3 7 3 2" xfId="9449"/>
    <cellStyle name="Normal 3 4 2 2 3 7 4" xfId="4709"/>
    <cellStyle name="Normal 3 4 2 2 3 7 4 2" xfId="10331"/>
    <cellStyle name="Normal 3 4 2 2 3 7 5" xfId="7339"/>
    <cellStyle name="Normal 3 4 2 2 3 8" xfId="1674"/>
    <cellStyle name="Normal 3 4 2 2 3 8 2" xfId="2500"/>
    <cellStyle name="Normal 3 4 2 2 3 8 2 2" xfId="8448"/>
    <cellStyle name="Normal 3 4 2 2 3 8 3" xfId="4106"/>
    <cellStyle name="Normal 3 4 2 2 3 8 3 2" xfId="9738"/>
    <cellStyle name="Normal 3 4 2 2 3 8 4" xfId="4998"/>
    <cellStyle name="Normal 3 4 2 2 3 8 4 2" xfId="10620"/>
    <cellStyle name="Normal 3 4 2 2 3 8 5" xfId="7628"/>
    <cellStyle name="Normal 3 4 2 2 3 9" xfId="877"/>
    <cellStyle name="Normal 3 4 2 2 3 9 2" xfId="3311"/>
    <cellStyle name="Normal 3 4 2 2 3 9 2 2" xfId="8954"/>
    <cellStyle name="Normal 3 4 2 2 3 9 3" xfId="6844"/>
    <cellStyle name="Normal 3 4 2 2 4" xfId="181"/>
    <cellStyle name="Normal 3 4 2 2 4 10" xfId="4230"/>
    <cellStyle name="Normal 3 4 2 2 4 10 2" xfId="9852"/>
    <cellStyle name="Normal 3 4 2 2 4 11" xfId="5047"/>
    <cellStyle name="Normal 3 4 2 2 4 11 2" xfId="10650"/>
    <cellStyle name="Normal 3 4 2 2 4 12" xfId="5682"/>
    <cellStyle name="Normal 3 4 2 2 4 12 2" xfId="11019"/>
    <cellStyle name="Normal 3 4 2 2 4 13" xfId="6050"/>
    <cellStyle name="Normal 3 4 2 2 4 13 2" xfId="11386"/>
    <cellStyle name="Normal 3 4 2 2 4 14" xfId="6487"/>
    <cellStyle name="Normal 3 4 2 2 4 2" xfId="252"/>
    <cellStyle name="Normal 3 4 2 2 4 2 10" xfId="6115"/>
    <cellStyle name="Normal 3 4 2 2 4 2 10 2" xfId="11451"/>
    <cellStyle name="Normal 3 4 2 2 4 2 11" xfId="6552"/>
    <cellStyle name="Normal 3 4 2 2 4 2 2" xfId="808"/>
    <cellStyle name="Normal 3 4 2 2 4 2 2 2" xfId="1281"/>
    <cellStyle name="Normal 3 4 2 2 4 2 2 2 2" xfId="3713"/>
    <cellStyle name="Normal 3 4 2 2 4 2 2 2 2 2" xfId="9345"/>
    <cellStyle name="Normal 3 4 2 2 4 2 2 2 3" xfId="7235"/>
    <cellStyle name="Normal 3 4 2 2 4 2 2 3" xfId="2107"/>
    <cellStyle name="Normal 3 4 2 2 4 2 2 3 2" xfId="8055"/>
    <cellStyle name="Normal 3 4 2 2 4 2 2 4" xfId="3242"/>
    <cellStyle name="Normal 3 4 2 2 4 2 2 4 2" xfId="8887"/>
    <cellStyle name="Normal 3 4 2 2 4 2 2 5" xfId="4605"/>
    <cellStyle name="Normal 3 4 2 2 4 2 2 5 2" xfId="10227"/>
    <cellStyle name="Normal 3 4 2 2 4 2 2 6" xfId="5617"/>
    <cellStyle name="Normal 3 4 2 2 4 2 2 6 2" xfId="10954"/>
    <cellStyle name="Normal 3 4 2 2 4 2 2 7" xfId="5984"/>
    <cellStyle name="Normal 3 4 2 2 4 2 2 7 2" xfId="11321"/>
    <cellStyle name="Normal 3 4 2 2 4 2 2 8" xfId="6354"/>
    <cellStyle name="Normal 3 4 2 2 4 2 2 8 2" xfId="11688"/>
    <cellStyle name="Normal 3 4 2 2 4 2 2 9" xfId="6777"/>
    <cellStyle name="Normal 3 4 2 2 4 2 3" xfId="1512"/>
    <cellStyle name="Normal 3 4 2 2 4 2 3 2" xfId="2338"/>
    <cellStyle name="Normal 3 4 2 2 4 2 3 2 2" xfId="8286"/>
    <cellStyle name="Normal 3 4 2 2 4 2 3 3" xfId="3944"/>
    <cellStyle name="Normal 3 4 2 2 4 2 3 3 2" xfId="9576"/>
    <cellStyle name="Normal 3 4 2 2 4 2 3 4" xfId="4836"/>
    <cellStyle name="Normal 3 4 2 2 4 2 3 4 2" xfId="10458"/>
    <cellStyle name="Normal 3 4 2 2 4 2 3 5" xfId="7466"/>
    <cellStyle name="Normal 3 4 2 2 4 2 4" xfId="1022"/>
    <cellStyle name="Normal 3 4 2 2 4 2 4 2" xfId="3456"/>
    <cellStyle name="Normal 3 4 2 2 4 2 4 2 2" xfId="9094"/>
    <cellStyle name="Normal 3 4 2 2 4 2 4 3" xfId="6984"/>
    <cellStyle name="Normal 3 4 2 2 4 2 5" xfId="1856"/>
    <cellStyle name="Normal 3 4 2 2 4 2 5 2" xfId="7804"/>
    <cellStyle name="Normal 3 4 2 2 4 2 6" xfId="2992"/>
    <cellStyle name="Normal 3 4 2 2 4 2 6 2" xfId="8650"/>
    <cellStyle name="Normal 3 4 2 2 4 2 7" xfId="4354"/>
    <cellStyle name="Normal 3 4 2 2 4 2 7 2" xfId="9976"/>
    <cellStyle name="Normal 3 4 2 2 4 2 8" xfId="5118"/>
    <cellStyle name="Normal 3 4 2 2 4 2 8 2" xfId="10715"/>
    <cellStyle name="Normal 3 4 2 2 4 2 9" xfId="5747"/>
    <cellStyle name="Normal 3 4 2 2 4 2 9 2" xfId="11084"/>
    <cellStyle name="Normal 3 4 2 2 4 3" xfId="743"/>
    <cellStyle name="Normal 3 4 2 2 4 3 10" xfId="6712"/>
    <cellStyle name="Normal 3 4 2 2 4 3 2" xfId="1447"/>
    <cellStyle name="Normal 3 4 2 2 4 3 2 2" xfId="2273"/>
    <cellStyle name="Normal 3 4 2 2 4 3 2 2 2" xfId="8221"/>
    <cellStyle name="Normal 3 4 2 2 4 3 2 3" xfId="3879"/>
    <cellStyle name="Normal 3 4 2 2 4 3 2 3 2" xfId="9511"/>
    <cellStyle name="Normal 3 4 2 2 4 3 2 4" xfId="4771"/>
    <cellStyle name="Normal 3 4 2 2 4 3 2 4 2" xfId="10393"/>
    <cellStyle name="Normal 3 4 2 2 4 3 2 5" xfId="7401"/>
    <cellStyle name="Normal 3 4 2 2 4 3 3" xfId="956"/>
    <cellStyle name="Normal 3 4 2 2 4 3 3 2" xfId="3390"/>
    <cellStyle name="Normal 3 4 2 2 4 3 3 2 2" xfId="9029"/>
    <cellStyle name="Normal 3 4 2 2 4 3 3 3" xfId="6919"/>
    <cellStyle name="Normal 3 4 2 2 4 3 4" xfId="1791"/>
    <cellStyle name="Normal 3 4 2 2 4 3 4 2" xfId="7739"/>
    <cellStyle name="Normal 3 4 2 2 4 3 5" xfId="3177"/>
    <cellStyle name="Normal 3 4 2 2 4 3 5 2" xfId="8822"/>
    <cellStyle name="Normal 3 4 2 2 4 3 6" xfId="4289"/>
    <cellStyle name="Normal 3 4 2 2 4 3 6 2" xfId="9911"/>
    <cellStyle name="Normal 3 4 2 2 4 3 7" xfId="5552"/>
    <cellStyle name="Normal 3 4 2 2 4 3 7 2" xfId="10889"/>
    <cellStyle name="Normal 3 4 2 2 4 3 8" xfId="5919"/>
    <cellStyle name="Normal 3 4 2 2 4 3 8 2" xfId="11256"/>
    <cellStyle name="Normal 3 4 2 2 4 3 9" xfId="6289"/>
    <cellStyle name="Normal 3 4 2 2 4 3 9 2" xfId="11623"/>
    <cellStyle name="Normal 3 4 2 2 4 4" xfId="1235"/>
    <cellStyle name="Normal 3 4 2 2 4 4 2" xfId="2061"/>
    <cellStyle name="Normal 3 4 2 2 4 4 2 2" xfId="8009"/>
    <cellStyle name="Normal 3 4 2 2 4 4 3" xfId="3667"/>
    <cellStyle name="Normal 3 4 2 2 4 4 3 2" xfId="9299"/>
    <cellStyle name="Normal 3 4 2 2 4 4 4" xfId="4559"/>
    <cellStyle name="Normal 3 4 2 2 4 4 4 2" xfId="10181"/>
    <cellStyle name="Normal 3 4 2 2 4 4 5" xfId="7189"/>
    <cellStyle name="Normal 3 4 2 2 4 5" xfId="1335"/>
    <cellStyle name="Normal 3 4 2 2 4 5 2" xfId="2161"/>
    <cellStyle name="Normal 3 4 2 2 4 5 2 2" xfId="8109"/>
    <cellStyle name="Normal 3 4 2 2 4 5 3" xfId="3767"/>
    <cellStyle name="Normal 3 4 2 2 4 5 3 2" xfId="9399"/>
    <cellStyle name="Normal 3 4 2 2 4 5 4" xfId="4659"/>
    <cellStyle name="Normal 3 4 2 2 4 5 4 2" xfId="10281"/>
    <cellStyle name="Normal 3 4 2 2 4 5 5" xfId="7289"/>
    <cellStyle name="Normal 3 4 2 2 4 6" xfId="1397"/>
    <cellStyle name="Normal 3 4 2 2 4 6 2" xfId="2223"/>
    <cellStyle name="Normal 3 4 2 2 4 6 2 2" xfId="8171"/>
    <cellStyle name="Normal 3 4 2 2 4 6 3" xfId="3829"/>
    <cellStyle name="Normal 3 4 2 2 4 6 3 2" xfId="9461"/>
    <cellStyle name="Normal 3 4 2 2 4 6 4" xfId="4721"/>
    <cellStyle name="Normal 3 4 2 2 4 6 4 2" xfId="10343"/>
    <cellStyle name="Normal 3 4 2 2 4 6 5" xfId="7351"/>
    <cellStyle name="Normal 3 4 2 2 4 7" xfId="893"/>
    <cellStyle name="Normal 3 4 2 2 4 7 2" xfId="3327"/>
    <cellStyle name="Normal 3 4 2 2 4 7 2 2" xfId="8970"/>
    <cellStyle name="Normal 3 4 2 2 4 7 3" xfId="6860"/>
    <cellStyle name="Normal 3 4 2 2 4 8" xfId="1732"/>
    <cellStyle name="Normal 3 4 2 2 4 8 2" xfId="7680"/>
    <cellStyle name="Normal 3 4 2 2 4 9" xfId="2921"/>
    <cellStyle name="Normal 3 4 2 2 4 9 2" xfId="8585"/>
    <cellStyle name="Normal 3 4 2 2 5" xfId="242"/>
    <cellStyle name="Normal 3 4 2 2 5 10" xfId="6105"/>
    <cellStyle name="Normal 3 4 2 2 5 10 2" xfId="11441"/>
    <cellStyle name="Normal 3 4 2 2 5 11" xfId="6542"/>
    <cellStyle name="Normal 3 4 2 2 5 2" xfId="798"/>
    <cellStyle name="Normal 3 4 2 2 5 2 2" xfId="1259"/>
    <cellStyle name="Normal 3 4 2 2 5 2 2 2" xfId="3691"/>
    <cellStyle name="Normal 3 4 2 2 5 2 2 2 2" xfId="9323"/>
    <cellStyle name="Normal 3 4 2 2 5 2 2 3" xfId="7213"/>
    <cellStyle name="Normal 3 4 2 2 5 2 3" xfId="2085"/>
    <cellStyle name="Normal 3 4 2 2 5 2 3 2" xfId="8033"/>
    <cellStyle name="Normal 3 4 2 2 5 2 4" xfId="3232"/>
    <cellStyle name="Normal 3 4 2 2 5 2 4 2" xfId="8877"/>
    <cellStyle name="Normal 3 4 2 2 5 2 5" xfId="4583"/>
    <cellStyle name="Normal 3 4 2 2 5 2 5 2" xfId="10205"/>
    <cellStyle name="Normal 3 4 2 2 5 2 6" xfId="5607"/>
    <cellStyle name="Normal 3 4 2 2 5 2 6 2" xfId="10944"/>
    <cellStyle name="Normal 3 4 2 2 5 2 7" xfId="5974"/>
    <cellStyle name="Normal 3 4 2 2 5 2 7 2" xfId="11311"/>
    <cellStyle name="Normal 3 4 2 2 5 2 8" xfId="6344"/>
    <cellStyle name="Normal 3 4 2 2 5 2 8 2" xfId="11678"/>
    <cellStyle name="Normal 3 4 2 2 5 2 9" xfId="6767"/>
    <cellStyle name="Normal 3 4 2 2 5 3" xfId="1502"/>
    <cellStyle name="Normal 3 4 2 2 5 3 2" xfId="2328"/>
    <cellStyle name="Normal 3 4 2 2 5 3 2 2" xfId="8276"/>
    <cellStyle name="Normal 3 4 2 2 5 3 3" xfId="3934"/>
    <cellStyle name="Normal 3 4 2 2 5 3 3 2" xfId="9566"/>
    <cellStyle name="Normal 3 4 2 2 5 3 4" xfId="4826"/>
    <cellStyle name="Normal 3 4 2 2 5 3 4 2" xfId="10448"/>
    <cellStyle name="Normal 3 4 2 2 5 3 5" xfId="7456"/>
    <cellStyle name="Normal 3 4 2 2 5 4" xfId="1012"/>
    <cellStyle name="Normal 3 4 2 2 5 4 2" xfId="3446"/>
    <cellStyle name="Normal 3 4 2 2 5 4 2 2" xfId="9084"/>
    <cellStyle name="Normal 3 4 2 2 5 4 3" xfId="6974"/>
    <cellStyle name="Normal 3 4 2 2 5 5" xfId="1846"/>
    <cellStyle name="Normal 3 4 2 2 5 5 2" xfId="7794"/>
    <cellStyle name="Normal 3 4 2 2 5 6" xfId="2982"/>
    <cellStyle name="Normal 3 4 2 2 5 6 2" xfId="8640"/>
    <cellStyle name="Normal 3 4 2 2 5 7" xfId="4344"/>
    <cellStyle name="Normal 3 4 2 2 5 7 2" xfId="9966"/>
    <cellStyle name="Normal 3 4 2 2 5 8" xfId="5108"/>
    <cellStyle name="Normal 3 4 2 2 5 8 2" xfId="10705"/>
    <cellStyle name="Normal 3 4 2 2 5 9" xfId="5737"/>
    <cellStyle name="Normal 3 4 2 2 5 9 2" xfId="11074"/>
    <cellStyle name="Normal 3 4 2 2 6" xfId="303"/>
    <cellStyle name="Normal 3 4 2 2 6 10" xfId="6603"/>
    <cellStyle name="Normal 3 4 2 2 6 2" xfId="1563"/>
    <cellStyle name="Normal 3 4 2 2 6 2 2" xfId="2389"/>
    <cellStyle name="Normal 3 4 2 2 6 2 2 2" xfId="8337"/>
    <cellStyle name="Normal 3 4 2 2 6 2 3" xfId="3995"/>
    <cellStyle name="Normal 3 4 2 2 6 2 3 2" xfId="9627"/>
    <cellStyle name="Normal 3 4 2 2 6 2 4" xfId="4887"/>
    <cellStyle name="Normal 3 4 2 2 6 2 4 2" xfId="10509"/>
    <cellStyle name="Normal 3 4 2 2 6 2 5" xfId="7517"/>
    <cellStyle name="Normal 3 4 2 2 6 3" xfId="1075"/>
    <cellStyle name="Normal 3 4 2 2 6 3 2" xfId="3509"/>
    <cellStyle name="Normal 3 4 2 2 6 3 2 2" xfId="9147"/>
    <cellStyle name="Normal 3 4 2 2 6 3 3" xfId="7037"/>
    <cellStyle name="Normal 3 4 2 2 6 4" xfId="1909"/>
    <cellStyle name="Normal 3 4 2 2 6 4 2" xfId="7857"/>
    <cellStyle name="Normal 3 4 2 2 6 5" xfId="3055"/>
    <cellStyle name="Normal 3 4 2 2 6 5 2" xfId="8713"/>
    <cellStyle name="Normal 3 4 2 2 6 6" xfId="4407"/>
    <cellStyle name="Normal 3 4 2 2 6 6 2" xfId="10029"/>
    <cellStyle name="Normal 3 4 2 2 6 7" xfId="5209"/>
    <cellStyle name="Normal 3 4 2 2 6 7 2" xfId="10778"/>
    <cellStyle name="Normal 3 4 2 2 6 8" xfId="5810"/>
    <cellStyle name="Normal 3 4 2 2 6 8 2" xfId="11147"/>
    <cellStyle name="Normal 3 4 2 2 6 9" xfId="6178"/>
    <cellStyle name="Normal 3 4 2 2 6 9 2" xfId="11514"/>
    <cellStyle name="Normal 3 4 2 2 7" xfId="733"/>
    <cellStyle name="Normal 3 4 2 2 7 10" xfId="6702"/>
    <cellStyle name="Normal 3 4 2 2 7 2" xfId="1437"/>
    <cellStyle name="Normal 3 4 2 2 7 2 2" xfId="2263"/>
    <cellStyle name="Normal 3 4 2 2 7 2 2 2" xfId="8211"/>
    <cellStyle name="Normal 3 4 2 2 7 2 3" xfId="3869"/>
    <cellStyle name="Normal 3 4 2 2 7 2 3 2" xfId="9501"/>
    <cellStyle name="Normal 3 4 2 2 7 2 4" xfId="4761"/>
    <cellStyle name="Normal 3 4 2 2 7 2 4 2" xfId="10383"/>
    <cellStyle name="Normal 3 4 2 2 7 2 5" xfId="7391"/>
    <cellStyle name="Normal 3 4 2 2 7 3" xfId="944"/>
    <cellStyle name="Normal 3 4 2 2 7 3 2" xfId="3378"/>
    <cellStyle name="Normal 3 4 2 2 7 3 2 2" xfId="9019"/>
    <cellStyle name="Normal 3 4 2 2 7 3 3" xfId="6909"/>
    <cellStyle name="Normal 3 4 2 2 7 4" xfId="1781"/>
    <cellStyle name="Normal 3 4 2 2 7 4 2" xfId="7729"/>
    <cellStyle name="Normal 3 4 2 2 7 5" xfId="3167"/>
    <cellStyle name="Normal 3 4 2 2 7 5 2" xfId="8812"/>
    <cellStyle name="Normal 3 4 2 2 7 6" xfId="4279"/>
    <cellStyle name="Normal 3 4 2 2 7 6 2" xfId="9901"/>
    <cellStyle name="Normal 3 4 2 2 7 7" xfId="5542"/>
    <cellStyle name="Normal 3 4 2 2 7 7 2" xfId="10879"/>
    <cellStyle name="Normal 3 4 2 2 7 8" xfId="5909"/>
    <cellStyle name="Normal 3 4 2 2 7 8 2" xfId="11246"/>
    <cellStyle name="Normal 3 4 2 2 7 9" xfId="6279"/>
    <cellStyle name="Normal 3 4 2 2 7 9 2" xfId="11613"/>
    <cellStyle name="Normal 3 4 2 2 8" xfId="1197"/>
    <cellStyle name="Normal 3 4 2 2 8 2" xfId="2023"/>
    <cellStyle name="Normal 3 4 2 2 8 2 2" xfId="7971"/>
    <cellStyle name="Normal 3 4 2 2 8 3" xfId="3629"/>
    <cellStyle name="Normal 3 4 2 2 8 3 2" xfId="9261"/>
    <cellStyle name="Normal 3 4 2 2 8 4" xfId="4521"/>
    <cellStyle name="Normal 3 4 2 2 8 4 2" xfId="10143"/>
    <cellStyle name="Normal 3 4 2 2 8 5" xfId="7151"/>
    <cellStyle name="Normal 3 4 2 2 9" xfId="1297"/>
    <cellStyle name="Normal 3 4 2 2 9 2" xfId="2123"/>
    <cellStyle name="Normal 3 4 2 2 9 2 2" xfId="8071"/>
    <cellStyle name="Normal 3 4 2 2 9 3" xfId="3729"/>
    <cellStyle name="Normal 3 4 2 2 9 3 2" xfId="9361"/>
    <cellStyle name="Normal 3 4 2 2 9 4" xfId="4621"/>
    <cellStyle name="Normal 3 4 2 2 9 4 2" xfId="10243"/>
    <cellStyle name="Normal 3 4 2 2 9 5" xfId="7251"/>
    <cellStyle name="Normal 3 4 2 20" xfId="6036"/>
    <cellStyle name="Normal 3 4 2 20 2" xfId="11372"/>
    <cellStyle name="Normal 3 4 2 21" xfId="6473"/>
    <cellStyle name="Normal 3 4 2 3" xfId="195"/>
    <cellStyle name="Normal 3 4 2 3 10" xfId="864"/>
    <cellStyle name="Normal 3 4 2 3 10 2" xfId="3298"/>
    <cellStyle name="Normal 3 4 2 3 10 2 2" xfId="8942"/>
    <cellStyle name="Normal 3 4 2 3 10 3" xfId="6832"/>
    <cellStyle name="Normal 3 4 2 3 11" xfId="1704"/>
    <cellStyle name="Normal 3 4 2 3 11 2" xfId="2935"/>
    <cellStyle name="Normal 3 4 2 3 11 2 2" xfId="8596"/>
    <cellStyle name="Normal 3 4 2 3 11 3" xfId="7652"/>
    <cellStyle name="Normal 3 4 2 3 12" xfId="2531"/>
    <cellStyle name="Normal 3 4 2 3 12 2" xfId="8468"/>
    <cellStyle name="Normal 3 4 2 3 13" xfId="4202"/>
    <cellStyle name="Normal 3 4 2 3 13 2" xfId="9824"/>
    <cellStyle name="Normal 3 4 2 3 14" xfId="5061"/>
    <cellStyle name="Normal 3 4 2 3 14 2" xfId="10661"/>
    <cellStyle name="Normal 3 4 2 3 15" xfId="5693"/>
    <cellStyle name="Normal 3 4 2 3 15 2" xfId="11030"/>
    <cellStyle name="Normal 3 4 2 3 16" xfId="6061"/>
    <cellStyle name="Normal 3 4 2 3 16 2" xfId="11397"/>
    <cellStyle name="Normal 3 4 2 3 17" xfId="6498"/>
    <cellStyle name="Normal 3 4 2 3 2" xfId="224"/>
    <cellStyle name="Normal 3 4 2 3 2 10" xfId="1720"/>
    <cellStyle name="Normal 3 4 2 3 2 10 2" xfId="2964"/>
    <cellStyle name="Normal 3 4 2 3 2 10 2 2" xfId="8622"/>
    <cellStyle name="Normal 3 4 2 3 2 10 3" xfId="7668"/>
    <cellStyle name="Normal 3 4 2 3 2 11" xfId="2596"/>
    <cellStyle name="Normal 3 4 2 3 2 11 2" xfId="8484"/>
    <cellStyle name="Normal 3 4 2 3 2 12" xfId="4218"/>
    <cellStyle name="Normal 3 4 2 3 2 12 2" xfId="9840"/>
    <cellStyle name="Normal 3 4 2 3 2 13" xfId="5090"/>
    <cellStyle name="Normal 3 4 2 3 2 13 2" xfId="10687"/>
    <cellStyle name="Normal 3 4 2 3 2 14" xfId="5719"/>
    <cellStyle name="Normal 3 4 2 3 2 14 2" xfId="11056"/>
    <cellStyle name="Normal 3 4 2 3 2 15" xfId="6087"/>
    <cellStyle name="Normal 3 4 2 3 2 15 2" xfId="11423"/>
    <cellStyle name="Normal 3 4 2 3 2 16" xfId="6524"/>
    <cellStyle name="Normal 3 4 2 3 2 2" xfId="289"/>
    <cellStyle name="Normal 3 4 2 3 2 2 10" xfId="6152"/>
    <cellStyle name="Normal 3 4 2 3 2 2 10 2" xfId="11488"/>
    <cellStyle name="Normal 3 4 2 3 2 2 11" xfId="6589"/>
    <cellStyle name="Normal 3 4 2 3 2 2 2" xfId="845"/>
    <cellStyle name="Normal 3 4 2 3 2 2 2 2" xfId="1059"/>
    <cellStyle name="Normal 3 4 2 3 2 2 2 2 2" xfId="3493"/>
    <cellStyle name="Normal 3 4 2 3 2 2 2 2 2 2" xfId="9131"/>
    <cellStyle name="Normal 3 4 2 3 2 2 2 2 3" xfId="7021"/>
    <cellStyle name="Normal 3 4 2 3 2 2 2 3" xfId="1893"/>
    <cellStyle name="Normal 3 4 2 3 2 2 2 3 2" xfId="7841"/>
    <cellStyle name="Normal 3 4 2 3 2 2 2 4" xfId="3279"/>
    <cellStyle name="Normal 3 4 2 3 2 2 2 4 2" xfId="8924"/>
    <cellStyle name="Normal 3 4 2 3 2 2 2 5" xfId="4391"/>
    <cellStyle name="Normal 3 4 2 3 2 2 2 5 2" xfId="10013"/>
    <cellStyle name="Normal 3 4 2 3 2 2 2 6" xfId="5654"/>
    <cellStyle name="Normal 3 4 2 3 2 2 2 6 2" xfId="10991"/>
    <cellStyle name="Normal 3 4 2 3 2 2 2 7" xfId="6021"/>
    <cellStyle name="Normal 3 4 2 3 2 2 2 7 2" xfId="11358"/>
    <cellStyle name="Normal 3 4 2 3 2 2 2 8" xfId="6391"/>
    <cellStyle name="Normal 3 4 2 3 2 2 2 8 2" xfId="11725"/>
    <cellStyle name="Normal 3 4 2 3 2 2 2 9" xfId="6814"/>
    <cellStyle name="Normal 3 4 2 3 2 2 3" xfId="1549"/>
    <cellStyle name="Normal 3 4 2 3 2 2 3 2" xfId="2375"/>
    <cellStyle name="Normal 3 4 2 3 2 2 3 2 2" xfId="8323"/>
    <cellStyle name="Normal 3 4 2 3 2 2 3 3" xfId="3981"/>
    <cellStyle name="Normal 3 4 2 3 2 2 3 3 2" xfId="9613"/>
    <cellStyle name="Normal 3 4 2 3 2 2 3 4" xfId="4873"/>
    <cellStyle name="Normal 3 4 2 3 2 2 3 4 2" xfId="10495"/>
    <cellStyle name="Normal 3 4 2 3 2 2 3 5" xfId="7503"/>
    <cellStyle name="Normal 3 4 2 3 2 2 4" xfId="914"/>
    <cellStyle name="Normal 3 4 2 3 2 2 4 2" xfId="3348"/>
    <cellStyle name="Normal 3 4 2 3 2 2 4 2 2" xfId="8990"/>
    <cellStyle name="Normal 3 4 2 3 2 2 4 3" xfId="6880"/>
    <cellStyle name="Normal 3 4 2 3 2 2 5" xfId="1752"/>
    <cellStyle name="Normal 3 4 2 3 2 2 5 2" xfId="7700"/>
    <cellStyle name="Normal 3 4 2 3 2 2 6" xfId="3029"/>
    <cellStyle name="Normal 3 4 2 3 2 2 6 2" xfId="8687"/>
    <cellStyle name="Normal 3 4 2 3 2 2 7" xfId="4250"/>
    <cellStyle name="Normal 3 4 2 3 2 2 7 2" xfId="9872"/>
    <cellStyle name="Normal 3 4 2 3 2 2 8" xfId="5155"/>
    <cellStyle name="Normal 3 4 2 3 2 2 8 2" xfId="10752"/>
    <cellStyle name="Normal 3 4 2 3 2 2 9" xfId="5784"/>
    <cellStyle name="Normal 3 4 2 3 2 2 9 2" xfId="11121"/>
    <cellStyle name="Normal 3 4 2 3 2 3" xfId="383"/>
    <cellStyle name="Normal 3 4 2 3 2 3 10" xfId="6623"/>
    <cellStyle name="Normal 3 4 2 3 2 3 2" xfId="1583"/>
    <cellStyle name="Normal 3 4 2 3 2 3 2 2" xfId="2409"/>
    <cellStyle name="Normal 3 4 2 3 2 3 2 2 2" xfId="8357"/>
    <cellStyle name="Normal 3 4 2 3 2 3 2 3" xfId="4015"/>
    <cellStyle name="Normal 3 4 2 3 2 3 2 3 2" xfId="9647"/>
    <cellStyle name="Normal 3 4 2 3 2 3 2 4" xfId="4907"/>
    <cellStyle name="Normal 3 4 2 3 2 3 2 4 2" xfId="10529"/>
    <cellStyle name="Normal 3 4 2 3 2 3 2 5" xfId="7537"/>
    <cellStyle name="Normal 3 4 2 3 2 3 3" xfId="1097"/>
    <cellStyle name="Normal 3 4 2 3 2 3 3 2" xfId="3531"/>
    <cellStyle name="Normal 3 4 2 3 2 3 3 2 2" xfId="9169"/>
    <cellStyle name="Normal 3 4 2 3 2 3 3 3" xfId="7059"/>
    <cellStyle name="Normal 3 4 2 3 2 3 4" xfId="1931"/>
    <cellStyle name="Normal 3 4 2 3 2 3 4 2" xfId="7879"/>
    <cellStyle name="Normal 3 4 2 3 2 3 5" xfId="3080"/>
    <cellStyle name="Normal 3 4 2 3 2 3 5 2" xfId="8733"/>
    <cellStyle name="Normal 3 4 2 3 2 3 6" xfId="4429"/>
    <cellStyle name="Normal 3 4 2 3 2 3 6 2" xfId="10051"/>
    <cellStyle name="Normal 3 4 2 3 2 3 7" xfId="5275"/>
    <cellStyle name="Normal 3 4 2 3 2 3 7 2" xfId="10798"/>
    <cellStyle name="Normal 3 4 2 3 2 3 8" xfId="5830"/>
    <cellStyle name="Normal 3 4 2 3 2 3 8 2" xfId="11167"/>
    <cellStyle name="Normal 3 4 2 3 2 3 9" xfId="6199"/>
    <cellStyle name="Normal 3 4 2 3 2 3 9 2" xfId="11534"/>
    <cellStyle name="Normal 3 4 2 3 2 4" xfId="780"/>
    <cellStyle name="Normal 3 4 2 3 2 4 10" xfId="6749"/>
    <cellStyle name="Normal 3 4 2 3 2 4 2" xfId="1484"/>
    <cellStyle name="Normal 3 4 2 3 2 4 2 2" xfId="2310"/>
    <cellStyle name="Normal 3 4 2 3 2 4 2 2 2" xfId="8258"/>
    <cellStyle name="Normal 3 4 2 3 2 4 2 3" xfId="3916"/>
    <cellStyle name="Normal 3 4 2 3 2 4 2 3 2" xfId="9548"/>
    <cellStyle name="Normal 3 4 2 3 2 4 2 4" xfId="4808"/>
    <cellStyle name="Normal 3 4 2 3 2 4 2 4 2" xfId="10430"/>
    <cellStyle name="Normal 3 4 2 3 2 4 2 5" xfId="7438"/>
    <cellStyle name="Normal 3 4 2 3 2 4 3" xfId="994"/>
    <cellStyle name="Normal 3 4 2 3 2 4 3 2" xfId="3428"/>
    <cellStyle name="Normal 3 4 2 3 2 4 3 2 2" xfId="9066"/>
    <cellStyle name="Normal 3 4 2 3 2 4 3 3" xfId="6956"/>
    <cellStyle name="Normal 3 4 2 3 2 4 4" xfId="1828"/>
    <cellStyle name="Normal 3 4 2 3 2 4 4 2" xfId="7776"/>
    <cellStyle name="Normal 3 4 2 3 2 4 5" xfId="3214"/>
    <cellStyle name="Normal 3 4 2 3 2 4 5 2" xfId="8859"/>
    <cellStyle name="Normal 3 4 2 3 2 4 6" xfId="4326"/>
    <cellStyle name="Normal 3 4 2 3 2 4 6 2" xfId="9948"/>
    <cellStyle name="Normal 3 4 2 3 2 4 7" xfId="5589"/>
    <cellStyle name="Normal 3 4 2 3 2 4 7 2" xfId="10926"/>
    <cellStyle name="Normal 3 4 2 3 2 4 8" xfId="5956"/>
    <cellStyle name="Normal 3 4 2 3 2 4 8 2" xfId="11293"/>
    <cellStyle name="Normal 3 4 2 3 2 4 9" xfId="6326"/>
    <cellStyle name="Normal 3 4 2 3 2 4 9 2" xfId="11660"/>
    <cellStyle name="Normal 3 4 2 3 2 5" xfId="1245"/>
    <cellStyle name="Normal 3 4 2 3 2 5 2" xfId="2071"/>
    <cellStyle name="Normal 3 4 2 3 2 5 2 2" xfId="8019"/>
    <cellStyle name="Normal 3 4 2 3 2 5 3" xfId="3677"/>
    <cellStyle name="Normal 3 4 2 3 2 5 3 2" xfId="9309"/>
    <cellStyle name="Normal 3 4 2 3 2 5 4" xfId="4569"/>
    <cellStyle name="Normal 3 4 2 3 2 5 4 2" xfId="10191"/>
    <cellStyle name="Normal 3 4 2 3 2 5 5" xfId="7199"/>
    <cellStyle name="Normal 3 4 2 3 2 6" xfId="1345"/>
    <cellStyle name="Normal 3 4 2 3 2 6 2" xfId="2171"/>
    <cellStyle name="Normal 3 4 2 3 2 6 2 2" xfId="8119"/>
    <cellStyle name="Normal 3 4 2 3 2 6 3" xfId="3777"/>
    <cellStyle name="Normal 3 4 2 3 2 6 3 2" xfId="9409"/>
    <cellStyle name="Normal 3 4 2 3 2 6 4" xfId="4669"/>
    <cellStyle name="Normal 3 4 2 3 2 6 4 2" xfId="10291"/>
    <cellStyle name="Normal 3 4 2 3 2 6 5" xfId="7299"/>
    <cellStyle name="Normal 3 4 2 3 2 7" xfId="1407"/>
    <cellStyle name="Normal 3 4 2 3 2 7 2" xfId="2233"/>
    <cellStyle name="Normal 3 4 2 3 2 7 2 2" xfId="8181"/>
    <cellStyle name="Normal 3 4 2 3 2 7 3" xfId="3839"/>
    <cellStyle name="Normal 3 4 2 3 2 7 3 2" xfId="9471"/>
    <cellStyle name="Normal 3 4 2 3 2 7 4" xfId="4731"/>
    <cellStyle name="Normal 3 4 2 3 2 7 4 2" xfId="10353"/>
    <cellStyle name="Normal 3 4 2 3 2 7 5" xfId="7361"/>
    <cellStyle name="Normal 3 4 2 3 2 8" xfId="1678"/>
    <cellStyle name="Normal 3 4 2 3 2 8 2" xfId="2504"/>
    <cellStyle name="Normal 3 4 2 3 2 8 2 2" xfId="8452"/>
    <cellStyle name="Normal 3 4 2 3 2 8 3" xfId="4110"/>
    <cellStyle name="Normal 3 4 2 3 2 8 3 2" xfId="9742"/>
    <cellStyle name="Normal 3 4 2 3 2 8 4" xfId="5002"/>
    <cellStyle name="Normal 3 4 2 3 2 8 4 2" xfId="10624"/>
    <cellStyle name="Normal 3 4 2 3 2 8 5" xfId="7632"/>
    <cellStyle name="Normal 3 4 2 3 2 9" xfId="881"/>
    <cellStyle name="Normal 3 4 2 3 2 9 2" xfId="3315"/>
    <cellStyle name="Normal 3 4 2 3 2 9 2 2" xfId="8958"/>
    <cellStyle name="Normal 3 4 2 3 2 9 3" xfId="6848"/>
    <cellStyle name="Normal 3 4 2 3 3" xfId="263"/>
    <cellStyle name="Normal 3 4 2 3 3 10" xfId="6126"/>
    <cellStyle name="Normal 3 4 2 3 3 10 2" xfId="11462"/>
    <cellStyle name="Normal 3 4 2 3 3 11" xfId="6563"/>
    <cellStyle name="Normal 3 4 2 3 3 2" xfId="819"/>
    <cellStyle name="Normal 3 4 2 3 3 2 2" xfId="1033"/>
    <cellStyle name="Normal 3 4 2 3 3 2 2 2" xfId="3467"/>
    <cellStyle name="Normal 3 4 2 3 3 2 2 2 2" xfId="9105"/>
    <cellStyle name="Normal 3 4 2 3 3 2 2 3" xfId="6995"/>
    <cellStyle name="Normal 3 4 2 3 3 2 3" xfId="1867"/>
    <cellStyle name="Normal 3 4 2 3 3 2 3 2" xfId="7815"/>
    <cellStyle name="Normal 3 4 2 3 3 2 4" xfId="3253"/>
    <cellStyle name="Normal 3 4 2 3 3 2 4 2" xfId="8898"/>
    <cellStyle name="Normal 3 4 2 3 3 2 5" xfId="4365"/>
    <cellStyle name="Normal 3 4 2 3 3 2 5 2" xfId="9987"/>
    <cellStyle name="Normal 3 4 2 3 3 2 6" xfId="5628"/>
    <cellStyle name="Normal 3 4 2 3 3 2 6 2" xfId="10965"/>
    <cellStyle name="Normal 3 4 2 3 3 2 7" xfId="5995"/>
    <cellStyle name="Normal 3 4 2 3 3 2 7 2" xfId="11332"/>
    <cellStyle name="Normal 3 4 2 3 3 2 8" xfId="6365"/>
    <cellStyle name="Normal 3 4 2 3 3 2 8 2" xfId="11699"/>
    <cellStyle name="Normal 3 4 2 3 3 2 9" xfId="6788"/>
    <cellStyle name="Normal 3 4 2 3 3 3" xfId="1523"/>
    <cellStyle name="Normal 3 4 2 3 3 3 2" xfId="2349"/>
    <cellStyle name="Normal 3 4 2 3 3 3 2 2" xfId="8297"/>
    <cellStyle name="Normal 3 4 2 3 3 3 3" xfId="3955"/>
    <cellStyle name="Normal 3 4 2 3 3 3 3 2" xfId="9587"/>
    <cellStyle name="Normal 3 4 2 3 3 3 4" xfId="4847"/>
    <cellStyle name="Normal 3 4 2 3 3 3 4 2" xfId="10469"/>
    <cellStyle name="Normal 3 4 2 3 3 3 5" xfId="7477"/>
    <cellStyle name="Normal 3 4 2 3 3 4" xfId="897"/>
    <cellStyle name="Normal 3 4 2 3 3 4 2" xfId="3331"/>
    <cellStyle name="Normal 3 4 2 3 3 4 2 2" xfId="8974"/>
    <cellStyle name="Normal 3 4 2 3 3 4 3" xfId="6864"/>
    <cellStyle name="Normal 3 4 2 3 3 5" xfId="1736"/>
    <cellStyle name="Normal 3 4 2 3 3 5 2" xfId="7684"/>
    <cellStyle name="Normal 3 4 2 3 3 6" xfId="3003"/>
    <cellStyle name="Normal 3 4 2 3 3 6 2" xfId="8661"/>
    <cellStyle name="Normal 3 4 2 3 3 7" xfId="4234"/>
    <cellStyle name="Normal 3 4 2 3 3 7 2" xfId="9856"/>
    <cellStyle name="Normal 3 4 2 3 3 8" xfId="5129"/>
    <cellStyle name="Normal 3 4 2 3 3 8 2" xfId="10726"/>
    <cellStyle name="Normal 3 4 2 3 3 9" xfId="5758"/>
    <cellStyle name="Normal 3 4 2 3 3 9 2" xfId="11095"/>
    <cellStyle name="Normal 3 4 2 3 4" xfId="307"/>
    <cellStyle name="Normal 3 4 2 3 4 10" xfId="6607"/>
    <cellStyle name="Normal 3 4 2 3 4 2" xfId="1567"/>
    <cellStyle name="Normal 3 4 2 3 4 2 2" xfId="2393"/>
    <cellStyle name="Normal 3 4 2 3 4 2 2 2" xfId="8341"/>
    <cellStyle name="Normal 3 4 2 3 4 2 3" xfId="3999"/>
    <cellStyle name="Normal 3 4 2 3 4 2 3 2" xfId="9631"/>
    <cellStyle name="Normal 3 4 2 3 4 2 4" xfId="4891"/>
    <cellStyle name="Normal 3 4 2 3 4 2 4 2" xfId="10513"/>
    <cellStyle name="Normal 3 4 2 3 4 2 5" xfId="7521"/>
    <cellStyle name="Normal 3 4 2 3 4 3" xfId="1079"/>
    <cellStyle name="Normal 3 4 2 3 4 3 2" xfId="3513"/>
    <cellStyle name="Normal 3 4 2 3 4 3 2 2" xfId="9151"/>
    <cellStyle name="Normal 3 4 2 3 4 3 3" xfId="7041"/>
    <cellStyle name="Normal 3 4 2 3 4 4" xfId="1913"/>
    <cellStyle name="Normal 3 4 2 3 4 4 2" xfId="7861"/>
    <cellStyle name="Normal 3 4 2 3 4 5" xfId="3059"/>
    <cellStyle name="Normal 3 4 2 3 4 5 2" xfId="8717"/>
    <cellStyle name="Normal 3 4 2 3 4 6" xfId="4411"/>
    <cellStyle name="Normal 3 4 2 3 4 6 2" xfId="10033"/>
    <cellStyle name="Normal 3 4 2 3 4 7" xfId="5213"/>
    <cellStyle name="Normal 3 4 2 3 4 7 2" xfId="10782"/>
    <cellStyle name="Normal 3 4 2 3 4 8" xfId="5814"/>
    <cellStyle name="Normal 3 4 2 3 4 8 2" xfId="11151"/>
    <cellStyle name="Normal 3 4 2 3 4 9" xfId="6182"/>
    <cellStyle name="Normal 3 4 2 3 4 9 2" xfId="11518"/>
    <cellStyle name="Normal 3 4 2 3 5" xfId="754"/>
    <cellStyle name="Normal 3 4 2 3 5 10" xfId="6723"/>
    <cellStyle name="Normal 3 4 2 3 5 2" xfId="1458"/>
    <cellStyle name="Normal 3 4 2 3 5 2 2" xfId="2284"/>
    <cellStyle name="Normal 3 4 2 3 5 2 2 2" xfId="8232"/>
    <cellStyle name="Normal 3 4 2 3 5 2 3" xfId="3890"/>
    <cellStyle name="Normal 3 4 2 3 5 2 3 2" xfId="9522"/>
    <cellStyle name="Normal 3 4 2 3 5 2 4" xfId="4782"/>
    <cellStyle name="Normal 3 4 2 3 5 2 4 2" xfId="10404"/>
    <cellStyle name="Normal 3 4 2 3 5 2 5" xfId="7412"/>
    <cellStyle name="Normal 3 4 2 3 5 3" xfId="968"/>
    <cellStyle name="Normal 3 4 2 3 5 3 2" xfId="3402"/>
    <cellStyle name="Normal 3 4 2 3 5 3 2 2" xfId="9040"/>
    <cellStyle name="Normal 3 4 2 3 5 3 3" xfId="6930"/>
    <cellStyle name="Normal 3 4 2 3 5 4" xfId="1802"/>
    <cellStyle name="Normal 3 4 2 3 5 4 2" xfId="7750"/>
    <cellStyle name="Normal 3 4 2 3 5 5" xfId="3188"/>
    <cellStyle name="Normal 3 4 2 3 5 5 2" xfId="8833"/>
    <cellStyle name="Normal 3 4 2 3 5 6" xfId="4300"/>
    <cellStyle name="Normal 3 4 2 3 5 6 2" xfId="9922"/>
    <cellStyle name="Normal 3 4 2 3 5 7" xfId="5563"/>
    <cellStyle name="Normal 3 4 2 3 5 7 2" xfId="10900"/>
    <cellStyle name="Normal 3 4 2 3 5 8" xfId="5930"/>
    <cellStyle name="Normal 3 4 2 3 5 8 2" xfId="11267"/>
    <cellStyle name="Normal 3 4 2 3 5 9" xfId="6300"/>
    <cellStyle name="Normal 3 4 2 3 5 9 2" xfId="11634"/>
    <cellStyle name="Normal 3 4 2 3 6" xfId="1207"/>
    <cellStyle name="Normal 3 4 2 3 6 2" xfId="2033"/>
    <cellStyle name="Normal 3 4 2 3 6 2 2" xfId="7981"/>
    <cellStyle name="Normal 3 4 2 3 6 3" xfId="3639"/>
    <cellStyle name="Normal 3 4 2 3 6 3 2" xfId="9271"/>
    <cellStyle name="Normal 3 4 2 3 6 4" xfId="4531"/>
    <cellStyle name="Normal 3 4 2 3 6 4 2" xfId="10153"/>
    <cellStyle name="Normal 3 4 2 3 6 5" xfId="7161"/>
    <cellStyle name="Normal 3 4 2 3 7" xfId="1307"/>
    <cellStyle name="Normal 3 4 2 3 7 2" xfId="2133"/>
    <cellStyle name="Normal 3 4 2 3 7 2 2" xfId="8081"/>
    <cellStyle name="Normal 3 4 2 3 7 3" xfId="3739"/>
    <cellStyle name="Normal 3 4 2 3 7 3 2" xfId="9371"/>
    <cellStyle name="Normal 3 4 2 3 7 4" xfId="4631"/>
    <cellStyle name="Normal 3 4 2 3 7 4 2" xfId="10253"/>
    <cellStyle name="Normal 3 4 2 3 7 5" xfId="7261"/>
    <cellStyle name="Normal 3 4 2 3 8" xfId="1369"/>
    <cellStyle name="Normal 3 4 2 3 8 2" xfId="2195"/>
    <cellStyle name="Normal 3 4 2 3 8 2 2" xfId="8143"/>
    <cellStyle name="Normal 3 4 2 3 8 3" xfId="3801"/>
    <cellStyle name="Normal 3 4 2 3 8 3 2" xfId="9433"/>
    <cellStyle name="Normal 3 4 2 3 8 4" xfId="4693"/>
    <cellStyle name="Normal 3 4 2 3 8 4 2" xfId="10315"/>
    <cellStyle name="Normal 3 4 2 3 8 5" xfId="7323"/>
    <cellStyle name="Normal 3 4 2 3 9" xfId="1662"/>
    <cellStyle name="Normal 3 4 2 3 9 2" xfId="2488"/>
    <cellStyle name="Normal 3 4 2 3 9 2 2" xfId="8436"/>
    <cellStyle name="Normal 3 4 2 3 9 3" xfId="4094"/>
    <cellStyle name="Normal 3 4 2 3 9 3 2" xfId="9726"/>
    <cellStyle name="Normal 3 4 2 3 9 4" xfId="4986"/>
    <cellStyle name="Normal 3 4 2 3 9 4 2" xfId="10608"/>
    <cellStyle name="Normal 3 4 2 3 9 5" xfId="7616"/>
    <cellStyle name="Normal 3 4 2 4" xfId="206"/>
    <cellStyle name="Normal 3 4 2 4 10" xfId="1712"/>
    <cellStyle name="Normal 3 4 2 4 10 2" xfId="2946"/>
    <cellStyle name="Normal 3 4 2 4 10 2 2" xfId="8606"/>
    <cellStyle name="Normal 3 4 2 4 10 3" xfId="7660"/>
    <cellStyle name="Normal 3 4 2 4 11" xfId="2588"/>
    <cellStyle name="Normal 3 4 2 4 11 2" xfId="8476"/>
    <cellStyle name="Normal 3 4 2 4 12" xfId="4210"/>
    <cellStyle name="Normal 3 4 2 4 12 2" xfId="9832"/>
    <cellStyle name="Normal 3 4 2 4 13" xfId="5072"/>
    <cellStyle name="Normal 3 4 2 4 13 2" xfId="10671"/>
    <cellStyle name="Normal 3 4 2 4 14" xfId="5703"/>
    <cellStyle name="Normal 3 4 2 4 14 2" xfId="11040"/>
    <cellStyle name="Normal 3 4 2 4 15" xfId="6071"/>
    <cellStyle name="Normal 3 4 2 4 15 2" xfId="11407"/>
    <cellStyle name="Normal 3 4 2 4 16" xfId="6508"/>
    <cellStyle name="Normal 3 4 2 4 2" xfId="273"/>
    <cellStyle name="Normal 3 4 2 4 2 10" xfId="6136"/>
    <cellStyle name="Normal 3 4 2 4 2 10 2" xfId="11472"/>
    <cellStyle name="Normal 3 4 2 4 2 11" xfId="6573"/>
    <cellStyle name="Normal 3 4 2 4 2 2" xfId="829"/>
    <cellStyle name="Normal 3 4 2 4 2 2 2" xfId="1043"/>
    <cellStyle name="Normal 3 4 2 4 2 2 2 2" xfId="3477"/>
    <cellStyle name="Normal 3 4 2 4 2 2 2 2 2" xfId="9115"/>
    <cellStyle name="Normal 3 4 2 4 2 2 2 3" xfId="7005"/>
    <cellStyle name="Normal 3 4 2 4 2 2 3" xfId="1877"/>
    <cellStyle name="Normal 3 4 2 4 2 2 3 2" xfId="7825"/>
    <cellStyle name="Normal 3 4 2 4 2 2 4" xfId="3263"/>
    <cellStyle name="Normal 3 4 2 4 2 2 4 2" xfId="8908"/>
    <cellStyle name="Normal 3 4 2 4 2 2 5" xfId="4375"/>
    <cellStyle name="Normal 3 4 2 4 2 2 5 2" xfId="9997"/>
    <cellStyle name="Normal 3 4 2 4 2 2 6" xfId="5638"/>
    <cellStyle name="Normal 3 4 2 4 2 2 6 2" xfId="10975"/>
    <cellStyle name="Normal 3 4 2 4 2 2 7" xfId="6005"/>
    <cellStyle name="Normal 3 4 2 4 2 2 7 2" xfId="11342"/>
    <cellStyle name="Normal 3 4 2 4 2 2 8" xfId="6375"/>
    <cellStyle name="Normal 3 4 2 4 2 2 8 2" xfId="11709"/>
    <cellStyle name="Normal 3 4 2 4 2 2 9" xfId="6798"/>
    <cellStyle name="Normal 3 4 2 4 2 3" xfId="1533"/>
    <cellStyle name="Normal 3 4 2 4 2 3 2" xfId="2359"/>
    <cellStyle name="Normal 3 4 2 4 2 3 2 2" xfId="8307"/>
    <cellStyle name="Normal 3 4 2 4 2 3 3" xfId="3965"/>
    <cellStyle name="Normal 3 4 2 4 2 3 3 2" xfId="9597"/>
    <cellStyle name="Normal 3 4 2 4 2 3 4" xfId="4857"/>
    <cellStyle name="Normal 3 4 2 4 2 3 4 2" xfId="10479"/>
    <cellStyle name="Normal 3 4 2 4 2 3 5" xfId="7487"/>
    <cellStyle name="Normal 3 4 2 4 2 4" xfId="906"/>
    <cellStyle name="Normal 3 4 2 4 2 4 2" xfId="3340"/>
    <cellStyle name="Normal 3 4 2 4 2 4 2 2" xfId="8982"/>
    <cellStyle name="Normal 3 4 2 4 2 4 3" xfId="6872"/>
    <cellStyle name="Normal 3 4 2 4 2 5" xfId="1744"/>
    <cellStyle name="Normal 3 4 2 4 2 5 2" xfId="7692"/>
    <cellStyle name="Normal 3 4 2 4 2 6" xfId="3013"/>
    <cellStyle name="Normal 3 4 2 4 2 6 2" xfId="8671"/>
    <cellStyle name="Normal 3 4 2 4 2 7" xfId="4242"/>
    <cellStyle name="Normal 3 4 2 4 2 7 2" xfId="9864"/>
    <cellStyle name="Normal 3 4 2 4 2 8" xfId="5139"/>
    <cellStyle name="Normal 3 4 2 4 2 8 2" xfId="10736"/>
    <cellStyle name="Normal 3 4 2 4 2 9" xfId="5768"/>
    <cellStyle name="Normal 3 4 2 4 2 9 2" xfId="11105"/>
    <cellStyle name="Normal 3 4 2 4 3" xfId="375"/>
    <cellStyle name="Normal 3 4 2 4 3 10" xfId="6615"/>
    <cellStyle name="Normal 3 4 2 4 3 2" xfId="1575"/>
    <cellStyle name="Normal 3 4 2 4 3 2 2" xfId="2401"/>
    <cellStyle name="Normal 3 4 2 4 3 2 2 2" xfId="8349"/>
    <cellStyle name="Normal 3 4 2 4 3 2 3" xfId="4007"/>
    <cellStyle name="Normal 3 4 2 4 3 2 3 2" xfId="9639"/>
    <cellStyle name="Normal 3 4 2 4 3 2 4" xfId="4899"/>
    <cellStyle name="Normal 3 4 2 4 3 2 4 2" xfId="10521"/>
    <cellStyle name="Normal 3 4 2 4 3 2 5" xfId="7529"/>
    <cellStyle name="Normal 3 4 2 4 3 3" xfId="1089"/>
    <cellStyle name="Normal 3 4 2 4 3 3 2" xfId="3523"/>
    <cellStyle name="Normal 3 4 2 4 3 3 2 2" xfId="9161"/>
    <cellStyle name="Normal 3 4 2 4 3 3 3" xfId="7051"/>
    <cellStyle name="Normal 3 4 2 4 3 4" xfId="1923"/>
    <cellStyle name="Normal 3 4 2 4 3 4 2" xfId="7871"/>
    <cellStyle name="Normal 3 4 2 4 3 5" xfId="3072"/>
    <cellStyle name="Normal 3 4 2 4 3 5 2" xfId="8725"/>
    <cellStyle name="Normal 3 4 2 4 3 6" xfId="4421"/>
    <cellStyle name="Normal 3 4 2 4 3 6 2" xfId="10043"/>
    <cellStyle name="Normal 3 4 2 4 3 7" xfId="5267"/>
    <cellStyle name="Normal 3 4 2 4 3 7 2" xfId="10790"/>
    <cellStyle name="Normal 3 4 2 4 3 8" xfId="5822"/>
    <cellStyle name="Normal 3 4 2 4 3 8 2" xfId="11159"/>
    <cellStyle name="Normal 3 4 2 4 3 9" xfId="6191"/>
    <cellStyle name="Normal 3 4 2 4 3 9 2" xfId="11526"/>
    <cellStyle name="Normal 3 4 2 4 4" xfId="764"/>
    <cellStyle name="Normal 3 4 2 4 4 10" xfId="6733"/>
    <cellStyle name="Normal 3 4 2 4 4 2" xfId="1468"/>
    <cellStyle name="Normal 3 4 2 4 4 2 2" xfId="2294"/>
    <cellStyle name="Normal 3 4 2 4 4 2 2 2" xfId="8242"/>
    <cellStyle name="Normal 3 4 2 4 4 2 3" xfId="3900"/>
    <cellStyle name="Normal 3 4 2 4 4 2 3 2" xfId="9532"/>
    <cellStyle name="Normal 3 4 2 4 4 2 4" xfId="4792"/>
    <cellStyle name="Normal 3 4 2 4 4 2 4 2" xfId="10414"/>
    <cellStyle name="Normal 3 4 2 4 4 2 5" xfId="7422"/>
    <cellStyle name="Normal 3 4 2 4 4 3" xfId="978"/>
    <cellStyle name="Normal 3 4 2 4 4 3 2" xfId="3412"/>
    <cellStyle name="Normal 3 4 2 4 4 3 2 2" xfId="9050"/>
    <cellStyle name="Normal 3 4 2 4 4 3 3" xfId="6940"/>
    <cellStyle name="Normal 3 4 2 4 4 4" xfId="1812"/>
    <cellStyle name="Normal 3 4 2 4 4 4 2" xfId="7760"/>
    <cellStyle name="Normal 3 4 2 4 4 5" xfId="3198"/>
    <cellStyle name="Normal 3 4 2 4 4 5 2" xfId="8843"/>
    <cellStyle name="Normal 3 4 2 4 4 6" xfId="4310"/>
    <cellStyle name="Normal 3 4 2 4 4 6 2" xfId="9932"/>
    <cellStyle name="Normal 3 4 2 4 4 7" xfId="5573"/>
    <cellStyle name="Normal 3 4 2 4 4 7 2" xfId="10910"/>
    <cellStyle name="Normal 3 4 2 4 4 8" xfId="5940"/>
    <cellStyle name="Normal 3 4 2 4 4 8 2" xfId="11277"/>
    <cellStyle name="Normal 3 4 2 4 4 9" xfId="6310"/>
    <cellStyle name="Normal 3 4 2 4 4 9 2" xfId="11644"/>
    <cellStyle name="Normal 3 4 2 4 5" xfId="1219"/>
    <cellStyle name="Normal 3 4 2 4 5 2" xfId="2045"/>
    <cellStyle name="Normal 3 4 2 4 5 2 2" xfId="7993"/>
    <cellStyle name="Normal 3 4 2 4 5 3" xfId="3651"/>
    <cellStyle name="Normal 3 4 2 4 5 3 2" xfId="9283"/>
    <cellStyle name="Normal 3 4 2 4 5 4" xfId="4543"/>
    <cellStyle name="Normal 3 4 2 4 5 4 2" xfId="10165"/>
    <cellStyle name="Normal 3 4 2 4 5 5" xfId="7173"/>
    <cellStyle name="Normal 3 4 2 4 6" xfId="1319"/>
    <cellStyle name="Normal 3 4 2 4 6 2" xfId="2145"/>
    <cellStyle name="Normal 3 4 2 4 6 2 2" xfId="8093"/>
    <cellStyle name="Normal 3 4 2 4 6 3" xfId="3751"/>
    <cellStyle name="Normal 3 4 2 4 6 3 2" xfId="9383"/>
    <cellStyle name="Normal 3 4 2 4 6 4" xfId="4643"/>
    <cellStyle name="Normal 3 4 2 4 6 4 2" xfId="10265"/>
    <cellStyle name="Normal 3 4 2 4 6 5" xfId="7273"/>
    <cellStyle name="Normal 3 4 2 4 7" xfId="1381"/>
    <cellStyle name="Normal 3 4 2 4 7 2" xfId="2207"/>
    <cellStyle name="Normal 3 4 2 4 7 2 2" xfId="8155"/>
    <cellStyle name="Normal 3 4 2 4 7 3" xfId="3813"/>
    <cellStyle name="Normal 3 4 2 4 7 3 2" xfId="9445"/>
    <cellStyle name="Normal 3 4 2 4 7 4" xfId="4705"/>
    <cellStyle name="Normal 3 4 2 4 7 4 2" xfId="10327"/>
    <cellStyle name="Normal 3 4 2 4 7 5" xfId="7335"/>
    <cellStyle name="Normal 3 4 2 4 8" xfId="1670"/>
    <cellStyle name="Normal 3 4 2 4 8 2" xfId="2496"/>
    <cellStyle name="Normal 3 4 2 4 8 2 2" xfId="8444"/>
    <cellStyle name="Normal 3 4 2 4 8 3" xfId="4102"/>
    <cellStyle name="Normal 3 4 2 4 8 3 2" xfId="9734"/>
    <cellStyle name="Normal 3 4 2 4 8 4" xfId="4994"/>
    <cellStyle name="Normal 3 4 2 4 8 4 2" xfId="10616"/>
    <cellStyle name="Normal 3 4 2 4 8 5" xfId="7624"/>
    <cellStyle name="Normal 3 4 2 4 9" xfId="873"/>
    <cellStyle name="Normal 3 4 2 4 9 2" xfId="3307"/>
    <cellStyle name="Normal 3 4 2 4 9 2 2" xfId="8950"/>
    <cellStyle name="Normal 3 4 2 4 9 3" xfId="6840"/>
    <cellStyle name="Normal 3 4 2 5" xfId="177"/>
    <cellStyle name="Normal 3 4 2 5 10" xfId="2764"/>
    <cellStyle name="Normal 3 4 2 5 10 2" xfId="8534"/>
    <cellStyle name="Normal 3 4 2 5 11" xfId="4226"/>
    <cellStyle name="Normal 3 4 2 5 11 2" xfId="9848"/>
    <cellStyle name="Normal 3 4 2 5 12" xfId="5043"/>
    <cellStyle name="Normal 3 4 2 5 12 2" xfId="10646"/>
    <cellStyle name="Normal 3 4 2 5 13" xfId="5678"/>
    <cellStyle name="Normal 3 4 2 5 13 2" xfId="11015"/>
    <cellStyle name="Normal 3 4 2 5 14" xfId="6046"/>
    <cellStyle name="Normal 3 4 2 5 14 2" xfId="11382"/>
    <cellStyle name="Normal 3 4 2 5 15" xfId="6483"/>
    <cellStyle name="Normal 3 4 2 5 2" xfId="248"/>
    <cellStyle name="Normal 3 4 2 5 2 10" xfId="6111"/>
    <cellStyle name="Normal 3 4 2 5 2 10 2" xfId="11447"/>
    <cellStyle name="Normal 3 4 2 5 2 11" xfId="6548"/>
    <cellStyle name="Normal 3 4 2 5 2 2" xfId="804"/>
    <cellStyle name="Normal 3 4 2 5 2 2 2" xfId="1277"/>
    <cellStyle name="Normal 3 4 2 5 2 2 2 2" xfId="3709"/>
    <cellStyle name="Normal 3 4 2 5 2 2 2 2 2" xfId="9341"/>
    <cellStyle name="Normal 3 4 2 5 2 2 2 3" xfId="7231"/>
    <cellStyle name="Normal 3 4 2 5 2 2 3" xfId="2103"/>
    <cellStyle name="Normal 3 4 2 5 2 2 3 2" xfId="8051"/>
    <cellStyle name="Normal 3 4 2 5 2 2 4" xfId="3238"/>
    <cellStyle name="Normal 3 4 2 5 2 2 4 2" xfId="8883"/>
    <cellStyle name="Normal 3 4 2 5 2 2 5" xfId="4601"/>
    <cellStyle name="Normal 3 4 2 5 2 2 5 2" xfId="10223"/>
    <cellStyle name="Normal 3 4 2 5 2 2 6" xfId="5613"/>
    <cellStyle name="Normal 3 4 2 5 2 2 6 2" xfId="10950"/>
    <cellStyle name="Normal 3 4 2 5 2 2 7" xfId="5980"/>
    <cellStyle name="Normal 3 4 2 5 2 2 7 2" xfId="11317"/>
    <cellStyle name="Normal 3 4 2 5 2 2 8" xfId="6350"/>
    <cellStyle name="Normal 3 4 2 5 2 2 8 2" xfId="11684"/>
    <cellStyle name="Normal 3 4 2 5 2 2 9" xfId="6773"/>
    <cellStyle name="Normal 3 4 2 5 2 3" xfId="1508"/>
    <cellStyle name="Normal 3 4 2 5 2 3 2" xfId="2334"/>
    <cellStyle name="Normal 3 4 2 5 2 3 2 2" xfId="8282"/>
    <cellStyle name="Normal 3 4 2 5 2 3 3" xfId="3940"/>
    <cellStyle name="Normal 3 4 2 5 2 3 3 2" xfId="9572"/>
    <cellStyle name="Normal 3 4 2 5 2 3 4" xfId="4832"/>
    <cellStyle name="Normal 3 4 2 5 2 3 4 2" xfId="10454"/>
    <cellStyle name="Normal 3 4 2 5 2 3 5" xfId="7462"/>
    <cellStyle name="Normal 3 4 2 5 2 4" xfId="1018"/>
    <cellStyle name="Normal 3 4 2 5 2 4 2" xfId="3452"/>
    <cellStyle name="Normal 3 4 2 5 2 4 2 2" xfId="9090"/>
    <cellStyle name="Normal 3 4 2 5 2 4 3" xfId="6980"/>
    <cellStyle name="Normal 3 4 2 5 2 5" xfId="1852"/>
    <cellStyle name="Normal 3 4 2 5 2 5 2" xfId="7800"/>
    <cellStyle name="Normal 3 4 2 5 2 6" xfId="2988"/>
    <cellStyle name="Normal 3 4 2 5 2 6 2" xfId="8646"/>
    <cellStyle name="Normal 3 4 2 5 2 7" xfId="4350"/>
    <cellStyle name="Normal 3 4 2 5 2 7 2" xfId="9972"/>
    <cellStyle name="Normal 3 4 2 5 2 8" xfId="5114"/>
    <cellStyle name="Normal 3 4 2 5 2 8 2" xfId="10711"/>
    <cellStyle name="Normal 3 4 2 5 2 9" xfId="5743"/>
    <cellStyle name="Normal 3 4 2 5 2 9 2" xfId="11080"/>
    <cellStyle name="Normal 3 4 2 5 3" xfId="567"/>
    <cellStyle name="Normal 3 4 2 5 3 10" xfId="6661"/>
    <cellStyle name="Normal 3 4 2 5 3 2" xfId="1621"/>
    <cellStyle name="Normal 3 4 2 5 3 2 2" xfId="2447"/>
    <cellStyle name="Normal 3 4 2 5 3 2 2 2" xfId="8395"/>
    <cellStyle name="Normal 3 4 2 5 3 2 3" xfId="4053"/>
    <cellStyle name="Normal 3 4 2 5 3 2 3 2" xfId="9685"/>
    <cellStyle name="Normal 3 4 2 5 3 2 4" xfId="4945"/>
    <cellStyle name="Normal 3 4 2 5 3 2 4 2" xfId="10567"/>
    <cellStyle name="Normal 3 4 2 5 3 2 5" xfId="7575"/>
    <cellStyle name="Normal 3 4 2 5 3 3" xfId="1136"/>
    <cellStyle name="Normal 3 4 2 5 3 3 2" xfId="3570"/>
    <cellStyle name="Normal 3 4 2 5 3 3 2 2" xfId="9207"/>
    <cellStyle name="Normal 3 4 2 5 3 3 3" xfId="7097"/>
    <cellStyle name="Normal 3 4 2 5 3 4" xfId="1969"/>
    <cellStyle name="Normal 3 4 2 5 3 4 2" xfId="7917"/>
    <cellStyle name="Normal 3 4 2 5 3 5" xfId="3122"/>
    <cellStyle name="Normal 3 4 2 5 3 5 2" xfId="8771"/>
    <cellStyle name="Normal 3 4 2 5 3 6" xfId="4467"/>
    <cellStyle name="Normal 3 4 2 5 3 6 2" xfId="10089"/>
    <cellStyle name="Normal 3 4 2 5 3 7" xfId="5403"/>
    <cellStyle name="Normal 3 4 2 5 3 7 2" xfId="10837"/>
    <cellStyle name="Normal 3 4 2 5 3 8" xfId="5868"/>
    <cellStyle name="Normal 3 4 2 5 3 8 2" xfId="11205"/>
    <cellStyle name="Normal 3 4 2 5 3 9" xfId="6237"/>
    <cellStyle name="Normal 3 4 2 5 3 9 2" xfId="11572"/>
    <cellStyle name="Normal 3 4 2 5 4" xfId="739"/>
    <cellStyle name="Normal 3 4 2 5 4 10" xfId="6708"/>
    <cellStyle name="Normal 3 4 2 5 4 2" xfId="1443"/>
    <cellStyle name="Normal 3 4 2 5 4 2 2" xfId="2269"/>
    <cellStyle name="Normal 3 4 2 5 4 2 2 2" xfId="8217"/>
    <cellStyle name="Normal 3 4 2 5 4 2 3" xfId="3875"/>
    <cellStyle name="Normal 3 4 2 5 4 2 3 2" xfId="9507"/>
    <cellStyle name="Normal 3 4 2 5 4 2 4" xfId="4767"/>
    <cellStyle name="Normal 3 4 2 5 4 2 4 2" xfId="10389"/>
    <cellStyle name="Normal 3 4 2 5 4 2 5" xfId="7397"/>
    <cellStyle name="Normal 3 4 2 5 4 3" xfId="952"/>
    <cellStyle name="Normal 3 4 2 5 4 3 2" xfId="3386"/>
    <cellStyle name="Normal 3 4 2 5 4 3 2 2" xfId="9025"/>
    <cellStyle name="Normal 3 4 2 5 4 3 3" xfId="6915"/>
    <cellStyle name="Normal 3 4 2 5 4 4" xfId="1787"/>
    <cellStyle name="Normal 3 4 2 5 4 4 2" xfId="7735"/>
    <cellStyle name="Normal 3 4 2 5 4 5" xfId="3173"/>
    <cellStyle name="Normal 3 4 2 5 4 5 2" xfId="8818"/>
    <cellStyle name="Normal 3 4 2 5 4 6" xfId="4285"/>
    <cellStyle name="Normal 3 4 2 5 4 6 2" xfId="9907"/>
    <cellStyle name="Normal 3 4 2 5 4 7" xfId="5548"/>
    <cellStyle name="Normal 3 4 2 5 4 7 2" xfId="10885"/>
    <cellStyle name="Normal 3 4 2 5 4 8" xfId="5915"/>
    <cellStyle name="Normal 3 4 2 5 4 8 2" xfId="11252"/>
    <cellStyle name="Normal 3 4 2 5 4 9" xfId="6285"/>
    <cellStyle name="Normal 3 4 2 5 4 9 2" xfId="11619"/>
    <cellStyle name="Normal 3 4 2 5 5" xfId="1231"/>
    <cellStyle name="Normal 3 4 2 5 5 2" xfId="2057"/>
    <cellStyle name="Normal 3 4 2 5 5 2 2" xfId="8005"/>
    <cellStyle name="Normal 3 4 2 5 5 3" xfId="3663"/>
    <cellStyle name="Normal 3 4 2 5 5 3 2" xfId="9295"/>
    <cellStyle name="Normal 3 4 2 5 5 4" xfId="4555"/>
    <cellStyle name="Normal 3 4 2 5 5 4 2" xfId="10177"/>
    <cellStyle name="Normal 3 4 2 5 5 5" xfId="7185"/>
    <cellStyle name="Normal 3 4 2 5 6" xfId="1331"/>
    <cellStyle name="Normal 3 4 2 5 6 2" xfId="2157"/>
    <cellStyle name="Normal 3 4 2 5 6 2 2" xfId="8105"/>
    <cellStyle name="Normal 3 4 2 5 6 3" xfId="3763"/>
    <cellStyle name="Normal 3 4 2 5 6 3 2" xfId="9395"/>
    <cellStyle name="Normal 3 4 2 5 6 4" xfId="4655"/>
    <cellStyle name="Normal 3 4 2 5 6 4 2" xfId="10277"/>
    <cellStyle name="Normal 3 4 2 5 6 5" xfId="7285"/>
    <cellStyle name="Normal 3 4 2 5 7" xfId="1393"/>
    <cellStyle name="Normal 3 4 2 5 7 2" xfId="2219"/>
    <cellStyle name="Normal 3 4 2 5 7 2 2" xfId="8167"/>
    <cellStyle name="Normal 3 4 2 5 7 3" xfId="3825"/>
    <cellStyle name="Normal 3 4 2 5 7 3 2" xfId="9457"/>
    <cellStyle name="Normal 3 4 2 5 7 4" xfId="4717"/>
    <cellStyle name="Normal 3 4 2 5 7 4 2" xfId="10339"/>
    <cellStyle name="Normal 3 4 2 5 7 5" xfId="7347"/>
    <cellStyle name="Normal 3 4 2 5 8" xfId="889"/>
    <cellStyle name="Normal 3 4 2 5 8 2" xfId="3323"/>
    <cellStyle name="Normal 3 4 2 5 8 2 2" xfId="8966"/>
    <cellStyle name="Normal 3 4 2 5 8 3" xfId="6856"/>
    <cellStyle name="Normal 3 4 2 5 9" xfId="1728"/>
    <cellStyle name="Normal 3 4 2 5 9 2" xfId="2917"/>
    <cellStyle name="Normal 3 4 2 5 9 2 2" xfId="8581"/>
    <cellStyle name="Normal 3 4 2 5 9 3" xfId="7676"/>
    <cellStyle name="Normal 3 4 2 6" xfId="238"/>
    <cellStyle name="Normal 3 4 2 6 10" xfId="6101"/>
    <cellStyle name="Normal 3 4 2 6 10 2" xfId="11437"/>
    <cellStyle name="Normal 3 4 2 6 11" xfId="6538"/>
    <cellStyle name="Normal 3 4 2 6 2" xfId="794"/>
    <cellStyle name="Normal 3 4 2 6 2 2" xfId="1255"/>
    <cellStyle name="Normal 3 4 2 6 2 2 2" xfId="3687"/>
    <cellStyle name="Normal 3 4 2 6 2 2 2 2" xfId="9319"/>
    <cellStyle name="Normal 3 4 2 6 2 2 3" xfId="7209"/>
    <cellStyle name="Normal 3 4 2 6 2 3" xfId="2081"/>
    <cellStyle name="Normal 3 4 2 6 2 3 2" xfId="8029"/>
    <cellStyle name="Normal 3 4 2 6 2 4" xfId="3228"/>
    <cellStyle name="Normal 3 4 2 6 2 4 2" xfId="8873"/>
    <cellStyle name="Normal 3 4 2 6 2 5" xfId="4579"/>
    <cellStyle name="Normal 3 4 2 6 2 5 2" xfId="10201"/>
    <cellStyle name="Normal 3 4 2 6 2 6" xfId="5603"/>
    <cellStyle name="Normal 3 4 2 6 2 6 2" xfId="10940"/>
    <cellStyle name="Normal 3 4 2 6 2 7" xfId="5970"/>
    <cellStyle name="Normal 3 4 2 6 2 7 2" xfId="11307"/>
    <cellStyle name="Normal 3 4 2 6 2 8" xfId="6340"/>
    <cellStyle name="Normal 3 4 2 6 2 8 2" xfId="11674"/>
    <cellStyle name="Normal 3 4 2 6 2 9" xfId="6763"/>
    <cellStyle name="Normal 3 4 2 6 3" xfId="1498"/>
    <cellStyle name="Normal 3 4 2 6 3 2" xfId="2324"/>
    <cellStyle name="Normal 3 4 2 6 3 2 2" xfId="8272"/>
    <cellStyle name="Normal 3 4 2 6 3 3" xfId="3930"/>
    <cellStyle name="Normal 3 4 2 6 3 3 2" xfId="9562"/>
    <cellStyle name="Normal 3 4 2 6 3 4" xfId="4822"/>
    <cellStyle name="Normal 3 4 2 6 3 4 2" xfId="10444"/>
    <cellStyle name="Normal 3 4 2 6 3 5" xfId="7452"/>
    <cellStyle name="Normal 3 4 2 6 4" xfId="1008"/>
    <cellStyle name="Normal 3 4 2 6 4 2" xfId="3442"/>
    <cellStyle name="Normal 3 4 2 6 4 2 2" xfId="9080"/>
    <cellStyle name="Normal 3 4 2 6 4 3" xfId="6970"/>
    <cellStyle name="Normal 3 4 2 6 5" xfId="1842"/>
    <cellStyle name="Normal 3 4 2 6 5 2" xfId="7790"/>
    <cellStyle name="Normal 3 4 2 6 6" xfId="2978"/>
    <cellStyle name="Normal 3 4 2 6 6 2" xfId="8636"/>
    <cellStyle name="Normal 3 4 2 6 7" xfId="4340"/>
    <cellStyle name="Normal 3 4 2 6 7 2" xfId="9962"/>
    <cellStyle name="Normal 3 4 2 6 8" xfId="5104"/>
    <cellStyle name="Normal 3 4 2 6 8 2" xfId="10701"/>
    <cellStyle name="Normal 3 4 2 6 9" xfId="5733"/>
    <cellStyle name="Normal 3 4 2 6 9 2" xfId="11070"/>
    <cellStyle name="Normal 3 4 2 7" xfId="299"/>
    <cellStyle name="Normal 3 4 2 7 10" xfId="6599"/>
    <cellStyle name="Normal 3 4 2 7 2" xfId="1559"/>
    <cellStyle name="Normal 3 4 2 7 2 2" xfId="2385"/>
    <cellStyle name="Normal 3 4 2 7 2 2 2" xfId="8333"/>
    <cellStyle name="Normal 3 4 2 7 2 3" xfId="3991"/>
    <cellStyle name="Normal 3 4 2 7 2 3 2" xfId="9623"/>
    <cellStyle name="Normal 3 4 2 7 2 4" xfId="4883"/>
    <cellStyle name="Normal 3 4 2 7 2 4 2" xfId="10505"/>
    <cellStyle name="Normal 3 4 2 7 2 5" xfId="7513"/>
    <cellStyle name="Normal 3 4 2 7 3" xfId="1071"/>
    <cellStyle name="Normal 3 4 2 7 3 2" xfId="3505"/>
    <cellStyle name="Normal 3 4 2 7 3 2 2" xfId="9143"/>
    <cellStyle name="Normal 3 4 2 7 3 3" xfId="7033"/>
    <cellStyle name="Normal 3 4 2 7 4" xfId="1905"/>
    <cellStyle name="Normal 3 4 2 7 4 2" xfId="7853"/>
    <cellStyle name="Normal 3 4 2 7 5" xfId="3051"/>
    <cellStyle name="Normal 3 4 2 7 5 2" xfId="8709"/>
    <cellStyle name="Normal 3 4 2 7 6" xfId="4403"/>
    <cellStyle name="Normal 3 4 2 7 6 2" xfId="10025"/>
    <cellStyle name="Normal 3 4 2 7 7" xfId="5205"/>
    <cellStyle name="Normal 3 4 2 7 7 2" xfId="10774"/>
    <cellStyle name="Normal 3 4 2 7 8" xfId="5806"/>
    <cellStyle name="Normal 3 4 2 7 8 2" xfId="11143"/>
    <cellStyle name="Normal 3 4 2 7 9" xfId="6174"/>
    <cellStyle name="Normal 3 4 2 7 9 2" xfId="11510"/>
    <cellStyle name="Normal 3 4 2 8" xfId="729"/>
    <cellStyle name="Normal 3 4 2 8 10" xfId="6698"/>
    <cellStyle name="Normal 3 4 2 8 2" xfId="1433"/>
    <cellStyle name="Normal 3 4 2 8 2 2" xfId="2259"/>
    <cellStyle name="Normal 3 4 2 8 2 2 2" xfId="8207"/>
    <cellStyle name="Normal 3 4 2 8 2 3" xfId="3865"/>
    <cellStyle name="Normal 3 4 2 8 2 3 2" xfId="9497"/>
    <cellStyle name="Normal 3 4 2 8 2 4" xfId="4757"/>
    <cellStyle name="Normal 3 4 2 8 2 4 2" xfId="10379"/>
    <cellStyle name="Normal 3 4 2 8 2 5" xfId="7387"/>
    <cellStyle name="Normal 3 4 2 8 3" xfId="940"/>
    <cellStyle name="Normal 3 4 2 8 3 2" xfId="3374"/>
    <cellStyle name="Normal 3 4 2 8 3 2 2" xfId="9015"/>
    <cellStyle name="Normal 3 4 2 8 3 3" xfId="6905"/>
    <cellStyle name="Normal 3 4 2 8 4" xfId="1777"/>
    <cellStyle name="Normal 3 4 2 8 4 2" xfId="7725"/>
    <cellStyle name="Normal 3 4 2 8 5" xfId="3163"/>
    <cellStyle name="Normal 3 4 2 8 5 2" xfId="8808"/>
    <cellStyle name="Normal 3 4 2 8 6" xfId="4275"/>
    <cellStyle name="Normal 3 4 2 8 6 2" xfId="9897"/>
    <cellStyle name="Normal 3 4 2 8 7" xfId="5538"/>
    <cellStyle name="Normal 3 4 2 8 7 2" xfId="10875"/>
    <cellStyle name="Normal 3 4 2 8 8" xfId="5905"/>
    <cellStyle name="Normal 3 4 2 8 8 2" xfId="11242"/>
    <cellStyle name="Normal 3 4 2 8 9" xfId="6275"/>
    <cellStyle name="Normal 3 4 2 8 9 2" xfId="11609"/>
    <cellStyle name="Normal 3 4 2 9" xfId="1193"/>
    <cellStyle name="Normal 3 4 2 9 2" xfId="2019"/>
    <cellStyle name="Normal 3 4 2 9 2 2" xfId="7967"/>
    <cellStyle name="Normal 3 4 2 9 3" xfId="3625"/>
    <cellStyle name="Normal 3 4 2 9 3 2" xfId="9257"/>
    <cellStyle name="Normal 3 4 2 9 4" xfId="4517"/>
    <cellStyle name="Normal 3 4 2 9 4 2" xfId="10139"/>
    <cellStyle name="Normal 3 4 2 9 5" xfId="7147"/>
    <cellStyle name="Normal 3 4 20" xfId="6034"/>
    <cellStyle name="Normal 3 4 20 2" xfId="11370"/>
    <cellStyle name="Normal 3 4 21" xfId="6471"/>
    <cellStyle name="Normal 3 4 3" xfId="167"/>
    <cellStyle name="Normal 3 4 3 10" xfId="1357"/>
    <cellStyle name="Normal 3 4 3 10 2" xfId="2183"/>
    <cellStyle name="Normal 3 4 3 10 2 2" xfId="8131"/>
    <cellStyle name="Normal 3 4 3 10 3" xfId="3789"/>
    <cellStyle name="Normal 3 4 3 10 3 2" xfId="9421"/>
    <cellStyle name="Normal 3 4 3 10 4" xfId="4681"/>
    <cellStyle name="Normal 3 4 3 10 4 2" xfId="10303"/>
    <cellStyle name="Normal 3 4 3 10 5" xfId="7311"/>
    <cellStyle name="Normal 3 4 3 11" xfId="1656"/>
    <cellStyle name="Normal 3 4 3 11 2" xfId="2482"/>
    <cellStyle name="Normal 3 4 3 11 2 2" xfId="8430"/>
    <cellStyle name="Normal 3 4 3 11 3" xfId="4088"/>
    <cellStyle name="Normal 3 4 3 11 3 2" xfId="9720"/>
    <cellStyle name="Normal 3 4 3 11 4" xfId="4980"/>
    <cellStyle name="Normal 3 4 3 11 4 2" xfId="10602"/>
    <cellStyle name="Normal 3 4 3 11 5" xfId="7610"/>
    <cellStyle name="Normal 3 4 3 12" xfId="858"/>
    <cellStyle name="Normal 3 4 3 12 2" xfId="3292"/>
    <cellStyle name="Normal 3 4 3 12 2 2" xfId="8936"/>
    <cellStyle name="Normal 3 4 3 12 3" xfId="6826"/>
    <cellStyle name="Normal 3 4 3 13" xfId="1698"/>
    <cellStyle name="Normal 3 4 3 13 2" xfId="2907"/>
    <cellStyle name="Normal 3 4 3 13 2 2" xfId="8573"/>
    <cellStyle name="Normal 3 4 3 13 3" xfId="7646"/>
    <cellStyle name="Normal 3 4 3 14" xfId="2525"/>
    <cellStyle name="Normal 3 4 3 14 2" xfId="8462"/>
    <cellStyle name="Normal 3 4 3 15" xfId="4196"/>
    <cellStyle name="Normal 3 4 3 15 2" xfId="9818"/>
    <cellStyle name="Normal 3 4 3 16" xfId="5033"/>
    <cellStyle name="Normal 3 4 3 16 2" xfId="10638"/>
    <cellStyle name="Normal 3 4 3 17" xfId="5670"/>
    <cellStyle name="Normal 3 4 3 17 2" xfId="11007"/>
    <cellStyle name="Normal 3 4 3 18" xfId="6038"/>
    <cellStyle name="Normal 3 4 3 18 2" xfId="11374"/>
    <cellStyle name="Normal 3 4 3 19" xfId="6475"/>
    <cellStyle name="Normal 3 4 3 2" xfId="197"/>
    <cellStyle name="Normal 3 4 3 2 10" xfId="866"/>
    <cellStyle name="Normal 3 4 3 2 10 2" xfId="3300"/>
    <cellStyle name="Normal 3 4 3 2 10 2 2" xfId="8944"/>
    <cellStyle name="Normal 3 4 3 2 10 3" xfId="6834"/>
    <cellStyle name="Normal 3 4 3 2 11" xfId="1706"/>
    <cellStyle name="Normal 3 4 3 2 11 2" xfId="2937"/>
    <cellStyle name="Normal 3 4 3 2 11 2 2" xfId="8598"/>
    <cellStyle name="Normal 3 4 3 2 11 3" xfId="7654"/>
    <cellStyle name="Normal 3 4 3 2 12" xfId="2533"/>
    <cellStyle name="Normal 3 4 3 2 12 2" xfId="8470"/>
    <cellStyle name="Normal 3 4 3 2 13" xfId="4204"/>
    <cellStyle name="Normal 3 4 3 2 13 2" xfId="9826"/>
    <cellStyle name="Normal 3 4 3 2 14" xfId="5063"/>
    <cellStyle name="Normal 3 4 3 2 14 2" xfId="10663"/>
    <cellStyle name="Normal 3 4 3 2 15" xfId="5695"/>
    <cellStyle name="Normal 3 4 3 2 15 2" xfId="11032"/>
    <cellStyle name="Normal 3 4 3 2 16" xfId="6063"/>
    <cellStyle name="Normal 3 4 3 2 16 2" xfId="11399"/>
    <cellStyle name="Normal 3 4 3 2 17" xfId="6500"/>
    <cellStyle name="Normal 3 4 3 2 2" xfId="226"/>
    <cellStyle name="Normal 3 4 3 2 2 10" xfId="1722"/>
    <cellStyle name="Normal 3 4 3 2 2 10 2" xfId="2966"/>
    <cellStyle name="Normal 3 4 3 2 2 10 2 2" xfId="8624"/>
    <cellStyle name="Normal 3 4 3 2 2 10 3" xfId="7670"/>
    <cellStyle name="Normal 3 4 3 2 2 11" xfId="2598"/>
    <cellStyle name="Normal 3 4 3 2 2 11 2" xfId="8486"/>
    <cellStyle name="Normal 3 4 3 2 2 12" xfId="4220"/>
    <cellStyle name="Normal 3 4 3 2 2 12 2" xfId="9842"/>
    <cellStyle name="Normal 3 4 3 2 2 13" xfId="5092"/>
    <cellStyle name="Normal 3 4 3 2 2 13 2" xfId="10689"/>
    <cellStyle name="Normal 3 4 3 2 2 14" xfId="5721"/>
    <cellStyle name="Normal 3 4 3 2 2 14 2" xfId="11058"/>
    <cellStyle name="Normal 3 4 3 2 2 15" xfId="6089"/>
    <cellStyle name="Normal 3 4 3 2 2 15 2" xfId="11425"/>
    <cellStyle name="Normal 3 4 3 2 2 16" xfId="6526"/>
    <cellStyle name="Normal 3 4 3 2 2 2" xfId="291"/>
    <cellStyle name="Normal 3 4 3 2 2 2 10" xfId="6154"/>
    <cellStyle name="Normal 3 4 3 2 2 2 10 2" xfId="11490"/>
    <cellStyle name="Normal 3 4 3 2 2 2 11" xfId="6591"/>
    <cellStyle name="Normal 3 4 3 2 2 2 2" xfId="847"/>
    <cellStyle name="Normal 3 4 3 2 2 2 2 2" xfId="1061"/>
    <cellStyle name="Normal 3 4 3 2 2 2 2 2 2" xfId="3495"/>
    <cellStyle name="Normal 3 4 3 2 2 2 2 2 2 2" xfId="9133"/>
    <cellStyle name="Normal 3 4 3 2 2 2 2 2 3" xfId="7023"/>
    <cellStyle name="Normal 3 4 3 2 2 2 2 3" xfId="1895"/>
    <cellStyle name="Normal 3 4 3 2 2 2 2 3 2" xfId="7843"/>
    <cellStyle name="Normal 3 4 3 2 2 2 2 4" xfId="3281"/>
    <cellStyle name="Normal 3 4 3 2 2 2 2 4 2" xfId="8926"/>
    <cellStyle name="Normal 3 4 3 2 2 2 2 5" xfId="4393"/>
    <cellStyle name="Normal 3 4 3 2 2 2 2 5 2" xfId="10015"/>
    <cellStyle name="Normal 3 4 3 2 2 2 2 6" xfId="5656"/>
    <cellStyle name="Normal 3 4 3 2 2 2 2 6 2" xfId="10993"/>
    <cellStyle name="Normal 3 4 3 2 2 2 2 7" xfId="6023"/>
    <cellStyle name="Normal 3 4 3 2 2 2 2 7 2" xfId="11360"/>
    <cellStyle name="Normal 3 4 3 2 2 2 2 8" xfId="6393"/>
    <cellStyle name="Normal 3 4 3 2 2 2 2 8 2" xfId="11727"/>
    <cellStyle name="Normal 3 4 3 2 2 2 2 9" xfId="6816"/>
    <cellStyle name="Normal 3 4 3 2 2 2 3" xfId="1551"/>
    <cellStyle name="Normal 3 4 3 2 2 2 3 2" xfId="2377"/>
    <cellStyle name="Normal 3 4 3 2 2 2 3 2 2" xfId="8325"/>
    <cellStyle name="Normal 3 4 3 2 2 2 3 3" xfId="3983"/>
    <cellStyle name="Normal 3 4 3 2 2 2 3 3 2" xfId="9615"/>
    <cellStyle name="Normal 3 4 3 2 2 2 3 4" xfId="4875"/>
    <cellStyle name="Normal 3 4 3 2 2 2 3 4 2" xfId="10497"/>
    <cellStyle name="Normal 3 4 3 2 2 2 3 5" xfId="7505"/>
    <cellStyle name="Normal 3 4 3 2 2 2 4" xfId="916"/>
    <cellStyle name="Normal 3 4 3 2 2 2 4 2" xfId="3350"/>
    <cellStyle name="Normal 3 4 3 2 2 2 4 2 2" xfId="8992"/>
    <cellStyle name="Normal 3 4 3 2 2 2 4 3" xfId="6882"/>
    <cellStyle name="Normal 3 4 3 2 2 2 5" xfId="1754"/>
    <cellStyle name="Normal 3 4 3 2 2 2 5 2" xfId="7702"/>
    <cellStyle name="Normal 3 4 3 2 2 2 6" xfId="3031"/>
    <cellStyle name="Normal 3 4 3 2 2 2 6 2" xfId="8689"/>
    <cellStyle name="Normal 3 4 3 2 2 2 7" xfId="4252"/>
    <cellStyle name="Normal 3 4 3 2 2 2 7 2" xfId="9874"/>
    <cellStyle name="Normal 3 4 3 2 2 2 8" xfId="5157"/>
    <cellStyle name="Normal 3 4 3 2 2 2 8 2" xfId="10754"/>
    <cellStyle name="Normal 3 4 3 2 2 2 9" xfId="5786"/>
    <cellStyle name="Normal 3 4 3 2 2 2 9 2" xfId="11123"/>
    <cellStyle name="Normal 3 4 3 2 2 3" xfId="385"/>
    <cellStyle name="Normal 3 4 3 2 2 3 10" xfId="6625"/>
    <cellStyle name="Normal 3 4 3 2 2 3 2" xfId="1585"/>
    <cellStyle name="Normal 3 4 3 2 2 3 2 2" xfId="2411"/>
    <cellStyle name="Normal 3 4 3 2 2 3 2 2 2" xfId="8359"/>
    <cellStyle name="Normal 3 4 3 2 2 3 2 3" xfId="4017"/>
    <cellStyle name="Normal 3 4 3 2 2 3 2 3 2" xfId="9649"/>
    <cellStyle name="Normal 3 4 3 2 2 3 2 4" xfId="4909"/>
    <cellStyle name="Normal 3 4 3 2 2 3 2 4 2" xfId="10531"/>
    <cellStyle name="Normal 3 4 3 2 2 3 2 5" xfId="7539"/>
    <cellStyle name="Normal 3 4 3 2 2 3 3" xfId="1099"/>
    <cellStyle name="Normal 3 4 3 2 2 3 3 2" xfId="3533"/>
    <cellStyle name="Normal 3 4 3 2 2 3 3 2 2" xfId="9171"/>
    <cellStyle name="Normal 3 4 3 2 2 3 3 3" xfId="7061"/>
    <cellStyle name="Normal 3 4 3 2 2 3 4" xfId="1933"/>
    <cellStyle name="Normal 3 4 3 2 2 3 4 2" xfId="7881"/>
    <cellStyle name="Normal 3 4 3 2 2 3 5" xfId="3082"/>
    <cellStyle name="Normal 3 4 3 2 2 3 5 2" xfId="8735"/>
    <cellStyle name="Normal 3 4 3 2 2 3 6" xfId="4431"/>
    <cellStyle name="Normal 3 4 3 2 2 3 6 2" xfId="10053"/>
    <cellStyle name="Normal 3 4 3 2 2 3 7" xfId="5277"/>
    <cellStyle name="Normal 3 4 3 2 2 3 7 2" xfId="10800"/>
    <cellStyle name="Normal 3 4 3 2 2 3 8" xfId="5832"/>
    <cellStyle name="Normal 3 4 3 2 2 3 8 2" xfId="11169"/>
    <cellStyle name="Normal 3 4 3 2 2 3 9" xfId="6201"/>
    <cellStyle name="Normal 3 4 3 2 2 3 9 2" xfId="11536"/>
    <cellStyle name="Normal 3 4 3 2 2 4" xfId="782"/>
    <cellStyle name="Normal 3 4 3 2 2 4 10" xfId="6751"/>
    <cellStyle name="Normal 3 4 3 2 2 4 2" xfId="1486"/>
    <cellStyle name="Normal 3 4 3 2 2 4 2 2" xfId="2312"/>
    <cellStyle name="Normal 3 4 3 2 2 4 2 2 2" xfId="8260"/>
    <cellStyle name="Normal 3 4 3 2 2 4 2 3" xfId="3918"/>
    <cellStyle name="Normal 3 4 3 2 2 4 2 3 2" xfId="9550"/>
    <cellStyle name="Normal 3 4 3 2 2 4 2 4" xfId="4810"/>
    <cellStyle name="Normal 3 4 3 2 2 4 2 4 2" xfId="10432"/>
    <cellStyle name="Normal 3 4 3 2 2 4 2 5" xfId="7440"/>
    <cellStyle name="Normal 3 4 3 2 2 4 3" xfId="996"/>
    <cellStyle name="Normal 3 4 3 2 2 4 3 2" xfId="3430"/>
    <cellStyle name="Normal 3 4 3 2 2 4 3 2 2" xfId="9068"/>
    <cellStyle name="Normal 3 4 3 2 2 4 3 3" xfId="6958"/>
    <cellStyle name="Normal 3 4 3 2 2 4 4" xfId="1830"/>
    <cellStyle name="Normal 3 4 3 2 2 4 4 2" xfId="7778"/>
    <cellStyle name="Normal 3 4 3 2 2 4 5" xfId="3216"/>
    <cellStyle name="Normal 3 4 3 2 2 4 5 2" xfId="8861"/>
    <cellStyle name="Normal 3 4 3 2 2 4 6" xfId="4328"/>
    <cellStyle name="Normal 3 4 3 2 2 4 6 2" xfId="9950"/>
    <cellStyle name="Normal 3 4 3 2 2 4 7" xfId="5591"/>
    <cellStyle name="Normal 3 4 3 2 2 4 7 2" xfId="10928"/>
    <cellStyle name="Normal 3 4 3 2 2 4 8" xfId="5958"/>
    <cellStyle name="Normal 3 4 3 2 2 4 8 2" xfId="11295"/>
    <cellStyle name="Normal 3 4 3 2 2 4 9" xfId="6328"/>
    <cellStyle name="Normal 3 4 3 2 2 4 9 2" xfId="11662"/>
    <cellStyle name="Normal 3 4 3 2 2 5" xfId="1247"/>
    <cellStyle name="Normal 3 4 3 2 2 5 2" xfId="2073"/>
    <cellStyle name="Normal 3 4 3 2 2 5 2 2" xfId="8021"/>
    <cellStyle name="Normal 3 4 3 2 2 5 3" xfId="3679"/>
    <cellStyle name="Normal 3 4 3 2 2 5 3 2" xfId="9311"/>
    <cellStyle name="Normal 3 4 3 2 2 5 4" xfId="4571"/>
    <cellStyle name="Normal 3 4 3 2 2 5 4 2" xfId="10193"/>
    <cellStyle name="Normal 3 4 3 2 2 5 5" xfId="7201"/>
    <cellStyle name="Normal 3 4 3 2 2 6" xfId="1347"/>
    <cellStyle name="Normal 3 4 3 2 2 6 2" xfId="2173"/>
    <cellStyle name="Normal 3 4 3 2 2 6 2 2" xfId="8121"/>
    <cellStyle name="Normal 3 4 3 2 2 6 3" xfId="3779"/>
    <cellStyle name="Normal 3 4 3 2 2 6 3 2" xfId="9411"/>
    <cellStyle name="Normal 3 4 3 2 2 6 4" xfId="4671"/>
    <cellStyle name="Normal 3 4 3 2 2 6 4 2" xfId="10293"/>
    <cellStyle name="Normal 3 4 3 2 2 6 5" xfId="7301"/>
    <cellStyle name="Normal 3 4 3 2 2 7" xfId="1409"/>
    <cellStyle name="Normal 3 4 3 2 2 7 2" xfId="2235"/>
    <cellStyle name="Normal 3 4 3 2 2 7 2 2" xfId="8183"/>
    <cellStyle name="Normal 3 4 3 2 2 7 3" xfId="3841"/>
    <cellStyle name="Normal 3 4 3 2 2 7 3 2" xfId="9473"/>
    <cellStyle name="Normal 3 4 3 2 2 7 4" xfId="4733"/>
    <cellStyle name="Normal 3 4 3 2 2 7 4 2" xfId="10355"/>
    <cellStyle name="Normal 3 4 3 2 2 7 5" xfId="7363"/>
    <cellStyle name="Normal 3 4 3 2 2 8" xfId="1680"/>
    <cellStyle name="Normal 3 4 3 2 2 8 2" xfId="2506"/>
    <cellStyle name="Normal 3 4 3 2 2 8 2 2" xfId="8454"/>
    <cellStyle name="Normal 3 4 3 2 2 8 3" xfId="4112"/>
    <cellStyle name="Normal 3 4 3 2 2 8 3 2" xfId="9744"/>
    <cellStyle name="Normal 3 4 3 2 2 8 4" xfId="5004"/>
    <cellStyle name="Normal 3 4 3 2 2 8 4 2" xfId="10626"/>
    <cellStyle name="Normal 3 4 3 2 2 8 5" xfId="7634"/>
    <cellStyle name="Normal 3 4 3 2 2 9" xfId="883"/>
    <cellStyle name="Normal 3 4 3 2 2 9 2" xfId="3317"/>
    <cellStyle name="Normal 3 4 3 2 2 9 2 2" xfId="8960"/>
    <cellStyle name="Normal 3 4 3 2 2 9 3" xfId="6850"/>
    <cellStyle name="Normal 3 4 3 2 3" xfId="265"/>
    <cellStyle name="Normal 3 4 3 2 3 10" xfId="6128"/>
    <cellStyle name="Normal 3 4 3 2 3 10 2" xfId="11464"/>
    <cellStyle name="Normal 3 4 3 2 3 11" xfId="6565"/>
    <cellStyle name="Normal 3 4 3 2 3 2" xfId="821"/>
    <cellStyle name="Normal 3 4 3 2 3 2 2" xfId="1035"/>
    <cellStyle name="Normal 3 4 3 2 3 2 2 2" xfId="3469"/>
    <cellStyle name="Normal 3 4 3 2 3 2 2 2 2" xfId="9107"/>
    <cellStyle name="Normal 3 4 3 2 3 2 2 3" xfId="6997"/>
    <cellStyle name="Normal 3 4 3 2 3 2 3" xfId="1869"/>
    <cellStyle name="Normal 3 4 3 2 3 2 3 2" xfId="7817"/>
    <cellStyle name="Normal 3 4 3 2 3 2 4" xfId="3255"/>
    <cellStyle name="Normal 3 4 3 2 3 2 4 2" xfId="8900"/>
    <cellStyle name="Normal 3 4 3 2 3 2 5" xfId="4367"/>
    <cellStyle name="Normal 3 4 3 2 3 2 5 2" xfId="9989"/>
    <cellStyle name="Normal 3 4 3 2 3 2 6" xfId="5630"/>
    <cellStyle name="Normal 3 4 3 2 3 2 6 2" xfId="10967"/>
    <cellStyle name="Normal 3 4 3 2 3 2 7" xfId="5997"/>
    <cellStyle name="Normal 3 4 3 2 3 2 7 2" xfId="11334"/>
    <cellStyle name="Normal 3 4 3 2 3 2 8" xfId="6367"/>
    <cellStyle name="Normal 3 4 3 2 3 2 8 2" xfId="11701"/>
    <cellStyle name="Normal 3 4 3 2 3 2 9" xfId="6790"/>
    <cellStyle name="Normal 3 4 3 2 3 3" xfId="1525"/>
    <cellStyle name="Normal 3 4 3 2 3 3 2" xfId="2351"/>
    <cellStyle name="Normal 3 4 3 2 3 3 2 2" xfId="8299"/>
    <cellStyle name="Normal 3 4 3 2 3 3 3" xfId="3957"/>
    <cellStyle name="Normal 3 4 3 2 3 3 3 2" xfId="9589"/>
    <cellStyle name="Normal 3 4 3 2 3 3 4" xfId="4849"/>
    <cellStyle name="Normal 3 4 3 2 3 3 4 2" xfId="10471"/>
    <cellStyle name="Normal 3 4 3 2 3 3 5" xfId="7479"/>
    <cellStyle name="Normal 3 4 3 2 3 4" xfId="899"/>
    <cellStyle name="Normal 3 4 3 2 3 4 2" xfId="3333"/>
    <cellStyle name="Normal 3 4 3 2 3 4 2 2" xfId="8976"/>
    <cellStyle name="Normal 3 4 3 2 3 4 3" xfId="6866"/>
    <cellStyle name="Normal 3 4 3 2 3 5" xfId="1738"/>
    <cellStyle name="Normal 3 4 3 2 3 5 2" xfId="7686"/>
    <cellStyle name="Normal 3 4 3 2 3 6" xfId="3005"/>
    <cellStyle name="Normal 3 4 3 2 3 6 2" xfId="8663"/>
    <cellStyle name="Normal 3 4 3 2 3 7" xfId="4236"/>
    <cellStyle name="Normal 3 4 3 2 3 7 2" xfId="9858"/>
    <cellStyle name="Normal 3 4 3 2 3 8" xfId="5131"/>
    <cellStyle name="Normal 3 4 3 2 3 8 2" xfId="10728"/>
    <cellStyle name="Normal 3 4 3 2 3 9" xfId="5760"/>
    <cellStyle name="Normal 3 4 3 2 3 9 2" xfId="11097"/>
    <cellStyle name="Normal 3 4 3 2 4" xfId="309"/>
    <cellStyle name="Normal 3 4 3 2 4 10" xfId="6609"/>
    <cellStyle name="Normal 3 4 3 2 4 2" xfId="1569"/>
    <cellStyle name="Normal 3 4 3 2 4 2 2" xfId="2395"/>
    <cellStyle name="Normal 3 4 3 2 4 2 2 2" xfId="8343"/>
    <cellStyle name="Normal 3 4 3 2 4 2 3" xfId="4001"/>
    <cellStyle name="Normal 3 4 3 2 4 2 3 2" xfId="9633"/>
    <cellStyle name="Normal 3 4 3 2 4 2 4" xfId="4893"/>
    <cellStyle name="Normal 3 4 3 2 4 2 4 2" xfId="10515"/>
    <cellStyle name="Normal 3 4 3 2 4 2 5" xfId="7523"/>
    <cellStyle name="Normal 3 4 3 2 4 3" xfId="1081"/>
    <cellStyle name="Normal 3 4 3 2 4 3 2" xfId="3515"/>
    <cellStyle name="Normal 3 4 3 2 4 3 2 2" xfId="9153"/>
    <cellStyle name="Normal 3 4 3 2 4 3 3" xfId="7043"/>
    <cellStyle name="Normal 3 4 3 2 4 4" xfId="1915"/>
    <cellStyle name="Normal 3 4 3 2 4 4 2" xfId="7863"/>
    <cellStyle name="Normal 3 4 3 2 4 5" xfId="3061"/>
    <cellStyle name="Normal 3 4 3 2 4 5 2" xfId="8719"/>
    <cellStyle name="Normal 3 4 3 2 4 6" xfId="4413"/>
    <cellStyle name="Normal 3 4 3 2 4 6 2" xfId="10035"/>
    <cellStyle name="Normal 3 4 3 2 4 7" xfId="5215"/>
    <cellStyle name="Normal 3 4 3 2 4 7 2" xfId="10784"/>
    <cellStyle name="Normal 3 4 3 2 4 8" xfId="5816"/>
    <cellStyle name="Normal 3 4 3 2 4 8 2" xfId="11153"/>
    <cellStyle name="Normal 3 4 3 2 4 9" xfId="6184"/>
    <cellStyle name="Normal 3 4 3 2 4 9 2" xfId="11520"/>
    <cellStyle name="Normal 3 4 3 2 5" xfId="756"/>
    <cellStyle name="Normal 3 4 3 2 5 10" xfId="6725"/>
    <cellStyle name="Normal 3 4 3 2 5 2" xfId="1460"/>
    <cellStyle name="Normal 3 4 3 2 5 2 2" xfId="2286"/>
    <cellStyle name="Normal 3 4 3 2 5 2 2 2" xfId="8234"/>
    <cellStyle name="Normal 3 4 3 2 5 2 3" xfId="3892"/>
    <cellStyle name="Normal 3 4 3 2 5 2 3 2" xfId="9524"/>
    <cellStyle name="Normal 3 4 3 2 5 2 4" xfId="4784"/>
    <cellStyle name="Normal 3 4 3 2 5 2 4 2" xfId="10406"/>
    <cellStyle name="Normal 3 4 3 2 5 2 5" xfId="7414"/>
    <cellStyle name="Normal 3 4 3 2 5 3" xfId="970"/>
    <cellStyle name="Normal 3 4 3 2 5 3 2" xfId="3404"/>
    <cellStyle name="Normal 3 4 3 2 5 3 2 2" xfId="9042"/>
    <cellStyle name="Normal 3 4 3 2 5 3 3" xfId="6932"/>
    <cellStyle name="Normal 3 4 3 2 5 4" xfId="1804"/>
    <cellStyle name="Normal 3 4 3 2 5 4 2" xfId="7752"/>
    <cellStyle name="Normal 3 4 3 2 5 5" xfId="3190"/>
    <cellStyle name="Normal 3 4 3 2 5 5 2" xfId="8835"/>
    <cellStyle name="Normal 3 4 3 2 5 6" xfId="4302"/>
    <cellStyle name="Normal 3 4 3 2 5 6 2" xfId="9924"/>
    <cellStyle name="Normal 3 4 3 2 5 7" xfId="5565"/>
    <cellStyle name="Normal 3 4 3 2 5 7 2" xfId="10902"/>
    <cellStyle name="Normal 3 4 3 2 5 8" xfId="5932"/>
    <cellStyle name="Normal 3 4 3 2 5 8 2" xfId="11269"/>
    <cellStyle name="Normal 3 4 3 2 5 9" xfId="6302"/>
    <cellStyle name="Normal 3 4 3 2 5 9 2" xfId="11636"/>
    <cellStyle name="Normal 3 4 3 2 6" xfId="1209"/>
    <cellStyle name="Normal 3 4 3 2 6 2" xfId="2035"/>
    <cellStyle name="Normal 3 4 3 2 6 2 2" xfId="7983"/>
    <cellStyle name="Normal 3 4 3 2 6 3" xfId="3641"/>
    <cellStyle name="Normal 3 4 3 2 6 3 2" xfId="9273"/>
    <cellStyle name="Normal 3 4 3 2 6 4" xfId="4533"/>
    <cellStyle name="Normal 3 4 3 2 6 4 2" xfId="10155"/>
    <cellStyle name="Normal 3 4 3 2 6 5" xfId="7163"/>
    <cellStyle name="Normal 3 4 3 2 7" xfId="1309"/>
    <cellStyle name="Normal 3 4 3 2 7 2" xfId="2135"/>
    <cellStyle name="Normal 3 4 3 2 7 2 2" xfId="8083"/>
    <cellStyle name="Normal 3 4 3 2 7 3" xfId="3741"/>
    <cellStyle name="Normal 3 4 3 2 7 3 2" xfId="9373"/>
    <cellStyle name="Normal 3 4 3 2 7 4" xfId="4633"/>
    <cellStyle name="Normal 3 4 3 2 7 4 2" xfId="10255"/>
    <cellStyle name="Normal 3 4 3 2 7 5" xfId="7263"/>
    <cellStyle name="Normal 3 4 3 2 8" xfId="1371"/>
    <cellStyle name="Normal 3 4 3 2 8 2" xfId="2197"/>
    <cellStyle name="Normal 3 4 3 2 8 2 2" xfId="8145"/>
    <cellStyle name="Normal 3 4 3 2 8 3" xfId="3803"/>
    <cellStyle name="Normal 3 4 3 2 8 3 2" xfId="9435"/>
    <cellStyle name="Normal 3 4 3 2 8 4" xfId="4695"/>
    <cellStyle name="Normal 3 4 3 2 8 4 2" xfId="10317"/>
    <cellStyle name="Normal 3 4 3 2 8 5" xfId="7325"/>
    <cellStyle name="Normal 3 4 3 2 9" xfId="1664"/>
    <cellStyle name="Normal 3 4 3 2 9 2" xfId="2490"/>
    <cellStyle name="Normal 3 4 3 2 9 2 2" xfId="8438"/>
    <cellStyle name="Normal 3 4 3 2 9 3" xfId="4096"/>
    <cellStyle name="Normal 3 4 3 2 9 3 2" xfId="9728"/>
    <cellStyle name="Normal 3 4 3 2 9 4" xfId="4988"/>
    <cellStyle name="Normal 3 4 3 2 9 4 2" xfId="10610"/>
    <cellStyle name="Normal 3 4 3 2 9 5" xfId="7618"/>
    <cellStyle name="Normal 3 4 3 3" xfId="208"/>
    <cellStyle name="Normal 3 4 3 3 10" xfId="1714"/>
    <cellStyle name="Normal 3 4 3 3 10 2" xfId="2948"/>
    <cellStyle name="Normal 3 4 3 3 10 2 2" xfId="8608"/>
    <cellStyle name="Normal 3 4 3 3 10 3" xfId="7662"/>
    <cellStyle name="Normal 3 4 3 3 11" xfId="2590"/>
    <cellStyle name="Normal 3 4 3 3 11 2" xfId="8478"/>
    <cellStyle name="Normal 3 4 3 3 12" xfId="4212"/>
    <cellStyle name="Normal 3 4 3 3 12 2" xfId="9834"/>
    <cellStyle name="Normal 3 4 3 3 13" xfId="5074"/>
    <cellStyle name="Normal 3 4 3 3 13 2" xfId="10673"/>
    <cellStyle name="Normal 3 4 3 3 14" xfId="5705"/>
    <cellStyle name="Normal 3 4 3 3 14 2" xfId="11042"/>
    <cellStyle name="Normal 3 4 3 3 15" xfId="6073"/>
    <cellStyle name="Normal 3 4 3 3 15 2" xfId="11409"/>
    <cellStyle name="Normal 3 4 3 3 16" xfId="6510"/>
    <cellStyle name="Normal 3 4 3 3 2" xfId="275"/>
    <cellStyle name="Normal 3 4 3 3 2 10" xfId="6138"/>
    <cellStyle name="Normal 3 4 3 3 2 10 2" xfId="11474"/>
    <cellStyle name="Normal 3 4 3 3 2 11" xfId="6575"/>
    <cellStyle name="Normal 3 4 3 3 2 2" xfId="831"/>
    <cellStyle name="Normal 3 4 3 3 2 2 2" xfId="1045"/>
    <cellStyle name="Normal 3 4 3 3 2 2 2 2" xfId="3479"/>
    <cellStyle name="Normal 3 4 3 3 2 2 2 2 2" xfId="9117"/>
    <cellStyle name="Normal 3 4 3 3 2 2 2 3" xfId="7007"/>
    <cellStyle name="Normal 3 4 3 3 2 2 3" xfId="1879"/>
    <cellStyle name="Normal 3 4 3 3 2 2 3 2" xfId="7827"/>
    <cellStyle name="Normal 3 4 3 3 2 2 4" xfId="3265"/>
    <cellStyle name="Normal 3 4 3 3 2 2 4 2" xfId="8910"/>
    <cellStyle name="Normal 3 4 3 3 2 2 5" xfId="4377"/>
    <cellStyle name="Normal 3 4 3 3 2 2 5 2" xfId="9999"/>
    <cellStyle name="Normal 3 4 3 3 2 2 6" xfId="5640"/>
    <cellStyle name="Normal 3 4 3 3 2 2 6 2" xfId="10977"/>
    <cellStyle name="Normal 3 4 3 3 2 2 7" xfId="6007"/>
    <cellStyle name="Normal 3 4 3 3 2 2 7 2" xfId="11344"/>
    <cellStyle name="Normal 3 4 3 3 2 2 8" xfId="6377"/>
    <cellStyle name="Normal 3 4 3 3 2 2 8 2" xfId="11711"/>
    <cellStyle name="Normal 3 4 3 3 2 2 9" xfId="6800"/>
    <cellStyle name="Normal 3 4 3 3 2 3" xfId="1535"/>
    <cellStyle name="Normal 3 4 3 3 2 3 2" xfId="2361"/>
    <cellStyle name="Normal 3 4 3 3 2 3 2 2" xfId="8309"/>
    <cellStyle name="Normal 3 4 3 3 2 3 3" xfId="3967"/>
    <cellStyle name="Normal 3 4 3 3 2 3 3 2" xfId="9599"/>
    <cellStyle name="Normal 3 4 3 3 2 3 4" xfId="4859"/>
    <cellStyle name="Normal 3 4 3 3 2 3 4 2" xfId="10481"/>
    <cellStyle name="Normal 3 4 3 3 2 3 5" xfId="7489"/>
    <cellStyle name="Normal 3 4 3 3 2 4" xfId="908"/>
    <cellStyle name="Normal 3 4 3 3 2 4 2" xfId="3342"/>
    <cellStyle name="Normal 3 4 3 3 2 4 2 2" xfId="8984"/>
    <cellStyle name="Normal 3 4 3 3 2 4 3" xfId="6874"/>
    <cellStyle name="Normal 3 4 3 3 2 5" xfId="1746"/>
    <cellStyle name="Normal 3 4 3 3 2 5 2" xfId="7694"/>
    <cellStyle name="Normal 3 4 3 3 2 6" xfId="3015"/>
    <cellStyle name="Normal 3 4 3 3 2 6 2" xfId="8673"/>
    <cellStyle name="Normal 3 4 3 3 2 7" xfId="4244"/>
    <cellStyle name="Normal 3 4 3 3 2 7 2" xfId="9866"/>
    <cellStyle name="Normal 3 4 3 3 2 8" xfId="5141"/>
    <cellStyle name="Normal 3 4 3 3 2 8 2" xfId="10738"/>
    <cellStyle name="Normal 3 4 3 3 2 9" xfId="5770"/>
    <cellStyle name="Normal 3 4 3 3 2 9 2" xfId="11107"/>
    <cellStyle name="Normal 3 4 3 3 3" xfId="377"/>
    <cellStyle name="Normal 3 4 3 3 3 10" xfId="6617"/>
    <cellStyle name="Normal 3 4 3 3 3 2" xfId="1577"/>
    <cellStyle name="Normal 3 4 3 3 3 2 2" xfId="2403"/>
    <cellStyle name="Normal 3 4 3 3 3 2 2 2" xfId="8351"/>
    <cellStyle name="Normal 3 4 3 3 3 2 3" xfId="4009"/>
    <cellStyle name="Normal 3 4 3 3 3 2 3 2" xfId="9641"/>
    <cellStyle name="Normal 3 4 3 3 3 2 4" xfId="4901"/>
    <cellStyle name="Normal 3 4 3 3 3 2 4 2" xfId="10523"/>
    <cellStyle name="Normal 3 4 3 3 3 2 5" xfId="7531"/>
    <cellStyle name="Normal 3 4 3 3 3 3" xfId="1091"/>
    <cellStyle name="Normal 3 4 3 3 3 3 2" xfId="3525"/>
    <cellStyle name="Normal 3 4 3 3 3 3 2 2" xfId="9163"/>
    <cellStyle name="Normal 3 4 3 3 3 3 3" xfId="7053"/>
    <cellStyle name="Normal 3 4 3 3 3 4" xfId="1925"/>
    <cellStyle name="Normal 3 4 3 3 3 4 2" xfId="7873"/>
    <cellStyle name="Normal 3 4 3 3 3 5" xfId="3074"/>
    <cellStyle name="Normal 3 4 3 3 3 5 2" xfId="8727"/>
    <cellStyle name="Normal 3 4 3 3 3 6" xfId="4423"/>
    <cellStyle name="Normal 3 4 3 3 3 6 2" xfId="10045"/>
    <cellStyle name="Normal 3 4 3 3 3 7" xfId="5269"/>
    <cellStyle name="Normal 3 4 3 3 3 7 2" xfId="10792"/>
    <cellStyle name="Normal 3 4 3 3 3 8" xfId="5824"/>
    <cellStyle name="Normal 3 4 3 3 3 8 2" xfId="11161"/>
    <cellStyle name="Normal 3 4 3 3 3 9" xfId="6193"/>
    <cellStyle name="Normal 3 4 3 3 3 9 2" xfId="11528"/>
    <cellStyle name="Normal 3 4 3 3 4" xfId="766"/>
    <cellStyle name="Normal 3 4 3 3 4 10" xfId="6735"/>
    <cellStyle name="Normal 3 4 3 3 4 2" xfId="1470"/>
    <cellStyle name="Normal 3 4 3 3 4 2 2" xfId="2296"/>
    <cellStyle name="Normal 3 4 3 3 4 2 2 2" xfId="8244"/>
    <cellStyle name="Normal 3 4 3 3 4 2 3" xfId="3902"/>
    <cellStyle name="Normal 3 4 3 3 4 2 3 2" xfId="9534"/>
    <cellStyle name="Normal 3 4 3 3 4 2 4" xfId="4794"/>
    <cellStyle name="Normal 3 4 3 3 4 2 4 2" xfId="10416"/>
    <cellStyle name="Normal 3 4 3 3 4 2 5" xfId="7424"/>
    <cellStyle name="Normal 3 4 3 3 4 3" xfId="980"/>
    <cellStyle name="Normal 3 4 3 3 4 3 2" xfId="3414"/>
    <cellStyle name="Normal 3 4 3 3 4 3 2 2" xfId="9052"/>
    <cellStyle name="Normal 3 4 3 3 4 3 3" xfId="6942"/>
    <cellStyle name="Normal 3 4 3 3 4 4" xfId="1814"/>
    <cellStyle name="Normal 3 4 3 3 4 4 2" xfId="7762"/>
    <cellStyle name="Normal 3 4 3 3 4 5" xfId="3200"/>
    <cellStyle name="Normal 3 4 3 3 4 5 2" xfId="8845"/>
    <cellStyle name="Normal 3 4 3 3 4 6" xfId="4312"/>
    <cellStyle name="Normal 3 4 3 3 4 6 2" xfId="9934"/>
    <cellStyle name="Normal 3 4 3 3 4 7" xfId="5575"/>
    <cellStyle name="Normal 3 4 3 3 4 7 2" xfId="10912"/>
    <cellStyle name="Normal 3 4 3 3 4 8" xfId="5942"/>
    <cellStyle name="Normal 3 4 3 3 4 8 2" xfId="11279"/>
    <cellStyle name="Normal 3 4 3 3 4 9" xfId="6312"/>
    <cellStyle name="Normal 3 4 3 3 4 9 2" xfId="11646"/>
    <cellStyle name="Normal 3 4 3 3 5" xfId="1221"/>
    <cellStyle name="Normal 3 4 3 3 5 2" xfId="2047"/>
    <cellStyle name="Normal 3 4 3 3 5 2 2" xfId="7995"/>
    <cellStyle name="Normal 3 4 3 3 5 3" xfId="3653"/>
    <cellStyle name="Normal 3 4 3 3 5 3 2" xfId="9285"/>
    <cellStyle name="Normal 3 4 3 3 5 4" xfId="4545"/>
    <cellStyle name="Normal 3 4 3 3 5 4 2" xfId="10167"/>
    <cellStyle name="Normal 3 4 3 3 5 5" xfId="7175"/>
    <cellStyle name="Normal 3 4 3 3 6" xfId="1321"/>
    <cellStyle name="Normal 3 4 3 3 6 2" xfId="2147"/>
    <cellStyle name="Normal 3 4 3 3 6 2 2" xfId="8095"/>
    <cellStyle name="Normal 3 4 3 3 6 3" xfId="3753"/>
    <cellStyle name="Normal 3 4 3 3 6 3 2" xfId="9385"/>
    <cellStyle name="Normal 3 4 3 3 6 4" xfId="4645"/>
    <cellStyle name="Normal 3 4 3 3 6 4 2" xfId="10267"/>
    <cellStyle name="Normal 3 4 3 3 6 5" xfId="7275"/>
    <cellStyle name="Normal 3 4 3 3 7" xfId="1383"/>
    <cellStyle name="Normal 3 4 3 3 7 2" xfId="2209"/>
    <cellStyle name="Normal 3 4 3 3 7 2 2" xfId="8157"/>
    <cellStyle name="Normal 3 4 3 3 7 3" xfId="3815"/>
    <cellStyle name="Normal 3 4 3 3 7 3 2" xfId="9447"/>
    <cellStyle name="Normal 3 4 3 3 7 4" xfId="4707"/>
    <cellStyle name="Normal 3 4 3 3 7 4 2" xfId="10329"/>
    <cellStyle name="Normal 3 4 3 3 7 5" xfId="7337"/>
    <cellStyle name="Normal 3 4 3 3 8" xfId="1672"/>
    <cellStyle name="Normal 3 4 3 3 8 2" xfId="2498"/>
    <cellStyle name="Normal 3 4 3 3 8 2 2" xfId="8446"/>
    <cellStyle name="Normal 3 4 3 3 8 3" xfId="4104"/>
    <cellStyle name="Normal 3 4 3 3 8 3 2" xfId="9736"/>
    <cellStyle name="Normal 3 4 3 3 8 4" xfId="4996"/>
    <cellStyle name="Normal 3 4 3 3 8 4 2" xfId="10618"/>
    <cellStyle name="Normal 3 4 3 3 8 5" xfId="7626"/>
    <cellStyle name="Normal 3 4 3 3 9" xfId="875"/>
    <cellStyle name="Normal 3 4 3 3 9 2" xfId="3309"/>
    <cellStyle name="Normal 3 4 3 3 9 2 2" xfId="8952"/>
    <cellStyle name="Normal 3 4 3 3 9 3" xfId="6842"/>
    <cellStyle name="Normal 3 4 3 4" xfId="179"/>
    <cellStyle name="Normal 3 4 3 4 10" xfId="4228"/>
    <cellStyle name="Normal 3 4 3 4 10 2" xfId="9850"/>
    <cellStyle name="Normal 3 4 3 4 11" xfId="5045"/>
    <cellStyle name="Normal 3 4 3 4 11 2" xfId="10648"/>
    <cellStyle name="Normal 3 4 3 4 12" xfId="5680"/>
    <cellStyle name="Normal 3 4 3 4 12 2" xfId="11017"/>
    <cellStyle name="Normal 3 4 3 4 13" xfId="6048"/>
    <cellStyle name="Normal 3 4 3 4 13 2" xfId="11384"/>
    <cellStyle name="Normal 3 4 3 4 14" xfId="6485"/>
    <cellStyle name="Normal 3 4 3 4 2" xfId="250"/>
    <cellStyle name="Normal 3 4 3 4 2 10" xfId="6113"/>
    <cellStyle name="Normal 3 4 3 4 2 10 2" xfId="11449"/>
    <cellStyle name="Normal 3 4 3 4 2 11" xfId="6550"/>
    <cellStyle name="Normal 3 4 3 4 2 2" xfId="806"/>
    <cellStyle name="Normal 3 4 3 4 2 2 2" xfId="1279"/>
    <cellStyle name="Normal 3 4 3 4 2 2 2 2" xfId="3711"/>
    <cellStyle name="Normal 3 4 3 4 2 2 2 2 2" xfId="9343"/>
    <cellStyle name="Normal 3 4 3 4 2 2 2 3" xfId="7233"/>
    <cellStyle name="Normal 3 4 3 4 2 2 3" xfId="2105"/>
    <cellStyle name="Normal 3 4 3 4 2 2 3 2" xfId="8053"/>
    <cellStyle name="Normal 3 4 3 4 2 2 4" xfId="3240"/>
    <cellStyle name="Normal 3 4 3 4 2 2 4 2" xfId="8885"/>
    <cellStyle name="Normal 3 4 3 4 2 2 5" xfId="4603"/>
    <cellStyle name="Normal 3 4 3 4 2 2 5 2" xfId="10225"/>
    <cellStyle name="Normal 3 4 3 4 2 2 6" xfId="5615"/>
    <cellStyle name="Normal 3 4 3 4 2 2 6 2" xfId="10952"/>
    <cellStyle name="Normal 3 4 3 4 2 2 7" xfId="5982"/>
    <cellStyle name="Normal 3 4 3 4 2 2 7 2" xfId="11319"/>
    <cellStyle name="Normal 3 4 3 4 2 2 8" xfId="6352"/>
    <cellStyle name="Normal 3 4 3 4 2 2 8 2" xfId="11686"/>
    <cellStyle name="Normal 3 4 3 4 2 2 9" xfId="6775"/>
    <cellStyle name="Normal 3 4 3 4 2 3" xfId="1510"/>
    <cellStyle name="Normal 3 4 3 4 2 3 2" xfId="2336"/>
    <cellStyle name="Normal 3 4 3 4 2 3 2 2" xfId="8284"/>
    <cellStyle name="Normal 3 4 3 4 2 3 3" xfId="3942"/>
    <cellStyle name="Normal 3 4 3 4 2 3 3 2" xfId="9574"/>
    <cellStyle name="Normal 3 4 3 4 2 3 4" xfId="4834"/>
    <cellStyle name="Normal 3 4 3 4 2 3 4 2" xfId="10456"/>
    <cellStyle name="Normal 3 4 3 4 2 3 5" xfId="7464"/>
    <cellStyle name="Normal 3 4 3 4 2 4" xfId="1020"/>
    <cellStyle name="Normal 3 4 3 4 2 4 2" xfId="3454"/>
    <cellStyle name="Normal 3 4 3 4 2 4 2 2" xfId="9092"/>
    <cellStyle name="Normal 3 4 3 4 2 4 3" xfId="6982"/>
    <cellStyle name="Normal 3 4 3 4 2 5" xfId="1854"/>
    <cellStyle name="Normal 3 4 3 4 2 5 2" xfId="7802"/>
    <cellStyle name="Normal 3 4 3 4 2 6" xfId="2990"/>
    <cellStyle name="Normal 3 4 3 4 2 6 2" xfId="8648"/>
    <cellStyle name="Normal 3 4 3 4 2 7" xfId="4352"/>
    <cellStyle name="Normal 3 4 3 4 2 7 2" xfId="9974"/>
    <cellStyle name="Normal 3 4 3 4 2 8" xfId="5116"/>
    <cellStyle name="Normal 3 4 3 4 2 8 2" xfId="10713"/>
    <cellStyle name="Normal 3 4 3 4 2 9" xfId="5745"/>
    <cellStyle name="Normal 3 4 3 4 2 9 2" xfId="11082"/>
    <cellStyle name="Normal 3 4 3 4 3" xfId="741"/>
    <cellStyle name="Normal 3 4 3 4 3 10" xfId="6710"/>
    <cellStyle name="Normal 3 4 3 4 3 2" xfId="1445"/>
    <cellStyle name="Normal 3 4 3 4 3 2 2" xfId="2271"/>
    <cellStyle name="Normal 3 4 3 4 3 2 2 2" xfId="8219"/>
    <cellStyle name="Normal 3 4 3 4 3 2 3" xfId="3877"/>
    <cellStyle name="Normal 3 4 3 4 3 2 3 2" xfId="9509"/>
    <cellStyle name="Normal 3 4 3 4 3 2 4" xfId="4769"/>
    <cellStyle name="Normal 3 4 3 4 3 2 4 2" xfId="10391"/>
    <cellStyle name="Normal 3 4 3 4 3 2 5" xfId="7399"/>
    <cellStyle name="Normal 3 4 3 4 3 3" xfId="954"/>
    <cellStyle name="Normal 3 4 3 4 3 3 2" xfId="3388"/>
    <cellStyle name="Normal 3 4 3 4 3 3 2 2" xfId="9027"/>
    <cellStyle name="Normal 3 4 3 4 3 3 3" xfId="6917"/>
    <cellStyle name="Normal 3 4 3 4 3 4" xfId="1789"/>
    <cellStyle name="Normal 3 4 3 4 3 4 2" xfId="7737"/>
    <cellStyle name="Normal 3 4 3 4 3 5" xfId="3175"/>
    <cellStyle name="Normal 3 4 3 4 3 5 2" xfId="8820"/>
    <cellStyle name="Normal 3 4 3 4 3 6" xfId="4287"/>
    <cellStyle name="Normal 3 4 3 4 3 6 2" xfId="9909"/>
    <cellStyle name="Normal 3 4 3 4 3 7" xfId="5550"/>
    <cellStyle name="Normal 3 4 3 4 3 7 2" xfId="10887"/>
    <cellStyle name="Normal 3 4 3 4 3 8" xfId="5917"/>
    <cellStyle name="Normal 3 4 3 4 3 8 2" xfId="11254"/>
    <cellStyle name="Normal 3 4 3 4 3 9" xfId="6287"/>
    <cellStyle name="Normal 3 4 3 4 3 9 2" xfId="11621"/>
    <cellStyle name="Normal 3 4 3 4 4" xfId="1233"/>
    <cellStyle name="Normal 3 4 3 4 4 2" xfId="2059"/>
    <cellStyle name="Normal 3 4 3 4 4 2 2" xfId="8007"/>
    <cellStyle name="Normal 3 4 3 4 4 3" xfId="3665"/>
    <cellStyle name="Normal 3 4 3 4 4 3 2" xfId="9297"/>
    <cellStyle name="Normal 3 4 3 4 4 4" xfId="4557"/>
    <cellStyle name="Normal 3 4 3 4 4 4 2" xfId="10179"/>
    <cellStyle name="Normal 3 4 3 4 4 5" xfId="7187"/>
    <cellStyle name="Normal 3 4 3 4 5" xfId="1333"/>
    <cellStyle name="Normal 3 4 3 4 5 2" xfId="2159"/>
    <cellStyle name="Normal 3 4 3 4 5 2 2" xfId="8107"/>
    <cellStyle name="Normal 3 4 3 4 5 3" xfId="3765"/>
    <cellStyle name="Normal 3 4 3 4 5 3 2" xfId="9397"/>
    <cellStyle name="Normal 3 4 3 4 5 4" xfId="4657"/>
    <cellStyle name="Normal 3 4 3 4 5 4 2" xfId="10279"/>
    <cellStyle name="Normal 3 4 3 4 5 5" xfId="7287"/>
    <cellStyle name="Normal 3 4 3 4 6" xfId="1395"/>
    <cellStyle name="Normal 3 4 3 4 6 2" xfId="2221"/>
    <cellStyle name="Normal 3 4 3 4 6 2 2" xfId="8169"/>
    <cellStyle name="Normal 3 4 3 4 6 3" xfId="3827"/>
    <cellStyle name="Normal 3 4 3 4 6 3 2" xfId="9459"/>
    <cellStyle name="Normal 3 4 3 4 6 4" xfId="4719"/>
    <cellStyle name="Normal 3 4 3 4 6 4 2" xfId="10341"/>
    <cellStyle name="Normal 3 4 3 4 6 5" xfId="7349"/>
    <cellStyle name="Normal 3 4 3 4 7" xfId="891"/>
    <cellStyle name="Normal 3 4 3 4 7 2" xfId="3325"/>
    <cellStyle name="Normal 3 4 3 4 7 2 2" xfId="8968"/>
    <cellStyle name="Normal 3 4 3 4 7 3" xfId="6858"/>
    <cellStyle name="Normal 3 4 3 4 8" xfId="1730"/>
    <cellStyle name="Normal 3 4 3 4 8 2" xfId="7678"/>
    <cellStyle name="Normal 3 4 3 4 9" xfId="2919"/>
    <cellStyle name="Normal 3 4 3 4 9 2" xfId="8583"/>
    <cellStyle name="Normal 3 4 3 5" xfId="240"/>
    <cellStyle name="Normal 3 4 3 5 10" xfId="6103"/>
    <cellStyle name="Normal 3 4 3 5 10 2" xfId="11439"/>
    <cellStyle name="Normal 3 4 3 5 11" xfId="6540"/>
    <cellStyle name="Normal 3 4 3 5 2" xfId="796"/>
    <cellStyle name="Normal 3 4 3 5 2 2" xfId="1257"/>
    <cellStyle name="Normal 3 4 3 5 2 2 2" xfId="3689"/>
    <cellStyle name="Normal 3 4 3 5 2 2 2 2" xfId="9321"/>
    <cellStyle name="Normal 3 4 3 5 2 2 3" xfId="7211"/>
    <cellStyle name="Normal 3 4 3 5 2 3" xfId="2083"/>
    <cellStyle name="Normal 3 4 3 5 2 3 2" xfId="8031"/>
    <cellStyle name="Normal 3 4 3 5 2 4" xfId="3230"/>
    <cellStyle name="Normal 3 4 3 5 2 4 2" xfId="8875"/>
    <cellStyle name="Normal 3 4 3 5 2 5" xfId="4581"/>
    <cellStyle name="Normal 3 4 3 5 2 5 2" xfId="10203"/>
    <cellStyle name="Normal 3 4 3 5 2 6" xfId="5605"/>
    <cellStyle name="Normal 3 4 3 5 2 6 2" xfId="10942"/>
    <cellStyle name="Normal 3 4 3 5 2 7" xfId="5972"/>
    <cellStyle name="Normal 3 4 3 5 2 7 2" xfId="11309"/>
    <cellStyle name="Normal 3 4 3 5 2 8" xfId="6342"/>
    <cellStyle name="Normal 3 4 3 5 2 8 2" xfId="11676"/>
    <cellStyle name="Normal 3 4 3 5 2 9" xfId="6765"/>
    <cellStyle name="Normal 3 4 3 5 3" xfId="1500"/>
    <cellStyle name="Normal 3 4 3 5 3 2" xfId="2326"/>
    <cellStyle name="Normal 3 4 3 5 3 2 2" xfId="8274"/>
    <cellStyle name="Normal 3 4 3 5 3 3" xfId="3932"/>
    <cellStyle name="Normal 3 4 3 5 3 3 2" xfId="9564"/>
    <cellStyle name="Normal 3 4 3 5 3 4" xfId="4824"/>
    <cellStyle name="Normal 3 4 3 5 3 4 2" xfId="10446"/>
    <cellStyle name="Normal 3 4 3 5 3 5" xfId="7454"/>
    <cellStyle name="Normal 3 4 3 5 4" xfId="1010"/>
    <cellStyle name="Normal 3 4 3 5 4 2" xfId="3444"/>
    <cellStyle name="Normal 3 4 3 5 4 2 2" xfId="9082"/>
    <cellStyle name="Normal 3 4 3 5 4 3" xfId="6972"/>
    <cellStyle name="Normal 3 4 3 5 5" xfId="1844"/>
    <cellStyle name="Normal 3 4 3 5 5 2" xfId="7792"/>
    <cellStyle name="Normal 3 4 3 5 6" xfId="2980"/>
    <cellStyle name="Normal 3 4 3 5 6 2" xfId="8638"/>
    <cellStyle name="Normal 3 4 3 5 7" xfId="4342"/>
    <cellStyle name="Normal 3 4 3 5 7 2" xfId="9964"/>
    <cellStyle name="Normal 3 4 3 5 8" xfId="5106"/>
    <cellStyle name="Normal 3 4 3 5 8 2" xfId="10703"/>
    <cellStyle name="Normal 3 4 3 5 9" xfId="5735"/>
    <cellStyle name="Normal 3 4 3 5 9 2" xfId="11072"/>
    <cellStyle name="Normal 3 4 3 6" xfId="301"/>
    <cellStyle name="Normal 3 4 3 6 10" xfId="6601"/>
    <cellStyle name="Normal 3 4 3 6 2" xfId="1561"/>
    <cellStyle name="Normal 3 4 3 6 2 2" xfId="2387"/>
    <cellStyle name="Normal 3 4 3 6 2 2 2" xfId="8335"/>
    <cellStyle name="Normal 3 4 3 6 2 3" xfId="3993"/>
    <cellStyle name="Normal 3 4 3 6 2 3 2" xfId="9625"/>
    <cellStyle name="Normal 3 4 3 6 2 4" xfId="4885"/>
    <cellStyle name="Normal 3 4 3 6 2 4 2" xfId="10507"/>
    <cellStyle name="Normal 3 4 3 6 2 5" xfId="7515"/>
    <cellStyle name="Normal 3 4 3 6 3" xfId="1073"/>
    <cellStyle name="Normal 3 4 3 6 3 2" xfId="3507"/>
    <cellStyle name="Normal 3 4 3 6 3 2 2" xfId="9145"/>
    <cellStyle name="Normal 3 4 3 6 3 3" xfId="7035"/>
    <cellStyle name="Normal 3 4 3 6 4" xfId="1907"/>
    <cellStyle name="Normal 3 4 3 6 4 2" xfId="7855"/>
    <cellStyle name="Normal 3 4 3 6 5" xfId="3053"/>
    <cellStyle name="Normal 3 4 3 6 5 2" xfId="8711"/>
    <cellStyle name="Normal 3 4 3 6 6" xfId="4405"/>
    <cellStyle name="Normal 3 4 3 6 6 2" xfId="10027"/>
    <cellStyle name="Normal 3 4 3 6 7" xfId="5207"/>
    <cellStyle name="Normal 3 4 3 6 7 2" xfId="10776"/>
    <cellStyle name="Normal 3 4 3 6 8" xfId="5808"/>
    <cellStyle name="Normal 3 4 3 6 8 2" xfId="11145"/>
    <cellStyle name="Normal 3 4 3 6 9" xfId="6176"/>
    <cellStyle name="Normal 3 4 3 6 9 2" xfId="11512"/>
    <cellStyle name="Normal 3 4 3 7" xfId="731"/>
    <cellStyle name="Normal 3 4 3 7 10" xfId="6700"/>
    <cellStyle name="Normal 3 4 3 7 2" xfId="1435"/>
    <cellStyle name="Normal 3 4 3 7 2 2" xfId="2261"/>
    <cellStyle name="Normal 3 4 3 7 2 2 2" xfId="8209"/>
    <cellStyle name="Normal 3 4 3 7 2 3" xfId="3867"/>
    <cellStyle name="Normal 3 4 3 7 2 3 2" xfId="9499"/>
    <cellStyle name="Normal 3 4 3 7 2 4" xfId="4759"/>
    <cellStyle name="Normal 3 4 3 7 2 4 2" xfId="10381"/>
    <cellStyle name="Normal 3 4 3 7 2 5" xfId="7389"/>
    <cellStyle name="Normal 3 4 3 7 3" xfId="942"/>
    <cellStyle name="Normal 3 4 3 7 3 2" xfId="3376"/>
    <cellStyle name="Normal 3 4 3 7 3 2 2" xfId="9017"/>
    <cellStyle name="Normal 3 4 3 7 3 3" xfId="6907"/>
    <cellStyle name="Normal 3 4 3 7 4" xfId="1779"/>
    <cellStyle name="Normal 3 4 3 7 4 2" xfId="7727"/>
    <cellStyle name="Normal 3 4 3 7 5" xfId="3165"/>
    <cellStyle name="Normal 3 4 3 7 5 2" xfId="8810"/>
    <cellStyle name="Normal 3 4 3 7 6" xfId="4277"/>
    <cellStyle name="Normal 3 4 3 7 6 2" xfId="9899"/>
    <cellStyle name="Normal 3 4 3 7 7" xfId="5540"/>
    <cellStyle name="Normal 3 4 3 7 7 2" xfId="10877"/>
    <cellStyle name="Normal 3 4 3 7 8" xfId="5907"/>
    <cellStyle name="Normal 3 4 3 7 8 2" xfId="11244"/>
    <cellStyle name="Normal 3 4 3 7 9" xfId="6277"/>
    <cellStyle name="Normal 3 4 3 7 9 2" xfId="11611"/>
    <cellStyle name="Normal 3 4 3 8" xfId="1195"/>
    <cellStyle name="Normal 3 4 3 8 2" xfId="2021"/>
    <cellStyle name="Normal 3 4 3 8 2 2" xfId="7969"/>
    <cellStyle name="Normal 3 4 3 8 3" xfId="3627"/>
    <cellStyle name="Normal 3 4 3 8 3 2" xfId="9259"/>
    <cellStyle name="Normal 3 4 3 8 4" xfId="4519"/>
    <cellStyle name="Normal 3 4 3 8 4 2" xfId="10141"/>
    <cellStyle name="Normal 3 4 3 8 5" xfId="7149"/>
    <cellStyle name="Normal 3 4 3 9" xfId="1295"/>
    <cellStyle name="Normal 3 4 3 9 2" xfId="2121"/>
    <cellStyle name="Normal 3 4 3 9 2 2" xfId="8069"/>
    <cellStyle name="Normal 3 4 3 9 3" xfId="3727"/>
    <cellStyle name="Normal 3 4 3 9 3 2" xfId="9359"/>
    <cellStyle name="Normal 3 4 3 9 4" xfId="4619"/>
    <cellStyle name="Normal 3 4 3 9 4 2" xfId="10241"/>
    <cellStyle name="Normal 3 4 3 9 5" xfId="7249"/>
    <cellStyle name="Normal 3 4 4" xfId="193"/>
    <cellStyle name="Normal 3 4 4 10" xfId="862"/>
    <cellStyle name="Normal 3 4 4 10 2" xfId="3296"/>
    <cellStyle name="Normal 3 4 4 10 2 2" xfId="8940"/>
    <cellStyle name="Normal 3 4 4 10 3" xfId="6830"/>
    <cellStyle name="Normal 3 4 4 11" xfId="1702"/>
    <cellStyle name="Normal 3 4 4 11 2" xfId="2933"/>
    <cellStyle name="Normal 3 4 4 11 2 2" xfId="8594"/>
    <cellStyle name="Normal 3 4 4 11 3" xfId="7650"/>
    <cellStyle name="Normal 3 4 4 12" xfId="2529"/>
    <cellStyle name="Normal 3 4 4 12 2" xfId="8466"/>
    <cellStyle name="Normal 3 4 4 13" xfId="4200"/>
    <cellStyle name="Normal 3 4 4 13 2" xfId="9822"/>
    <cellStyle name="Normal 3 4 4 14" xfId="5059"/>
    <cellStyle name="Normal 3 4 4 14 2" xfId="10659"/>
    <cellStyle name="Normal 3 4 4 15" xfId="5691"/>
    <cellStyle name="Normal 3 4 4 15 2" xfId="11028"/>
    <cellStyle name="Normal 3 4 4 16" xfId="6059"/>
    <cellStyle name="Normal 3 4 4 16 2" xfId="11395"/>
    <cellStyle name="Normal 3 4 4 17" xfId="6496"/>
    <cellStyle name="Normal 3 4 4 2" xfId="222"/>
    <cellStyle name="Normal 3 4 4 2 10" xfId="1718"/>
    <cellStyle name="Normal 3 4 4 2 10 2" xfId="2962"/>
    <cellStyle name="Normal 3 4 4 2 10 2 2" xfId="8620"/>
    <cellStyle name="Normal 3 4 4 2 10 3" xfId="7666"/>
    <cellStyle name="Normal 3 4 4 2 11" xfId="2594"/>
    <cellStyle name="Normal 3 4 4 2 11 2" xfId="8482"/>
    <cellStyle name="Normal 3 4 4 2 12" xfId="4216"/>
    <cellStyle name="Normal 3 4 4 2 12 2" xfId="9838"/>
    <cellStyle name="Normal 3 4 4 2 13" xfId="5088"/>
    <cellStyle name="Normal 3 4 4 2 13 2" xfId="10685"/>
    <cellStyle name="Normal 3 4 4 2 14" xfId="5717"/>
    <cellStyle name="Normal 3 4 4 2 14 2" xfId="11054"/>
    <cellStyle name="Normal 3 4 4 2 15" xfId="6085"/>
    <cellStyle name="Normal 3 4 4 2 15 2" xfId="11421"/>
    <cellStyle name="Normal 3 4 4 2 16" xfId="6522"/>
    <cellStyle name="Normal 3 4 4 2 2" xfId="287"/>
    <cellStyle name="Normal 3 4 4 2 2 10" xfId="6150"/>
    <cellStyle name="Normal 3 4 4 2 2 10 2" xfId="11486"/>
    <cellStyle name="Normal 3 4 4 2 2 11" xfId="6587"/>
    <cellStyle name="Normal 3 4 4 2 2 2" xfId="843"/>
    <cellStyle name="Normal 3 4 4 2 2 2 2" xfId="1057"/>
    <cellStyle name="Normal 3 4 4 2 2 2 2 2" xfId="3491"/>
    <cellStyle name="Normal 3 4 4 2 2 2 2 2 2" xfId="9129"/>
    <cellStyle name="Normal 3 4 4 2 2 2 2 3" xfId="7019"/>
    <cellStyle name="Normal 3 4 4 2 2 2 3" xfId="1891"/>
    <cellStyle name="Normal 3 4 4 2 2 2 3 2" xfId="7839"/>
    <cellStyle name="Normal 3 4 4 2 2 2 4" xfId="3277"/>
    <cellStyle name="Normal 3 4 4 2 2 2 4 2" xfId="8922"/>
    <cellStyle name="Normal 3 4 4 2 2 2 5" xfId="4389"/>
    <cellStyle name="Normal 3 4 4 2 2 2 5 2" xfId="10011"/>
    <cellStyle name="Normal 3 4 4 2 2 2 6" xfId="5652"/>
    <cellStyle name="Normal 3 4 4 2 2 2 6 2" xfId="10989"/>
    <cellStyle name="Normal 3 4 4 2 2 2 7" xfId="6019"/>
    <cellStyle name="Normal 3 4 4 2 2 2 7 2" xfId="11356"/>
    <cellStyle name="Normal 3 4 4 2 2 2 8" xfId="6389"/>
    <cellStyle name="Normal 3 4 4 2 2 2 8 2" xfId="11723"/>
    <cellStyle name="Normal 3 4 4 2 2 2 9" xfId="6812"/>
    <cellStyle name="Normal 3 4 4 2 2 3" xfId="1547"/>
    <cellStyle name="Normal 3 4 4 2 2 3 2" xfId="2373"/>
    <cellStyle name="Normal 3 4 4 2 2 3 2 2" xfId="8321"/>
    <cellStyle name="Normal 3 4 4 2 2 3 3" xfId="3979"/>
    <cellStyle name="Normal 3 4 4 2 2 3 3 2" xfId="9611"/>
    <cellStyle name="Normal 3 4 4 2 2 3 4" xfId="4871"/>
    <cellStyle name="Normal 3 4 4 2 2 3 4 2" xfId="10493"/>
    <cellStyle name="Normal 3 4 4 2 2 3 5" xfId="7501"/>
    <cellStyle name="Normal 3 4 4 2 2 4" xfId="912"/>
    <cellStyle name="Normal 3 4 4 2 2 4 2" xfId="3346"/>
    <cellStyle name="Normal 3 4 4 2 2 4 2 2" xfId="8988"/>
    <cellStyle name="Normal 3 4 4 2 2 4 3" xfId="6878"/>
    <cellStyle name="Normal 3 4 4 2 2 5" xfId="1750"/>
    <cellStyle name="Normal 3 4 4 2 2 5 2" xfId="7698"/>
    <cellStyle name="Normal 3 4 4 2 2 6" xfId="3027"/>
    <cellStyle name="Normal 3 4 4 2 2 6 2" xfId="8685"/>
    <cellStyle name="Normal 3 4 4 2 2 7" xfId="4248"/>
    <cellStyle name="Normal 3 4 4 2 2 7 2" xfId="9870"/>
    <cellStyle name="Normal 3 4 4 2 2 8" xfId="5153"/>
    <cellStyle name="Normal 3 4 4 2 2 8 2" xfId="10750"/>
    <cellStyle name="Normal 3 4 4 2 2 9" xfId="5782"/>
    <cellStyle name="Normal 3 4 4 2 2 9 2" xfId="11119"/>
    <cellStyle name="Normal 3 4 4 2 3" xfId="381"/>
    <cellStyle name="Normal 3 4 4 2 3 10" xfId="6621"/>
    <cellStyle name="Normal 3 4 4 2 3 2" xfId="1581"/>
    <cellStyle name="Normal 3 4 4 2 3 2 2" xfId="2407"/>
    <cellStyle name="Normal 3 4 4 2 3 2 2 2" xfId="8355"/>
    <cellStyle name="Normal 3 4 4 2 3 2 3" xfId="4013"/>
    <cellStyle name="Normal 3 4 4 2 3 2 3 2" xfId="9645"/>
    <cellStyle name="Normal 3 4 4 2 3 2 4" xfId="4905"/>
    <cellStyle name="Normal 3 4 4 2 3 2 4 2" xfId="10527"/>
    <cellStyle name="Normal 3 4 4 2 3 2 5" xfId="7535"/>
    <cellStyle name="Normal 3 4 4 2 3 3" xfId="1095"/>
    <cellStyle name="Normal 3 4 4 2 3 3 2" xfId="3529"/>
    <cellStyle name="Normal 3 4 4 2 3 3 2 2" xfId="9167"/>
    <cellStyle name="Normal 3 4 4 2 3 3 3" xfId="7057"/>
    <cellStyle name="Normal 3 4 4 2 3 4" xfId="1929"/>
    <cellStyle name="Normal 3 4 4 2 3 4 2" xfId="7877"/>
    <cellStyle name="Normal 3 4 4 2 3 5" xfId="3078"/>
    <cellStyle name="Normal 3 4 4 2 3 5 2" xfId="8731"/>
    <cellStyle name="Normal 3 4 4 2 3 6" xfId="4427"/>
    <cellStyle name="Normal 3 4 4 2 3 6 2" xfId="10049"/>
    <cellStyle name="Normal 3 4 4 2 3 7" xfId="5273"/>
    <cellStyle name="Normal 3 4 4 2 3 7 2" xfId="10796"/>
    <cellStyle name="Normal 3 4 4 2 3 8" xfId="5828"/>
    <cellStyle name="Normal 3 4 4 2 3 8 2" xfId="11165"/>
    <cellStyle name="Normal 3 4 4 2 3 9" xfId="6197"/>
    <cellStyle name="Normal 3 4 4 2 3 9 2" xfId="11532"/>
    <cellStyle name="Normal 3 4 4 2 4" xfId="778"/>
    <cellStyle name="Normal 3 4 4 2 4 10" xfId="6747"/>
    <cellStyle name="Normal 3 4 4 2 4 2" xfId="1482"/>
    <cellStyle name="Normal 3 4 4 2 4 2 2" xfId="2308"/>
    <cellStyle name="Normal 3 4 4 2 4 2 2 2" xfId="8256"/>
    <cellStyle name="Normal 3 4 4 2 4 2 3" xfId="3914"/>
    <cellStyle name="Normal 3 4 4 2 4 2 3 2" xfId="9546"/>
    <cellStyle name="Normal 3 4 4 2 4 2 4" xfId="4806"/>
    <cellStyle name="Normal 3 4 4 2 4 2 4 2" xfId="10428"/>
    <cellStyle name="Normal 3 4 4 2 4 2 5" xfId="7436"/>
    <cellStyle name="Normal 3 4 4 2 4 3" xfId="992"/>
    <cellStyle name="Normal 3 4 4 2 4 3 2" xfId="3426"/>
    <cellStyle name="Normal 3 4 4 2 4 3 2 2" xfId="9064"/>
    <cellStyle name="Normal 3 4 4 2 4 3 3" xfId="6954"/>
    <cellStyle name="Normal 3 4 4 2 4 4" xfId="1826"/>
    <cellStyle name="Normal 3 4 4 2 4 4 2" xfId="7774"/>
    <cellStyle name="Normal 3 4 4 2 4 5" xfId="3212"/>
    <cellStyle name="Normal 3 4 4 2 4 5 2" xfId="8857"/>
    <cellStyle name="Normal 3 4 4 2 4 6" xfId="4324"/>
    <cellStyle name="Normal 3 4 4 2 4 6 2" xfId="9946"/>
    <cellStyle name="Normal 3 4 4 2 4 7" xfId="5587"/>
    <cellStyle name="Normal 3 4 4 2 4 7 2" xfId="10924"/>
    <cellStyle name="Normal 3 4 4 2 4 8" xfId="5954"/>
    <cellStyle name="Normal 3 4 4 2 4 8 2" xfId="11291"/>
    <cellStyle name="Normal 3 4 4 2 4 9" xfId="6324"/>
    <cellStyle name="Normal 3 4 4 2 4 9 2" xfId="11658"/>
    <cellStyle name="Normal 3 4 4 2 5" xfId="1243"/>
    <cellStyle name="Normal 3 4 4 2 5 2" xfId="2069"/>
    <cellStyle name="Normal 3 4 4 2 5 2 2" xfId="8017"/>
    <cellStyle name="Normal 3 4 4 2 5 3" xfId="3675"/>
    <cellStyle name="Normal 3 4 4 2 5 3 2" xfId="9307"/>
    <cellStyle name="Normal 3 4 4 2 5 4" xfId="4567"/>
    <cellStyle name="Normal 3 4 4 2 5 4 2" xfId="10189"/>
    <cellStyle name="Normal 3 4 4 2 5 5" xfId="7197"/>
    <cellStyle name="Normal 3 4 4 2 6" xfId="1343"/>
    <cellStyle name="Normal 3 4 4 2 6 2" xfId="2169"/>
    <cellStyle name="Normal 3 4 4 2 6 2 2" xfId="8117"/>
    <cellStyle name="Normal 3 4 4 2 6 3" xfId="3775"/>
    <cellStyle name="Normal 3 4 4 2 6 3 2" xfId="9407"/>
    <cellStyle name="Normal 3 4 4 2 6 4" xfId="4667"/>
    <cellStyle name="Normal 3 4 4 2 6 4 2" xfId="10289"/>
    <cellStyle name="Normal 3 4 4 2 6 5" xfId="7297"/>
    <cellStyle name="Normal 3 4 4 2 7" xfId="1405"/>
    <cellStyle name="Normal 3 4 4 2 7 2" xfId="2231"/>
    <cellStyle name="Normal 3 4 4 2 7 2 2" xfId="8179"/>
    <cellStyle name="Normal 3 4 4 2 7 3" xfId="3837"/>
    <cellStyle name="Normal 3 4 4 2 7 3 2" xfId="9469"/>
    <cellStyle name="Normal 3 4 4 2 7 4" xfId="4729"/>
    <cellStyle name="Normal 3 4 4 2 7 4 2" xfId="10351"/>
    <cellStyle name="Normal 3 4 4 2 7 5" xfId="7359"/>
    <cellStyle name="Normal 3 4 4 2 8" xfId="1676"/>
    <cellStyle name="Normal 3 4 4 2 8 2" xfId="2502"/>
    <cellStyle name="Normal 3 4 4 2 8 2 2" xfId="8450"/>
    <cellStyle name="Normal 3 4 4 2 8 3" xfId="4108"/>
    <cellStyle name="Normal 3 4 4 2 8 3 2" xfId="9740"/>
    <cellStyle name="Normal 3 4 4 2 8 4" xfId="5000"/>
    <cellStyle name="Normal 3 4 4 2 8 4 2" xfId="10622"/>
    <cellStyle name="Normal 3 4 4 2 8 5" xfId="7630"/>
    <cellStyle name="Normal 3 4 4 2 9" xfId="879"/>
    <cellStyle name="Normal 3 4 4 2 9 2" xfId="3313"/>
    <cellStyle name="Normal 3 4 4 2 9 2 2" xfId="8956"/>
    <cellStyle name="Normal 3 4 4 2 9 3" xfId="6846"/>
    <cellStyle name="Normal 3 4 4 3" xfId="261"/>
    <cellStyle name="Normal 3 4 4 3 10" xfId="6124"/>
    <cellStyle name="Normal 3 4 4 3 10 2" xfId="11460"/>
    <cellStyle name="Normal 3 4 4 3 11" xfId="6561"/>
    <cellStyle name="Normal 3 4 4 3 2" xfId="817"/>
    <cellStyle name="Normal 3 4 4 3 2 2" xfId="1031"/>
    <cellStyle name="Normal 3 4 4 3 2 2 2" xfId="3465"/>
    <cellStyle name="Normal 3 4 4 3 2 2 2 2" xfId="9103"/>
    <cellStyle name="Normal 3 4 4 3 2 2 3" xfId="6993"/>
    <cellStyle name="Normal 3 4 4 3 2 3" xfId="1865"/>
    <cellStyle name="Normal 3 4 4 3 2 3 2" xfId="7813"/>
    <cellStyle name="Normal 3 4 4 3 2 4" xfId="3251"/>
    <cellStyle name="Normal 3 4 4 3 2 4 2" xfId="8896"/>
    <cellStyle name="Normal 3 4 4 3 2 5" xfId="4363"/>
    <cellStyle name="Normal 3 4 4 3 2 5 2" xfId="9985"/>
    <cellStyle name="Normal 3 4 4 3 2 6" xfId="5626"/>
    <cellStyle name="Normal 3 4 4 3 2 6 2" xfId="10963"/>
    <cellStyle name="Normal 3 4 4 3 2 7" xfId="5993"/>
    <cellStyle name="Normal 3 4 4 3 2 7 2" xfId="11330"/>
    <cellStyle name="Normal 3 4 4 3 2 8" xfId="6363"/>
    <cellStyle name="Normal 3 4 4 3 2 8 2" xfId="11697"/>
    <cellStyle name="Normal 3 4 4 3 2 9" xfId="6786"/>
    <cellStyle name="Normal 3 4 4 3 3" xfId="1521"/>
    <cellStyle name="Normal 3 4 4 3 3 2" xfId="2347"/>
    <cellStyle name="Normal 3 4 4 3 3 2 2" xfId="8295"/>
    <cellStyle name="Normal 3 4 4 3 3 3" xfId="3953"/>
    <cellStyle name="Normal 3 4 4 3 3 3 2" xfId="9585"/>
    <cellStyle name="Normal 3 4 4 3 3 4" xfId="4845"/>
    <cellStyle name="Normal 3 4 4 3 3 4 2" xfId="10467"/>
    <cellStyle name="Normal 3 4 4 3 3 5" xfId="7475"/>
    <cellStyle name="Normal 3 4 4 3 4" xfId="895"/>
    <cellStyle name="Normal 3 4 4 3 4 2" xfId="3329"/>
    <cellStyle name="Normal 3 4 4 3 4 2 2" xfId="8972"/>
    <cellStyle name="Normal 3 4 4 3 4 3" xfId="6862"/>
    <cellStyle name="Normal 3 4 4 3 5" xfId="1734"/>
    <cellStyle name="Normal 3 4 4 3 5 2" xfId="7682"/>
    <cellStyle name="Normal 3 4 4 3 6" xfId="3001"/>
    <cellStyle name="Normal 3 4 4 3 6 2" xfId="8659"/>
    <cellStyle name="Normal 3 4 4 3 7" xfId="4232"/>
    <cellStyle name="Normal 3 4 4 3 7 2" xfId="9854"/>
    <cellStyle name="Normal 3 4 4 3 8" xfId="5127"/>
    <cellStyle name="Normal 3 4 4 3 8 2" xfId="10724"/>
    <cellStyle name="Normal 3 4 4 3 9" xfId="5756"/>
    <cellStyle name="Normal 3 4 4 3 9 2" xfId="11093"/>
    <cellStyle name="Normal 3 4 4 4" xfId="305"/>
    <cellStyle name="Normal 3 4 4 4 10" xfId="6605"/>
    <cellStyle name="Normal 3 4 4 4 2" xfId="1565"/>
    <cellStyle name="Normal 3 4 4 4 2 2" xfId="2391"/>
    <cellStyle name="Normal 3 4 4 4 2 2 2" xfId="8339"/>
    <cellStyle name="Normal 3 4 4 4 2 3" xfId="3997"/>
    <cellStyle name="Normal 3 4 4 4 2 3 2" xfId="9629"/>
    <cellStyle name="Normal 3 4 4 4 2 4" xfId="4889"/>
    <cellStyle name="Normal 3 4 4 4 2 4 2" xfId="10511"/>
    <cellStyle name="Normal 3 4 4 4 2 5" xfId="7519"/>
    <cellStyle name="Normal 3 4 4 4 3" xfId="1077"/>
    <cellStyle name="Normal 3 4 4 4 3 2" xfId="3511"/>
    <cellStyle name="Normal 3 4 4 4 3 2 2" xfId="9149"/>
    <cellStyle name="Normal 3 4 4 4 3 3" xfId="7039"/>
    <cellStyle name="Normal 3 4 4 4 4" xfId="1911"/>
    <cellStyle name="Normal 3 4 4 4 4 2" xfId="7859"/>
    <cellStyle name="Normal 3 4 4 4 5" xfId="3057"/>
    <cellStyle name="Normal 3 4 4 4 5 2" xfId="8715"/>
    <cellStyle name="Normal 3 4 4 4 6" xfId="4409"/>
    <cellStyle name="Normal 3 4 4 4 6 2" xfId="10031"/>
    <cellStyle name="Normal 3 4 4 4 7" xfId="5211"/>
    <cellStyle name="Normal 3 4 4 4 7 2" xfId="10780"/>
    <cellStyle name="Normal 3 4 4 4 8" xfId="5812"/>
    <cellStyle name="Normal 3 4 4 4 8 2" xfId="11149"/>
    <cellStyle name="Normal 3 4 4 4 9" xfId="6180"/>
    <cellStyle name="Normal 3 4 4 4 9 2" xfId="11516"/>
    <cellStyle name="Normal 3 4 4 5" xfId="752"/>
    <cellStyle name="Normal 3 4 4 5 10" xfId="6721"/>
    <cellStyle name="Normal 3 4 4 5 2" xfId="1456"/>
    <cellStyle name="Normal 3 4 4 5 2 2" xfId="2282"/>
    <cellStyle name="Normal 3 4 4 5 2 2 2" xfId="8230"/>
    <cellStyle name="Normal 3 4 4 5 2 3" xfId="3888"/>
    <cellStyle name="Normal 3 4 4 5 2 3 2" xfId="9520"/>
    <cellStyle name="Normal 3 4 4 5 2 4" xfId="4780"/>
    <cellStyle name="Normal 3 4 4 5 2 4 2" xfId="10402"/>
    <cellStyle name="Normal 3 4 4 5 2 5" xfId="7410"/>
    <cellStyle name="Normal 3 4 4 5 3" xfId="966"/>
    <cellStyle name="Normal 3 4 4 5 3 2" xfId="3400"/>
    <cellStyle name="Normal 3 4 4 5 3 2 2" xfId="9038"/>
    <cellStyle name="Normal 3 4 4 5 3 3" xfId="6928"/>
    <cellStyle name="Normal 3 4 4 5 4" xfId="1800"/>
    <cellStyle name="Normal 3 4 4 5 4 2" xfId="7748"/>
    <cellStyle name="Normal 3 4 4 5 5" xfId="3186"/>
    <cellStyle name="Normal 3 4 4 5 5 2" xfId="8831"/>
    <cellStyle name="Normal 3 4 4 5 6" xfId="4298"/>
    <cellStyle name="Normal 3 4 4 5 6 2" xfId="9920"/>
    <cellStyle name="Normal 3 4 4 5 7" xfId="5561"/>
    <cellStyle name="Normal 3 4 4 5 7 2" xfId="10898"/>
    <cellStyle name="Normal 3 4 4 5 8" xfId="5928"/>
    <cellStyle name="Normal 3 4 4 5 8 2" xfId="11265"/>
    <cellStyle name="Normal 3 4 4 5 9" xfId="6298"/>
    <cellStyle name="Normal 3 4 4 5 9 2" xfId="11632"/>
    <cellStyle name="Normal 3 4 4 6" xfId="1205"/>
    <cellStyle name="Normal 3 4 4 6 2" xfId="2031"/>
    <cellStyle name="Normal 3 4 4 6 2 2" xfId="7979"/>
    <cellStyle name="Normal 3 4 4 6 3" xfId="3637"/>
    <cellStyle name="Normal 3 4 4 6 3 2" xfId="9269"/>
    <cellStyle name="Normal 3 4 4 6 4" xfId="4529"/>
    <cellStyle name="Normal 3 4 4 6 4 2" xfId="10151"/>
    <cellStyle name="Normal 3 4 4 6 5" xfId="7159"/>
    <cellStyle name="Normal 3 4 4 7" xfId="1305"/>
    <cellStyle name="Normal 3 4 4 7 2" xfId="2131"/>
    <cellStyle name="Normal 3 4 4 7 2 2" xfId="8079"/>
    <cellStyle name="Normal 3 4 4 7 3" xfId="3737"/>
    <cellStyle name="Normal 3 4 4 7 3 2" xfId="9369"/>
    <cellStyle name="Normal 3 4 4 7 4" xfId="4629"/>
    <cellStyle name="Normal 3 4 4 7 4 2" xfId="10251"/>
    <cellStyle name="Normal 3 4 4 7 5" xfId="7259"/>
    <cellStyle name="Normal 3 4 4 8" xfId="1367"/>
    <cellStyle name="Normal 3 4 4 8 2" xfId="2193"/>
    <cellStyle name="Normal 3 4 4 8 2 2" xfId="8141"/>
    <cellStyle name="Normal 3 4 4 8 3" xfId="3799"/>
    <cellStyle name="Normal 3 4 4 8 3 2" xfId="9431"/>
    <cellStyle name="Normal 3 4 4 8 4" xfId="4691"/>
    <cellStyle name="Normal 3 4 4 8 4 2" xfId="10313"/>
    <cellStyle name="Normal 3 4 4 8 5" xfId="7321"/>
    <cellStyle name="Normal 3 4 4 9" xfId="1660"/>
    <cellStyle name="Normal 3 4 4 9 2" xfId="2486"/>
    <cellStyle name="Normal 3 4 4 9 2 2" xfId="8434"/>
    <cellStyle name="Normal 3 4 4 9 3" xfId="4092"/>
    <cellStyle name="Normal 3 4 4 9 3 2" xfId="9724"/>
    <cellStyle name="Normal 3 4 4 9 4" xfId="4984"/>
    <cellStyle name="Normal 3 4 4 9 4 2" xfId="10606"/>
    <cellStyle name="Normal 3 4 4 9 5" xfId="7614"/>
    <cellStyle name="Normal 3 4 5" xfId="204"/>
    <cellStyle name="Normal 3 4 5 10" xfId="1710"/>
    <cellStyle name="Normal 3 4 5 10 2" xfId="2944"/>
    <cellStyle name="Normal 3 4 5 10 2 2" xfId="8604"/>
    <cellStyle name="Normal 3 4 5 10 3" xfId="7658"/>
    <cellStyle name="Normal 3 4 5 11" xfId="2586"/>
    <cellStyle name="Normal 3 4 5 11 2" xfId="8474"/>
    <cellStyle name="Normal 3 4 5 12" xfId="4208"/>
    <cellStyle name="Normal 3 4 5 12 2" xfId="9830"/>
    <cellStyle name="Normal 3 4 5 13" xfId="5070"/>
    <cellStyle name="Normal 3 4 5 13 2" xfId="10669"/>
    <cellStyle name="Normal 3 4 5 14" xfId="5701"/>
    <cellStyle name="Normal 3 4 5 14 2" xfId="11038"/>
    <cellStyle name="Normal 3 4 5 15" xfId="6069"/>
    <cellStyle name="Normal 3 4 5 15 2" xfId="11405"/>
    <cellStyle name="Normal 3 4 5 16" xfId="6506"/>
    <cellStyle name="Normal 3 4 5 2" xfId="271"/>
    <cellStyle name="Normal 3 4 5 2 10" xfId="6134"/>
    <cellStyle name="Normal 3 4 5 2 10 2" xfId="11470"/>
    <cellStyle name="Normal 3 4 5 2 11" xfId="6571"/>
    <cellStyle name="Normal 3 4 5 2 2" xfId="827"/>
    <cellStyle name="Normal 3 4 5 2 2 2" xfId="1041"/>
    <cellStyle name="Normal 3 4 5 2 2 2 2" xfId="3475"/>
    <cellStyle name="Normal 3 4 5 2 2 2 2 2" xfId="9113"/>
    <cellStyle name="Normal 3 4 5 2 2 2 3" xfId="7003"/>
    <cellStyle name="Normal 3 4 5 2 2 3" xfId="1875"/>
    <cellStyle name="Normal 3 4 5 2 2 3 2" xfId="7823"/>
    <cellStyle name="Normal 3 4 5 2 2 4" xfId="3261"/>
    <cellStyle name="Normal 3 4 5 2 2 4 2" xfId="8906"/>
    <cellStyle name="Normal 3 4 5 2 2 5" xfId="4373"/>
    <cellStyle name="Normal 3 4 5 2 2 5 2" xfId="9995"/>
    <cellStyle name="Normal 3 4 5 2 2 6" xfId="5636"/>
    <cellStyle name="Normal 3 4 5 2 2 6 2" xfId="10973"/>
    <cellStyle name="Normal 3 4 5 2 2 7" xfId="6003"/>
    <cellStyle name="Normal 3 4 5 2 2 7 2" xfId="11340"/>
    <cellStyle name="Normal 3 4 5 2 2 8" xfId="6373"/>
    <cellStyle name="Normal 3 4 5 2 2 8 2" xfId="11707"/>
    <cellStyle name="Normal 3 4 5 2 2 9" xfId="6796"/>
    <cellStyle name="Normal 3 4 5 2 3" xfId="1531"/>
    <cellStyle name="Normal 3 4 5 2 3 2" xfId="2357"/>
    <cellStyle name="Normal 3 4 5 2 3 2 2" xfId="8305"/>
    <cellStyle name="Normal 3 4 5 2 3 3" xfId="3963"/>
    <cellStyle name="Normal 3 4 5 2 3 3 2" xfId="9595"/>
    <cellStyle name="Normal 3 4 5 2 3 4" xfId="4855"/>
    <cellStyle name="Normal 3 4 5 2 3 4 2" xfId="10477"/>
    <cellStyle name="Normal 3 4 5 2 3 5" xfId="7485"/>
    <cellStyle name="Normal 3 4 5 2 4" xfId="904"/>
    <cellStyle name="Normal 3 4 5 2 4 2" xfId="3338"/>
    <cellStyle name="Normal 3 4 5 2 4 2 2" xfId="8980"/>
    <cellStyle name="Normal 3 4 5 2 4 3" xfId="6870"/>
    <cellStyle name="Normal 3 4 5 2 5" xfId="1742"/>
    <cellStyle name="Normal 3 4 5 2 5 2" xfId="7690"/>
    <cellStyle name="Normal 3 4 5 2 6" xfId="3011"/>
    <cellStyle name="Normal 3 4 5 2 6 2" xfId="8669"/>
    <cellStyle name="Normal 3 4 5 2 7" xfId="4240"/>
    <cellStyle name="Normal 3 4 5 2 7 2" xfId="9862"/>
    <cellStyle name="Normal 3 4 5 2 8" xfId="5137"/>
    <cellStyle name="Normal 3 4 5 2 8 2" xfId="10734"/>
    <cellStyle name="Normal 3 4 5 2 9" xfId="5766"/>
    <cellStyle name="Normal 3 4 5 2 9 2" xfId="11103"/>
    <cellStyle name="Normal 3 4 5 3" xfId="373"/>
    <cellStyle name="Normal 3 4 5 3 10" xfId="6613"/>
    <cellStyle name="Normal 3 4 5 3 2" xfId="1573"/>
    <cellStyle name="Normal 3 4 5 3 2 2" xfId="2399"/>
    <cellStyle name="Normal 3 4 5 3 2 2 2" xfId="8347"/>
    <cellStyle name="Normal 3 4 5 3 2 3" xfId="4005"/>
    <cellStyle name="Normal 3 4 5 3 2 3 2" xfId="9637"/>
    <cellStyle name="Normal 3 4 5 3 2 4" xfId="4897"/>
    <cellStyle name="Normal 3 4 5 3 2 4 2" xfId="10519"/>
    <cellStyle name="Normal 3 4 5 3 2 5" xfId="7527"/>
    <cellStyle name="Normal 3 4 5 3 3" xfId="1087"/>
    <cellStyle name="Normal 3 4 5 3 3 2" xfId="3521"/>
    <cellStyle name="Normal 3 4 5 3 3 2 2" xfId="9159"/>
    <cellStyle name="Normal 3 4 5 3 3 3" xfId="7049"/>
    <cellStyle name="Normal 3 4 5 3 4" xfId="1921"/>
    <cellStyle name="Normal 3 4 5 3 4 2" xfId="7869"/>
    <cellStyle name="Normal 3 4 5 3 5" xfId="3070"/>
    <cellStyle name="Normal 3 4 5 3 5 2" xfId="8723"/>
    <cellStyle name="Normal 3 4 5 3 6" xfId="4419"/>
    <cellStyle name="Normal 3 4 5 3 6 2" xfId="10041"/>
    <cellStyle name="Normal 3 4 5 3 7" xfId="5265"/>
    <cellStyle name="Normal 3 4 5 3 7 2" xfId="10788"/>
    <cellStyle name="Normal 3 4 5 3 8" xfId="5820"/>
    <cellStyle name="Normal 3 4 5 3 8 2" xfId="11157"/>
    <cellStyle name="Normal 3 4 5 3 9" xfId="6189"/>
    <cellStyle name="Normal 3 4 5 3 9 2" xfId="11524"/>
    <cellStyle name="Normal 3 4 5 4" xfId="762"/>
    <cellStyle name="Normal 3 4 5 4 10" xfId="6731"/>
    <cellStyle name="Normal 3 4 5 4 2" xfId="1466"/>
    <cellStyle name="Normal 3 4 5 4 2 2" xfId="2292"/>
    <cellStyle name="Normal 3 4 5 4 2 2 2" xfId="8240"/>
    <cellStyle name="Normal 3 4 5 4 2 3" xfId="3898"/>
    <cellStyle name="Normal 3 4 5 4 2 3 2" xfId="9530"/>
    <cellStyle name="Normal 3 4 5 4 2 4" xfId="4790"/>
    <cellStyle name="Normal 3 4 5 4 2 4 2" xfId="10412"/>
    <cellStyle name="Normal 3 4 5 4 2 5" xfId="7420"/>
    <cellStyle name="Normal 3 4 5 4 3" xfId="976"/>
    <cellStyle name="Normal 3 4 5 4 3 2" xfId="3410"/>
    <cellStyle name="Normal 3 4 5 4 3 2 2" xfId="9048"/>
    <cellStyle name="Normal 3 4 5 4 3 3" xfId="6938"/>
    <cellStyle name="Normal 3 4 5 4 4" xfId="1810"/>
    <cellStyle name="Normal 3 4 5 4 4 2" xfId="7758"/>
    <cellStyle name="Normal 3 4 5 4 5" xfId="3196"/>
    <cellStyle name="Normal 3 4 5 4 5 2" xfId="8841"/>
    <cellStyle name="Normal 3 4 5 4 6" xfId="4308"/>
    <cellStyle name="Normal 3 4 5 4 6 2" xfId="9930"/>
    <cellStyle name="Normal 3 4 5 4 7" xfId="5571"/>
    <cellStyle name="Normal 3 4 5 4 7 2" xfId="10908"/>
    <cellStyle name="Normal 3 4 5 4 8" xfId="5938"/>
    <cellStyle name="Normal 3 4 5 4 8 2" xfId="11275"/>
    <cellStyle name="Normal 3 4 5 4 9" xfId="6308"/>
    <cellStyle name="Normal 3 4 5 4 9 2" xfId="11642"/>
    <cellStyle name="Normal 3 4 5 5" xfId="1217"/>
    <cellStyle name="Normal 3 4 5 5 2" xfId="2043"/>
    <cellStyle name="Normal 3 4 5 5 2 2" xfId="7991"/>
    <cellStyle name="Normal 3 4 5 5 3" xfId="3649"/>
    <cellStyle name="Normal 3 4 5 5 3 2" xfId="9281"/>
    <cellStyle name="Normal 3 4 5 5 4" xfId="4541"/>
    <cellStyle name="Normal 3 4 5 5 4 2" xfId="10163"/>
    <cellStyle name="Normal 3 4 5 5 5" xfId="7171"/>
    <cellStyle name="Normal 3 4 5 6" xfId="1317"/>
    <cellStyle name="Normal 3 4 5 6 2" xfId="2143"/>
    <cellStyle name="Normal 3 4 5 6 2 2" xfId="8091"/>
    <cellStyle name="Normal 3 4 5 6 3" xfId="3749"/>
    <cellStyle name="Normal 3 4 5 6 3 2" xfId="9381"/>
    <cellStyle name="Normal 3 4 5 6 4" xfId="4641"/>
    <cellStyle name="Normal 3 4 5 6 4 2" xfId="10263"/>
    <cellStyle name="Normal 3 4 5 6 5" xfId="7271"/>
    <cellStyle name="Normal 3 4 5 7" xfId="1379"/>
    <cellStyle name="Normal 3 4 5 7 2" xfId="2205"/>
    <cellStyle name="Normal 3 4 5 7 2 2" xfId="8153"/>
    <cellStyle name="Normal 3 4 5 7 3" xfId="3811"/>
    <cellStyle name="Normal 3 4 5 7 3 2" xfId="9443"/>
    <cellStyle name="Normal 3 4 5 7 4" xfId="4703"/>
    <cellStyle name="Normal 3 4 5 7 4 2" xfId="10325"/>
    <cellStyle name="Normal 3 4 5 7 5" xfId="7333"/>
    <cellStyle name="Normal 3 4 5 8" xfId="1668"/>
    <cellStyle name="Normal 3 4 5 8 2" xfId="2494"/>
    <cellStyle name="Normal 3 4 5 8 2 2" xfId="8442"/>
    <cellStyle name="Normal 3 4 5 8 3" xfId="4100"/>
    <cellStyle name="Normal 3 4 5 8 3 2" xfId="9732"/>
    <cellStyle name="Normal 3 4 5 8 4" xfId="4992"/>
    <cellStyle name="Normal 3 4 5 8 4 2" xfId="10614"/>
    <cellStyle name="Normal 3 4 5 8 5" xfId="7622"/>
    <cellStyle name="Normal 3 4 5 9" xfId="871"/>
    <cellStyle name="Normal 3 4 5 9 2" xfId="3305"/>
    <cellStyle name="Normal 3 4 5 9 2 2" xfId="8948"/>
    <cellStyle name="Normal 3 4 5 9 3" xfId="6838"/>
    <cellStyle name="Normal 3 4 6" xfId="175"/>
    <cellStyle name="Normal 3 4 6 10" xfId="2763"/>
    <cellStyle name="Normal 3 4 6 11" xfId="4224"/>
    <cellStyle name="Normal 3 4 6 11 2" xfId="9846"/>
    <cellStyle name="Normal 3 4 6 12" xfId="5041"/>
    <cellStyle name="Normal 3 4 6 12 2" xfId="10644"/>
    <cellStyle name="Normal 3 4 6 13" xfId="5676"/>
    <cellStyle name="Normal 3 4 6 13 2" xfId="11013"/>
    <cellStyle name="Normal 3 4 6 14" xfId="6044"/>
    <cellStyle name="Normal 3 4 6 14 2" xfId="11380"/>
    <cellStyle name="Normal 3 4 6 15" xfId="6481"/>
    <cellStyle name="Normal 3 4 6 2" xfId="246"/>
    <cellStyle name="Normal 3 4 6 2 10" xfId="6109"/>
    <cellStyle name="Normal 3 4 6 2 10 2" xfId="11445"/>
    <cellStyle name="Normal 3 4 6 2 11" xfId="6546"/>
    <cellStyle name="Normal 3 4 6 2 2" xfId="802"/>
    <cellStyle name="Normal 3 4 6 2 2 2" xfId="1275"/>
    <cellStyle name="Normal 3 4 6 2 2 2 2" xfId="3707"/>
    <cellStyle name="Normal 3 4 6 2 2 2 2 2" xfId="9339"/>
    <cellStyle name="Normal 3 4 6 2 2 2 3" xfId="7229"/>
    <cellStyle name="Normal 3 4 6 2 2 3" xfId="2101"/>
    <cellStyle name="Normal 3 4 6 2 2 3 2" xfId="8049"/>
    <cellStyle name="Normal 3 4 6 2 2 4" xfId="3236"/>
    <cellStyle name="Normal 3 4 6 2 2 4 2" xfId="8881"/>
    <cellStyle name="Normal 3 4 6 2 2 5" xfId="4599"/>
    <cellStyle name="Normal 3 4 6 2 2 5 2" xfId="10221"/>
    <cellStyle name="Normal 3 4 6 2 2 6" xfId="5611"/>
    <cellStyle name="Normal 3 4 6 2 2 6 2" xfId="10948"/>
    <cellStyle name="Normal 3 4 6 2 2 7" xfId="5978"/>
    <cellStyle name="Normal 3 4 6 2 2 7 2" xfId="11315"/>
    <cellStyle name="Normal 3 4 6 2 2 8" xfId="6348"/>
    <cellStyle name="Normal 3 4 6 2 2 8 2" xfId="11682"/>
    <cellStyle name="Normal 3 4 6 2 2 9" xfId="6771"/>
    <cellStyle name="Normal 3 4 6 2 3" xfId="1506"/>
    <cellStyle name="Normal 3 4 6 2 3 2" xfId="2332"/>
    <cellStyle name="Normal 3 4 6 2 3 2 2" xfId="8280"/>
    <cellStyle name="Normal 3 4 6 2 3 3" xfId="3938"/>
    <cellStyle name="Normal 3 4 6 2 3 3 2" xfId="9570"/>
    <cellStyle name="Normal 3 4 6 2 3 4" xfId="4830"/>
    <cellStyle name="Normal 3 4 6 2 3 4 2" xfId="10452"/>
    <cellStyle name="Normal 3 4 6 2 3 5" xfId="7460"/>
    <cellStyle name="Normal 3 4 6 2 4" xfId="1016"/>
    <cellStyle name="Normal 3 4 6 2 4 2" xfId="3450"/>
    <cellStyle name="Normal 3 4 6 2 4 2 2" xfId="9088"/>
    <cellStyle name="Normal 3 4 6 2 4 3" xfId="6978"/>
    <cellStyle name="Normal 3 4 6 2 5" xfId="1850"/>
    <cellStyle name="Normal 3 4 6 2 5 2" xfId="7798"/>
    <cellStyle name="Normal 3 4 6 2 6" xfId="2986"/>
    <cellStyle name="Normal 3 4 6 2 6 2" xfId="8644"/>
    <cellStyle name="Normal 3 4 6 2 7" xfId="4348"/>
    <cellStyle name="Normal 3 4 6 2 7 2" xfId="9970"/>
    <cellStyle name="Normal 3 4 6 2 8" xfId="5112"/>
    <cellStyle name="Normal 3 4 6 2 8 2" xfId="10709"/>
    <cellStyle name="Normal 3 4 6 2 9" xfId="5741"/>
    <cellStyle name="Normal 3 4 6 2 9 2" xfId="11078"/>
    <cellStyle name="Normal 3 4 6 3" xfId="566"/>
    <cellStyle name="Normal 3 4 6 3 2" xfId="3121"/>
    <cellStyle name="Normal 3 4 6 3 3" xfId="5402"/>
    <cellStyle name="Normal 3 4 6 4" xfId="737"/>
    <cellStyle name="Normal 3 4 6 4 10" xfId="6706"/>
    <cellStyle name="Normal 3 4 6 4 2" xfId="1441"/>
    <cellStyle name="Normal 3 4 6 4 2 2" xfId="2267"/>
    <cellStyle name="Normal 3 4 6 4 2 2 2" xfId="8215"/>
    <cellStyle name="Normal 3 4 6 4 2 3" xfId="3873"/>
    <cellStyle name="Normal 3 4 6 4 2 3 2" xfId="9505"/>
    <cellStyle name="Normal 3 4 6 4 2 4" xfId="4765"/>
    <cellStyle name="Normal 3 4 6 4 2 4 2" xfId="10387"/>
    <cellStyle name="Normal 3 4 6 4 2 5" xfId="7395"/>
    <cellStyle name="Normal 3 4 6 4 3" xfId="950"/>
    <cellStyle name="Normal 3 4 6 4 3 2" xfId="3384"/>
    <cellStyle name="Normal 3 4 6 4 3 2 2" xfId="9023"/>
    <cellStyle name="Normal 3 4 6 4 3 3" xfId="6913"/>
    <cellStyle name="Normal 3 4 6 4 4" xfId="1785"/>
    <cellStyle name="Normal 3 4 6 4 4 2" xfId="7733"/>
    <cellStyle name="Normal 3 4 6 4 5" xfId="3171"/>
    <cellStyle name="Normal 3 4 6 4 5 2" xfId="8816"/>
    <cellStyle name="Normal 3 4 6 4 6" xfId="4283"/>
    <cellStyle name="Normal 3 4 6 4 6 2" xfId="9905"/>
    <cellStyle name="Normal 3 4 6 4 7" xfId="5546"/>
    <cellStyle name="Normal 3 4 6 4 7 2" xfId="10883"/>
    <cellStyle name="Normal 3 4 6 4 8" xfId="5913"/>
    <cellStyle name="Normal 3 4 6 4 8 2" xfId="11250"/>
    <cellStyle name="Normal 3 4 6 4 9" xfId="6283"/>
    <cellStyle name="Normal 3 4 6 4 9 2" xfId="11617"/>
    <cellStyle name="Normal 3 4 6 5" xfId="1229"/>
    <cellStyle name="Normal 3 4 6 5 2" xfId="2055"/>
    <cellStyle name="Normal 3 4 6 5 2 2" xfId="8003"/>
    <cellStyle name="Normal 3 4 6 5 3" xfId="3661"/>
    <cellStyle name="Normal 3 4 6 5 3 2" xfId="9293"/>
    <cellStyle name="Normal 3 4 6 5 4" xfId="4553"/>
    <cellStyle name="Normal 3 4 6 5 4 2" xfId="10175"/>
    <cellStyle name="Normal 3 4 6 5 5" xfId="7183"/>
    <cellStyle name="Normal 3 4 6 6" xfId="1329"/>
    <cellStyle name="Normal 3 4 6 6 2" xfId="2155"/>
    <cellStyle name="Normal 3 4 6 6 2 2" xfId="8103"/>
    <cellStyle name="Normal 3 4 6 6 3" xfId="3761"/>
    <cellStyle name="Normal 3 4 6 6 3 2" xfId="9393"/>
    <cellStyle name="Normal 3 4 6 6 4" xfId="4653"/>
    <cellStyle name="Normal 3 4 6 6 4 2" xfId="10275"/>
    <cellStyle name="Normal 3 4 6 6 5" xfId="7283"/>
    <cellStyle name="Normal 3 4 6 7" xfId="1391"/>
    <cellStyle name="Normal 3 4 6 7 2" xfId="2217"/>
    <cellStyle name="Normal 3 4 6 7 2 2" xfId="8165"/>
    <cellStyle name="Normal 3 4 6 7 3" xfId="3823"/>
    <cellStyle name="Normal 3 4 6 7 3 2" xfId="9455"/>
    <cellStyle name="Normal 3 4 6 7 4" xfId="4715"/>
    <cellStyle name="Normal 3 4 6 7 4 2" xfId="10337"/>
    <cellStyle name="Normal 3 4 6 7 5" xfId="7345"/>
    <cellStyle name="Normal 3 4 6 8" xfId="887"/>
    <cellStyle name="Normal 3 4 6 8 2" xfId="3321"/>
    <cellStyle name="Normal 3 4 6 8 2 2" xfId="8964"/>
    <cellStyle name="Normal 3 4 6 8 3" xfId="6854"/>
    <cellStyle name="Normal 3 4 6 9" xfId="1726"/>
    <cellStyle name="Normal 3 4 6 9 2" xfId="2915"/>
    <cellStyle name="Normal 3 4 6 9 2 2" xfId="8579"/>
    <cellStyle name="Normal 3 4 6 9 3" xfId="7674"/>
    <cellStyle name="Normal 3 4 7" xfId="236"/>
    <cellStyle name="Normal 3 4 7 10" xfId="6099"/>
    <cellStyle name="Normal 3 4 7 10 2" xfId="11435"/>
    <cellStyle name="Normal 3 4 7 11" xfId="6536"/>
    <cellStyle name="Normal 3 4 7 2" xfId="792"/>
    <cellStyle name="Normal 3 4 7 2 2" xfId="1253"/>
    <cellStyle name="Normal 3 4 7 2 2 2" xfId="3685"/>
    <cellStyle name="Normal 3 4 7 2 2 2 2" xfId="9317"/>
    <cellStyle name="Normal 3 4 7 2 2 3" xfId="7207"/>
    <cellStyle name="Normal 3 4 7 2 3" xfId="2079"/>
    <cellStyle name="Normal 3 4 7 2 3 2" xfId="8027"/>
    <cellStyle name="Normal 3 4 7 2 4" xfId="3226"/>
    <cellStyle name="Normal 3 4 7 2 4 2" xfId="8871"/>
    <cellStyle name="Normal 3 4 7 2 5" xfId="4577"/>
    <cellStyle name="Normal 3 4 7 2 5 2" xfId="10199"/>
    <cellStyle name="Normal 3 4 7 2 6" xfId="5601"/>
    <cellStyle name="Normal 3 4 7 2 6 2" xfId="10938"/>
    <cellStyle name="Normal 3 4 7 2 7" xfId="5968"/>
    <cellStyle name="Normal 3 4 7 2 7 2" xfId="11305"/>
    <cellStyle name="Normal 3 4 7 2 8" xfId="6338"/>
    <cellStyle name="Normal 3 4 7 2 8 2" xfId="11672"/>
    <cellStyle name="Normal 3 4 7 2 9" xfId="6761"/>
    <cellStyle name="Normal 3 4 7 3" xfId="1496"/>
    <cellStyle name="Normal 3 4 7 3 2" xfId="2322"/>
    <cellStyle name="Normal 3 4 7 3 2 2" xfId="8270"/>
    <cellStyle name="Normal 3 4 7 3 3" xfId="3928"/>
    <cellStyle name="Normal 3 4 7 3 3 2" xfId="9560"/>
    <cellStyle name="Normal 3 4 7 3 4" xfId="4820"/>
    <cellStyle name="Normal 3 4 7 3 4 2" xfId="10442"/>
    <cellStyle name="Normal 3 4 7 3 5" xfId="7450"/>
    <cellStyle name="Normal 3 4 7 4" xfId="1006"/>
    <cellStyle name="Normal 3 4 7 4 2" xfId="3440"/>
    <cellStyle name="Normal 3 4 7 4 2 2" xfId="9078"/>
    <cellStyle name="Normal 3 4 7 4 3" xfId="6968"/>
    <cellStyle name="Normal 3 4 7 5" xfId="1840"/>
    <cellStyle name="Normal 3 4 7 5 2" xfId="7788"/>
    <cellStyle name="Normal 3 4 7 6" xfId="2976"/>
    <cellStyle name="Normal 3 4 7 6 2" xfId="8634"/>
    <cellStyle name="Normal 3 4 7 7" xfId="4338"/>
    <cellStyle name="Normal 3 4 7 7 2" xfId="9960"/>
    <cellStyle name="Normal 3 4 7 8" xfId="5102"/>
    <cellStyle name="Normal 3 4 7 8 2" xfId="10699"/>
    <cellStyle name="Normal 3 4 7 9" xfId="5731"/>
    <cellStyle name="Normal 3 4 7 9 2" xfId="11068"/>
    <cellStyle name="Normal 3 4 8" xfId="297"/>
    <cellStyle name="Normal 3 4 8 10" xfId="6597"/>
    <cellStyle name="Normal 3 4 8 2" xfId="1557"/>
    <cellStyle name="Normal 3 4 8 2 2" xfId="2383"/>
    <cellStyle name="Normal 3 4 8 2 2 2" xfId="8331"/>
    <cellStyle name="Normal 3 4 8 2 3" xfId="3989"/>
    <cellStyle name="Normal 3 4 8 2 3 2" xfId="9621"/>
    <cellStyle name="Normal 3 4 8 2 4" xfId="4881"/>
    <cellStyle name="Normal 3 4 8 2 4 2" xfId="10503"/>
    <cellStyle name="Normal 3 4 8 2 5" xfId="7511"/>
    <cellStyle name="Normal 3 4 8 3" xfId="1069"/>
    <cellStyle name="Normal 3 4 8 3 2" xfId="3503"/>
    <cellStyle name="Normal 3 4 8 3 2 2" xfId="9141"/>
    <cellStyle name="Normal 3 4 8 3 3" xfId="7031"/>
    <cellStyle name="Normal 3 4 8 4" xfId="1903"/>
    <cellStyle name="Normal 3 4 8 4 2" xfId="7851"/>
    <cellStyle name="Normal 3 4 8 5" xfId="3049"/>
    <cellStyle name="Normal 3 4 8 5 2" xfId="8707"/>
    <cellStyle name="Normal 3 4 8 6" xfId="4401"/>
    <cellStyle name="Normal 3 4 8 6 2" xfId="10023"/>
    <cellStyle name="Normal 3 4 8 7" xfId="5203"/>
    <cellStyle name="Normal 3 4 8 7 2" xfId="10772"/>
    <cellStyle name="Normal 3 4 8 8" xfId="5804"/>
    <cellStyle name="Normal 3 4 8 8 2" xfId="11141"/>
    <cellStyle name="Normal 3 4 8 9" xfId="6172"/>
    <cellStyle name="Normal 3 4 8 9 2" xfId="11508"/>
    <cellStyle name="Normal 3 4 9" xfId="727"/>
    <cellStyle name="Normal 3 4 9 10" xfId="6696"/>
    <cellStyle name="Normal 3 4 9 2" xfId="1431"/>
    <cellStyle name="Normal 3 4 9 2 2" xfId="2257"/>
    <cellStyle name="Normal 3 4 9 2 2 2" xfId="8205"/>
    <cellStyle name="Normal 3 4 9 2 3" xfId="3863"/>
    <cellStyle name="Normal 3 4 9 2 3 2" xfId="9495"/>
    <cellStyle name="Normal 3 4 9 2 4" xfId="4755"/>
    <cellStyle name="Normal 3 4 9 2 4 2" xfId="10377"/>
    <cellStyle name="Normal 3 4 9 2 5" xfId="7385"/>
    <cellStyle name="Normal 3 4 9 3" xfId="938"/>
    <cellStyle name="Normal 3 4 9 3 2" xfId="3372"/>
    <cellStyle name="Normal 3 4 9 3 2 2" xfId="9013"/>
    <cellStyle name="Normal 3 4 9 3 3" xfId="6903"/>
    <cellStyle name="Normal 3 4 9 4" xfId="1775"/>
    <cellStyle name="Normal 3 4 9 4 2" xfId="7723"/>
    <cellStyle name="Normal 3 4 9 5" xfId="3161"/>
    <cellStyle name="Normal 3 4 9 5 2" xfId="8806"/>
    <cellStyle name="Normal 3 4 9 6" xfId="4273"/>
    <cellStyle name="Normal 3 4 9 6 2" xfId="9895"/>
    <cellStyle name="Normal 3 4 9 7" xfId="5536"/>
    <cellStyle name="Normal 3 4 9 7 2" xfId="10873"/>
    <cellStyle name="Normal 3 4 9 8" xfId="5903"/>
    <cellStyle name="Normal 3 4 9 8 2" xfId="11240"/>
    <cellStyle name="Normal 3 4 9 9" xfId="6273"/>
    <cellStyle name="Normal 3 4 9 9 2" xfId="11607"/>
    <cellStyle name="Normal 3 5" xfId="164"/>
    <cellStyle name="Normal 3 5 10" xfId="1292"/>
    <cellStyle name="Normal 3 5 10 2" xfId="2118"/>
    <cellStyle name="Normal 3 5 10 2 2" xfId="8066"/>
    <cellStyle name="Normal 3 5 10 3" xfId="3724"/>
    <cellStyle name="Normal 3 5 10 3 2" xfId="9356"/>
    <cellStyle name="Normal 3 5 10 4" xfId="4616"/>
    <cellStyle name="Normal 3 5 10 4 2" xfId="10238"/>
    <cellStyle name="Normal 3 5 10 5" xfId="7246"/>
    <cellStyle name="Normal 3 5 11" xfId="1354"/>
    <cellStyle name="Normal 3 5 11 2" xfId="2180"/>
    <cellStyle name="Normal 3 5 11 2 2" xfId="8128"/>
    <cellStyle name="Normal 3 5 11 3" xfId="3786"/>
    <cellStyle name="Normal 3 5 11 3 2" xfId="9418"/>
    <cellStyle name="Normal 3 5 11 4" xfId="4678"/>
    <cellStyle name="Normal 3 5 11 4 2" xfId="10300"/>
    <cellStyle name="Normal 3 5 11 5" xfId="7308"/>
    <cellStyle name="Normal 3 5 12" xfId="1653"/>
    <cellStyle name="Normal 3 5 12 2" xfId="2479"/>
    <cellStyle name="Normal 3 5 12 2 2" xfId="8427"/>
    <cellStyle name="Normal 3 5 12 3" xfId="4085"/>
    <cellStyle name="Normal 3 5 12 3 2" xfId="9717"/>
    <cellStyle name="Normal 3 5 12 4" xfId="4977"/>
    <cellStyle name="Normal 3 5 12 4 2" xfId="10599"/>
    <cellStyle name="Normal 3 5 12 5" xfId="7607"/>
    <cellStyle name="Normal 3 5 13" xfId="855"/>
    <cellStyle name="Normal 3 5 13 2" xfId="3289"/>
    <cellStyle name="Normal 3 5 13 2 2" xfId="8933"/>
    <cellStyle name="Normal 3 5 13 3" xfId="6823"/>
    <cellStyle name="Normal 3 5 14" xfId="1695"/>
    <cellStyle name="Normal 3 5 14 2" xfId="2904"/>
    <cellStyle name="Normal 3 5 14 2 2" xfId="8570"/>
    <cellStyle name="Normal 3 5 14 3" xfId="7643"/>
    <cellStyle name="Normal 3 5 15" xfId="2522"/>
    <cellStyle name="Normal 3 5 15 2" xfId="8459"/>
    <cellStyle name="Normal 3 5 16" xfId="4193"/>
    <cellStyle name="Normal 3 5 16 2" xfId="9815"/>
    <cellStyle name="Normal 3 5 17" xfId="5030"/>
    <cellStyle name="Normal 3 5 17 2" xfId="10635"/>
    <cellStyle name="Normal 3 5 18" xfId="5667"/>
    <cellStyle name="Normal 3 5 18 2" xfId="11004"/>
    <cellStyle name="Normal 3 5 19" xfId="6035"/>
    <cellStyle name="Normal 3 5 19 2" xfId="11371"/>
    <cellStyle name="Normal 3 5 2" xfId="168"/>
    <cellStyle name="Normal 3 5 2 10" xfId="1358"/>
    <cellStyle name="Normal 3 5 2 10 2" xfId="2184"/>
    <cellStyle name="Normal 3 5 2 10 2 2" xfId="8132"/>
    <cellStyle name="Normal 3 5 2 10 3" xfId="3790"/>
    <cellStyle name="Normal 3 5 2 10 3 2" xfId="9422"/>
    <cellStyle name="Normal 3 5 2 10 4" xfId="4682"/>
    <cellStyle name="Normal 3 5 2 10 4 2" xfId="10304"/>
    <cellStyle name="Normal 3 5 2 10 5" xfId="7312"/>
    <cellStyle name="Normal 3 5 2 11" xfId="1657"/>
    <cellStyle name="Normal 3 5 2 11 2" xfId="2483"/>
    <cellStyle name="Normal 3 5 2 11 2 2" xfId="8431"/>
    <cellStyle name="Normal 3 5 2 11 3" xfId="4089"/>
    <cellStyle name="Normal 3 5 2 11 3 2" xfId="9721"/>
    <cellStyle name="Normal 3 5 2 11 4" xfId="4981"/>
    <cellStyle name="Normal 3 5 2 11 4 2" xfId="10603"/>
    <cellStyle name="Normal 3 5 2 11 5" xfId="7611"/>
    <cellStyle name="Normal 3 5 2 12" xfId="859"/>
    <cellStyle name="Normal 3 5 2 12 2" xfId="3293"/>
    <cellStyle name="Normal 3 5 2 12 2 2" xfId="8937"/>
    <cellStyle name="Normal 3 5 2 12 3" xfId="6827"/>
    <cellStyle name="Normal 3 5 2 13" xfId="1699"/>
    <cellStyle name="Normal 3 5 2 13 2" xfId="2908"/>
    <cellStyle name="Normal 3 5 2 13 2 2" xfId="8574"/>
    <cellStyle name="Normal 3 5 2 13 3" xfId="7647"/>
    <cellStyle name="Normal 3 5 2 14" xfId="2526"/>
    <cellStyle name="Normal 3 5 2 14 2" xfId="8463"/>
    <cellStyle name="Normal 3 5 2 15" xfId="4197"/>
    <cellStyle name="Normal 3 5 2 15 2" xfId="9819"/>
    <cellStyle name="Normal 3 5 2 16" xfId="5034"/>
    <cellStyle name="Normal 3 5 2 16 2" xfId="10639"/>
    <cellStyle name="Normal 3 5 2 17" xfId="5671"/>
    <cellStyle name="Normal 3 5 2 17 2" xfId="11008"/>
    <cellStyle name="Normal 3 5 2 18" xfId="6039"/>
    <cellStyle name="Normal 3 5 2 18 2" xfId="11375"/>
    <cellStyle name="Normal 3 5 2 19" xfId="6476"/>
    <cellStyle name="Normal 3 5 2 2" xfId="198"/>
    <cellStyle name="Normal 3 5 2 2 10" xfId="867"/>
    <cellStyle name="Normal 3 5 2 2 10 2" xfId="3301"/>
    <cellStyle name="Normal 3 5 2 2 10 2 2" xfId="8945"/>
    <cellStyle name="Normal 3 5 2 2 10 3" xfId="6835"/>
    <cellStyle name="Normal 3 5 2 2 11" xfId="1707"/>
    <cellStyle name="Normal 3 5 2 2 11 2" xfId="2938"/>
    <cellStyle name="Normal 3 5 2 2 11 2 2" xfId="8599"/>
    <cellStyle name="Normal 3 5 2 2 11 3" xfId="7655"/>
    <cellStyle name="Normal 3 5 2 2 12" xfId="2534"/>
    <cellStyle name="Normal 3 5 2 2 12 2" xfId="8471"/>
    <cellStyle name="Normal 3 5 2 2 13" xfId="4205"/>
    <cellStyle name="Normal 3 5 2 2 13 2" xfId="9827"/>
    <cellStyle name="Normal 3 5 2 2 14" xfId="5064"/>
    <cellStyle name="Normal 3 5 2 2 14 2" xfId="10664"/>
    <cellStyle name="Normal 3 5 2 2 15" xfId="5696"/>
    <cellStyle name="Normal 3 5 2 2 15 2" xfId="11033"/>
    <cellStyle name="Normal 3 5 2 2 16" xfId="6064"/>
    <cellStyle name="Normal 3 5 2 2 16 2" xfId="11400"/>
    <cellStyle name="Normal 3 5 2 2 17" xfId="6501"/>
    <cellStyle name="Normal 3 5 2 2 2" xfId="227"/>
    <cellStyle name="Normal 3 5 2 2 2 10" xfId="1723"/>
    <cellStyle name="Normal 3 5 2 2 2 10 2" xfId="2967"/>
    <cellStyle name="Normal 3 5 2 2 2 10 2 2" xfId="8625"/>
    <cellStyle name="Normal 3 5 2 2 2 10 3" xfId="7671"/>
    <cellStyle name="Normal 3 5 2 2 2 11" xfId="2599"/>
    <cellStyle name="Normal 3 5 2 2 2 11 2" xfId="8487"/>
    <cellStyle name="Normal 3 5 2 2 2 12" xfId="4221"/>
    <cellStyle name="Normal 3 5 2 2 2 12 2" xfId="9843"/>
    <cellStyle name="Normal 3 5 2 2 2 13" xfId="5093"/>
    <cellStyle name="Normal 3 5 2 2 2 13 2" xfId="10690"/>
    <cellStyle name="Normal 3 5 2 2 2 14" xfId="5722"/>
    <cellStyle name="Normal 3 5 2 2 2 14 2" xfId="11059"/>
    <cellStyle name="Normal 3 5 2 2 2 15" xfId="6090"/>
    <cellStyle name="Normal 3 5 2 2 2 15 2" xfId="11426"/>
    <cellStyle name="Normal 3 5 2 2 2 16" xfId="6527"/>
    <cellStyle name="Normal 3 5 2 2 2 2" xfId="292"/>
    <cellStyle name="Normal 3 5 2 2 2 2 10" xfId="6155"/>
    <cellStyle name="Normal 3 5 2 2 2 2 10 2" xfId="11491"/>
    <cellStyle name="Normal 3 5 2 2 2 2 11" xfId="6592"/>
    <cellStyle name="Normal 3 5 2 2 2 2 2" xfId="848"/>
    <cellStyle name="Normal 3 5 2 2 2 2 2 2" xfId="1062"/>
    <cellStyle name="Normal 3 5 2 2 2 2 2 2 2" xfId="3496"/>
    <cellStyle name="Normal 3 5 2 2 2 2 2 2 2 2" xfId="9134"/>
    <cellStyle name="Normal 3 5 2 2 2 2 2 2 3" xfId="7024"/>
    <cellStyle name="Normal 3 5 2 2 2 2 2 3" xfId="1896"/>
    <cellStyle name="Normal 3 5 2 2 2 2 2 3 2" xfId="7844"/>
    <cellStyle name="Normal 3 5 2 2 2 2 2 4" xfId="3282"/>
    <cellStyle name="Normal 3 5 2 2 2 2 2 4 2" xfId="8927"/>
    <cellStyle name="Normal 3 5 2 2 2 2 2 5" xfId="4394"/>
    <cellStyle name="Normal 3 5 2 2 2 2 2 5 2" xfId="10016"/>
    <cellStyle name="Normal 3 5 2 2 2 2 2 6" xfId="5657"/>
    <cellStyle name="Normal 3 5 2 2 2 2 2 6 2" xfId="10994"/>
    <cellStyle name="Normal 3 5 2 2 2 2 2 7" xfId="6024"/>
    <cellStyle name="Normal 3 5 2 2 2 2 2 7 2" xfId="11361"/>
    <cellStyle name="Normal 3 5 2 2 2 2 2 8" xfId="6394"/>
    <cellStyle name="Normal 3 5 2 2 2 2 2 8 2" xfId="11728"/>
    <cellStyle name="Normal 3 5 2 2 2 2 2 9" xfId="6817"/>
    <cellStyle name="Normal 3 5 2 2 2 2 3" xfId="1552"/>
    <cellStyle name="Normal 3 5 2 2 2 2 3 2" xfId="2378"/>
    <cellStyle name="Normal 3 5 2 2 2 2 3 2 2" xfId="8326"/>
    <cellStyle name="Normal 3 5 2 2 2 2 3 3" xfId="3984"/>
    <cellStyle name="Normal 3 5 2 2 2 2 3 3 2" xfId="9616"/>
    <cellStyle name="Normal 3 5 2 2 2 2 3 4" xfId="4876"/>
    <cellStyle name="Normal 3 5 2 2 2 2 3 4 2" xfId="10498"/>
    <cellStyle name="Normal 3 5 2 2 2 2 3 5" xfId="7506"/>
    <cellStyle name="Normal 3 5 2 2 2 2 4" xfId="917"/>
    <cellStyle name="Normal 3 5 2 2 2 2 4 2" xfId="3351"/>
    <cellStyle name="Normal 3 5 2 2 2 2 4 2 2" xfId="8993"/>
    <cellStyle name="Normal 3 5 2 2 2 2 4 3" xfId="6883"/>
    <cellStyle name="Normal 3 5 2 2 2 2 5" xfId="1755"/>
    <cellStyle name="Normal 3 5 2 2 2 2 5 2" xfId="7703"/>
    <cellStyle name="Normal 3 5 2 2 2 2 6" xfId="3032"/>
    <cellStyle name="Normal 3 5 2 2 2 2 6 2" xfId="8690"/>
    <cellStyle name="Normal 3 5 2 2 2 2 7" xfId="4253"/>
    <cellStyle name="Normal 3 5 2 2 2 2 7 2" xfId="9875"/>
    <cellStyle name="Normal 3 5 2 2 2 2 8" xfId="5158"/>
    <cellStyle name="Normal 3 5 2 2 2 2 8 2" xfId="10755"/>
    <cellStyle name="Normal 3 5 2 2 2 2 9" xfId="5787"/>
    <cellStyle name="Normal 3 5 2 2 2 2 9 2" xfId="11124"/>
    <cellStyle name="Normal 3 5 2 2 2 3" xfId="386"/>
    <cellStyle name="Normal 3 5 2 2 2 3 10" xfId="6626"/>
    <cellStyle name="Normal 3 5 2 2 2 3 2" xfId="1586"/>
    <cellStyle name="Normal 3 5 2 2 2 3 2 2" xfId="2412"/>
    <cellStyle name="Normal 3 5 2 2 2 3 2 2 2" xfId="8360"/>
    <cellStyle name="Normal 3 5 2 2 2 3 2 3" xfId="4018"/>
    <cellStyle name="Normal 3 5 2 2 2 3 2 3 2" xfId="9650"/>
    <cellStyle name="Normal 3 5 2 2 2 3 2 4" xfId="4910"/>
    <cellStyle name="Normal 3 5 2 2 2 3 2 4 2" xfId="10532"/>
    <cellStyle name="Normal 3 5 2 2 2 3 2 5" xfId="7540"/>
    <cellStyle name="Normal 3 5 2 2 2 3 3" xfId="1100"/>
    <cellStyle name="Normal 3 5 2 2 2 3 3 2" xfId="3534"/>
    <cellStyle name="Normal 3 5 2 2 2 3 3 2 2" xfId="9172"/>
    <cellStyle name="Normal 3 5 2 2 2 3 3 3" xfId="7062"/>
    <cellStyle name="Normal 3 5 2 2 2 3 4" xfId="1934"/>
    <cellStyle name="Normal 3 5 2 2 2 3 4 2" xfId="7882"/>
    <cellStyle name="Normal 3 5 2 2 2 3 5" xfId="3083"/>
    <cellStyle name="Normal 3 5 2 2 2 3 5 2" xfId="8736"/>
    <cellStyle name="Normal 3 5 2 2 2 3 6" xfId="4432"/>
    <cellStyle name="Normal 3 5 2 2 2 3 6 2" xfId="10054"/>
    <cellStyle name="Normal 3 5 2 2 2 3 7" xfId="5278"/>
    <cellStyle name="Normal 3 5 2 2 2 3 7 2" xfId="10801"/>
    <cellStyle name="Normal 3 5 2 2 2 3 8" xfId="5833"/>
    <cellStyle name="Normal 3 5 2 2 2 3 8 2" xfId="11170"/>
    <cellStyle name="Normal 3 5 2 2 2 3 9" xfId="6202"/>
    <cellStyle name="Normal 3 5 2 2 2 3 9 2" xfId="11537"/>
    <cellStyle name="Normal 3 5 2 2 2 4" xfId="783"/>
    <cellStyle name="Normal 3 5 2 2 2 4 10" xfId="6752"/>
    <cellStyle name="Normal 3 5 2 2 2 4 2" xfId="1487"/>
    <cellStyle name="Normal 3 5 2 2 2 4 2 2" xfId="2313"/>
    <cellStyle name="Normal 3 5 2 2 2 4 2 2 2" xfId="8261"/>
    <cellStyle name="Normal 3 5 2 2 2 4 2 3" xfId="3919"/>
    <cellStyle name="Normal 3 5 2 2 2 4 2 3 2" xfId="9551"/>
    <cellStyle name="Normal 3 5 2 2 2 4 2 4" xfId="4811"/>
    <cellStyle name="Normal 3 5 2 2 2 4 2 4 2" xfId="10433"/>
    <cellStyle name="Normal 3 5 2 2 2 4 2 5" xfId="7441"/>
    <cellStyle name="Normal 3 5 2 2 2 4 3" xfId="997"/>
    <cellStyle name="Normal 3 5 2 2 2 4 3 2" xfId="3431"/>
    <cellStyle name="Normal 3 5 2 2 2 4 3 2 2" xfId="9069"/>
    <cellStyle name="Normal 3 5 2 2 2 4 3 3" xfId="6959"/>
    <cellStyle name="Normal 3 5 2 2 2 4 4" xfId="1831"/>
    <cellStyle name="Normal 3 5 2 2 2 4 4 2" xfId="7779"/>
    <cellStyle name="Normal 3 5 2 2 2 4 5" xfId="3217"/>
    <cellStyle name="Normal 3 5 2 2 2 4 5 2" xfId="8862"/>
    <cellStyle name="Normal 3 5 2 2 2 4 6" xfId="4329"/>
    <cellStyle name="Normal 3 5 2 2 2 4 6 2" xfId="9951"/>
    <cellStyle name="Normal 3 5 2 2 2 4 7" xfId="5592"/>
    <cellStyle name="Normal 3 5 2 2 2 4 7 2" xfId="10929"/>
    <cellStyle name="Normal 3 5 2 2 2 4 8" xfId="5959"/>
    <cellStyle name="Normal 3 5 2 2 2 4 8 2" xfId="11296"/>
    <cellStyle name="Normal 3 5 2 2 2 4 9" xfId="6329"/>
    <cellStyle name="Normal 3 5 2 2 2 4 9 2" xfId="11663"/>
    <cellStyle name="Normal 3 5 2 2 2 5" xfId="1248"/>
    <cellStyle name="Normal 3 5 2 2 2 5 2" xfId="2074"/>
    <cellStyle name="Normal 3 5 2 2 2 5 2 2" xfId="8022"/>
    <cellStyle name="Normal 3 5 2 2 2 5 3" xfId="3680"/>
    <cellStyle name="Normal 3 5 2 2 2 5 3 2" xfId="9312"/>
    <cellStyle name="Normal 3 5 2 2 2 5 4" xfId="4572"/>
    <cellStyle name="Normal 3 5 2 2 2 5 4 2" xfId="10194"/>
    <cellStyle name="Normal 3 5 2 2 2 5 5" xfId="7202"/>
    <cellStyle name="Normal 3 5 2 2 2 6" xfId="1348"/>
    <cellStyle name="Normal 3 5 2 2 2 6 2" xfId="2174"/>
    <cellStyle name="Normal 3 5 2 2 2 6 2 2" xfId="8122"/>
    <cellStyle name="Normal 3 5 2 2 2 6 3" xfId="3780"/>
    <cellStyle name="Normal 3 5 2 2 2 6 3 2" xfId="9412"/>
    <cellStyle name="Normal 3 5 2 2 2 6 4" xfId="4672"/>
    <cellStyle name="Normal 3 5 2 2 2 6 4 2" xfId="10294"/>
    <cellStyle name="Normal 3 5 2 2 2 6 5" xfId="7302"/>
    <cellStyle name="Normal 3 5 2 2 2 7" xfId="1410"/>
    <cellStyle name="Normal 3 5 2 2 2 7 2" xfId="2236"/>
    <cellStyle name="Normal 3 5 2 2 2 7 2 2" xfId="8184"/>
    <cellStyle name="Normal 3 5 2 2 2 7 3" xfId="3842"/>
    <cellStyle name="Normal 3 5 2 2 2 7 3 2" xfId="9474"/>
    <cellStyle name="Normal 3 5 2 2 2 7 4" xfId="4734"/>
    <cellStyle name="Normal 3 5 2 2 2 7 4 2" xfId="10356"/>
    <cellStyle name="Normal 3 5 2 2 2 7 5" xfId="7364"/>
    <cellStyle name="Normal 3 5 2 2 2 8" xfId="1681"/>
    <cellStyle name="Normal 3 5 2 2 2 8 2" xfId="2507"/>
    <cellStyle name="Normal 3 5 2 2 2 8 2 2" xfId="8455"/>
    <cellStyle name="Normal 3 5 2 2 2 8 3" xfId="4113"/>
    <cellStyle name="Normal 3 5 2 2 2 8 3 2" xfId="9745"/>
    <cellStyle name="Normal 3 5 2 2 2 8 4" xfId="5005"/>
    <cellStyle name="Normal 3 5 2 2 2 8 4 2" xfId="10627"/>
    <cellStyle name="Normal 3 5 2 2 2 8 5" xfId="7635"/>
    <cellStyle name="Normal 3 5 2 2 2 9" xfId="884"/>
    <cellStyle name="Normal 3 5 2 2 2 9 2" xfId="3318"/>
    <cellStyle name="Normal 3 5 2 2 2 9 2 2" xfId="8961"/>
    <cellStyle name="Normal 3 5 2 2 2 9 3" xfId="6851"/>
    <cellStyle name="Normal 3 5 2 2 3" xfId="266"/>
    <cellStyle name="Normal 3 5 2 2 3 10" xfId="6129"/>
    <cellStyle name="Normal 3 5 2 2 3 10 2" xfId="11465"/>
    <cellStyle name="Normal 3 5 2 2 3 11" xfId="6566"/>
    <cellStyle name="Normal 3 5 2 2 3 2" xfId="822"/>
    <cellStyle name="Normal 3 5 2 2 3 2 2" xfId="1036"/>
    <cellStyle name="Normal 3 5 2 2 3 2 2 2" xfId="3470"/>
    <cellStyle name="Normal 3 5 2 2 3 2 2 2 2" xfId="9108"/>
    <cellStyle name="Normal 3 5 2 2 3 2 2 3" xfId="6998"/>
    <cellStyle name="Normal 3 5 2 2 3 2 3" xfId="1870"/>
    <cellStyle name="Normal 3 5 2 2 3 2 3 2" xfId="7818"/>
    <cellStyle name="Normal 3 5 2 2 3 2 4" xfId="3256"/>
    <cellStyle name="Normal 3 5 2 2 3 2 4 2" xfId="8901"/>
    <cellStyle name="Normal 3 5 2 2 3 2 5" xfId="4368"/>
    <cellStyle name="Normal 3 5 2 2 3 2 5 2" xfId="9990"/>
    <cellStyle name="Normal 3 5 2 2 3 2 6" xfId="5631"/>
    <cellStyle name="Normal 3 5 2 2 3 2 6 2" xfId="10968"/>
    <cellStyle name="Normal 3 5 2 2 3 2 7" xfId="5998"/>
    <cellStyle name="Normal 3 5 2 2 3 2 7 2" xfId="11335"/>
    <cellStyle name="Normal 3 5 2 2 3 2 8" xfId="6368"/>
    <cellStyle name="Normal 3 5 2 2 3 2 8 2" xfId="11702"/>
    <cellStyle name="Normal 3 5 2 2 3 2 9" xfId="6791"/>
    <cellStyle name="Normal 3 5 2 2 3 3" xfId="1526"/>
    <cellStyle name="Normal 3 5 2 2 3 3 2" xfId="2352"/>
    <cellStyle name="Normal 3 5 2 2 3 3 2 2" xfId="8300"/>
    <cellStyle name="Normal 3 5 2 2 3 3 3" xfId="3958"/>
    <cellStyle name="Normal 3 5 2 2 3 3 3 2" xfId="9590"/>
    <cellStyle name="Normal 3 5 2 2 3 3 4" xfId="4850"/>
    <cellStyle name="Normal 3 5 2 2 3 3 4 2" xfId="10472"/>
    <cellStyle name="Normal 3 5 2 2 3 3 5" xfId="7480"/>
    <cellStyle name="Normal 3 5 2 2 3 4" xfId="900"/>
    <cellStyle name="Normal 3 5 2 2 3 4 2" xfId="3334"/>
    <cellStyle name="Normal 3 5 2 2 3 4 2 2" xfId="8977"/>
    <cellStyle name="Normal 3 5 2 2 3 4 3" xfId="6867"/>
    <cellStyle name="Normal 3 5 2 2 3 5" xfId="1739"/>
    <cellStyle name="Normal 3 5 2 2 3 5 2" xfId="7687"/>
    <cellStyle name="Normal 3 5 2 2 3 6" xfId="3006"/>
    <cellStyle name="Normal 3 5 2 2 3 6 2" xfId="8664"/>
    <cellStyle name="Normal 3 5 2 2 3 7" xfId="4237"/>
    <cellStyle name="Normal 3 5 2 2 3 7 2" xfId="9859"/>
    <cellStyle name="Normal 3 5 2 2 3 8" xfId="5132"/>
    <cellStyle name="Normal 3 5 2 2 3 8 2" xfId="10729"/>
    <cellStyle name="Normal 3 5 2 2 3 9" xfId="5761"/>
    <cellStyle name="Normal 3 5 2 2 3 9 2" xfId="11098"/>
    <cellStyle name="Normal 3 5 2 2 4" xfId="310"/>
    <cellStyle name="Normal 3 5 2 2 4 10" xfId="6610"/>
    <cellStyle name="Normal 3 5 2 2 4 2" xfId="1570"/>
    <cellStyle name="Normal 3 5 2 2 4 2 2" xfId="2396"/>
    <cellStyle name="Normal 3 5 2 2 4 2 2 2" xfId="8344"/>
    <cellStyle name="Normal 3 5 2 2 4 2 3" xfId="4002"/>
    <cellStyle name="Normal 3 5 2 2 4 2 3 2" xfId="9634"/>
    <cellStyle name="Normal 3 5 2 2 4 2 4" xfId="4894"/>
    <cellStyle name="Normal 3 5 2 2 4 2 4 2" xfId="10516"/>
    <cellStyle name="Normal 3 5 2 2 4 2 5" xfId="7524"/>
    <cellStyle name="Normal 3 5 2 2 4 3" xfId="1082"/>
    <cellStyle name="Normal 3 5 2 2 4 3 2" xfId="3516"/>
    <cellStyle name="Normal 3 5 2 2 4 3 2 2" xfId="9154"/>
    <cellStyle name="Normal 3 5 2 2 4 3 3" xfId="7044"/>
    <cellStyle name="Normal 3 5 2 2 4 4" xfId="1916"/>
    <cellStyle name="Normal 3 5 2 2 4 4 2" xfId="7864"/>
    <cellStyle name="Normal 3 5 2 2 4 5" xfId="3062"/>
    <cellStyle name="Normal 3 5 2 2 4 5 2" xfId="8720"/>
    <cellStyle name="Normal 3 5 2 2 4 6" xfId="4414"/>
    <cellStyle name="Normal 3 5 2 2 4 6 2" xfId="10036"/>
    <cellStyle name="Normal 3 5 2 2 4 7" xfId="5216"/>
    <cellStyle name="Normal 3 5 2 2 4 7 2" xfId="10785"/>
    <cellStyle name="Normal 3 5 2 2 4 8" xfId="5817"/>
    <cellStyle name="Normal 3 5 2 2 4 8 2" xfId="11154"/>
    <cellStyle name="Normal 3 5 2 2 4 9" xfId="6185"/>
    <cellStyle name="Normal 3 5 2 2 4 9 2" xfId="11521"/>
    <cellStyle name="Normal 3 5 2 2 5" xfId="757"/>
    <cellStyle name="Normal 3 5 2 2 5 10" xfId="6726"/>
    <cellStyle name="Normal 3 5 2 2 5 2" xfId="1461"/>
    <cellStyle name="Normal 3 5 2 2 5 2 2" xfId="2287"/>
    <cellStyle name="Normal 3 5 2 2 5 2 2 2" xfId="8235"/>
    <cellStyle name="Normal 3 5 2 2 5 2 3" xfId="3893"/>
    <cellStyle name="Normal 3 5 2 2 5 2 3 2" xfId="9525"/>
    <cellStyle name="Normal 3 5 2 2 5 2 4" xfId="4785"/>
    <cellStyle name="Normal 3 5 2 2 5 2 4 2" xfId="10407"/>
    <cellStyle name="Normal 3 5 2 2 5 2 5" xfId="7415"/>
    <cellStyle name="Normal 3 5 2 2 5 3" xfId="971"/>
    <cellStyle name="Normal 3 5 2 2 5 3 2" xfId="3405"/>
    <cellStyle name="Normal 3 5 2 2 5 3 2 2" xfId="9043"/>
    <cellStyle name="Normal 3 5 2 2 5 3 3" xfId="6933"/>
    <cellStyle name="Normal 3 5 2 2 5 4" xfId="1805"/>
    <cellStyle name="Normal 3 5 2 2 5 4 2" xfId="7753"/>
    <cellStyle name="Normal 3 5 2 2 5 5" xfId="3191"/>
    <cellStyle name="Normal 3 5 2 2 5 5 2" xfId="8836"/>
    <cellStyle name="Normal 3 5 2 2 5 6" xfId="4303"/>
    <cellStyle name="Normal 3 5 2 2 5 6 2" xfId="9925"/>
    <cellStyle name="Normal 3 5 2 2 5 7" xfId="5566"/>
    <cellStyle name="Normal 3 5 2 2 5 7 2" xfId="10903"/>
    <cellStyle name="Normal 3 5 2 2 5 8" xfId="5933"/>
    <cellStyle name="Normal 3 5 2 2 5 8 2" xfId="11270"/>
    <cellStyle name="Normal 3 5 2 2 5 9" xfId="6303"/>
    <cellStyle name="Normal 3 5 2 2 5 9 2" xfId="11637"/>
    <cellStyle name="Normal 3 5 2 2 6" xfId="1210"/>
    <cellStyle name="Normal 3 5 2 2 6 2" xfId="2036"/>
    <cellStyle name="Normal 3 5 2 2 6 2 2" xfId="7984"/>
    <cellStyle name="Normal 3 5 2 2 6 3" xfId="3642"/>
    <cellStyle name="Normal 3 5 2 2 6 3 2" xfId="9274"/>
    <cellStyle name="Normal 3 5 2 2 6 4" xfId="4534"/>
    <cellStyle name="Normal 3 5 2 2 6 4 2" xfId="10156"/>
    <cellStyle name="Normal 3 5 2 2 6 5" xfId="7164"/>
    <cellStyle name="Normal 3 5 2 2 7" xfId="1310"/>
    <cellStyle name="Normal 3 5 2 2 7 2" xfId="2136"/>
    <cellStyle name="Normal 3 5 2 2 7 2 2" xfId="8084"/>
    <cellStyle name="Normal 3 5 2 2 7 3" xfId="3742"/>
    <cellStyle name="Normal 3 5 2 2 7 3 2" xfId="9374"/>
    <cellStyle name="Normal 3 5 2 2 7 4" xfId="4634"/>
    <cellStyle name="Normal 3 5 2 2 7 4 2" xfId="10256"/>
    <cellStyle name="Normal 3 5 2 2 7 5" xfId="7264"/>
    <cellStyle name="Normal 3 5 2 2 8" xfId="1372"/>
    <cellStyle name="Normal 3 5 2 2 8 2" xfId="2198"/>
    <cellStyle name="Normal 3 5 2 2 8 2 2" xfId="8146"/>
    <cellStyle name="Normal 3 5 2 2 8 3" xfId="3804"/>
    <cellStyle name="Normal 3 5 2 2 8 3 2" xfId="9436"/>
    <cellStyle name="Normal 3 5 2 2 8 4" xfId="4696"/>
    <cellStyle name="Normal 3 5 2 2 8 4 2" xfId="10318"/>
    <cellStyle name="Normal 3 5 2 2 8 5" xfId="7326"/>
    <cellStyle name="Normal 3 5 2 2 9" xfId="1665"/>
    <cellStyle name="Normal 3 5 2 2 9 2" xfId="2491"/>
    <cellStyle name="Normal 3 5 2 2 9 2 2" xfId="8439"/>
    <cellStyle name="Normal 3 5 2 2 9 3" xfId="4097"/>
    <cellStyle name="Normal 3 5 2 2 9 3 2" xfId="9729"/>
    <cellStyle name="Normal 3 5 2 2 9 4" xfId="4989"/>
    <cellStyle name="Normal 3 5 2 2 9 4 2" xfId="10611"/>
    <cellStyle name="Normal 3 5 2 2 9 5" xfId="7619"/>
    <cellStyle name="Normal 3 5 2 3" xfId="209"/>
    <cellStyle name="Normal 3 5 2 3 10" xfId="1715"/>
    <cellStyle name="Normal 3 5 2 3 10 2" xfId="2949"/>
    <cellStyle name="Normal 3 5 2 3 10 2 2" xfId="8609"/>
    <cellStyle name="Normal 3 5 2 3 10 3" xfId="7663"/>
    <cellStyle name="Normal 3 5 2 3 11" xfId="2591"/>
    <cellStyle name="Normal 3 5 2 3 11 2" xfId="8479"/>
    <cellStyle name="Normal 3 5 2 3 12" xfId="4213"/>
    <cellStyle name="Normal 3 5 2 3 12 2" xfId="9835"/>
    <cellStyle name="Normal 3 5 2 3 13" xfId="5075"/>
    <cellStyle name="Normal 3 5 2 3 13 2" xfId="10674"/>
    <cellStyle name="Normal 3 5 2 3 14" xfId="5706"/>
    <cellStyle name="Normal 3 5 2 3 14 2" xfId="11043"/>
    <cellStyle name="Normal 3 5 2 3 15" xfId="6074"/>
    <cellStyle name="Normal 3 5 2 3 15 2" xfId="11410"/>
    <cellStyle name="Normal 3 5 2 3 16" xfId="6511"/>
    <cellStyle name="Normal 3 5 2 3 2" xfId="276"/>
    <cellStyle name="Normal 3 5 2 3 2 10" xfId="6139"/>
    <cellStyle name="Normal 3 5 2 3 2 10 2" xfId="11475"/>
    <cellStyle name="Normal 3 5 2 3 2 11" xfId="6576"/>
    <cellStyle name="Normal 3 5 2 3 2 2" xfId="832"/>
    <cellStyle name="Normal 3 5 2 3 2 2 2" xfId="1046"/>
    <cellStyle name="Normal 3 5 2 3 2 2 2 2" xfId="3480"/>
    <cellStyle name="Normal 3 5 2 3 2 2 2 2 2" xfId="9118"/>
    <cellStyle name="Normal 3 5 2 3 2 2 2 3" xfId="7008"/>
    <cellStyle name="Normal 3 5 2 3 2 2 3" xfId="1880"/>
    <cellStyle name="Normal 3 5 2 3 2 2 3 2" xfId="7828"/>
    <cellStyle name="Normal 3 5 2 3 2 2 4" xfId="3266"/>
    <cellStyle name="Normal 3 5 2 3 2 2 4 2" xfId="8911"/>
    <cellStyle name="Normal 3 5 2 3 2 2 5" xfId="4378"/>
    <cellStyle name="Normal 3 5 2 3 2 2 5 2" xfId="10000"/>
    <cellStyle name="Normal 3 5 2 3 2 2 6" xfId="5641"/>
    <cellStyle name="Normal 3 5 2 3 2 2 6 2" xfId="10978"/>
    <cellStyle name="Normal 3 5 2 3 2 2 7" xfId="6008"/>
    <cellStyle name="Normal 3 5 2 3 2 2 7 2" xfId="11345"/>
    <cellStyle name="Normal 3 5 2 3 2 2 8" xfId="6378"/>
    <cellStyle name="Normal 3 5 2 3 2 2 8 2" xfId="11712"/>
    <cellStyle name="Normal 3 5 2 3 2 2 9" xfId="6801"/>
    <cellStyle name="Normal 3 5 2 3 2 3" xfId="1536"/>
    <cellStyle name="Normal 3 5 2 3 2 3 2" xfId="2362"/>
    <cellStyle name="Normal 3 5 2 3 2 3 2 2" xfId="8310"/>
    <cellStyle name="Normal 3 5 2 3 2 3 3" xfId="3968"/>
    <cellStyle name="Normal 3 5 2 3 2 3 3 2" xfId="9600"/>
    <cellStyle name="Normal 3 5 2 3 2 3 4" xfId="4860"/>
    <cellStyle name="Normal 3 5 2 3 2 3 4 2" xfId="10482"/>
    <cellStyle name="Normal 3 5 2 3 2 3 5" xfId="7490"/>
    <cellStyle name="Normal 3 5 2 3 2 4" xfId="909"/>
    <cellStyle name="Normal 3 5 2 3 2 4 2" xfId="3343"/>
    <cellStyle name="Normal 3 5 2 3 2 4 2 2" xfId="8985"/>
    <cellStyle name="Normal 3 5 2 3 2 4 3" xfId="6875"/>
    <cellStyle name="Normal 3 5 2 3 2 5" xfId="1747"/>
    <cellStyle name="Normal 3 5 2 3 2 5 2" xfId="7695"/>
    <cellStyle name="Normal 3 5 2 3 2 6" xfId="3016"/>
    <cellStyle name="Normal 3 5 2 3 2 6 2" xfId="8674"/>
    <cellStyle name="Normal 3 5 2 3 2 7" xfId="4245"/>
    <cellStyle name="Normal 3 5 2 3 2 7 2" xfId="9867"/>
    <cellStyle name="Normal 3 5 2 3 2 8" xfId="5142"/>
    <cellStyle name="Normal 3 5 2 3 2 8 2" xfId="10739"/>
    <cellStyle name="Normal 3 5 2 3 2 9" xfId="5771"/>
    <cellStyle name="Normal 3 5 2 3 2 9 2" xfId="11108"/>
    <cellStyle name="Normal 3 5 2 3 3" xfId="378"/>
    <cellStyle name="Normal 3 5 2 3 3 10" xfId="6618"/>
    <cellStyle name="Normal 3 5 2 3 3 2" xfId="1578"/>
    <cellStyle name="Normal 3 5 2 3 3 2 2" xfId="2404"/>
    <cellStyle name="Normal 3 5 2 3 3 2 2 2" xfId="8352"/>
    <cellStyle name="Normal 3 5 2 3 3 2 3" xfId="4010"/>
    <cellStyle name="Normal 3 5 2 3 3 2 3 2" xfId="9642"/>
    <cellStyle name="Normal 3 5 2 3 3 2 4" xfId="4902"/>
    <cellStyle name="Normal 3 5 2 3 3 2 4 2" xfId="10524"/>
    <cellStyle name="Normal 3 5 2 3 3 2 5" xfId="7532"/>
    <cellStyle name="Normal 3 5 2 3 3 3" xfId="1092"/>
    <cellStyle name="Normal 3 5 2 3 3 3 2" xfId="3526"/>
    <cellStyle name="Normal 3 5 2 3 3 3 2 2" xfId="9164"/>
    <cellStyle name="Normal 3 5 2 3 3 3 3" xfId="7054"/>
    <cellStyle name="Normal 3 5 2 3 3 4" xfId="1926"/>
    <cellStyle name="Normal 3 5 2 3 3 4 2" xfId="7874"/>
    <cellStyle name="Normal 3 5 2 3 3 5" xfId="3075"/>
    <cellStyle name="Normal 3 5 2 3 3 5 2" xfId="8728"/>
    <cellStyle name="Normal 3 5 2 3 3 6" xfId="4424"/>
    <cellStyle name="Normal 3 5 2 3 3 6 2" xfId="10046"/>
    <cellStyle name="Normal 3 5 2 3 3 7" xfId="5270"/>
    <cellStyle name="Normal 3 5 2 3 3 7 2" xfId="10793"/>
    <cellStyle name="Normal 3 5 2 3 3 8" xfId="5825"/>
    <cellStyle name="Normal 3 5 2 3 3 8 2" xfId="11162"/>
    <cellStyle name="Normal 3 5 2 3 3 9" xfId="6194"/>
    <cellStyle name="Normal 3 5 2 3 3 9 2" xfId="11529"/>
    <cellStyle name="Normal 3 5 2 3 4" xfId="767"/>
    <cellStyle name="Normal 3 5 2 3 4 10" xfId="6736"/>
    <cellStyle name="Normal 3 5 2 3 4 2" xfId="1471"/>
    <cellStyle name="Normal 3 5 2 3 4 2 2" xfId="2297"/>
    <cellStyle name="Normal 3 5 2 3 4 2 2 2" xfId="8245"/>
    <cellStyle name="Normal 3 5 2 3 4 2 3" xfId="3903"/>
    <cellStyle name="Normal 3 5 2 3 4 2 3 2" xfId="9535"/>
    <cellStyle name="Normal 3 5 2 3 4 2 4" xfId="4795"/>
    <cellStyle name="Normal 3 5 2 3 4 2 4 2" xfId="10417"/>
    <cellStyle name="Normal 3 5 2 3 4 2 5" xfId="7425"/>
    <cellStyle name="Normal 3 5 2 3 4 3" xfId="981"/>
    <cellStyle name="Normal 3 5 2 3 4 3 2" xfId="3415"/>
    <cellStyle name="Normal 3 5 2 3 4 3 2 2" xfId="9053"/>
    <cellStyle name="Normal 3 5 2 3 4 3 3" xfId="6943"/>
    <cellStyle name="Normal 3 5 2 3 4 4" xfId="1815"/>
    <cellStyle name="Normal 3 5 2 3 4 4 2" xfId="7763"/>
    <cellStyle name="Normal 3 5 2 3 4 5" xfId="3201"/>
    <cellStyle name="Normal 3 5 2 3 4 5 2" xfId="8846"/>
    <cellStyle name="Normal 3 5 2 3 4 6" xfId="4313"/>
    <cellStyle name="Normal 3 5 2 3 4 6 2" xfId="9935"/>
    <cellStyle name="Normal 3 5 2 3 4 7" xfId="5576"/>
    <cellStyle name="Normal 3 5 2 3 4 7 2" xfId="10913"/>
    <cellStyle name="Normal 3 5 2 3 4 8" xfId="5943"/>
    <cellStyle name="Normal 3 5 2 3 4 8 2" xfId="11280"/>
    <cellStyle name="Normal 3 5 2 3 4 9" xfId="6313"/>
    <cellStyle name="Normal 3 5 2 3 4 9 2" xfId="11647"/>
    <cellStyle name="Normal 3 5 2 3 5" xfId="1222"/>
    <cellStyle name="Normal 3 5 2 3 5 2" xfId="2048"/>
    <cellStyle name="Normal 3 5 2 3 5 2 2" xfId="7996"/>
    <cellStyle name="Normal 3 5 2 3 5 3" xfId="3654"/>
    <cellStyle name="Normal 3 5 2 3 5 3 2" xfId="9286"/>
    <cellStyle name="Normal 3 5 2 3 5 4" xfId="4546"/>
    <cellStyle name="Normal 3 5 2 3 5 4 2" xfId="10168"/>
    <cellStyle name="Normal 3 5 2 3 5 5" xfId="7176"/>
    <cellStyle name="Normal 3 5 2 3 6" xfId="1322"/>
    <cellStyle name="Normal 3 5 2 3 6 2" xfId="2148"/>
    <cellStyle name="Normal 3 5 2 3 6 2 2" xfId="8096"/>
    <cellStyle name="Normal 3 5 2 3 6 3" xfId="3754"/>
    <cellStyle name="Normal 3 5 2 3 6 3 2" xfId="9386"/>
    <cellStyle name="Normal 3 5 2 3 6 4" xfId="4646"/>
    <cellStyle name="Normal 3 5 2 3 6 4 2" xfId="10268"/>
    <cellStyle name="Normal 3 5 2 3 6 5" xfId="7276"/>
    <cellStyle name="Normal 3 5 2 3 7" xfId="1384"/>
    <cellStyle name="Normal 3 5 2 3 7 2" xfId="2210"/>
    <cellStyle name="Normal 3 5 2 3 7 2 2" xfId="8158"/>
    <cellStyle name="Normal 3 5 2 3 7 3" xfId="3816"/>
    <cellStyle name="Normal 3 5 2 3 7 3 2" xfId="9448"/>
    <cellStyle name="Normal 3 5 2 3 7 4" xfId="4708"/>
    <cellStyle name="Normal 3 5 2 3 7 4 2" xfId="10330"/>
    <cellStyle name="Normal 3 5 2 3 7 5" xfId="7338"/>
    <cellStyle name="Normal 3 5 2 3 8" xfId="1673"/>
    <cellStyle name="Normal 3 5 2 3 8 2" xfId="2499"/>
    <cellStyle name="Normal 3 5 2 3 8 2 2" xfId="8447"/>
    <cellStyle name="Normal 3 5 2 3 8 3" xfId="4105"/>
    <cellStyle name="Normal 3 5 2 3 8 3 2" xfId="9737"/>
    <cellStyle name="Normal 3 5 2 3 8 4" xfId="4997"/>
    <cellStyle name="Normal 3 5 2 3 8 4 2" xfId="10619"/>
    <cellStyle name="Normal 3 5 2 3 8 5" xfId="7627"/>
    <cellStyle name="Normal 3 5 2 3 9" xfId="876"/>
    <cellStyle name="Normal 3 5 2 3 9 2" xfId="3310"/>
    <cellStyle name="Normal 3 5 2 3 9 2 2" xfId="8953"/>
    <cellStyle name="Normal 3 5 2 3 9 3" xfId="6843"/>
    <cellStyle name="Normal 3 5 2 4" xfId="180"/>
    <cellStyle name="Normal 3 5 2 4 10" xfId="4229"/>
    <cellStyle name="Normal 3 5 2 4 10 2" xfId="9851"/>
    <cellStyle name="Normal 3 5 2 4 11" xfId="5046"/>
    <cellStyle name="Normal 3 5 2 4 11 2" xfId="10649"/>
    <cellStyle name="Normal 3 5 2 4 12" xfId="5681"/>
    <cellStyle name="Normal 3 5 2 4 12 2" xfId="11018"/>
    <cellStyle name="Normal 3 5 2 4 13" xfId="6049"/>
    <cellStyle name="Normal 3 5 2 4 13 2" xfId="11385"/>
    <cellStyle name="Normal 3 5 2 4 14" xfId="6486"/>
    <cellStyle name="Normal 3 5 2 4 2" xfId="251"/>
    <cellStyle name="Normal 3 5 2 4 2 10" xfId="6114"/>
    <cellStyle name="Normal 3 5 2 4 2 10 2" xfId="11450"/>
    <cellStyle name="Normal 3 5 2 4 2 11" xfId="6551"/>
    <cellStyle name="Normal 3 5 2 4 2 2" xfId="807"/>
    <cellStyle name="Normal 3 5 2 4 2 2 2" xfId="1280"/>
    <cellStyle name="Normal 3 5 2 4 2 2 2 2" xfId="3712"/>
    <cellStyle name="Normal 3 5 2 4 2 2 2 2 2" xfId="9344"/>
    <cellStyle name="Normal 3 5 2 4 2 2 2 3" xfId="7234"/>
    <cellStyle name="Normal 3 5 2 4 2 2 3" xfId="2106"/>
    <cellStyle name="Normal 3 5 2 4 2 2 3 2" xfId="8054"/>
    <cellStyle name="Normal 3 5 2 4 2 2 4" xfId="3241"/>
    <cellStyle name="Normal 3 5 2 4 2 2 4 2" xfId="8886"/>
    <cellStyle name="Normal 3 5 2 4 2 2 5" xfId="4604"/>
    <cellStyle name="Normal 3 5 2 4 2 2 5 2" xfId="10226"/>
    <cellStyle name="Normal 3 5 2 4 2 2 6" xfId="5616"/>
    <cellStyle name="Normal 3 5 2 4 2 2 6 2" xfId="10953"/>
    <cellStyle name="Normal 3 5 2 4 2 2 7" xfId="5983"/>
    <cellStyle name="Normal 3 5 2 4 2 2 7 2" xfId="11320"/>
    <cellStyle name="Normal 3 5 2 4 2 2 8" xfId="6353"/>
    <cellStyle name="Normal 3 5 2 4 2 2 8 2" xfId="11687"/>
    <cellStyle name="Normal 3 5 2 4 2 2 9" xfId="6776"/>
    <cellStyle name="Normal 3 5 2 4 2 3" xfId="1511"/>
    <cellStyle name="Normal 3 5 2 4 2 3 2" xfId="2337"/>
    <cellStyle name="Normal 3 5 2 4 2 3 2 2" xfId="8285"/>
    <cellStyle name="Normal 3 5 2 4 2 3 3" xfId="3943"/>
    <cellStyle name="Normal 3 5 2 4 2 3 3 2" xfId="9575"/>
    <cellStyle name="Normal 3 5 2 4 2 3 4" xfId="4835"/>
    <cellStyle name="Normal 3 5 2 4 2 3 4 2" xfId="10457"/>
    <cellStyle name="Normal 3 5 2 4 2 3 5" xfId="7465"/>
    <cellStyle name="Normal 3 5 2 4 2 4" xfId="1021"/>
    <cellStyle name="Normal 3 5 2 4 2 4 2" xfId="3455"/>
    <cellStyle name="Normal 3 5 2 4 2 4 2 2" xfId="9093"/>
    <cellStyle name="Normal 3 5 2 4 2 4 3" xfId="6983"/>
    <cellStyle name="Normal 3 5 2 4 2 5" xfId="1855"/>
    <cellStyle name="Normal 3 5 2 4 2 5 2" xfId="7803"/>
    <cellStyle name="Normal 3 5 2 4 2 6" xfId="2991"/>
    <cellStyle name="Normal 3 5 2 4 2 6 2" xfId="8649"/>
    <cellStyle name="Normal 3 5 2 4 2 7" xfId="4353"/>
    <cellStyle name="Normal 3 5 2 4 2 7 2" xfId="9975"/>
    <cellStyle name="Normal 3 5 2 4 2 8" xfId="5117"/>
    <cellStyle name="Normal 3 5 2 4 2 8 2" xfId="10714"/>
    <cellStyle name="Normal 3 5 2 4 2 9" xfId="5746"/>
    <cellStyle name="Normal 3 5 2 4 2 9 2" xfId="11083"/>
    <cellStyle name="Normal 3 5 2 4 3" xfId="742"/>
    <cellStyle name="Normal 3 5 2 4 3 10" xfId="6711"/>
    <cellStyle name="Normal 3 5 2 4 3 2" xfId="1446"/>
    <cellStyle name="Normal 3 5 2 4 3 2 2" xfId="2272"/>
    <cellStyle name="Normal 3 5 2 4 3 2 2 2" xfId="8220"/>
    <cellStyle name="Normal 3 5 2 4 3 2 3" xfId="3878"/>
    <cellStyle name="Normal 3 5 2 4 3 2 3 2" xfId="9510"/>
    <cellStyle name="Normal 3 5 2 4 3 2 4" xfId="4770"/>
    <cellStyle name="Normal 3 5 2 4 3 2 4 2" xfId="10392"/>
    <cellStyle name="Normal 3 5 2 4 3 2 5" xfId="7400"/>
    <cellStyle name="Normal 3 5 2 4 3 3" xfId="955"/>
    <cellStyle name="Normal 3 5 2 4 3 3 2" xfId="3389"/>
    <cellStyle name="Normal 3 5 2 4 3 3 2 2" xfId="9028"/>
    <cellStyle name="Normal 3 5 2 4 3 3 3" xfId="6918"/>
    <cellStyle name="Normal 3 5 2 4 3 4" xfId="1790"/>
    <cellStyle name="Normal 3 5 2 4 3 4 2" xfId="7738"/>
    <cellStyle name="Normal 3 5 2 4 3 5" xfId="3176"/>
    <cellStyle name="Normal 3 5 2 4 3 5 2" xfId="8821"/>
    <cellStyle name="Normal 3 5 2 4 3 6" xfId="4288"/>
    <cellStyle name="Normal 3 5 2 4 3 6 2" xfId="9910"/>
    <cellStyle name="Normal 3 5 2 4 3 7" xfId="5551"/>
    <cellStyle name="Normal 3 5 2 4 3 7 2" xfId="10888"/>
    <cellStyle name="Normal 3 5 2 4 3 8" xfId="5918"/>
    <cellStyle name="Normal 3 5 2 4 3 8 2" xfId="11255"/>
    <cellStyle name="Normal 3 5 2 4 3 9" xfId="6288"/>
    <cellStyle name="Normal 3 5 2 4 3 9 2" xfId="11622"/>
    <cellStyle name="Normal 3 5 2 4 4" xfId="1234"/>
    <cellStyle name="Normal 3 5 2 4 4 2" xfId="2060"/>
    <cellStyle name="Normal 3 5 2 4 4 2 2" xfId="8008"/>
    <cellStyle name="Normal 3 5 2 4 4 3" xfId="3666"/>
    <cellStyle name="Normal 3 5 2 4 4 3 2" xfId="9298"/>
    <cellStyle name="Normal 3 5 2 4 4 4" xfId="4558"/>
    <cellStyle name="Normal 3 5 2 4 4 4 2" xfId="10180"/>
    <cellStyle name="Normal 3 5 2 4 4 5" xfId="7188"/>
    <cellStyle name="Normal 3 5 2 4 5" xfId="1334"/>
    <cellStyle name="Normal 3 5 2 4 5 2" xfId="2160"/>
    <cellStyle name="Normal 3 5 2 4 5 2 2" xfId="8108"/>
    <cellStyle name="Normal 3 5 2 4 5 3" xfId="3766"/>
    <cellStyle name="Normal 3 5 2 4 5 3 2" xfId="9398"/>
    <cellStyle name="Normal 3 5 2 4 5 4" xfId="4658"/>
    <cellStyle name="Normal 3 5 2 4 5 4 2" xfId="10280"/>
    <cellStyle name="Normal 3 5 2 4 5 5" xfId="7288"/>
    <cellStyle name="Normal 3 5 2 4 6" xfId="1396"/>
    <cellStyle name="Normal 3 5 2 4 6 2" xfId="2222"/>
    <cellStyle name="Normal 3 5 2 4 6 2 2" xfId="8170"/>
    <cellStyle name="Normal 3 5 2 4 6 3" xfId="3828"/>
    <cellStyle name="Normal 3 5 2 4 6 3 2" xfId="9460"/>
    <cellStyle name="Normal 3 5 2 4 6 4" xfId="4720"/>
    <cellStyle name="Normal 3 5 2 4 6 4 2" xfId="10342"/>
    <cellStyle name="Normal 3 5 2 4 6 5" xfId="7350"/>
    <cellStyle name="Normal 3 5 2 4 7" xfId="892"/>
    <cellStyle name="Normal 3 5 2 4 7 2" xfId="3326"/>
    <cellStyle name="Normal 3 5 2 4 7 2 2" xfId="8969"/>
    <cellStyle name="Normal 3 5 2 4 7 3" xfId="6859"/>
    <cellStyle name="Normal 3 5 2 4 8" xfId="1731"/>
    <cellStyle name="Normal 3 5 2 4 8 2" xfId="7679"/>
    <cellStyle name="Normal 3 5 2 4 9" xfId="2920"/>
    <cellStyle name="Normal 3 5 2 4 9 2" xfId="8584"/>
    <cellStyle name="Normal 3 5 2 5" xfId="241"/>
    <cellStyle name="Normal 3 5 2 5 10" xfId="6104"/>
    <cellStyle name="Normal 3 5 2 5 10 2" xfId="11440"/>
    <cellStyle name="Normal 3 5 2 5 11" xfId="6541"/>
    <cellStyle name="Normal 3 5 2 5 2" xfId="797"/>
    <cellStyle name="Normal 3 5 2 5 2 2" xfId="1258"/>
    <cellStyle name="Normal 3 5 2 5 2 2 2" xfId="3690"/>
    <cellStyle name="Normal 3 5 2 5 2 2 2 2" xfId="9322"/>
    <cellStyle name="Normal 3 5 2 5 2 2 3" xfId="7212"/>
    <cellStyle name="Normal 3 5 2 5 2 3" xfId="2084"/>
    <cellStyle name="Normal 3 5 2 5 2 3 2" xfId="8032"/>
    <cellStyle name="Normal 3 5 2 5 2 4" xfId="3231"/>
    <cellStyle name="Normal 3 5 2 5 2 4 2" xfId="8876"/>
    <cellStyle name="Normal 3 5 2 5 2 5" xfId="4582"/>
    <cellStyle name="Normal 3 5 2 5 2 5 2" xfId="10204"/>
    <cellStyle name="Normal 3 5 2 5 2 6" xfId="5606"/>
    <cellStyle name="Normal 3 5 2 5 2 6 2" xfId="10943"/>
    <cellStyle name="Normal 3 5 2 5 2 7" xfId="5973"/>
    <cellStyle name="Normal 3 5 2 5 2 7 2" xfId="11310"/>
    <cellStyle name="Normal 3 5 2 5 2 8" xfId="6343"/>
    <cellStyle name="Normal 3 5 2 5 2 8 2" xfId="11677"/>
    <cellStyle name="Normal 3 5 2 5 2 9" xfId="6766"/>
    <cellStyle name="Normal 3 5 2 5 3" xfId="1501"/>
    <cellStyle name="Normal 3 5 2 5 3 2" xfId="2327"/>
    <cellStyle name="Normal 3 5 2 5 3 2 2" xfId="8275"/>
    <cellStyle name="Normal 3 5 2 5 3 3" xfId="3933"/>
    <cellStyle name="Normal 3 5 2 5 3 3 2" xfId="9565"/>
    <cellStyle name="Normal 3 5 2 5 3 4" xfId="4825"/>
    <cellStyle name="Normal 3 5 2 5 3 4 2" xfId="10447"/>
    <cellStyle name="Normal 3 5 2 5 3 5" xfId="7455"/>
    <cellStyle name="Normal 3 5 2 5 4" xfId="1011"/>
    <cellStyle name="Normal 3 5 2 5 4 2" xfId="3445"/>
    <cellStyle name="Normal 3 5 2 5 4 2 2" xfId="9083"/>
    <cellStyle name="Normal 3 5 2 5 4 3" xfId="6973"/>
    <cellStyle name="Normal 3 5 2 5 5" xfId="1845"/>
    <cellStyle name="Normal 3 5 2 5 5 2" xfId="7793"/>
    <cellStyle name="Normal 3 5 2 5 6" xfId="2981"/>
    <cellStyle name="Normal 3 5 2 5 6 2" xfId="8639"/>
    <cellStyle name="Normal 3 5 2 5 7" xfId="4343"/>
    <cellStyle name="Normal 3 5 2 5 7 2" xfId="9965"/>
    <cellStyle name="Normal 3 5 2 5 8" xfId="5107"/>
    <cellStyle name="Normal 3 5 2 5 8 2" xfId="10704"/>
    <cellStyle name="Normal 3 5 2 5 9" xfId="5736"/>
    <cellStyle name="Normal 3 5 2 5 9 2" xfId="11073"/>
    <cellStyle name="Normal 3 5 2 6" xfId="302"/>
    <cellStyle name="Normal 3 5 2 6 10" xfId="6602"/>
    <cellStyle name="Normal 3 5 2 6 2" xfId="1562"/>
    <cellStyle name="Normal 3 5 2 6 2 2" xfId="2388"/>
    <cellStyle name="Normal 3 5 2 6 2 2 2" xfId="8336"/>
    <cellStyle name="Normal 3 5 2 6 2 3" xfId="3994"/>
    <cellStyle name="Normal 3 5 2 6 2 3 2" xfId="9626"/>
    <cellStyle name="Normal 3 5 2 6 2 4" xfId="4886"/>
    <cellStyle name="Normal 3 5 2 6 2 4 2" xfId="10508"/>
    <cellStyle name="Normal 3 5 2 6 2 5" xfId="7516"/>
    <cellStyle name="Normal 3 5 2 6 3" xfId="1074"/>
    <cellStyle name="Normal 3 5 2 6 3 2" xfId="3508"/>
    <cellStyle name="Normal 3 5 2 6 3 2 2" xfId="9146"/>
    <cellStyle name="Normal 3 5 2 6 3 3" xfId="7036"/>
    <cellStyle name="Normal 3 5 2 6 4" xfId="1908"/>
    <cellStyle name="Normal 3 5 2 6 4 2" xfId="7856"/>
    <cellStyle name="Normal 3 5 2 6 5" xfId="3054"/>
    <cellStyle name="Normal 3 5 2 6 5 2" xfId="8712"/>
    <cellStyle name="Normal 3 5 2 6 6" xfId="4406"/>
    <cellStyle name="Normal 3 5 2 6 6 2" xfId="10028"/>
    <cellStyle name="Normal 3 5 2 6 7" xfId="5208"/>
    <cellStyle name="Normal 3 5 2 6 7 2" xfId="10777"/>
    <cellStyle name="Normal 3 5 2 6 8" xfId="5809"/>
    <cellStyle name="Normal 3 5 2 6 8 2" xfId="11146"/>
    <cellStyle name="Normal 3 5 2 6 9" xfId="6177"/>
    <cellStyle name="Normal 3 5 2 6 9 2" xfId="11513"/>
    <cellStyle name="Normal 3 5 2 7" xfId="732"/>
    <cellStyle name="Normal 3 5 2 7 10" xfId="6701"/>
    <cellStyle name="Normal 3 5 2 7 2" xfId="1436"/>
    <cellStyle name="Normal 3 5 2 7 2 2" xfId="2262"/>
    <cellStyle name="Normal 3 5 2 7 2 2 2" xfId="8210"/>
    <cellStyle name="Normal 3 5 2 7 2 3" xfId="3868"/>
    <cellStyle name="Normal 3 5 2 7 2 3 2" xfId="9500"/>
    <cellStyle name="Normal 3 5 2 7 2 4" xfId="4760"/>
    <cellStyle name="Normal 3 5 2 7 2 4 2" xfId="10382"/>
    <cellStyle name="Normal 3 5 2 7 2 5" xfId="7390"/>
    <cellStyle name="Normal 3 5 2 7 3" xfId="943"/>
    <cellStyle name="Normal 3 5 2 7 3 2" xfId="3377"/>
    <cellStyle name="Normal 3 5 2 7 3 2 2" xfId="9018"/>
    <cellStyle name="Normal 3 5 2 7 3 3" xfId="6908"/>
    <cellStyle name="Normal 3 5 2 7 4" xfId="1780"/>
    <cellStyle name="Normal 3 5 2 7 4 2" xfId="7728"/>
    <cellStyle name="Normal 3 5 2 7 5" xfId="3166"/>
    <cellStyle name="Normal 3 5 2 7 5 2" xfId="8811"/>
    <cellStyle name="Normal 3 5 2 7 6" xfId="4278"/>
    <cellStyle name="Normal 3 5 2 7 6 2" xfId="9900"/>
    <cellStyle name="Normal 3 5 2 7 7" xfId="5541"/>
    <cellStyle name="Normal 3 5 2 7 7 2" xfId="10878"/>
    <cellStyle name="Normal 3 5 2 7 8" xfId="5908"/>
    <cellStyle name="Normal 3 5 2 7 8 2" xfId="11245"/>
    <cellStyle name="Normal 3 5 2 7 9" xfId="6278"/>
    <cellStyle name="Normal 3 5 2 7 9 2" xfId="11612"/>
    <cellStyle name="Normal 3 5 2 8" xfId="1196"/>
    <cellStyle name="Normal 3 5 2 8 2" xfId="2022"/>
    <cellStyle name="Normal 3 5 2 8 2 2" xfId="7970"/>
    <cellStyle name="Normal 3 5 2 8 3" xfId="3628"/>
    <cellStyle name="Normal 3 5 2 8 3 2" xfId="9260"/>
    <cellStyle name="Normal 3 5 2 8 4" xfId="4520"/>
    <cellStyle name="Normal 3 5 2 8 4 2" xfId="10142"/>
    <cellStyle name="Normal 3 5 2 8 5" xfId="7150"/>
    <cellStyle name="Normal 3 5 2 9" xfId="1296"/>
    <cellStyle name="Normal 3 5 2 9 2" xfId="2122"/>
    <cellStyle name="Normal 3 5 2 9 2 2" xfId="8070"/>
    <cellStyle name="Normal 3 5 2 9 3" xfId="3728"/>
    <cellStyle name="Normal 3 5 2 9 3 2" xfId="9360"/>
    <cellStyle name="Normal 3 5 2 9 4" xfId="4620"/>
    <cellStyle name="Normal 3 5 2 9 4 2" xfId="10242"/>
    <cellStyle name="Normal 3 5 2 9 5" xfId="7250"/>
    <cellStyle name="Normal 3 5 20" xfId="6472"/>
    <cellStyle name="Normal 3 5 3" xfId="194"/>
    <cellStyle name="Normal 3 5 3 10" xfId="863"/>
    <cellStyle name="Normal 3 5 3 10 2" xfId="3297"/>
    <cellStyle name="Normal 3 5 3 10 2 2" xfId="8941"/>
    <cellStyle name="Normal 3 5 3 10 3" xfId="6831"/>
    <cellStyle name="Normal 3 5 3 11" xfId="1703"/>
    <cellStyle name="Normal 3 5 3 11 2" xfId="2934"/>
    <cellStyle name="Normal 3 5 3 11 2 2" xfId="8595"/>
    <cellStyle name="Normal 3 5 3 11 3" xfId="7651"/>
    <cellStyle name="Normal 3 5 3 12" xfId="2530"/>
    <cellStyle name="Normal 3 5 3 12 2" xfId="8467"/>
    <cellStyle name="Normal 3 5 3 13" xfId="4201"/>
    <cellStyle name="Normal 3 5 3 13 2" xfId="9823"/>
    <cellStyle name="Normal 3 5 3 14" xfId="5060"/>
    <cellStyle name="Normal 3 5 3 14 2" xfId="10660"/>
    <cellStyle name="Normal 3 5 3 15" xfId="5692"/>
    <cellStyle name="Normal 3 5 3 15 2" xfId="11029"/>
    <cellStyle name="Normal 3 5 3 16" xfId="6060"/>
    <cellStyle name="Normal 3 5 3 16 2" xfId="11396"/>
    <cellStyle name="Normal 3 5 3 17" xfId="6497"/>
    <cellStyle name="Normal 3 5 3 2" xfId="223"/>
    <cellStyle name="Normal 3 5 3 2 10" xfId="1719"/>
    <cellStyle name="Normal 3 5 3 2 10 2" xfId="2963"/>
    <cellStyle name="Normal 3 5 3 2 10 2 2" xfId="8621"/>
    <cellStyle name="Normal 3 5 3 2 10 3" xfId="7667"/>
    <cellStyle name="Normal 3 5 3 2 11" xfId="2595"/>
    <cellStyle name="Normal 3 5 3 2 11 2" xfId="8483"/>
    <cellStyle name="Normal 3 5 3 2 12" xfId="4217"/>
    <cellStyle name="Normal 3 5 3 2 12 2" xfId="9839"/>
    <cellStyle name="Normal 3 5 3 2 13" xfId="5089"/>
    <cellStyle name="Normal 3 5 3 2 13 2" xfId="10686"/>
    <cellStyle name="Normal 3 5 3 2 14" xfId="5718"/>
    <cellStyle name="Normal 3 5 3 2 14 2" xfId="11055"/>
    <cellStyle name="Normal 3 5 3 2 15" xfId="6086"/>
    <cellStyle name="Normal 3 5 3 2 15 2" xfId="11422"/>
    <cellStyle name="Normal 3 5 3 2 16" xfId="6523"/>
    <cellStyle name="Normal 3 5 3 2 2" xfId="288"/>
    <cellStyle name="Normal 3 5 3 2 2 10" xfId="6151"/>
    <cellStyle name="Normal 3 5 3 2 2 10 2" xfId="11487"/>
    <cellStyle name="Normal 3 5 3 2 2 11" xfId="6588"/>
    <cellStyle name="Normal 3 5 3 2 2 2" xfId="844"/>
    <cellStyle name="Normal 3 5 3 2 2 2 2" xfId="1058"/>
    <cellStyle name="Normal 3 5 3 2 2 2 2 2" xfId="3492"/>
    <cellStyle name="Normal 3 5 3 2 2 2 2 2 2" xfId="9130"/>
    <cellStyle name="Normal 3 5 3 2 2 2 2 3" xfId="7020"/>
    <cellStyle name="Normal 3 5 3 2 2 2 3" xfId="1892"/>
    <cellStyle name="Normal 3 5 3 2 2 2 3 2" xfId="7840"/>
    <cellStyle name="Normal 3 5 3 2 2 2 4" xfId="3278"/>
    <cellStyle name="Normal 3 5 3 2 2 2 4 2" xfId="8923"/>
    <cellStyle name="Normal 3 5 3 2 2 2 5" xfId="4390"/>
    <cellStyle name="Normal 3 5 3 2 2 2 5 2" xfId="10012"/>
    <cellStyle name="Normal 3 5 3 2 2 2 6" xfId="5653"/>
    <cellStyle name="Normal 3 5 3 2 2 2 6 2" xfId="10990"/>
    <cellStyle name="Normal 3 5 3 2 2 2 7" xfId="6020"/>
    <cellStyle name="Normal 3 5 3 2 2 2 7 2" xfId="11357"/>
    <cellStyle name="Normal 3 5 3 2 2 2 8" xfId="6390"/>
    <cellStyle name="Normal 3 5 3 2 2 2 8 2" xfId="11724"/>
    <cellStyle name="Normal 3 5 3 2 2 2 9" xfId="6813"/>
    <cellStyle name="Normal 3 5 3 2 2 3" xfId="1548"/>
    <cellStyle name="Normal 3 5 3 2 2 3 2" xfId="2374"/>
    <cellStyle name="Normal 3 5 3 2 2 3 2 2" xfId="8322"/>
    <cellStyle name="Normal 3 5 3 2 2 3 3" xfId="3980"/>
    <cellStyle name="Normal 3 5 3 2 2 3 3 2" xfId="9612"/>
    <cellStyle name="Normal 3 5 3 2 2 3 4" xfId="4872"/>
    <cellStyle name="Normal 3 5 3 2 2 3 4 2" xfId="10494"/>
    <cellStyle name="Normal 3 5 3 2 2 3 5" xfId="7502"/>
    <cellStyle name="Normal 3 5 3 2 2 4" xfId="913"/>
    <cellStyle name="Normal 3 5 3 2 2 4 2" xfId="3347"/>
    <cellStyle name="Normal 3 5 3 2 2 4 2 2" xfId="8989"/>
    <cellStyle name="Normal 3 5 3 2 2 4 3" xfId="6879"/>
    <cellStyle name="Normal 3 5 3 2 2 5" xfId="1751"/>
    <cellStyle name="Normal 3 5 3 2 2 5 2" xfId="7699"/>
    <cellStyle name="Normal 3 5 3 2 2 6" xfId="3028"/>
    <cellStyle name="Normal 3 5 3 2 2 6 2" xfId="8686"/>
    <cellStyle name="Normal 3 5 3 2 2 7" xfId="4249"/>
    <cellStyle name="Normal 3 5 3 2 2 7 2" xfId="9871"/>
    <cellStyle name="Normal 3 5 3 2 2 8" xfId="5154"/>
    <cellStyle name="Normal 3 5 3 2 2 8 2" xfId="10751"/>
    <cellStyle name="Normal 3 5 3 2 2 9" xfId="5783"/>
    <cellStyle name="Normal 3 5 3 2 2 9 2" xfId="11120"/>
    <cellStyle name="Normal 3 5 3 2 3" xfId="382"/>
    <cellStyle name="Normal 3 5 3 2 3 10" xfId="6622"/>
    <cellStyle name="Normal 3 5 3 2 3 2" xfId="1582"/>
    <cellStyle name="Normal 3 5 3 2 3 2 2" xfId="2408"/>
    <cellStyle name="Normal 3 5 3 2 3 2 2 2" xfId="8356"/>
    <cellStyle name="Normal 3 5 3 2 3 2 3" xfId="4014"/>
    <cellStyle name="Normal 3 5 3 2 3 2 3 2" xfId="9646"/>
    <cellStyle name="Normal 3 5 3 2 3 2 4" xfId="4906"/>
    <cellStyle name="Normal 3 5 3 2 3 2 4 2" xfId="10528"/>
    <cellStyle name="Normal 3 5 3 2 3 2 5" xfId="7536"/>
    <cellStyle name="Normal 3 5 3 2 3 3" xfId="1096"/>
    <cellStyle name="Normal 3 5 3 2 3 3 2" xfId="3530"/>
    <cellStyle name="Normal 3 5 3 2 3 3 2 2" xfId="9168"/>
    <cellStyle name="Normal 3 5 3 2 3 3 3" xfId="7058"/>
    <cellStyle name="Normal 3 5 3 2 3 4" xfId="1930"/>
    <cellStyle name="Normal 3 5 3 2 3 4 2" xfId="7878"/>
    <cellStyle name="Normal 3 5 3 2 3 5" xfId="3079"/>
    <cellStyle name="Normal 3 5 3 2 3 5 2" xfId="8732"/>
    <cellStyle name="Normal 3 5 3 2 3 6" xfId="4428"/>
    <cellStyle name="Normal 3 5 3 2 3 6 2" xfId="10050"/>
    <cellStyle name="Normal 3 5 3 2 3 7" xfId="5274"/>
    <cellStyle name="Normal 3 5 3 2 3 7 2" xfId="10797"/>
    <cellStyle name="Normal 3 5 3 2 3 8" xfId="5829"/>
    <cellStyle name="Normal 3 5 3 2 3 8 2" xfId="11166"/>
    <cellStyle name="Normal 3 5 3 2 3 9" xfId="6198"/>
    <cellStyle name="Normal 3 5 3 2 3 9 2" xfId="11533"/>
    <cellStyle name="Normal 3 5 3 2 4" xfId="779"/>
    <cellStyle name="Normal 3 5 3 2 4 10" xfId="6748"/>
    <cellStyle name="Normal 3 5 3 2 4 2" xfId="1483"/>
    <cellStyle name="Normal 3 5 3 2 4 2 2" xfId="2309"/>
    <cellStyle name="Normal 3 5 3 2 4 2 2 2" xfId="8257"/>
    <cellStyle name="Normal 3 5 3 2 4 2 3" xfId="3915"/>
    <cellStyle name="Normal 3 5 3 2 4 2 3 2" xfId="9547"/>
    <cellStyle name="Normal 3 5 3 2 4 2 4" xfId="4807"/>
    <cellStyle name="Normal 3 5 3 2 4 2 4 2" xfId="10429"/>
    <cellStyle name="Normal 3 5 3 2 4 2 5" xfId="7437"/>
    <cellStyle name="Normal 3 5 3 2 4 3" xfId="993"/>
    <cellStyle name="Normal 3 5 3 2 4 3 2" xfId="3427"/>
    <cellStyle name="Normal 3 5 3 2 4 3 2 2" xfId="9065"/>
    <cellStyle name="Normal 3 5 3 2 4 3 3" xfId="6955"/>
    <cellStyle name="Normal 3 5 3 2 4 4" xfId="1827"/>
    <cellStyle name="Normal 3 5 3 2 4 4 2" xfId="7775"/>
    <cellStyle name="Normal 3 5 3 2 4 5" xfId="3213"/>
    <cellStyle name="Normal 3 5 3 2 4 5 2" xfId="8858"/>
    <cellStyle name="Normal 3 5 3 2 4 6" xfId="4325"/>
    <cellStyle name="Normal 3 5 3 2 4 6 2" xfId="9947"/>
    <cellStyle name="Normal 3 5 3 2 4 7" xfId="5588"/>
    <cellStyle name="Normal 3 5 3 2 4 7 2" xfId="10925"/>
    <cellStyle name="Normal 3 5 3 2 4 8" xfId="5955"/>
    <cellStyle name="Normal 3 5 3 2 4 8 2" xfId="11292"/>
    <cellStyle name="Normal 3 5 3 2 4 9" xfId="6325"/>
    <cellStyle name="Normal 3 5 3 2 4 9 2" xfId="11659"/>
    <cellStyle name="Normal 3 5 3 2 5" xfId="1244"/>
    <cellStyle name="Normal 3 5 3 2 5 2" xfId="2070"/>
    <cellStyle name="Normal 3 5 3 2 5 2 2" xfId="8018"/>
    <cellStyle name="Normal 3 5 3 2 5 3" xfId="3676"/>
    <cellStyle name="Normal 3 5 3 2 5 3 2" xfId="9308"/>
    <cellStyle name="Normal 3 5 3 2 5 4" xfId="4568"/>
    <cellStyle name="Normal 3 5 3 2 5 4 2" xfId="10190"/>
    <cellStyle name="Normal 3 5 3 2 5 5" xfId="7198"/>
    <cellStyle name="Normal 3 5 3 2 6" xfId="1344"/>
    <cellStyle name="Normal 3 5 3 2 6 2" xfId="2170"/>
    <cellStyle name="Normal 3 5 3 2 6 2 2" xfId="8118"/>
    <cellStyle name="Normal 3 5 3 2 6 3" xfId="3776"/>
    <cellStyle name="Normal 3 5 3 2 6 3 2" xfId="9408"/>
    <cellStyle name="Normal 3 5 3 2 6 4" xfId="4668"/>
    <cellStyle name="Normal 3 5 3 2 6 4 2" xfId="10290"/>
    <cellStyle name="Normal 3 5 3 2 6 5" xfId="7298"/>
    <cellStyle name="Normal 3 5 3 2 7" xfId="1406"/>
    <cellStyle name="Normal 3 5 3 2 7 2" xfId="2232"/>
    <cellStyle name="Normal 3 5 3 2 7 2 2" xfId="8180"/>
    <cellStyle name="Normal 3 5 3 2 7 3" xfId="3838"/>
    <cellStyle name="Normal 3 5 3 2 7 3 2" xfId="9470"/>
    <cellStyle name="Normal 3 5 3 2 7 4" xfId="4730"/>
    <cellStyle name="Normal 3 5 3 2 7 4 2" xfId="10352"/>
    <cellStyle name="Normal 3 5 3 2 7 5" xfId="7360"/>
    <cellStyle name="Normal 3 5 3 2 8" xfId="1677"/>
    <cellStyle name="Normal 3 5 3 2 8 2" xfId="2503"/>
    <cellStyle name="Normal 3 5 3 2 8 2 2" xfId="8451"/>
    <cellStyle name="Normal 3 5 3 2 8 3" xfId="4109"/>
    <cellStyle name="Normal 3 5 3 2 8 3 2" xfId="9741"/>
    <cellStyle name="Normal 3 5 3 2 8 4" xfId="5001"/>
    <cellStyle name="Normal 3 5 3 2 8 4 2" xfId="10623"/>
    <cellStyle name="Normal 3 5 3 2 8 5" xfId="7631"/>
    <cellStyle name="Normal 3 5 3 2 9" xfId="880"/>
    <cellStyle name="Normal 3 5 3 2 9 2" xfId="3314"/>
    <cellStyle name="Normal 3 5 3 2 9 2 2" xfId="8957"/>
    <cellStyle name="Normal 3 5 3 2 9 3" xfId="6847"/>
    <cellStyle name="Normal 3 5 3 3" xfId="262"/>
    <cellStyle name="Normal 3 5 3 3 10" xfId="6125"/>
    <cellStyle name="Normal 3 5 3 3 10 2" xfId="11461"/>
    <cellStyle name="Normal 3 5 3 3 11" xfId="6562"/>
    <cellStyle name="Normal 3 5 3 3 2" xfId="818"/>
    <cellStyle name="Normal 3 5 3 3 2 2" xfId="1032"/>
    <cellStyle name="Normal 3 5 3 3 2 2 2" xfId="3466"/>
    <cellStyle name="Normal 3 5 3 3 2 2 2 2" xfId="9104"/>
    <cellStyle name="Normal 3 5 3 3 2 2 3" xfId="6994"/>
    <cellStyle name="Normal 3 5 3 3 2 3" xfId="1866"/>
    <cellStyle name="Normal 3 5 3 3 2 3 2" xfId="7814"/>
    <cellStyle name="Normal 3 5 3 3 2 4" xfId="3252"/>
    <cellStyle name="Normal 3 5 3 3 2 4 2" xfId="8897"/>
    <cellStyle name="Normal 3 5 3 3 2 5" xfId="4364"/>
    <cellStyle name="Normal 3 5 3 3 2 5 2" xfId="9986"/>
    <cellStyle name="Normal 3 5 3 3 2 6" xfId="5627"/>
    <cellStyle name="Normal 3 5 3 3 2 6 2" xfId="10964"/>
    <cellStyle name="Normal 3 5 3 3 2 7" xfId="5994"/>
    <cellStyle name="Normal 3 5 3 3 2 7 2" xfId="11331"/>
    <cellStyle name="Normal 3 5 3 3 2 8" xfId="6364"/>
    <cellStyle name="Normal 3 5 3 3 2 8 2" xfId="11698"/>
    <cellStyle name="Normal 3 5 3 3 2 9" xfId="6787"/>
    <cellStyle name="Normal 3 5 3 3 3" xfId="1522"/>
    <cellStyle name="Normal 3 5 3 3 3 2" xfId="2348"/>
    <cellStyle name="Normal 3 5 3 3 3 2 2" xfId="8296"/>
    <cellStyle name="Normal 3 5 3 3 3 3" xfId="3954"/>
    <cellStyle name="Normal 3 5 3 3 3 3 2" xfId="9586"/>
    <cellStyle name="Normal 3 5 3 3 3 4" xfId="4846"/>
    <cellStyle name="Normal 3 5 3 3 3 4 2" xfId="10468"/>
    <cellStyle name="Normal 3 5 3 3 3 5" xfId="7476"/>
    <cellStyle name="Normal 3 5 3 3 4" xfId="896"/>
    <cellStyle name="Normal 3 5 3 3 4 2" xfId="3330"/>
    <cellStyle name="Normal 3 5 3 3 4 2 2" xfId="8973"/>
    <cellStyle name="Normal 3 5 3 3 4 3" xfId="6863"/>
    <cellStyle name="Normal 3 5 3 3 5" xfId="1735"/>
    <cellStyle name="Normal 3 5 3 3 5 2" xfId="7683"/>
    <cellStyle name="Normal 3 5 3 3 6" xfId="3002"/>
    <cellStyle name="Normal 3 5 3 3 6 2" xfId="8660"/>
    <cellStyle name="Normal 3 5 3 3 7" xfId="4233"/>
    <cellStyle name="Normal 3 5 3 3 7 2" xfId="9855"/>
    <cellStyle name="Normal 3 5 3 3 8" xfId="5128"/>
    <cellStyle name="Normal 3 5 3 3 8 2" xfId="10725"/>
    <cellStyle name="Normal 3 5 3 3 9" xfId="5757"/>
    <cellStyle name="Normal 3 5 3 3 9 2" xfId="11094"/>
    <cellStyle name="Normal 3 5 3 4" xfId="306"/>
    <cellStyle name="Normal 3 5 3 4 10" xfId="6606"/>
    <cellStyle name="Normal 3 5 3 4 2" xfId="1566"/>
    <cellStyle name="Normal 3 5 3 4 2 2" xfId="2392"/>
    <cellStyle name="Normal 3 5 3 4 2 2 2" xfId="8340"/>
    <cellStyle name="Normal 3 5 3 4 2 3" xfId="3998"/>
    <cellStyle name="Normal 3 5 3 4 2 3 2" xfId="9630"/>
    <cellStyle name="Normal 3 5 3 4 2 4" xfId="4890"/>
    <cellStyle name="Normal 3 5 3 4 2 4 2" xfId="10512"/>
    <cellStyle name="Normal 3 5 3 4 2 5" xfId="7520"/>
    <cellStyle name="Normal 3 5 3 4 3" xfId="1078"/>
    <cellStyle name="Normal 3 5 3 4 3 2" xfId="3512"/>
    <cellStyle name="Normal 3 5 3 4 3 2 2" xfId="9150"/>
    <cellStyle name="Normal 3 5 3 4 3 3" xfId="7040"/>
    <cellStyle name="Normal 3 5 3 4 4" xfId="1912"/>
    <cellStyle name="Normal 3 5 3 4 4 2" xfId="7860"/>
    <cellStyle name="Normal 3 5 3 4 5" xfId="3058"/>
    <cellStyle name="Normal 3 5 3 4 5 2" xfId="8716"/>
    <cellStyle name="Normal 3 5 3 4 6" xfId="4410"/>
    <cellStyle name="Normal 3 5 3 4 6 2" xfId="10032"/>
    <cellStyle name="Normal 3 5 3 4 7" xfId="5212"/>
    <cellStyle name="Normal 3 5 3 4 7 2" xfId="10781"/>
    <cellStyle name="Normal 3 5 3 4 8" xfId="5813"/>
    <cellStyle name="Normal 3 5 3 4 8 2" xfId="11150"/>
    <cellStyle name="Normal 3 5 3 4 9" xfId="6181"/>
    <cellStyle name="Normal 3 5 3 4 9 2" xfId="11517"/>
    <cellStyle name="Normal 3 5 3 5" xfId="753"/>
    <cellStyle name="Normal 3 5 3 5 10" xfId="6722"/>
    <cellStyle name="Normal 3 5 3 5 2" xfId="1457"/>
    <cellStyle name="Normal 3 5 3 5 2 2" xfId="2283"/>
    <cellStyle name="Normal 3 5 3 5 2 2 2" xfId="8231"/>
    <cellStyle name="Normal 3 5 3 5 2 3" xfId="3889"/>
    <cellStyle name="Normal 3 5 3 5 2 3 2" xfId="9521"/>
    <cellStyle name="Normal 3 5 3 5 2 4" xfId="4781"/>
    <cellStyle name="Normal 3 5 3 5 2 4 2" xfId="10403"/>
    <cellStyle name="Normal 3 5 3 5 2 5" xfId="7411"/>
    <cellStyle name="Normal 3 5 3 5 3" xfId="967"/>
    <cellStyle name="Normal 3 5 3 5 3 2" xfId="3401"/>
    <cellStyle name="Normal 3 5 3 5 3 2 2" xfId="9039"/>
    <cellStyle name="Normal 3 5 3 5 3 3" xfId="6929"/>
    <cellStyle name="Normal 3 5 3 5 4" xfId="1801"/>
    <cellStyle name="Normal 3 5 3 5 4 2" xfId="7749"/>
    <cellStyle name="Normal 3 5 3 5 5" xfId="3187"/>
    <cellStyle name="Normal 3 5 3 5 5 2" xfId="8832"/>
    <cellStyle name="Normal 3 5 3 5 6" xfId="4299"/>
    <cellStyle name="Normal 3 5 3 5 6 2" xfId="9921"/>
    <cellStyle name="Normal 3 5 3 5 7" xfId="5562"/>
    <cellStyle name="Normal 3 5 3 5 7 2" xfId="10899"/>
    <cellStyle name="Normal 3 5 3 5 8" xfId="5929"/>
    <cellStyle name="Normal 3 5 3 5 8 2" xfId="11266"/>
    <cellStyle name="Normal 3 5 3 5 9" xfId="6299"/>
    <cellStyle name="Normal 3 5 3 5 9 2" xfId="11633"/>
    <cellStyle name="Normal 3 5 3 6" xfId="1206"/>
    <cellStyle name="Normal 3 5 3 6 2" xfId="2032"/>
    <cellStyle name="Normal 3 5 3 6 2 2" xfId="7980"/>
    <cellStyle name="Normal 3 5 3 6 3" xfId="3638"/>
    <cellStyle name="Normal 3 5 3 6 3 2" xfId="9270"/>
    <cellStyle name="Normal 3 5 3 6 4" xfId="4530"/>
    <cellStyle name="Normal 3 5 3 6 4 2" xfId="10152"/>
    <cellStyle name="Normal 3 5 3 6 5" xfId="7160"/>
    <cellStyle name="Normal 3 5 3 7" xfId="1306"/>
    <cellStyle name="Normal 3 5 3 7 2" xfId="2132"/>
    <cellStyle name="Normal 3 5 3 7 2 2" xfId="8080"/>
    <cellStyle name="Normal 3 5 3 7 3" xfId="3738"/>
    <cellStyle name="Normal 3 5 3 7 3 2" xfId="9370"/>
    <cellStyle name="Normal 3 5 3 7 4" xfId="4630"/>
    <cellStyle name="Normal 3 5 3 7 4 2" xfId="10252"/>
    <cellStyle name="Normal 3 5 3 7 5" xfId="7260"/>
    <cellStyle name="Normal 3 5 3 8" xfId="1368"/>
    <cellStyle name="Normal 3 5 3 8 2" xfId="2194"/>
    <cellStyle name="Normal 3 5 3 8 2 2" xfId="8142"/>
    <cellStyle name="Normal 3 5 3 8 3" xfId="3800"/>
    <cellStyle name="Normal 3 5 3 8 3 2" xfId="9432"/>
    <cellStyle name="Normal 3 5 3 8 4" xfId="4692"/>
    <cellStyle name="Normal 3 5 3 8 4 2" xfId="10314"/>
    <cellStyle name="Normal 3 5 3 8 5" xfId="7322"/>
    <cellStyle name="Normal 3 5 3 9" xfId="1661"/>
    <cellStyle name="Normal 3 5 3 9 2" xfId="2487"/>
    <cellStyle name="Normal 3 5 3 9 2 2" xfId="8435"/>
    <cellStyle name="Normal 3 5 3 9 3" xfId="4093"/>
    <cellStyle name="Normal 3 5 3 9 3 2" xfId="9725"/>
    <cellStyle name="Normal 3 5 3 9 4" xfId="4985"/>
    <cellStyle name="Normal 3 5 3 9 4 2" xfId="10607"/>
    <cellStyle name="Normal 3 5 3 9 5" xfId="7615"/>
    <cellStyle name="Normal 3 5 4" xfId="205"/>
    <cellStyle name="Normal 3 5 4 10" xfId="1711"/>
    <cellStyle name="Normal 3 5 4 10 2" xfId="2945"/>
    <cellStyle name="Normal 3 5 4 10 2 2" xfId="8605"/>
    <cellStyle name="Normal 3 5 4 10 3" xfId="7659"/>
    <cellStyle name="Normal 3 5 4 11" xfId="2587"/>
    <cellStyle name="Normal 3 5 4 11 2" xfId="8475"/>
    <cellStyle name="Normal 3 5 4 12" xfId="4209"/>
    <cellStyle name="Normal 3 5 4 12 2" xfId="9831"/>
    <cellStyle name="Normal 3 5 4 13" xfId="5071"/>
    <cellStyle name="Normal 3 5 4 13 2" xfId="10670"/>
    <cellStyle name="Normal 3 5 4 14" xfId="5702"/>
    <cellStyle name="Normal 3 5 4 14 2" xfId="11039"/>
    <cellStyle name="Normal 3 5 4 15" xfId="6070"/>
    <cellStyle name="Normal 3 5 4 15 2" xfId="11406"/>
    <cellStyle name="Normal 3 5 4 16" xfId="6507"/>
    <cellStyle name="Normal 3 5 4 2" xfId="272"/>
    <cellStyle name="Normal 3 5 4 2 10" xfId="6135"/>
    <cellStyle name="Normal 3 5 4 2 10 2" xfId="11471"/>
    <cellStyle name="Normal 3 5 4 2 11" xfId="6572"/>
    <cellStyle name="Normal 3 5 4 2 2" xfId="828"/>
    <cellStyle name="Normal 3 5 4 2 2 2" xfId="1042"/>
    <cellStyle name="Normal 3 5 4 2 2 2 2" xfId="3476"/>
    <cellStyle name="Normal 3 5 4 2 2 2 2 2" xfId="9114"/>
    <cellStyle name="Normal 3 5 4 2 2 2 3" xfId="7004"/>
    <cellStyle name="Normal 3 5 4 2 2 3" xfId="1876"/>
    <cellStyle name="Normal 3 5 4 2 2 3 2" xfId="7824"/>
    <cellStyle name="Normal 3 5 4 2 2 4" xfId="3262"/>
    <cellStyle name="Normal 3 5 4 2 2 4 2" xfId="8907"/>
    <cellStyle name="Normal 3 5 4 2 2 5" xfId="4374"/>
    <cellStyle name="Normal 3 5 4 2 2 5 2" xfId="9996"/>
    <cellStyle name="Normal 3 5 4 2 2 6" xfId="5637"/>
    <cellStyle name="Normal 3 5 4 2 2 6 2" xfId="10974"/>
    <cellStyle name="Normal 3 5 4 2 2 7" xfId="6004"/>
    <cellStyle name="Normal 3 5 4 2 2 7 2" xfId="11341"/>
    <cellStyle name="Normal 3 5 4 2 2 8" xfId="6374"/>
    <cellStyle name="Normal 3 5 4 2 2 8 2" xfId="11708"/>
    <cellStyle name="Normal 3 5 4 2 2 9" xfId="6797"/>
    <cellStyle name="Normal 3 5 4 2 3" xfId="1532"/>
    <cellStyle name="Normal 3 5 4 2 3 2" xfId="2358"/>
    <cellStyle name="Normal 3 5 4 2 3 2 2" xfId="8306"/>
    <cellStyle name="Normal 3 5 4 2 3 3" xfId="3964"/>
    <cellStyle name="Normal 3 5 4 2 3 3 2" xfId="9596"/>
    <cellStyle name="Normal 3 5 4 2 3 4" xfId="4856"/>
    <cellStyle name="Normal 3 5 4 2 3 4 2" xfId="10478"/>
    <cellStyle name="Normal 3 5 4 2 3 5" xfId="7486"/>
    <cellStyle name="Normal 3 5 4 2 4" xfId="905"/>
    <cellStyle name="Normal 3 5 4 2 4 2" xfId="3339"/>
    <cellStyle name="Normal 3 5 4 2 4 2 2" xfId="8981"/>
    <cellStyle name="Normal 3 5 4 2 4 3" xfId="6871"/>
    <cellStyle name="Normal 3 5 4 2 5" xfId="1743"/>
    <cellStyle name="Normal 3 5 4 2 5 2" xfId="7691"/>
    <cellStyle name="Normal 3 5 4 2 6" xfId="3012"/>
    <cellStyle name="Normal 3 5 4 2 6 2" xfId="8670"/>
    <cellStyle name="Normal 3 5 4 2 7" xfId="4241"/>
    <cellStyle name="Normal 3 5 4 2 7 2" xfId="9863"/>
    <cellStyle name="Normal 3 5 4 2 8" xfId="5138"/>
    <cellStyle name="Normal 3 5 4 2 8 2" xfId="10735"/>
    <cellStyle name="Normal 3 5 4 2 9" xfId="5767"/>
    <cellStyle name="Normal 3 5 4 2 9 2" xfId="11104"/>
    <cellStyle name="Normal 3 5 4 3" xfId="374"/>
    <cellStyle name="Normal 3 5 4 3 10" xfId="6614"/>
    <cellStyle name="Normal 3 5 4 3 2" xfId="1574"/>
    <cellStyle name="Normal 3 5 4 3 2 2" xfId="2400"/>
    <cellStyle name="Normal 3 5 4 3 2 2 2" xfId="8348"/>
    <cellStyle name="Normal 3 5 4 3 2 3" xfId="4006"/>
    <cellStyle name="Normal 3 5 4 3 2 3 2" xfId="9638"/>
    <cellStyle name="Normal 3 5 4 3 2 4" xfId="4898"/>
    <cellStyle name="Normal 3 5 4 3 2 4 2" xfId="10520"/>
    <cellStyle name="Normal 3 5 4 3 2 5" xfId="7528"/>
    <cellStyle name="Normal 3 5 4 3 3" xfId="1088"/>
    <cellStyle name="Normal 3 5 4 3 3 2" xfId="3522"/>
    <cellStyle name="Normal 3 5 4 3 3 2 2" xfId="9160"/>
    <cellStyle name="Normal 3 5 4 3 3 3" xfId="7050"/>
    <cellStyle name="Normal 3 5 4 3 4" xfId="1922"/>
    <cellStyle name="Normal 3 5 4 3 4 2" xfId="7870"/>
    <cellStyle name="Normal 3 5 4 3 5" xfId="3071"/>
    <cellStyle name="Normal 3 5 4 3 5 2" xfId="8724"/>
    <cellStyle name="Normal 3 5 4 3 6" xfId="4420"/>
    <cellStyle name="Normal 3 5 4 3 6 2" xfId="10042"/>
    <cellStyle name="Normal 3 5 4 3 7" xfId="5266"/>
    <cellStyle name="Normal 3 5 4 3 7 2" xfId="10789"/>
    <cellStyle name="Normal 3 5 4 3 8" xfId="5821"/>
    <cellStyle name="Normal 3 5 4 3 8 2" xfId="11158"/>
    <cellStyle name="Normal 3 5 4 3 9" xfId="6190"/>
    <cellStyle name="Normal 3 5 4 3 9 2" xfId="11525"/>
    <cellStyle name="Normal 3 5 4 4" xfId="763"/>
    <cellStyle name="Normal 3 5 4 4 10" xfId="6732"/>
    <cellStyle name="Normal 3 5 4 4 2" xfId="1467"/>
    <cellStyle name="Normal 3 5 4 4 2 2" xfId="2293"/>
    <cellStyle name="Normal 3 5 4 4 2 2 2" xfId="8241"/>
    <cellStyle name="Normal 3 5 4 4 2 3" xfId="3899"/>
    <cellStyle name="Normal 3 5 4 4 2 3 2" xfId="9531"/>
    <cellStyle name="Normal 3 5 4 4 2 4" xfId="4791"/>
    <cellStyle name="Normal 3 5 4 4 2 4 2" xfId="10413"/>
    <cellStyle name="Normal 3 5 4 4 2 5" xfId="7421"/>
    <cellStyle name="Normal 3 5 4 4 3" xfId="977"/>
    <cellStyle name="Normal 3 5 4 4 3 2" xfId="3411"/>
    <cellStyle name="Normal 3 5 4 4 3 2 2" xfId="9049"/>
    <cellStyle name="Normal 3 5 4 4 3 3" xfId="6939"/>
    <cellStyle name="Normal 3 5 4 4 4" xfId="1811"/>
    <cellStyle name="Normal 3 5 4 4 4 2" xfId="7759"/>
    <cellStyle name="Normal 3 5 4 4 5" xfId="3197"/>
    <cellStyle name="Normal 3 5 4 4 5 2" xfId="8842"/>
    <cellStyle name="Normal 3 5 4 4 6" xfId="4309"/>
    <cellStyle name="Normal 3 5 4 4 6 2" xfId="9931"/>
    <cellStyle name="Normal 3 5 4 4 7" xfId="5572"/>
    <cellStyle name="Normal 3 5 4 4 7 2" xfId="10909"/>
    <cellStyle name="Normal 3 5 4 4 8" xfId="5939"/>
    <cellStyle name="Normal 3 5 4 4 8 2" xfId="11276"/>
    <cellStyle name="Normal 3 5 4 4 9" xfId="6309"/>
    <cellStyle name="Normal 3 5 4 4 9 2" xfId="11643"/>
    <cellStyle name="Normal 3 5 4 5" xfId="1218"/>
    <cellStyle name="Normal 3 5 4 5 2" xfId="2044"/>
    <cellStyle name="Normal 3 5 4 5 2 2" xfId="7992"/>
    <cellStyle name="Normal 3 5 4 5 3" xfId="3650"/>
    <cellStyle name="Normal 3 5 4 5 3 2" xfId="9282"/>
    <cellStyle name="Normal 3 5 4 5 4" xfId="4542"/>
    <cellStyle name="Normal 3 5 4 5 4 2" xfId="10164"/>
    <cellStyle name="Normal 3 5 4 5 5" xfId="7172"/>
    <cellStyle name="Normal 3 5 4 6" xfId="1318"/>
    <cellStyle name="Normal 3 5 4 6 2" xfId="2144"/>
    <cellStyle name="Normal 3 5 4 6 2 2" xfId="8092"/>
    <cellStyle name="Normal 3 5 4 6 3" xfId="3750"/>
    <cellStyle name="Normal 3 5 4 6 3 2" xfId="9382"/>
    <cellStyle name="Normal 3 5 4 6 4" xfId="4642"/>
    <cellStyle name="Normal 3 5 4 6 4 2" xfId="10264"/>
    <cellStyle name="Normal 3 5 4 6 5" xfId="7272"/>
    <cellStyle name="Normal 3 5 4 7" xfId="1380"/>
    <cellStyle name="Normal 3 5 4 7 2" xfId="2206"/>
    <cellStyle name="Normal 3 5 4 7 2 2" xfId="8154"/>
    <cellStyle name="Normal 3 5 4 7 3" xfId="3812"/>
    <cellStyle name="Normal 3 5 4 7 3 2" xfId="9444"/>
    <cellStyle name="Normal 3 5 4 7 4" xfId="4704"/>
    <cellStyle name="Normal 3 5 4 7 4 2" xfId="10326"/>
    <cellStyle name="Normal 3 5 4 7 5" xfId="7334"/>
    <cellStyle name="Normal 3 5 4 8" xfId="1669"/>
    <cellStyle name="Normal 3 5 4 8 2" xfId="2495"/>
    <cellStyle name="Normal 3 5 4 8 2 2" xfId="8443"/>
    <cellStyle name="Normal 3 5 4 8 3" xfId="4101"/>
    <cellStyle name="Normal 3 5 4 8 3 2" xfId="9733"/>
    <cellStyle name="Normal 3 5 4 8 4" xfId="4993"/>
    <cellStyle name="Normal 3 5 4 8 4 2" xfId="10615"/>
    <cellStyle name="Normal 3 5 4 8 5" xfId="7623"/>
    <cellStyle name="Normal 3 5 4 9" xfId="872"/>
    <cellStyle name="Normal 3 5 4 9 2" xfId="3306"/>
    <cellStyle name="Normal 3 5 4 9 2 2" xfId="8949"/>
    <cellStyle name="Normal 3 5 4 9 3" xfId="6839"/>
    <cellStyle name="Normal 3 5 5" xfId="176"/>
    <cellStyle name="Normal 3 5 5 10" xfId="4225"/>
    <cellStyle name="Normal 3 5 5 10 2" xfId="9847"/>
    <cellStyle name="Normal 3 5 5 11" xfId="5042"/>
    <cellStyle name="Normal 3 5 5 11 2" xfId="10645"/>
    <cellStyle name="Normal 3 5 5 12" xfId="5677"/>
    <cellStyle name="Normal 3 5 5 12 2" xfId="11014"/>
    <cellStyle name="Normal 3 5 5 13" xfId="6045"/>
    <cellStyle name="Normal 3 5 5 13 2" xfId="11381"/>
    <cellStyle name="Normal 3 5 5 14" xfId="6482"/>
    <cellStyle name="Normal 3 5 5 2" xfId="247"/>
    <cellStyle name="Normal 3 5 5 2 10" xfId="6110"/>
    <cellStyle name="Normal 3 5 5 2 10 2" xfId="11446"/>
    <cellStyle name="Normal 3 5 5 2 11" xfId="6547"/>
    <cellStyle name="Normal 3 5 5 2 2" xfId="803"/>
    <cellStyle name="Normal 3 5 5 2 2 2" xfId="1276"/>
    <cellStyle name="Normal 3 5 5 2 2 2 2" xfId="3708"/>
    <cellStyle name="Normal 3 5 5 2 2 2 2 2" xfId="9340"/>
    <cellStyle name="Normal 3 5 5 2 2 2 3" xfId="7230"/>
    <cellStyle name="Normal 3 5 5 2 2 3" xfId="2102"/>
    <cellStyle name="Normal 3 5 5 2 2 3 2" xfId="8050"/>
    <cellStyle name="Normal 3 5 5 2 2 4" xfId="3237"/>
    <cellStyle name="Normal 3 5 5 2 2 4 2" xfId="8882"/>
    <cellStyle name="Normal 3 5 5 2 2 5" xfId="4600"/>
    <cellStyle name="Normal 3 5 5 2 2 5 2" xfId="10222"/>
    <cellStyle name="Normal 3 5 5 2 2 6" xfId="5612"/>
    <cellStyle name="Normal 3 5 5 2 2 6 2" xfId="10949"/>
    <cellStyle name="Normal 3 5 5 2 2 7" xfId="5979"/>
    <cellStyle name="Normal 3 5 5 2 2 7 2" xfId="11316"/>
    <cellStyle name="Normal 3 5 5 2 2 8" xfId="6349"/>
    <cellStyle name="Normal 3 5 5 2 2 8 2" xfId="11683"/>
    <cellStyle name="Normal 3 5 5 2 2 9" xfId="6772"/>
    <cellStyle name="Normal 3 5 5 2 3" xfId="1507"/>
    <cellStyle name="Normal 3 5 5 2 3 2" xfId="2333"/>
    <cellStyle name="Normal 3 5 5 2 3 2 2" xfId="8281"/>
    <cellStyle name="Normal 3 5 5 2 3 3" xfId="3939"/>
    <cellStyle name="Normal 3 5 5 2 3 3 2" xfId="9571"/>
    <cellStyle name="Normal 3 5 5 2 3 4" xfId="4831"/>
    <cellStyle name="Normal 3 5 5 2 3 4 2" xfId="10453"/>
    <cellStyle name="Normal 3 5 5 2 3 5" xfId="7461"/>
    <cellStyle name="Normal 3 5 5 2 4" xfId="1017"/>
    <cellStyle name="Normal 3 5 5 2 4 2" xfId="3451"/>
    <cellStyle name="Normal 3 5 5 2 4 2 2" xfId="9089"/>
    <cellStyle name="Normal 3 5 5 2 4 3" xfId="6979"/>
    <cellStyle name="Normal 3 5 5 2 5" xfId="1851"/>
    <cellStyle name="Normal 3 5 5 2 5 2" xfId="7799"/>
    <cellStyle name="Normal 3 5 5 2 6" xfId="2987"/>
    <cellStyle name="Normal 3 5 5 2 6 2" xfId="8645"/>
    <cellStyle name="Normal 3 5 5 2 7" xfId="4349"/>
    <cellStyle name="Normal 3 5 5 2 7 2" xfId="9971"/>
    <cellStyle name="Normal 3 5 5 2 8" xfId="5113"/>
    <cellStyle name="Normal 3 5 5 2 8 2" xfId="10710"/>
    <cellStyle name="Normal 3 5 5 2 9" xfId="5742"/>
    <cellStyle name="Normal 3 5 5 2 9 2" xfId="11079"/>
    <cellStyle name="Normal 3 5 5 3" xfId="738"/>
    <cellStyle name="Normal 3 5 5 3 10" xfId="6707"/>
    <cellStyle name="Normal 3 5 5 3 2" xfId="1442"/>
    <cellStyle name="Normal 3 5 5 3 2 2" xfId="2268"/>
    <cellStyle name="Normal 3 5 5 3 2 2 2" xfId="8216"/>
    <cellStyle name="Normal 3 5 5 3 2 3" xfId="3874"/>
    <cellStyle name="Normal 3 5 5 3 2 3 2" xfId="9506"/>
    <cellStyle name="Normal 3 5 5 3 2 4" xfId="4766"/>
    <cellStyle name="Normal 3 5 5 3 2 4 2" xfId="10388"/>
    <cellStyle name="Normal 3 5 5 3 2 5" xfId="7396"/>
    <cellStyle name="Normal 3 5 5 3 3" xfId="951"/>
    <cellStyle name="Normal 3 5 5 3 3 2" xfId="3385"/>
    <cellStyle name="Normal 3 5 5 3 3 2 2" xfId="9024"/>
    <cellStyle name="Normal 3 5 5 3 3 3" xfId="6914"/>
    <cellStyle name="Normal 3 5 5 3 4" xfId="1786"/>
    <cellStyle name="Normal 3 5 5 3 4 2" xfId="7734"/>
    <cellStyle name="Normal 3 5 5 3 5" xfId="3172"/>
    <cellStyle name="Normal 3 5 5 3 5 2" xfId="8817"/>
    <cellStyle name="Normal 3 5 5 3 6" xfId="4284"/>
    <cellStyle name="Normal 3 5 5 3 6 2" xfId="9906"/>
    <cellStyle name="Normal 3 5 5 3 7" xfId="5547"/>
    <cellStyle name="Normal 3 5 5 3 7 2" xfId="10884"/>
    <cellStyle name="Normal 3 5 5 3 8" xfId="5914"/>
    <cellStyle name="Normal 3 5 5 3 8 2" xfId="11251"/>
    <cellStyle name="Normal 3 5 5 3 9" xfId="6284"/>
    <cellStyle name="Normal 3 5 5 3 9 2" xfId="11618"/>
    <cellStyle name="Normal 3 5 5 4" xfId="1230"/>
    <cellStyle name="Normal 3 5 5 4 2" xfId="2056"/>
    <cellStyle name="Normal 3 5 5 4 2 2" xfId="8004"/>
    <cellStyle name="Normal 3 5 5 4 3" xfId="3662"/>
    <cellStyle name="Normal 3 5 5 4 3 2" xfId="9294"/>
    <cellStyle name="Normal 3 5 5 4 4" xfId="4554"/>
    <cellStyle name="Normal 3 5 5 4 4 2" xfId="10176"/>
    <cellStyle name="Normal 3 5 5 4 5" xfId="7184"/>
    <cellStyle name="Normal 3 5 5 5" xfId="1330"/>
    <cellStyle name="Normal 3 5 5 5 2" xfId="2156"/>
    <cellStyle name="Normal 3 5 5 5 2 2" xfId="8104"/>
    <cellStyle name="Normal 3 5 5 5 3" xfId="3762"/>
    <cellStyle name="Normal 3 5 5 5 3 2" xfId="9394"/>
    <cellStyle name="Normal 3 5 5 5 4" xfId="4654"/>
    <cellStyle name="Normal 3 5 5 5 4 2" xfId="10276"/>
    <cellStyle name="Normal 3 5 5 5 5" xfId="7284"/>
    <cellStyle name="Normal 3 5 5 6" xfId="1392"/>
    <cellStyle name="Normal 3 5 5 6 2" xfId="2218"/>
    <cellStyle name="Normal 3 5 5 6 2 2" xfId="8166"/>
    <cellStyle name="Normal 3 5 5 6 3" xfId="3824"/>
    <cellStyle name="Normal 3 5 5 6 3 2" xfId="9456"/>
    <cellStyle name="Normal 3 5 5 6 4" xfId="4716"/>
    <cellStyle name="Normal 3 5 5 6 4 2" xfId="10338"/>
    <cellStyle name="Normal 3 5 5 6 5" xfId="7346"/>
    <cellStyle name="Normal 3 5 5 7" xfId="888"/>
    <cellStyle name="Normal 3 5 5 7 2" xfId="3322"/>
    <cellStyle name="Normal 3 5 5 7 2 2" xfId="8965"/>
    <cellStyle name="Normal 3 5 5 7 3" xfId="6855"/>
    <cellStyle name="Normal 3 5 5 8" xfId="1727"/>
    <cellStyle name="Normal 3 5 5 8 2" xfId="7675"/>
    <cellStyle name="Normal 3 5 5 9" xfId="2916"/>
    <cellStyle name="Normal 3 5 5 9 2" xfId="8580"/>
    <cellStyle name="Normal 3 5 6" xfId="237"/>
    <cellStyle name="Normal 3 5 6 10" xfId="6100"/>
    <cellStyle name="Normal 3 5 6 10 2" xfId="11436"/>
    <cellStyle name="Normal 3 5 6 11" xfId="6537"/>
    <cellStyle name="Normal 3 5 6 2" xfId="793"/>
    <cellStyle name="Normal 3 5 6 2 2" xfId="1254"/>
    <cellStyle name="Normal 3 5 6 2 2 2" xfId="3686"/>
    <cellStyle name="Normal 3 5 6 2 2 2 2" xfId="9318"/>
    <cellStyle name="Normal 3 5 6 2 2 3" xfId="7208"/>
    <cellStyle name="Normal 3 5 6 2 3" xfId="2080"/>
    <cellStyle name="Normal 3 5 6 2 3 2" xfId="8028"/>
    <cellStyle name="Normal 3 5 6 2 4" xfId="3227"/>
    <cellStyle name="Normal 3 5 6 2 4 2" xfId="8872"/>
    <cellStyle name="Normal 3 5 6 2 5" xfId="4578"/>
    <cellStyle name="Normal 3 5 6 2 5 2" xfId="10200"/>
    <cellStyle name="Normal 3 5 6 2 6" xfId="5602"/>
    <cellStyle name="Normal 3 5 6 2 6 2" xfId="10939"/>
    <cellStyle name="Normal 3 5 6 2 7" xfId="5969"/>
    <cellStyle name="Normal 3 5 6 2 7 2" xfId="11306"/>
    <cellStyle name="Normal 3 5 6 2 8" xfId="6339"/>
    <cellStyle name="Normal 3 5 6 2 8 2" xfId="11673"/>
    <cellStyle name="Normal 3 5 6 2 9" xfId="6762"/>
    <cellStyle name="Normal 3 5 6 3" xfId="1497"/>
    <cellStyle name="Normal 3 5 6 3 2" xfId="2323"/>
    <cellStyle name="Normal 3 5 6 3 2 2" xfId="8271"/>
    <cellStyle name="Normal 3 5 6 3 3" xfId="3929"/>
    <cellStyle name="Normal 3 5 6 3 3 2" xfId="9561"/>
    <cellStyle name="Normal 3 5 6 3 4" xfId="4821"/>
    <cellStyle name="Normal 3 5 6 3 4 2" xfId="10443"/>
    <cellStyle name="Normal 3 5 6 3 5" xfId="7451"/>
    <cellStyle name="Normal 3 5 6 4" xfId="1007"/>
    <cellStyle name="Normal 3 5 6 4 2" xfId="3441"/>
    <cellStyle name="Normal 3 5 6 4 2 2" xfId="9079"/>
    <cellStyle name="Normal 3 5 6 4 3" xfId="6969"/>
    <cellStyle name="Normal 3 5 6 5" xfId="1841"/>
    <cellStyle name="Normal 3 5 6 5 2" xfId="7789"/>
    <cellStyle name="Normal 3 5 6 6" xfId="2977"/>
    <cellStyle name="Normal 3 5 6 6 2" xfId="8635"/>
    <cellStyle name="Normal 3 5 6 7" xfId="4339"/>
    <cellStyle name="Normal 3 5 6 7 2" xfId="9961"/>
    <cellStyle name="Normal 3 5 6 8" xfId="5103"/>
    <cellStyle name="Normal 3 5 6 8 2" xfId="10700"/>
    <cellStyle name="Normal 3 5 6 9" xfId="5732"/>
    <cellStyle name="Normal 3 5 6 9 2" xfId="11069"/>
    <cellStyle name="Normal 3 5 7" xfId="298"/>
    <cellStyle name="Normal 3 5 7 10" xfId="6598"/>
    <cellStyle name="Normal 3 5 7 2" xfId="1558"/>
    <cellStyle name="Normal 3 5 7 2 2" xfId="2384"/>
    <cellStyle name="Normal 3 5 7 2 2 2" xfId="8332"/>
    <cellStyle name="Normal 3 5 7 2 3" xfId="3990"/>
    <cellStyle name="Normal 3 5 7 2 3 2" xfId="9622"/>
    <cellStyle name="Normal 3 5 7 2 4" xfId="4882"/>
    <cellStyle name="Normal 3 5 7 2 4 2" xfId="10504"/>
    <cellStyle name="Normal 3 5 7 2 5" xfId="7512"/>
    <cellStyle name="Normal 3 5 7 3" xfId="1070"/>
    <cellStyle name="Normal 3 5 7 3 2" xfId="3504"/>
    <cellStyle name="Normal 3 5 7 3 2 2" xfId="9142"/>
    <cellStyle name="Normal 3 5 7 3 3" xfId="7032"/>
    <cellStyle name="Normal 3 5 7 4" xfId="1904"/>
    <cellStyle name="Normal 3 5 7 4 2" xfId="7852"/>
    <cellStyle name="Normal 3 5 7 5" xfId="3050"/>
    <cellStyle name="Normal 3 5 7 5 2" xfId="8708"/>
    <cellStyle name="Normal 3 5 7 6" xfId="4402"/>
    <cellStyle name="Normal 3 5 7 6 2" xfId="10024"/>
    <cellStyle name="Normal 3 5 7 7" xfId="5204"/>
    <cellStyle name="Normal 3 5 7 7 2" xfId="10773"/>
    <cellStyle name="Normal 3 5 7 8" xfId="5805"/>
    <cellStyle name="Normal 3 5 7 8 2" xfId="11142"/>
    <cellStyle name="Normal 3 5 7 9" xfId="6173"/>
    <cellStyle name="Normal 3 5 7 9 2" xfId="11509"/>
    <cellStyle name="Normal 3 5 8" xfId="728"/>
    <cellStyle name="Normal 3 5 8 10" xfId="6697"/>
    <cellStyle name="Normal 3 5 8 2" xfId="1432"/>
    <cellStyle name="Normal 3 5 8 2 2" xfId="2258"/>
    <cellStyle name="Normal 3 5 8 2 2 2" xfId="8206"/>
    <cellStyle name="Normal 3 5 8 2 3" xfId="3864"/>
    <cellStyle name="Normal 3 5 8 2 3 2" xfId="9496"/>
    <cellStyle name="Normal 3 5 8 2 4" xfId="4756"/>
    <cellStyle name="Normal 3 5 8 2 4 2" xfId="10378"/>
    <cellStyle name="Normal 3 5 8 2 5" xfId="7386"/>
    <cellStyle name="Normal 3 5 8 3" xfId="939"/>
    <cellStyle name="Normal 3 5 8 3 2" xfId="3373"/>
    <cellStyle name="Normal 3 5 8 3 2 2" xfId="9014"/>
    <cellStyle name="Normal 3 5 8 3 3" xfId="6904"/>
    <cellStyle name="Normal 3 5 8 4" xfId="1776"/>
    <cellStyle name="Normal 3 5 8 4 2" xfId="7724"/>
    <cellStyle name="Normal 3 5 8 5" xfId="3162"/>
    <cellStyle name="Normal 3 5 8 5 2" xfId="8807"/>
    <cellStyle name="Normal 3 5 8 6" xfId="4274"/>
    <cellStyle name="Normal 3 5 8 6 2" xfId="9896"/>
    <cellStyle name="Normal 3 5 8 7" xfId="5537"/>
    <cellStyle name="Normal 3 5 8 7 2" xfId="10874"/>
    <cellStyle name="Normal 3 5 8 8" xfId="5904"/>
    <cellStyle name="Normal 3 5 8 8 2" xfId="11241"/>
    <cellStyle name="Normal 3 5 8 9" xfId="6274"/>
    <cellStyle name="Normal 3 5 8 9 2" xfId="11608"/>
    <cellStyle name="Normal 3 5 9" xfId="1192"/>
    <cellStyle name="Normal 3 5 9 2" xfId="2018"/>
    <cellStyle name="Normal 3 5 9 2 2" xfId="7966"/>
    <cellStyle name="Normal 3 5 9 3" xfId="3624"/>
    <cellStyle name="Normal 3 5 9 3 2" xfId="9256"/>
    <cellStyle name="Normal 3 5 9 4" xfId="4516"/>
    <cellStyle name="Normal 3 5 9 4 2" xfId="10138"/>
    <cellStyle name="Normal 3 5 9 5" xfId="7146"/>
    <cellStyle name="Normal 3 6" xfId="166"/>
    <cellStyle name="Normal 3 6 10" xfId="1356"/>
    <cellStyle name="Normal 3 6 10 2" xfId="2182"/>
    <cellStyle name="Normal 3 6 10 2 2" xfId="8130"/>
    <cellStyle name="Normal 3 6 10 3" xfId="3788"/>
    <cellStyle name="Normal 3 6 10 3 2" xfId="9420"/>
    <cellStyle name="Normal 3 6 10 4" xfId="4680"/>
    <cellStyle name="Normal 3 6 10 4 2" xfId="10302"/>
    <cellStyle name="Normal 3 6 10 5" xfId="7310"/>
    <cellStyle name="Normal 3 6 11" xfId="1655"/>
    <cellStyle name="Normal 3 6 11 2" xfId="2481"/>
    <cellStyle name="Normal 3 6 11 2 2" xfId="8429"/>
    <cellStyle name="Normal 3 6 11 3" xfId="4087"/>
    <cellStyle name="Normal 3 6 11 3 2" xfId="9719"/>
    <cellStyle name="Normal 3 6 11 4" xfId="4979"/>
    <cellStyle name="Normal 3 6 11 4 2" xfId="10601"/>
    <cellStyle name="Normal 3 6 11 5" xfId="7609"/>
    <cellStyle name="Normal 3 6 12" xfId="857"/>
    <cellStyle name="Normal 3 6 12 2" xfId="3291"/>
    <cellStyle name="Normal 3 6 12 2 2" xfId="8935"/>
    <cellStyle name="Normal 3 6 12 3" xfId="6825"/>
    <cellStyle name="Normal 3 6 13" xfId="1697"/>
    <cellStyle name="Normal 3 6 13 2" xfId="2906"/>
    <cellStyle name="Normal 3 6 13 2 2" xfId="8572"/>
    <cellStyle name="Normal 3 6 13 3" xfId="7645"/>
    <cellStyle name="Normal 3 6 14" xfId="2524"/>
    <cellStyle name="Normal 3 6 14 2" xfId="8461"/>
    <cellStyle name="Normal 3 6 15" xfId="4195"/>
    <cellStyle name="Normal 3 6 15 2" xfId="9817"/>
    <cellStyle name="Normal 3 6 16" xfId="5032"/>
    <cellStyle name="Normal 3 6 16 2" xfId="10637"/>
    <cellStyle name="Normal 3 6 17" xfId="5669"/>
    <cellStyle name="Normal 3 6 17 2" xfId="11006"/>
    <cellStyle name="Normal 3 6 18" xfId="6037"/>
    <cellStyle name="Normal 3 6 18 2" xfId="11373"/>
    <cellStyle name="Normal 3 6 19" xfId="6474"/>
    <cellStyle name="Normal 3 6 2" xfId="196"/>
    <cellStyle name="Normal 3 6 2 10" xfId="865"/>
    <cellStyle name="Normal 3 6 2 10 2" xfId="3299"/>
    <cellStyle name="Normal 3 6 2 10 2 2" xfId="8943"/>
    <cellStyle name="Normal 3 6 2 10 3" xfId="6833"/>
    <cellStyle name="Normal 3 6 2 11" xfId="1705"/>
    <cellStyle name="Normal 3 6 2 11 2" xfId="2936"/>
    <cellStyle name="Normal 3 6 2 11 2 2" xfId="8597"/>
    <cellStyle name="Normal 3 6 2 11 3" xfId="7653"/>
    <cellStyle name="Normal 3 6 2 12" xfId="2532"/>
    <cellStyle name="Normal 3 6 2 12 2" xfId="8469"/>
    <cellStyle name="Normal 3 6 2 13" xfId="4203"/>
    <cellStyle name="Normal 3 6 2 13 2" xfId="9825"/>
    <cellStyle name="Normal 3 6 2 14" xfId="5062"/>
    <cellStyle name="Normal 3 6 2 14 2" xfId="10662"/>
    <cellStyle name="Normal 3 6 2 15" xfId="5694"/>
    <cellStyle name="Normal 3 6 2 15 2" xfId="11031"/>
    <cellStyle name="Normal 3 6 2 16" xfId="6062"/>
    <cellStyle name="Normal 3 6 2 16 2" xfId="11398"/>
    <cellStyle name="Normal 3 6 2 17" xfId="6499"/>
    <cellStyle name="Normal 3 6 2 2" xfId="225"/>
    <cellStyle name="Normal 3 6 2 2 10" xfId="1721"/>
    <cellStyle name="Normal 3 6 2 2 10 2" xfId="2965"/>
    <cellStyle name="Normal 3 6 2 2 10 2 2" xfId="8623"/>
    <cellStyle name="Normal 3 6 2 2 10 3" xfId="7669"/>
    <cellStyle name="Normal 3 6 2 2 11" xfId="2597"/>
    <cellStyle name="Normal 3 6 2 2 11 2" xfId="8485"/>
    <cellStyle name="Normal 3 6 2 2 12" xfId="4219"/>
    <cellStyle name="Normal 3 6 2 2 12 2" xfId="9841"/>
    <cellStyle name="Normal 3 6 2 2 13" xfId="5091"/>
    <cellStyle name="Normal 3 6 2 2 13 2" xfId="10688"/>
    <cellStyle name="Normal 3 6 2 2 14" xfId="5720"/>
    <cellStyle name="Normal 3 6 2 2 14 2" xfId="11057"/>
    <cellStyle name="Normal 3 6 2 2 15" xfId="6088"/>
    <cellStyle name="Normal 3 6 2 2 15 2" xfId="11424"/>
    <cellStyle name="Normal 3 6 2 2 16" xfId="6525"/>
    <cellStyle name="Normal 3 6 2 2 2" xfId="290"/>
    <cellStyle name="Normal 3 6 2 2 2 10" xfId="6153"/>
    <cellStyle name="Normal 3 6 2 2 2 10 2" xfId="11489"/>
    <cellStyle name="Normal 3 6 2 2 2 11" xfId="6590"/>
    <cellStyle name="Normal 3 6 2 2 2 2" xfId="846"/>
    <cellStyle name="Normal 3 6 2 2 2 2 2" xfId="1060"/>
    <cellStyle name="Normal 3 6 2 2 2 2 2 2" xfId="3494"/>
    <cellStyle name="Normal 3 6 2 2 2 2 2 2 2" xfId="9132"/>
    <cellStyle name="Normal 3 6 2 2 2 2 2 3" xfId="7022"/>
    <cellStyle name="Normal 3 6 2 2 2 2 3" xfId="1894"/>
    <cellStyle name="Normal 3 6 2 2 2 2 3 2" xfId="7842"/>
    <cellStyle name="Normal 3 6 2 2 2 2 4" xfId="3280"/>
    <cellStyle name="Normal 3 6 2 2 2 2 4 2" xfId="8925"/>
    <cellStyle name="Normal 3 6 2 2 2 2 5" xfId="4392"/>
    <cellStyle name="Normal 3 6 2 2 2 2 5 2" xfId="10014"/>
    <cellStyle name="Normal 3 6 2 2 2 2 6" xfId="5655"/>
    <cellStyle name="Normal 3 6 2 2 2 2 6 2" xfId="10992"/>
    <cellStyle name="Normal 3 6 2 2 2 2 7" xfId="6022"/>
    <cellStyle name="Normal 3 6 2 2 2 2 7 2" xfId="11359"/>
    <cellStyle name="Normal 3 6 2 2 2 2 8" xfId="6392"/>
    <cellStyle name="Normal 3 6 2 2 2 2 8 2" xfId="11726"/>
    <cellStyle name="Normal 3 6 2 2 2 2 9" xfId="6815"/>
    <cellStyle name="Normal 3 6 2 2 2 3" xfId="1550"/>
    <cellStyle name="Normal 3 6 2 2 2 3 2" xfId="2376"/>
    <cellStyle name="Normal 3 6 2 2 2 3 2 2" xfId="8324"/>
    <cellStyle name="Normal 3 6 2 2 2 3 3" xfId="3982"/>
    <cellStyle name="Normal 3 6 2 2 2 3 3 2" xfId="9614"/>
    <cellStyle name="Normal 3 6 2 2 2 3 4" xfId="4874"/>
    <cellStyle name="Normal 3 6 2 2 2 3 4 2" xfId="10496"/>
    <cellStyle name="Normal 3 6 2 2 2 3 5" xfId="7504"/>
    <cellStyle name="Normal 3 6 2 2 2 4" xfId="915"/>
    <cellStyle name="Normal 3 6 2 2 2 4 2" xfId="3349"/>
    <cellStyle name="Normal 3 6 2 2 2 4 2 2" xfId="8991"/>
    <cellStyle name="Normal 3 6 2 2 2 4 3" xfId="6881"/>
    <cellStyle name="Normal 3 6 2 2 2 5" xfId="1753"/>
    <cellStyle name="Normal 3 6 2 2 2 5 2" xfId="7701"/>
    <cellStyle name="Normal 3 6 2 2 2 6" xfId="3030"/>
    <cellStyle name="Normal 3 6 2 2 2 6 2" xfId="8688"/>
    <cellStyle name="Normal 3 6 2 2 2 7" xfId="4251"/>
    <cellStyle name="Normal 3 6 2 2 2 7 2" xfId="9873"/>
    <cellStyle name="Normal 3 6 2 2 2 8" xfId="5156"/>
    <cellStyle name="Normal 3 6 2 2 2 8 2" xfId="10753"/>
    <cellStyle name="Normal 3 6 2 2 2 9" xfId="5785"/>
    <cellStyle name="Normal 3 6 2 2 2 9 2" xfId="11122"/>
    <cellStyle name="Normal 3 6 2 2 3" xfId="384"/>
    <cellStyle name="Normal 3 6 2 2 3 10" xfId="6624"/>
    <cellStyle name="Normal 3 6 2 2 3 2" xfId="1584"/>
    <cellStyle name="Normal 3 6 2 2 3 2 2" xfId="2410"/>
    <cellStyle name="Normal 3 6 2 2 3 2 2 2" xfId="8358"/>
    <cellStyle name="Normal 3 6 2 2 3 2 3" xfId="4016"/>
    <cellStyle name="Normal 3 6 2 2 3 2 3 2" xfId="9648"/>
    <cellStyle name="Normal 3 6 2 2 3 2 4" xfId="4908"/>
    <cellStyle name="Normal 3 6 2 2 3 2 4 2" xfId="10530"/>
    <cellStyle name="Normal 3 6 2 2 3 2 5" xfId="7538"/>
    <cellStyle name="Normal 3 6 2 2 3 3" xfId="1098"/>
    <cellStyle name="Normal 3 6 2 2 3 3 2" xfId="3532"/>
    <cellStyle name="Normal 3 6 2 2 3 3 2 2" xfId="9170"/>
    <cellStyle name="Normal 3 6 2 2 3 3 3" xfId="7060"/>
    <cellStyle name="Normal 3 6 2 2 3 4" xfId="1932"/>
    <cellStyle name="Normal 3 6 2 2 3 4 2" xfId="7880"/>
    <cellStyle name="Normal 3 6 2 2 3 5" xfId="3081"/>
    <cellStyle name="Normal 3 6 2 2 3 5 2" xfId="8734"/>
    <cellStyle name="Normal 3 6 2 2 3 6" xfId="4430"/>
    <cellStyle name="Normal 3 6 2 2 3 6 2" xfId="10052"/>
    <cellStyle name="Normal 3 6 2 2 3 7" xfId="5276"/>
    <cellStyle name="Normal 3 6 2 2 3 7 2" xfId="10799"/>
    <cellStyle name="Normal 3 6 2 2 3 8" xfId="5831"/>
    <cellStyle name="Normal 3 6 2 2 3 8 2" xfId="11168"/>
    <cellStyle name="Normal 3 6 2 2 3 9" xfId="6200"/>
    <cellStyle name="Normal 3 6 2 2 3 9 2" xfId="11535"/>
    <cellStyle name="Normal 3 6 2 2 4" xfId="781"/>
    <cellStyle name="Normal 3 6 2 2 4 10" xfId="6750"/>
    <cellStyle name="Normal 3 6 2 2 4 2" xfId="1485"/>
    <cellStyle name="Normal 3 6 2 2 4 2 2" xfId="2311"/>
    <cellStyle name="Normal 3 6 2 2 4 2 2 2" xfId="8259"/>
    <cellStyle name="Normal 3 6 2 2 4 2 3" xfId="3917"/>
    <cellStyle name="Normal 3 6 2 2 4 2 3 2" xfId="9549"/>
    <cellStyle name="Normal 3 6 2 2 4 2 4" xfId="4809"/>
    <cellStyle name="Normal 3 6 2 2 4 2 4 2" xfId="10431"/>
    <cellStyle name="Normal 3 6 2 2 4 2 5" xfId="7439"/>
    <cellStyle name="Normal 3 6 2 2 4 3" xfId="995"/>
    <cellStyle name="Normal 3 6 2 2 4 3 2" xfId="3429"/>
    <cellStyle name="Normal 3 6 2 2 4 3 2 2" xfId="9067"/>
    <cellStyle name="Normal 3 6 2 2 4 3 3" xfId="6957"/>
    <cellStyle name="Normal 3 6 2 2 4 4" xfId="1829"/>
    <cellStyle name="Normal 3 6 2 2 4 4 2" xfId="7777"/>
    <cellStyle name="Normal 3 6 2 2 4 5" xfId="3215"/>
    <cellStyle name="Normal 3 6 2 2 4 5 2" xfId="8860"/>
    <cellStyle name="Normal 3 6 2 2 4 6" xfId="4327"/>
    <cellStyle name="Normal 3 6 2 2 4 6 2" xfId="9949"/>
    <cellStyle name="Normal 3 6 2 2 4 7" xfId="5590"/>
    <cellStyle name="Normal 3 6 2 2 4 7 2" xfId="10927"/>
    <cellStyle name="Normal 3 6 2 2 4 8" xfId="5957"/>
    <cellStyle name="Normal 3 6 2 2 4 8 2" xfId="11294"/>
    <cellStyle name="Normal 3 6 2 2 4 9" xfId="6327"/>
    <cellStyle name="Normal 3 6 2 2 4 9 2" xfId="11661"/>
    <cellStyle name="Normal 3 6 2 2 5" xfId="1246"/>
    <cellStyle name="Normal 3 6 2 2 5 2" xfId="2072"/>
    <cellStyle name="Normal 3 6 2 2 5 2 2" xfId="8020"/>
    <cellStyle name="Normal 3 6 2 2 5 3" xfId="3678"/>
    <cellStyle name="Normal 3 6 2 2 5 3 2" xfId="9310"/>
    <cellStyle name="Normal 3 6 2 2 5 4" xfId="4570"/>
    <cellStyle name="Normal 3 6 2 2 5 4 2" xfId="10192"/>
    <cellStyle name="Normal 3 6 2 2 5 5" xfId="7200"/>
    <cellStyle name="Normal 3 6 2 2 6" xfId="1346"/>
    <cellStyle name="Normal 3 6 2 2 6 2" xfId="2172"/>
    <cellStyle name="Normal 3 6 2 2 6 2 2" xfId="8120"/>
    <cellStyle name="Normal 3 6 2 2 6 3" xfId="3778"/>
    <cellStyle name="Normal 3 6 2 2 6 3 2" xfId="9410"/>
    <cellStyle name="Normal 3 6 2 2 6 4" xfId="4670"/>
    <cellStyle name="Normal 3 6 2 2 6 4 2" xfId="10292"/>
    <cellStyle name="Normal 3 6 2 2 6 5" xfId="7300"/>
    <cellStyle name="Normal 3 6 2 2 7" xfId="1408"/>
    <cellStyle name="Normal 3 6 2 2 7 2" xfId="2234"/>
    <cellStyle name="Normal 3 6 2 2 7 2 2" xfId="8182"/>
    <cellStyle name="Normal 3 6 2 2 7 3" xfId="3840"/>
    <cellStyle name="Normal 3 6 2 2 7 3 2" xfId="9472"/>
    <cellStyle name="Normal 3 6 2 2 7 4" xfId="4732"/>
    <cellStyle name="Normal 3 6 2 2 7 4 2" xfId="10354"/>
    <cellStyle name="Normal 3 6 2 2 7 5" xfId="7362"/>
    <cellStyle name="Normal 3 6 2 2 8" xfId="1679"/>
    <cellStyle name="Normal 3 6 2 2 8 2" xfId="2505"/>
    <cellStyle name="Normal 3 6 2 2 8 2 2" xfId="8453"/>
    <cellStyle name="Normal 3 6 2 2 8 3" xfId="4111"/>
    <cellStyle name="Normal 3 6 2 2 8 3 2" xfId="9743"/>
    <cellStyle name="Normal 3 6 2 2 8 4" xfId="5003"/>
    <cellStyle name="Normal 3 6 2 2 8 4 2" xfId="10625"/>
    <cellStyle name="Normal 3 6 2 2 8 5" xfId="7633"/>
    <cellStyle name="Normal 3 6 2 2 9" xfId="882"/>
    <cellStyle name="Normal 3 6 2 2 9 2" xfId="3316"/>
    <cellStyle name="Normal 3 6 2 2 9 2 2" xfId="8959"/>
    <cellStyle name="Normal 3 6 2 2 9 3" xfId="6849"/>
    <cellStyle name="Normal 3 6 2 3" xfId="264"/>
    <cellStyle name="Normal 3 6 2 3 10" xfId="6127"/>
    <cellStyle name="Normal 3 6 2 3 10 2" xfId="11463"/>
    <cellStyle name="Normal 3 6 2 3 11" xfId="6564"/>
    <cellStyle name="Normal 3 6 2 3 2" xfId="820"/>
    <cellStyle name="Normal 3 6 2 3 2 2" xfId="1034"/>
    <cellStyle name="Normal 3 6 2 3 2 2 2" xfId="3468"/>
    <cellStyle name="Normal 3 6 2 3 2 2 2 2" xfId="9106"/>
    <cellStyle name="Normal 3 6 2 3 2 2 3" xfId="6996"/>
    <cellStyle name="Normal 3 6 2 3 2 3" xfId="1868"/>
    <cellStyle name="Normal 3 6 2 3 2 3 2" xfId="7816"/>
    <cellStyle name="Normal 3 6 2 3 2 4" xfId="3254"/>
    <cellStyle name="Normal 3 6 2 3 2 4 2" xfId="8899"/>
    <cellStyle name="Normal 3 6 2 3 2 5" xfId="4366"/>
    <cellStyle name="Normal 3 6 2 3 2 5 2" xfId="9988"/>
    <cellStyle name="Normal 3 6 2 3 2 6" xfId="5629"/>
    <cellStyle name="Normal 3 6 2 3 2 6 2" xfId="10966"/>
    <cellStyle name="Normal 3 6 2 3 2 7" xfId="5996"/>
    <cellStyle name="Normal 3 6 2 3 2 7 2" xfId="11333"/>
    <cellStyle name="Normal 3 6 2 3 2 8" xfId="6366"/>
    <cellStyle name="Normal 3 6 2 3 2 8 2" xfId="11700"/>
    <cellStyle name="Normal 3 6 2 3 2 9" xfId="6789"/>
    <cellStyle name="Normal 3 6 2 3 3" xfId="1524"/>
    <cellStyle name="Normal 3 6 2 3 3 2" xfId="2350"/>
    <cellStyle name="Normal 3 6 2 3 3 2 2" xfId="8298"/>
    <cellStyle name="Normal 3 6 2 3 3 3" xfId="3956"/>
    <cellStyle name="Normal 3 6 2 3 3 3 2" xfId="9588"/>
    <cellStyle name="Normal 3 6 2 3 3 4" xfId="4848"/>
    <cellStyle name="Normal 3 6 2 3 3 4 2" xfId="10470"/>
    <cellStyle name="Normal 3 6 2 3 3 5" xfId="7478"/>
    <cellStyle name="Normal 3 6 2 3 4" xfId="898"/>
    <cellStyle name="Normal 3 6 2 3 4 2" xfId="3332"/>
    <cellStyle name="Normal 3 6 2 3 4 2 2" xfId="8975"/>
    <cellStyle name="Normal 3 6 2 3 4 3" xfId="6865"/>
    <cellStyle name="Normal 3 6 2 3 5" xfId="1737"/>
    <cellStyle name="Normal 3 6 2 3 5 2" xfId="7685"/>
    <cellStyle name="Normal 3 6 2 3 6" xfId="3004"/>
    <cellStyle name="Normal 3 6 2 3 6 2" xfId="8662"/>
    <cellStyle name="Normal 3 6 2 3 7" xfId="4235"/>
    <cellStyle name="Normal 3 6 2 3 7 2" xfId="9857"/>
    <cellStyle name="Normal 3 6 2 3 8" xfId="5130"/>
    <cellStyle name="Normal 3 6 2 3 8 2" xfId="10727"/>
    <cellStyle name="Normal 3 6 2 3 9" xfId="5759"/>
    <cellStyle name="Normal 3 6 2 3 9 2" xfId="11096"/>
    <cellStyle name="Normal 3 6 2 4" xfId="308"/>
    <cellStyle name="Normal 3 6 2 4 10" xfId="6608"/>
    <cellStyle name="Normal 3 6 2 4 2" xfId="1568"/>
    <cellStyle name="Normal 3 6 2 4 2 2" xfId="2394"/>
    <cellStyle name="Normal 3 6 2 4 2 2 2" xfId="8342"/>
    <cellStyle name="Normal 3 6 2 4 2 3" xfId="4000"/>
    <cellStyle name="Normal 3 6 2 4 2 3 2" xfId="9632"/>
    <cellStyle name="Normal 3 6 2 4 2 4" xfId="4892"/>
    <cellStyle name="Normal 3 6 2 4 2 4 2" xfId="10514"/>
    <cellStyle name="Normal 3 6 2 4 2 5" xfId="7522"/>
    <cellStyle name="Normal 3 6 2 4 3" xfId="1080"/>
    <cellStyle name="Normal 3 6 2 4 3 2" xfId="3514"/>
    <cellStyle name="Normal 3 6 2 4 3 2 2" xfId="9152"/>
    <cellStyle name="Normal 3 6 2 4 3 3" xfId="7042"/>
    <cellStyle name="Normal 3 6 2 4 4" xfId="1914"/>
    <cellStyle name="Normal 3 6 2 4 4 2" xfId="7862"/>
    <cellStyle name="Normal 3 6 2 4 5" xfId="3060"/>
    <cellStyle name="Normal 3 6 2 4 5 2" xfId="8718"/>
    <cellStyle name="Normal 3 6 2 4 6" xfId="4412"/>
    <cellStyle name="Normal 3 6 2 4 6 2" xfId="10034"/>
    <cellStyle name="Normal 3 6 2 4 7" xfId="5214"/>
    <cellStyle name="Normal 3 6 2 4 7 2" xfId="10783"/>
    <cellStyle name="Normal 3 6 2 4 8" xfId="5815"/>
    <cellStyle name="Normal 3 6 2 4 8 2" xfId="11152"/>
    <cellStyle name="Normal 3 6 2 4 9" xfId="6183"/>
    <cellStyle name="Normal 3 6 2 4 9 2" xfId="11519"/>
    <cellStyle name="Normal 3 6 2 5" xfId="755"/>
    <cellStyle name="Normal 3 6 2 5 10" xfId="6724"/>
    <cellStyle name="Normal 3 6 2 5 2" xfId="1459"/>
    <cellStyle name="Normal 3 6 2 5 2 2" xfId="2285"/>
    <cellStyle name="Normal 3 6 2 5 2 2 2" xfId="8233"/>
    <cellStyle name="Normal 3 6 2 5 2 3" xfId="3891"/>
    <cellStyle name="Normal 3 6 2 5 2 3 2" xfId="9523"/>
    <cellStyle name="Normal 3 6 2 5 2 4" xfId="4783"/>
    <cellStyle name="Normal 3 6 2 5 2 4 2" xfId="10405"/>
    <cellStyle name="Normal 3 6 2 5 2 5" xfId="7413"/>
    <cellStyle name="Normal 3 6 2 5 3" xfId="969"/>
    <cellStyle name="Normal 3 6 2 5 3 2" xfId="3403"/>
    <cellStyle name="Normal 3 6 2 5 3 2 2" xfId="9041"/>
    <cellStyle name="Normal 3 6 2 5 3 3" xfId="6931"/>
    <cellStyle name="Normal 3 6 2 5 4" xfId="1803"/>
    <cellStyle name="Normal 3 6 2 5 4 2" xfId="7751"/>
    <cellStyle name="Normal 3 6 2 5 5" xfId="3189"/>
    <cellStyle name="Normal 3 6 2 5 5 2" xfId="8834"/>
    <cellStyle name="Normal 3 6 2 5 6" xfId="4301"/>
    <cellStyle name="Normal 3 6 2 5 6 2" xfId="9923"/>
    <cellStyle name="Normal 3 6 2 5 7" xfId="5564"/>
    <cellStyle name="Normal 3 6 2 5 7 2" xfId="10901"/>
    <cellStyle name="Normal 3 6 2 5 8" xfId="5931"/>
    <cellStyle name="Normal 3 6 2 5 8 2" xfId="11268"/>
    <cellStyle name="Normal 3 6 2 5 9" xfId="6301"/>
    <cellStyle name="Normal 3 6 2 5 9 2" xfId="11635"/>
    <cellStyle name="Normal 3 6 2 6" xfId="1208"/>
    <cellStyle name="Normal 3 6 2 6 2" xfId="2034"/>
    <cellStyle name="Normal 3 6 2 6 2 2" xfId="7982"/>
    <cellStyle name="Normal 3 6 2 6 3" xfId="3640"/>
    <cellStyle name="Normal 3 6 2 6 3 2" xfId="9272"/>
    <cellStyle name="Normal 3 6 2 6 4" xfId="4532"/>
    <cellStyle name="Normal 3 6 2 6 4 2" xfId="10154"/>
    <cellStyle name="Normal 3 6 2 6 5" xfId="7162"/>
    <cellStyle name="Normal 3 6 2 7" xfId="1308"/>
    <cellStyle name="Normal 3 6 2 7 2" xfId="2134"/>
    <cellStyle name="Normal 3 6 2 7 2 2" xfId="8082"/>
    <cellStyle name="Normal 3 6 2 7 3" xfId="3740"/>
    <cellStyle name="Normal 3 6 2 7 3 2" xfId="9372"/>
    <cellStyle name="Normal 3 6 2 7 4" xfId="4632"/>
    <cellStyle name="Normal 3 6 2 7 4 2" xfId="10254"/>
    <cellStyle name="Normal 3 6 2 7 5" xfId="7262"/>
    <cellStyle name="Normal 3 6 2 8" xfId="1370"/>
    <cellStyle name="Normal 3 6 2 8 2" xfId="2196"/>
    <cellStyle name="Normal 3 6 2 8 2 2" xfId="8144"/>
    <cellStyle name="Normal 3 6 2 8 3" xfId="3802"/>
    <cellStyle name="Normal 3 6 2 8 3 2" xfId="9434"/>
    <cellStyle name="Normal 3 6 2 8 4" xfId="4694"/>
    <cellStyle name="Normal 3 6 2 8 4 2" xfId="10316"/>
    <cellStyle name="Normal 3 6 2 8 5" xfId="7324"/>
    <cellStyle name="Normal 3 6 2 9" xfId="1663"/>
    <cellStyle name="Normal 3 6 2 9 2" xfId="2489"/>
    <cellStyle name="Normal 3 6 2 9 2 2" xfId="8437"/>
    <cellStyle name="Normal 3 6 2 9 3" xfId="4095"/>
    <cellStyle name="Normal 3 6 2 9 3 2" xfId="9727"/>
    <cellStyle name="Normal 3 6 2 9 4" xfId="4987"/>
    <cellStyle name="Normal 3 6 2 9 4 2" xfId="10609"/>
    <cellStyle name="Normal 3 6 2 9 5" xfId="7617"/>
    <cellStyle name="Normal 3 6 3" xfId="207"/>
    <cellStyle name="Normal 3 6 3 10" xfId="1713"/>
    <cellStyle name="Normal 3 6 3 10 2" xfId="2947"/>
    <cellStyle name="Normal 3 6 3 10 2 2" xfId="8607"/>
    <cellStyle name="Normal 3 6 3 10 3" xfId="7661"/>
    <cellStyle name="Normal 3 6 3 11" xfId="2589"/>
    <cellStyle name="Normal 3 6 3 11 2" xfId="8477"/>
    <cellStyle name="Normal 3 6 3 12" xfId="4211"/>
    <cellStyle name="Normal 3 6 3 12 2" xfId="9833"/>
    <cellStyle name="Normal 3 6 3 13" xfId="5073"/>
    <cellStyle name="Normal 3 6 3 13 2" xfId="10672"/>
    <cellStyle name="Normal 3 6 3 14" xfId="5704"/>
    <cellStyle name="Normal 3 6 3 14 2" xfId="11041"/>
    <cellStyle name="Normal 3 6 3 15" xfId="6072"/>
    <cellStyle name="Normal 3 6 3 15 2" xfId="11408"/>
    <cellStyle name="Normal 3 6 3 16" xfId="6509"/>
    <cellStyle name="Normal 3 6 3 2" xfId="274"/>
    <cellStyle name="Normal 3 6 3 2 10" xfId="6137"/>
    <cellStyle name="Normal 3 6 3 2 10 2" xfId="11473"/>
    <cellStyle name="Normal 3 6 3 2 11" xfId="6574"/>
    <cellStyle name="Normal 3 6 3 2 2" xfId="830"/>
    <cellStyle name="Normal 3 6 3 2 2 2" xfId="1044"/>
    <cellStyle name="Normal 3 6 3 2 2 2 2" xfId="3478"/>
    <cellStyle name="Normal 3 6 3 2 2 2 2 2" xfId="9116"/>
    <cellStyle name="Normal 3 6 3 2 2 2 3" xfId="7006"/>
    <cellStyle name="Normal 3 6 3 2 2 3" xfId="1878"/>
    <cellStyle name="Normal 3 6 3 2 2 3 2" xfId="7826"/>
    <cellStyle name="Normal 3 6 3 2 2 4" xfId="3264"/>
    <cellStyle name="Normal 3 6 3 2 2 4 2" xfId="8909"/>
    <cellStyle name="Normal 3 6 3 2 2 5" xfId="4376"/>
    <cellStyle name="Normal 3 6 3 2 2 5 2" xfId="9998"/>
    <cellStyle name="Normal 3 6 3 2 2 6" xfId="5639"/>
    <cellStyle name="Normal 3 6 3 2 2 6 2" xfId="10976"/>
    <cellStyle name="Normal 3 6 3 2 2 7" xfId="6006"/>
    <cellStyle name="Normal 3 6 3 2 2 7 2" xfId="11343"/>
    <cellStyle name="Normal 3 6 3 2 2 8" xfId="6376"/>
    <cellStyle name="Normal 3 6 3 2 2 8 2" xfId="11710"/>
    <cellStyle name="Normal 3 6 3 2 2 9" xfId="6799"/>
    <cellStyle name="Normal 3 6 3 2 3" xfId="1534"/>
    <cellStyle name="Normal 3 6 3 2 3 2" xfId="2360"/>
    <cellStyle name="Normal 3 6 3 2 3 2 2" xfId="8308"/>
    <cellStyle name="Normal 3 6 3 2 3 3" xfId="3966"/>
    <cellStyle name="Normal 3 6 3 2 3 3 2" xfId="9598"/>
    <cellStyle name="Normal 3 6 3 2 3 4" xfId="4858"/>
    <cellStyle name="Normal 3 6 3 2 3 4 2" xfId="10480"/>
    <cellStyle name="Normal 3 6 3 2 3 5" xfId="7488"/>
    <cellStyle name="Normal 3 6 3 2 4" xfId="907"/>
    <cellStyle name="Normal 3 6 3 2 4 2" xfId="3341"/>
    <cellStyle name="Normal 3 6 3 2 4 2 2" xfId="8983"/>
    <cellStyle name="Normal 3 6 3 2 4 3" xfId="6873"/>
    <cellStyle name="Normal 3 6 3 2 5" xfId="1745"/>
    <cellStyle name="Normal 3 6 3 2 5 2" xfId="7693"/>
    <cellStyle name="Normal 3 6 3 2 6" xfId="3014"/>
    <cellStyle name="Normal 3 6 3 2 6 2" xfId="8672"/>
    <cellStyle name="Normal 3 6 3 2 7" xfId="4243"/>
    <cellStyle name="Normal 3 6 3 2 7 2" xfId="9865"/>
    <cellStyle name="Normal 3 6 3 2 8" xfId="5140"/>
    <cellStyle name="Normal 3 6 3 2 8 2" xfId="10737"/>
    <cellStyle name="Normal 3 6 3 2 9" xfId="5769"/>
    <cellStyle name="Normal 3 6 3 2 9 2" xfId="11106"/>
    <cellStyle name="Normal 3 6 3 3" xfId="376"/>
    <cellStyle name="Normal 3 6 3 3 10" xfId="6616"/>
    <cellStyle name="Normal 3 6 3 3 2" xfId="1576"/>
    <cellStyle name="Normal 3 6 3 3 2 2" xfId="2402"/>
    <cellStyle name="Normal 3 6 3 3 2 2 2" xfId="8350"/>
    <cellStyle name="Normal 3 6 3 3 2 3" xfId="4008"/>
    <cellStyle name="Normal 3 6 3 3 2 3 2" xfId="9640"/>
    <cellStyle name="Normal 3 6 3 3 2 4" xfId="4900"/>
    <cellStyle name="Normal 3 6 3 3 2 4 2" xfId="10522"/>
    <cellStyle name="Normal 3 6 3 3 2 5" xfId="7530"/>
    <cellStyle name="Normal 3 6 3 3 3" xfId="1090"/>
    <cellStyle name="Normal 3 6 3 3 3 2" xfId="3524"/>
    <cellStyle name="Normal 3 6 3 3 3 2 2" xfId="9162"/>
    <cellStyle name="Normal 3 6 3 3 3 3" xfId="7052"/>
    <cellStyle name="Normal 3 6 3 3 4" xfId="1924"/>
    <cellStyle name="Normal 3 6 3 3 4 2" xfId="7872"/>
    <cellStyle name="Normal 3 6 3 3 5" xfId="3073"/>
    <cellStyle name="Normal 3 6 3 3 5 2" xfId="8726"/>
    <cellStyle name="Normal 3 6 3 3 6" xfId="4422"/>
    <cellStyle name="Normal 3 6 3 3 6 2" xfId="10044"/>
    <cellStyle name="Normal 3 6 3 3 7" xfId="5268"/>
    <cellStyle name="Normal 3 6 3 3 7 2" xfId="10791"/>
    <cellStyle name="Normal 3 6 3 3 8" xfId="5823"/>
    <cellStyle name="Normal 3 6 3 3 8 2" xfId="11160"/>
    <cellStyle name="Normal 3 6 3 3 9" xfId="6192"/>
    <cellStyle name="Normal 3 6 3 3 9 2" xfId="11527"/>
    <cellStyle name="Normal 3 6 3 4" xfId="765"/>
    <cellStyle name="Normal 3 6 3 4 10" xfId="6734"/>
    <cellStyle name="Normal 3 6 3 4 2" xfId="1469"/>
    <cellStyle name="Normal 3 6 3 4 2 2" xfId="2295"/>
    <cellStyle name="Normal 3 6 3 4 2 2 2" xfId="8243"/>
    <cellStyle name="Normal 3 6 3 4 2 3" xfId="3901"/>
    <cellStyle name="Normal 3 6 3 4 2 3 2" xfId="9533"/>
    <cellStyle name="Normal 3 6 3 4 2 4" xfId="4793"/>
    <cellStyle name="Normal 3 6 3 4 2 4 2" xfId="10415"/>
    <cellStyle name="Normal 3 6 3 4 2 5" xfId="7423"/>
    <cellStyle name="Normal 3 6 3 4 3" xfId="979"/>
    <cellStyle name="Normal 3 6 3 4 3 2" xfId="3413"/>
    <cellStyle name="Normal 3 6 3 4 3 2 2" xfId="9051"/>
    <cellStyle name="Normal 3 6 3 4 3 3" xfId="6941"/>
    <cellStyle name="Normal 3 6 3 4 4" xfId="1813"/>
    <cellStyle name="Normal 3 6 3 4 4 2" xfId="7761"/>
    <cellStyle name="Normal 3 6 3 4 5" xfId="3199"/>
    <cellStyle name="Normal 3 6 3 4 5 2" xfId="8844"/>
    <cellStyle name="Normal 3 6 3 4 6" xfId="4311"/>
    <cellStyle name="Normal 3 6 3 4 6 2" xfId="9933"/>
    <cellStyle name="Normal 3 6 3 4 7" xfId="5574"/>
    <cellStyle name="Normal 3 6 3 4 7 2" xfId="10911"/>
    <cellStyle name="Normal 3 6 3 4 8" xfId="5941"/>
    <cellStyle name="Normal 3 6 3 4 8 2" xfId="11278"/>
    <cellStyle name="Normal 3 6 3 4 9" xfId="6311"/>
    <cellStyle name="Normal 3 6 3 4 9 2" xfId="11645"/>
    <cellStyle name="Normal 3 6 3 5" xfId="1220"/>
    <cellStyle name="Normal 3 6 3 5 2" xfId="2046"/>
    <cellStyle name="Normal 3 6 3 5 2 2" xfId="7994"/>
    <cellStyle name="Normal 3 6 3 5 3" xfId="3652"/>
    <cellStyle name="Normal 3 6 3 5 3 2" xfId="9284"/>
    <cellStyle name="Normal 3 6 3 5 4" xfId="4544"/>
    <cellStyle name="Normal 3 6 3 5 4 2" xfId="10166"/>
    <cellStyle name="Normal 3 6 3 5 5" xfId="7174"/>
    <cellStyle name="Normal 3 6 3 6" xfId="1320"/>
    <cellStyle name="Normal 3 6 3 6 2" xfId="2146"/>
    <cellStyle name="Normal 3 6 3 6 2 2" xfId="8094"/>
    <cellStyle name="Normal 3 6 3 6 3" xfId="3752"/>
    <cellStyle name="Normal 3 6 3 6 3 2" xfId="9384"/>
    <cellStyle name="Normal 3 6 3 6 4" xfId="4644"/>
    <cellStyle name="Normal 3 6 3 6 4 2" xfId="10266"/>
    <cellStyle name="Normal 3 6 3 6 5" xfId="7274"/>
    <cellStyle name="Normal 3 6 3 7" xfId="1382"/>
    <cellStyle name="Normal 3 6 3 7 2" xfId="2208"/>
    <cellStyle name="Normal 3 6 3 7 2 2" xfId="8156"/>
    <cellStyle name="Normal 3 6 3 7 3" xfId="3814"/>
    <cellStyle name="Normal 3 6 3 7 3 2" xfId="9446"/>
    <cellStyle name="Normal 3 6 3 7 4" xfId="4706"/>
    <cellStyle name="Normal 3 6 3 7 4 2" xfId="10328"/>
    <cellStyle name="Normal 3 6 3 7 5" xfId="7336"/>
    <cellStyle name="Normal 3 6 3 8" xfId="1671"/>
    <cellStyle name="Normal 3 6 3 8 2" xfId="2497"/>
    <cellStyle name="Normal 3 6 3 8 2 2" xfId="8445"/>
    <cellStyle name="Normal 3 6 3 8 3" xfId="4103"/>
    <cellStyle name="Normal 3 6 3 8 3 2" xfId="9735"/>
    <cellStyle name="Normal 3 6 3 8 4" xfId="4995"/>
    <cellStyle name="Normal 3 6 3 8 4 2" xfId="10617"/>
    <cellStyle name="Normal 3 6 3 8 5" xfId="7625"/>
    <cellStyle name="Normal 3 6 3 9" xfId="874"/>
    <cellStyle name="Normal 3 6 3 9 2" xfId="3308"/>
    <cellStyle name="Normal 3 6 3 9 2 2" xfId="8951"/>
    <cellStyle name="Normal 3 6 3 9 3" xfId="6841"/>
    <cellStyle name="Normal 3 6 4" xfId="178"/>
    <cellStyle name="Normal 3 6 4 10" xfId="4227"/>
    <cellStyle name="Normal 3 6 4 10 2" xfId="9849"/>
    <cellStyle name="Normal 3 6 4 11" xfId="5044"/>
    <cellStyle name="Normal 3 6 4 11 2" xfId="10647"/>
    <cellStyle name="Normal 3 6 4 12" xfId="5679"/>
    <cellStyle name="Normal 3 6 4 12 2" xfId="11016"/>
    <cellStyle name="Normal 3 6 4 13" xfId="6047"/>
    <cellStyle name="Normal 3 6 4 13 2" xfId="11383"/>
    <cellStyle name="Normal 3 6 4 14" xfId="6484"/>
    <cellStyle name="Normal 3 6 4 2" xfId="249"/>
    <cellStyle name="Normal 3 6 4 2 10" xfId="6112"/>
    <cellStyle name="Normal 3 6 4 2 10 2" xfId="11448"/>
    <cellStyle name="Normal 3 6 4 2 11" xfId="6549"/>
    <cellStyle name="Normal 3 6 4 2 2" xfId="805"/>
    <cellStyle name="Normal 3 6 4 2 2 2" xfId="1278"/>
    <cellStyle name="Normal 3 6 4 2 2 2 2" xfId="3710"/>
    <cellStyle name="Normal 3 6 4 2 2 2 2 2" xfId="9342"/>
    <cellStyle name="Normal 3 6 4 2 2 2 3" xfId="7232"/>
    <cellStyle name="Normal 3 6 4 2 2 3" xfId="2104"/>
    <cellStyle name="Normal 3 6 4 2 2 3 2" xfId="8052"/>
    <cellStyle name="Normal 3 6 4 2 2 4" xfId="3239"/>
    <cellStyle name="Normal 3 6 4 2 2 4 2" xfId="8884"/>
    <cellStyle name="Normal 3 6 4 2 2 5" xfId="4602"/>
    <cellStyle name="Normal 3 6 4 2 2 5 2" xfId="10224"/>
    <cellStyle name="Normal 3 6 4 2 2 6" xfId="5614"/>
    <cellStyle name="Normal 3 6 4 2 2 6 2" xfId="10951"/>
    <cellStyle name="Normal 3 6 4 2 2 7" xfId="5981"/>
    <cellStyle name="Normal 3 6 4 2 2 7 2" xfId="11318"/>
    <cellStyle name="Normal 3 6 4 2 2 8" xfId="6351"/>
    <cellStyle name="Normal 3 6 4 2 2 8 2" xfId="11685"/>
    <cellStyle name="Normal 3 6 4 2 2 9" xfId="6774"/>
    <cellStyle name="Normal 3 6 4 2 3" xfId="1509"/>
    <cellStyle name="Normal 3 6 4 2 3 2" xfId="2335"/>
    <cellStyle name="Normal 3 6 4 2 3 2 2" xfId="8283"/>
    <cellStyle name="Normal 3 6 4 2 3 3" xfId="3941"/>
    <cellStyle name="Normal 3 6 4 2 3 3 2" xfId="9573"/>
    <cellStyle name="Normal 3 6 4 2 3 4" xfId="4833"/>
    <cellStyle name="Normal 3 6 4 2 3 4 2" xfId="10455"/>
    <cellStyle name="Normal 3 6 4 2 3 5" xfId="7463"/>
    <cellStyle name="Normal 3 6 4 2 4" xfId="1019"/>
    <cellStyle name="Normal 3 6 4 2 4 2" xfId="3453"/>
    <cellStyle name="Normal 3 6 4 2 4 2 2" xfId="9091"/>
    <cellStyle name="Normal 3 6 4 2 4 3" xfId="6981"/>
    <cellStyle name="Normal 3 6 4 2 5" xfId="1853"/>
    <cellStyle name="Normal 3 6 4 2 5 2" xfId="7801"/>
    <cellStyle name="Normal 3 6 4 2 6" xfId="2989"/>
    <cellStyle name="Normal 3 6 4 2 6 2" xfId="8647"/>
    <cellStyle name="Normal 3 6 4 2 7" xfId="4351"/>
    <cellStyle name="Normal 3 6 4 2 7 2" xfId="9973"/>
    <cellStyle name="Normal 3 6 4 2 8" xfId="5115"/>
    <cellStyle name="Normal 3 6 4 2 8 2" xfId="10712"/>
    <cellStyle name="Normal 3 6 4 2 9" xfId="5744"/>
    <cellStyle name="Normal 3 6 4 2 9 2" xfId="11081"/>
    <cellStyle name="Normal 3 6 4 3" xfId="740"/>
    <cellStyle name="Normal 3 6 4 3 10" xfId="6709"/>
    <cellStyle name="Normal 3 6 4 3 2" xfId="1444"/>
    <cellStyle name="Normal 3 6 4 3 2 2" xfId="2270"/>
    <cellStyle name="Normal 3 6 4 3 2 2 2" xfId="8218"/>
    <cellStyle name="Normal 3 6 4 3 2 3" xfId="3876"/>
    <cellStyle name="Normal 3 6 4 3 2 3 2" xfId="9508"/>
    <cellStyle name="Normal 3 6 4 3 2 4" xfId="4768"/>
    <cellStyle name="Normal 3 6 4 3 2 4 2" xfId="10390"/>
    <cellStyle name="Normal 3 6 4 3 2 5" xfId="7398"/>
    <cellStyle name="Normal 3 6 4 3 3" xfId="953"/>
    <cellStyle name="Normal 3 6 4 3 3 2" xfId="3387"/>
    <cellStyle name="Normal 3 6 4 3 3 2 2" xfId="9026"/>
    <cellStyle name="Normal 3 6 4 3 3 3" xfId="6916"/>
    <cellStyle name="Normal 3 6 4 3 4" xfId="1788"/>
    <cellStyle name="Normal 3 6 4 3 4 2" xfId="7736"/>
    <cellStyle name="Normal 3 6 4 3 5" xfId="3174"/>
    <cellStyle name="Normal 3 6 4 3 5 2" xfId="8819"/>
    <cellStyle name="Normal 3 6 4 3 6" xfId="4286"/>
    <cellStyle name="Normal 3 6 4 3 6 2" xfId="9908"/>
    <cellStyle name="Normal 3 6 4 3 7" xfId="5549"/>
    <cellStyle name="Normal 3 6 4 3 7 2" xfId="10886"/>
    <cellStyle name="Normal 3 6 4 3 8" xfId="5916"/>
    <cellStyle name="Normal 3 6 4 3 8 2" xfId="11253"/>
    <cellStyle name="Normal 3 6 4 3 9" xfId="6286"/>
    <cellStyle name="Normal 3 6 4 3 9 2" xfId="11620"/>
    <cellStyle name="Normal 3 6 4 4" xfId="1232"/>
    <cellStyle name="Normal 3 6 4 4 2" xfId="2058"/>
    <cellStyle name="Normal 3 6 4 4 2 2" xfId="8006"/>
    <cellStyle name="Normal 3 6 4 4 3" xfId="3664"/>
    <cellStyle name="Normal 3 6 4 4 3 2" xfId="9296"/>
    <cellStyle name="Normal 3 6 4 4 4" xfId="4556"/>
    <cellStyle name="Normal 3 6 4 4 4 2" xfId="10178"/>
    <cellStyle name="Normal 3 6 4 4 5" xfId="7186"/>
    <cellStyle name="Normal 3 6 4 5" xfId="1332"/>
    <cellStyle name="Normal 3 6 4 5 2" xfId="2158"/>
    <cellStyle name="Normal 3 6 4 5 2 2" xfId="8106"/>
    <cellStyle name="Normal 3 6 4 5 3" xfId="3764"/>
    <cellStyle name="Normal 3 6 4 5 3 2" xfId="9396"/>
    <cellStyle name="Normal 3 6 4 5 4" xfId="4656"/>
    <cellStyle name="Normal 3 6 4 5 4 2" xfId="10278"/>
    <cellStyle name="Normal 3 6 4 5 5" xfId="7286"/>
    <cellStyle name="Normal 3 6 4 6" xfId="1394"/>
    <cellStyle name="Normal 3 6 4 6 2" xfId="2220"/>
    <cellStyle name="Normal 3 6 4 6 2 2" xfId="8168"/>
    <cellStyle name="Normal 3 6 4 6 3" xfId="3826"/>
    <cellStyle name="Normal 3 6 4 6 3 2" xfId="9458"/>
    <cellStyle name="Normal 3 6 4 6 4" xfId="4718"/>
    <cellStyle name="Normal 3 6 4 6 4 2" xfId="10340"/>
    <cellStyle name="Normal 3 6 4 6 5" xfId="7348"/>
    <cellStyle name="Normal 3 6 4 7" xfId="890"/>
    <cellStyle name="Normal 3 6 4 7 2" xfId="3324"/>
    <cellStyle name="Normal 3 6 4 7 2 2" xfId="8967"/>
    <cellStyle name="Normal 3 6 4 7 3" xfId="6857"/>
    <cellStyle name="Normal 3 6 4 8" xfId="1729"/>
    <cellStyle name="Normal 3 6 4 8 2" xfId="7677"/>
    <cellStyle name="Normal 3 6 4 9" xfId="2918"/>
    <cellStyle name="Normal 3 6 4 9 2" xfId="8582"/>
    <cellStyle name="Normal 3 6 5" xfId="239"/>
    <cellStyle name="Normal 3 6 5 10" xfId="6102"/>
    <cellStyle name="Normal 3 6 5 10 2" xfId="11438"/>
    <cellStyle name="Normal 3 6 5 11" xfId="6539"/>
    <cellStyle name="Normal 3 6 5 2" xfId="795"/>
    <cellStyle name="Normal 3 6 5 2 2" xfId="1256"/>
    <cellStyle name="Normal 3 6 5 2 2 2" xfId="3688"/>
    <cellStyle name="Normal 3 6 5 2 2 2 2" xfId="9320"/>
    <cellStyle name="Normal 3 6 5 2 2 3" xfId="7210"/>
    <cellStyle name="Normal 3 6 5 2 3" xfId="2082"/>
    <cellStyle name="Normal 3 6 5 2 3 2" xfId="8030"/>
    <cellStyle name="Normal 3 6 5 2 4" xfId="3229"/>
    <cellStyle name="Normal 3 6 5 2 4 2" xfId="8874"/>
    <cellStyle name="Normal 3 6 5 2 5" xfId="4580"/>
    <cellStyle name="Normal 3 6 5 2 5 2" xfId="10202"/>
    <cellStyle name="Normal 3 6 5 2 6" xfId="5604"/>
    <cellStyle name="Normal 3 6 5 2 6 2" xfId="10941"/>
    <cellStyle name="Normal 3 6 5 2 7" xfId="5971"/>
    <cellStyle name="Normal 3 6 5 2 7 2" xfId="11308"/>
    <cellStyle name="Normal 3 6 5 2 8" xfId="6341"/>
    <cellStyle name="Normal 3 6 5 2 8 2" xfId="11675"/>
    <cellStyle name="Normal 3 6 5 2 9" xfId="6764"/>
    <cellStyle name="Normal 3 6 5 3" xfId="1499"/>
    <cellStyle name="Normal 3 6 5 3 2" xfId="2325"/>
    <cellStyle name="Normal 3 6 5 3 2 2" xfId="8273"/>
    <cellStyle name="Normal 3 6 5 3 3" xfId="3931"/>
    <cellStyle name="Normal 3 6 5 3 3 2" xfId="9563"/>
    <cellStyle name="Normal 3 6 5 3 4" xfId="4823"/>
    <cellStyle name="Normal 3 6 5 3 4 2" xfId="10445"/>
    <cellStyle name="Normal 3 6 5 3 5" xfId="7453"/>
    <cellStyle name="Normal 3 6 5 4" xfId="1009"/>
    <cellStyle name="Normal 3 6 5 4 2" xfId="3443"/>
    <cellStyle name="Normal 3 6 5 4 2 2" xfId="9081"/>
    <cellStyle name="Normal 3 6 5 4 3" xfId="6971"/>
    <cellStyle name="Normal 3 6 5 5" xfId="1843"/>
    <cellStyle name="Normal 3 6 5 5 2" xfId="7791"/>
    <cellStyle name="Normal 3 6 5 6" xfId="2979"/>
    <cellStyle name="Normal 3 6 5 6 2" xfId="8637"/>
    <cellStyle name="Normal 3 6 5 7" xfId="4341"/>
    <cellStyle name="Normal 3 6 5 7 2" xfId="9963"/>
    <cellStyle name="Normal 3 6 5 8" xfId="5105"/>
    <cellStyle name="Normal 3 6 5 8 2" xfId="10702"/>
    <cellStyle name="Normal 3 6 5 9" xfId="5734"/>
    <cellStyle name="Normal 3 6 5 9 2" xfId="11071"/>
    <cellStyle name="Normal 3 6 6" xfId="300"/>
    <cellStyle name="Normal 3 6 6 10" xfId="6600"/>
    <cellStyle name="Normal 3 6 6 2" xfId="1560"/>
    <cellStyle name="Normal 3 6 6 2 2" xfId="2386"/>
    <cellStyle name="Normal 3 6 6 2 2 2" xfId="8334"/>
    <cellStyle name="Normal 3 6 6 2 3" xfId="3992"/>
    <cellStyle name="Normal 3 6 6 2 3 2" xfId="9624"/>
    <cellStyle name="Normal 3 6 6 2 4" xfId="4884"/>
    <cellStyle name="Normal 3 6 6 2 4 2" xfId="10506"/>
    <cellStyle name="Normal 3 6 6 2 5" xfId="7514"/>
    <cellStyle name="Normal 3 6 6 3" xfId="1072"/>
    <cellStyle name="Normal 3 6 6 3 2" xfId="3506"/>
    <cellStyle name="Normal 3 6 6 3 2 2" xfId="9144"/>
    <cellStyle name="Normal 3 6 6 3 3" xfId="7034"/>
    <cellStyle name="Normal 3 6 6 4" xfId="1906"/>
    <cellStyle name="Normal 3 6 6 4 2" xfId="7854"/>
    <cellStyle name="Normal 3 6 6 5" xfId="3052"/>
    <cellStyle name="Normal 3 6 6 5 2" xfId="8710"/>
    <cellStyle name="Normal 3 6 6 6" xfId="4404"/>
    <cellStyle name="Normal 3 6 6 6 2" xfId="10026"/>
    <cellStyle name="Normal 3 6 6 7" xfId="5206"/>
    <cellStyle name="Normal 3 6 6 7 2" xfId="10775"/>
    <cellStyle name="Normal 3 6 6 8" xfId="5807"/>
    <cellStyle name="Normal 3 6 6 8 2" xfId="11144"/>
    <cellStyle name="Normal 3 6 6 9" xfId="6175"/>
    <cellStyle name="Normal 3 6 6 9 2" xfId="11511"/>
    <cellStyle name="Normal 3 6 7" xfId="730"/>
    <cellStyle name="Normal 3 6 7 10" xfId="6699"/>
    <cellStyle name="Normal 3 6 7 2" xfId="1434"/>
    <cellStyle name="Normal 3 6 7 2 2" xfId="2260"/>
    <cellStyle name="Normal 3 6 7 2 2 2" xfId="8208"/>
    <cellStyle name="Normal 3 6 7 2 3" xfId="3866"/>
    <cellStyle name="Normal 3 6 7 2 3 2" xfId="9498"/>
    <cellStyle name="Normal 3 6 7 2 4" xfId="4758"/>
    <cellStyle name="Normal 3 6 7 2 4 2" xfId="10380"/>
    <cellStyle name="Normal 3 6 7 2 5" xfId="7388"/>
    <cellStyle name="Normal 3 6 7 3" xfId="941"/>
    <cellStyle name="Normal 3 6 7 3 2" xfId="3375"/>
    <cellStyle name="Normal 3 6 7 3 2 2" xfId="9016"/>
    <cellStyle name="Normal 3 6 7 3 3" xfId="6906"/>
    <cellStyle name="Normal 3 6 7 4" xfId="1778"/>
    <cellStyle name="Normal 3 6 7 4 2" xfId="7726"/>
    <cellStyle name="Normal 3 6 7 5" xfId="3164"/>
    <cellStyle name="Normal 3 6 7 5 2" xfId="8809"/>
    <cellStyle name="Normal 3 6 7 6" xfId="4276"/>
    <cellStyle name="Normal 3 6 7 6 2" xfId="9898"/>
    <cellStyle name="Normal 3 6 7 7" xfId="5539"/>
    <cellStyle name="Normal 3 6 7 7 2" xfId="10876"/>
    <cellStyle name="Normal 3 6 7 8" xfId="5906"/>
    <cellStyle name="Normal 3 6 7 8 2" xfId="11243"/>
    <cellStyle name="Normal 3 6 7 9" xfId="6276"/>
    <cellStyle name="Normal 3 6 7 9 2" xfId="11610"/>
    <cellStyle name="Normal 3 6 8" xfId="1194"/>
    <cellStyle name="Normal 3 6 8 2" xfId="2020"/>
    <cellStyle name="Normal 3 6 8 2 2" xfId="7968"/>
    <cellStyle name="Normal 3 6 8 3" xfId="3626"/>
    <cellStyle name="Normal 3 6 8 3 2" xfId="9258"/>
    <cellStyle name="Normal 3 6 8 4" xfId="4518"/>
    <cellStyle name="Normal 3 6 8 4 2" xfId="10140"/>
    <cellStyle name="Normal 3 6 8 5" xfId="7148"/>
    <cellStyle name="Normal 3 6 9" xfId="1294"/>
    <cellStyle name="Normal 3 6 9 2" xfId="2120"/>
    <cellStyle name="Normal 3 6 9 2 2" xfId="8068"/>
    <cellStyle name="Normal 3 6 9 3" xfId="3726"/>
    <cellStyle name="Normal 3 6 9 3 2" xfId="9358"/>
    <cellStyle name="Normal 3 6 9 4" xfId="4618"/>
    <cellStyle name="Normal 3 6 9 4 2" xfId="10240"/>
    <cellStyle name="Normal 3 6 9 5" xfId="7248"/>
    <cellStyle name="Normal 3 7" xfId="156"/>
    <cellStyle name="Normal 3 7 10" xfId="1651"/>
    <cellStyle name="Normal 3 7 10 2" xfId="2477"/>
    <cellStyle name="Normal 3 7 10 2 2" xfId="8425"/>
    <cellStyle name="Normal 3 7 10 3" xfId="4083"/>
    <cellStyle name="Normal 3 7 10 3 2" xfId="9715"/>
    <cellStyle name="Normal 3 7 10 4" xfId="4975"/>
    <cellStyle name="Normal 3 7 10 4 2" xfId="10597"/>
    <cellStyle name="Normal 3 7 10 5" xfId="7605"/>
    <cellStyle name="Normal 3 7 11" xfId="853"/>
    <cellStyle name="Normal 3 7 11 2" xfId="3287"/>
    <cellStyle name="Normal 3 7 11 2 2" xfId="8931"/>
    <cellStyle name="Normal 3 7 11 3" xfId="6821"/>
    <cellStyle name="Normal 3 7 12" xfId="1693"/>
    <cellStyle name="Normal 3 7 12 2" xfId="2900"/>
    <cellStyle name="Normal 3 7 12 2 2" xfId="8568"/>
    <cellStyle name="Normal 3 7 12 3" xfId="7641"/>
    <cellStyle name="Normal 3 7 13" xfId="2517"/>
    <cellStyle name="Normal 3 7 13 2" xfId="8457"/>
    <cellStyle name="Normal 3 7 14" xfId="4191"/>
    <cellStyle name="Normal 3 7 14 2" xfId="9813"/>
    <cellStyle name="Normal 3 7 15" xfId="5025"/>
    <cellStyle name="Normal 3 7 15 2" xfId="10633"/>
    <cellStyle name="Normal 3 7 16" xfId="5665"/>
    <cellStyle name="Normal 3 7 16 2" xfId="11002"/>
    <cellStyle name="Normal 3 7 17" xfId="6033"/>
    <cellStyle name="Normal 3 7 17 2" xfId="11369"/>
    <cellStyle name="Normal 3 7 18" xfId="6470"/>
    <cellStyle name="Normal 3 7 2" xfId="203"/>
    <cellStyle name="Normal 3 7 2 10" xfId="1701"/>
    <cellStyle name="Normal 3 7 2 10 2" xfId="2943"/>
    <cellStyle name="Normal 3 7 2 10 2 2" xfId="8603"/>
    <cellStyle name="Normal 3 7 2 10 3" xfId="7649"/>
    <cellStyle name="Normal 3 7 2 11" xfId="2528"/>
    <cellStyle name="Normal 3 7 2 11 2" xfId="8465"/>
    <cellStyle name="Normal 3 7 2 12" xfId="4199"/>
    <cellStyle name="Normal 3 7 2 12 2" xfId="9821"/>
    <cellStyle name="Normal 3 7 2 13" xfId="5069"/>
    <cellStyle name="Normal 3 7 2 13 2" xfId="10668"/>
    <cellStyle name="Normal 3 7 2 14" xfId="5700"/>
    <cellStyle name="Normal 3 7 2 14 2" xfId="11037"/>
    <cellStyle name="Normal 3 7 2 15" xfId="6068"/>
    <cellStyle name="Normal 3 7 2 15 2" xfId="11404"/>
    <cellStyle name="Normal 3 7 2 16" xfId="6505"/>
    <cellStyle name="Normal 3 7 2 2" xfId="270"/>
    <cellStyle name="Normal 3 7 2 2 10" xfId="5136"/>
    <cellStyle name="Normal 3 7 2 2 10 2" xfId="10733"/>
    <cellStyle name="Normal 3 7 2 2 11" xfId="5765"/>
    <cellStyle name="Normal 3 7 2 2 11 2" xfId="11102"/>
    <cellStyle name="Normal 3 7 2 2 12" xfId="6133"/>
    <cellStyle name="Normal 3 7 2 2 12 2" xfId="11469"/>
    <cellStyle name="Normal 3 7 2 2 13" xfId="6570"/>
    <cellStyle name="Normal 3 7 2 2 2" xfId="380"/>
    <cellStyle name="Normal 3 7 2 2 2 10" xfId="6196"/>
    <cellStyle name="Normal 3 7 2 2 2 10 2" xfId="11531"/>
    <cellStyle name="Normal 3 7 2 2 2 11" xfId="6620"/>
    <cellStyle name="Normal 3 7 2 2 2 2" xfId="1094"/>
    <cellStyle name="Normal 3 7 2 2 2 2 2" xfId="1928"/>
    <cellStyle name="Normal 3 7 2 2 2 2 2 2" xfId="7876"/>
    <cellStyle name="Normal 3 7 2 2 2 2 3" xfId="3528"/>
    <cellStyle name="Normal 3 7 2 2 2 2 3 2" xfId="9166"/>
    <cellStyle name="Normal 3 7 2 2 2 2 4" xfId="4426"/>
    <cellStyle name="Normal 3 7 2 2 2 2 4 2" xfId="10048"/>
    <cellStyle name="Normal 3 7 2 2 2 2 5" xfId="7056"/>
    <cellStyle name="Normal 3 7 2 2 2 3" xfId="1580"/>
    <cellStyle name="Normal 3 7 2 2 2 3 2" xfId="2406"/>
    <cellStyle name="Normal 3 7 2 2 2 3 2 2" xfId="8354"/>
    <cellStyle name="Normal 3 7 2 2 2 3 3" xfId="4012"/>
    <cellStyle name="Normal 3 7 2 2 2 3 3 2" xfId="9644"/>
    <cellStyle name="Normal 3 7 2 2 2 3 4" xfId="4904"/>
    <cellStyle name="Normal 3 7 2 2 2 3 4 2" xfId="10526"/>
    <cellStyle name="Normal 3 7 2 2 2 3 5" xfId="7534"/>
    <cellStyle name="Normal 3 7 2 2 2 4" xfId="911"/>
    <cellStyle name="Normal 3 7 2 2 2 4 2" xfId="3345"/>
    <cellStyle name="Normal 3 7 2 2 2 4 2 2" xfId="8987"/>
    <cellStyle name="Normal 3 7 2 2 2 4 3" xfId="6877"/>
    <cellStyle name="Normal 3 7 2 2 2 5" xfId="1749"/>
    <cellStyle name="Normal 3 7 2 2 2 5 2" xfId="7697"/>
    <cellStyle name="Normal 3 7 2 2 2 6" xfId="3077"/>
    <cellStyle name="Normal 3 7 2 2 2 6 2" xfId="8730"/>
    <cellStyle name="Normal 3 7 2 2 2 7" xfId="4247"/>
    <cellStyle name="Normal 3 7 2 2 2 7 2" xfId="9869"/>
    <cellStyle name="Normal 3 7 2 2 2 8" xfId="5272"/>
    <cellStyle name="Normal 3 7 2 2 2 8 2" xfId="10795"/>
    <cellStyle name="Normal 3 7 2 2 2 9" xfId="5827"/>
    <cellStyle name="Normal 3 7 2 2 2 9 2" xfId="11164"/>
    <cellStyle name="Normal 3 7 2 2 3" xfId="826"/>
    <cellStyle name="Normal 3 7 2 2 3 2" xfId="1040"/>
    <cellStyle name="Normal 3 7 2 2 3 2 2" xfId="3474"/>
    <cellStyle name="Normal 3 7 2 2 3 2 2 2" xfId="9112"/>
    <cellStyle name="Normal 3 7 2 2 3 2 3" xfId="7002"/>
    <cellStyle name="Normal 3 7 2 2 3 3" xfId="1874"/>
    <cellStyle name="Normal 3 7 2 2 3 3 2" xfId="7822"/>
    <cellStyle name="Normal 3 7 2 2 3 4" xfId="3260"/>
    <cellStyle name="Normal 3 7 2 2 3 4 2" xfId="8905"/>
    <cellStyle name="Normal 3 7 2 2 3 5" xfId="4372"/>
    <cellStyle name="Normal 3 7 2 2 3 5 2" xfId="9994"/>
    <cellStyle name="Normal 3 7 2 2 3 6" xfId="5635"/>
    <cellStyle name="Normal 3 7 2 2 3 6 2" xfId="10972"/>
    <cellStyle name="Normal 3 7 2 2 3 7" xfId="6002"/>
    <cellStyle name="Normal 3 7 2 2 3 7 2" xfId="11339"/>
    <cellStyle name="Normal 3 7 2 2 3 8" xfId="6372"/>
    <cellStyle name="Normal 3 7 2 2 3 8 2" xfId="11706"/>
    <cellStyle name="Normal 3 7 2 2 3 9" xfId="6795"/>
    <cellStyle name="Normal 3 7 2 2 4" xfId="1530"/>
    <cellStyle name="Normal 3 7 2 2 4 2" xfId="2356"/>
    <cellStyle name="Normal 3 7 2 2 4 2 2" xfId="8304"/>
    <cellStyle name="Normal 3 7 2 2 4 3" xfId="3962"/>
    <cellStyle name="Normal 3 7 2 2 4 3 2" xfId="9594"/>
    <cellStyle name="Normal 3 7 2 2 4 4" xfId="4854"/>
    <cellStyle name="Normal 3 7 2 2 4 4 2" xfId="10476"/>
    <cellStyle name="Normal 3 7 2 2 4 5" xfId="7484"/>
    <cellStyle name="Normal 3 7 2 2 5" xfId="1675"/>
    <cellStyle name="Normal 3 7 2 2 5 2" xfId="2501"/>
    <cellStyle name="Normal 3 7 2 2 5 2 2" xfId="8449"/>
    <cellStyle name="Normal 3 7 2 2 5 3" xfId="4107"/>
    <cellStyle name="Normal 3 7 2 2 5 3 2" xfId="9739"/>
    <cellStyle name="Normal 3 7 2 2 5 4" xfId="4999"/>
    <cellStyle name="Normal 3 7 2 2 5 4 2" xfId="10621"/>
    <cellStyle name="Normal 3 7 2 2 5 5" xfId="7629"/>
    <cellStyle name="Normal 3 7 2 2 6" xfId="878"/>
    <cellStyle name="Normal 3 7 2 2 6 2" xfId="3312"/>
    <cellStyle name="Normal 3 7 2 2 6 2 2" xfId="8955"/>
    <cellStyle name="Normal 3 7 2 2 6 3" xfId="6845"/>
    <cellStyle name="Normal 3 7 2 2 7" xfId="1717"/>
    <cellStyle name="Normal 3 7 2 2 7 2" xfId="3010"/>
    <cellStyle name="Normal 3 7 2 2 7 2 2" xfId="8668"/>
    <cellStyle name="Normal 3 7 2 2 7 3" xfId="7665"/>
    <cellStyle name="Normal 3 7 2 2 8" xfId="2593"/>
    <cellStyle name="Normal 3 7 2 2 8 2" xfId="8481"/>
    <cellStyle name="Normal 3 7 2 2 9" xfId="4215"/>
    <cellStyle name="Normal 3 7 2 2 9 2" xfId="9837"/>
    <cellStyle name="Normal 3 7 2 3" xfId="304"/>
    <cellStyle name="Normal 3 7 2 3 10" xfId="6179"/>
    <cellStyle name="Normal 3 7 2 3 10 2" xfId="11515"/>
    <cellStyle name="Normal 3 7 2 3 11" xfId="6604"/>
    <cellStyle name="Normal 3 7 2 3 2" xfId="1076"/>
    <cellStyle name="Normal 3 7 2 3 2 2" xfId="1910"/>
    <cellStyle name="Normal 3 7 2 3 2 2 2" xfId="7858"/>
    <cellStyle name="Normal 3 7 2 3 2 3" xfId="3510"/>
    <cellStyle name="Normal 3 7 2 3 2 3 2" xfId="9148"/>
    <cellStyle name="Normal 3 7 2 3 2 4" xfId="4408"/>
    <cellStyle name="Normal 3 7 2 3 2 4 2" xfId="10030"/>
    <cellStyle name="Normal 3 7 2 3 2 5" xfId="7038"/>
    <cellStyle name="Normal 3 7 2 3 3" xfId="1564"/>
    <cellStyle name="Normal 3 7 2 3 3 2" xfId="2390"/>
    <cellStyle name="Normal 3 7 2 3 3 2 2" xfId="8338"/>
    <cellStyle name="Normal 3 7 2 3 3 3" xfId="3996"/>
    <cellStyle name="Normal 3 7 2 3 3 3 2" xfId="9628"/>
    <cellStyle name="Normal 3 7 2 3 3 4" xfId="4888"/>
    <cellStyle name="Normal 3 7 2 3 3 4 2" xfId="10510"/>
    <cellStyle name="Normal 3 7 2 3 3 5" xfId="7518"/>
    <cellStyle name="Normal 3 7 2 3 4" xfId="894"/>
    <cellStyle name="Normal 3 7 2 3 4 2" xfId="3328"/>
    <cellStyle name="Normal 3 7 2 3 4 2 2" xfId="8971"/>
    <cellStyle name="Normal 3 7 2 3 4 3" xfId="6861"/>
    <cellStyle name="Normal 3 7 2 3 5" xfId="1733"/>
    <cellStyle name="Normal 3 7 2 3 5 2" xfId="7681"/>
    <cellStyle name="Normal 3 7 2 3 6" xfId="3056"/>
    <cellStyle name="Normal 3 7 2 3 6 2" xfId="8714"/>
    <cellStyle name="Normal 3 7 2 3 7" xfId="4231"/>
    <cellStyle name="Normal 3 7 2 3 7 2" xfId="9853"/>
    <cellStyle name="Normal 3 7 2 3 8" xfId="5210"/>
    <cellStyle name="Normal 3 7 2 3 8 2" xfId="10779"/>
    <cellStyle name="Normal 3 7 2 3 9" xfId="5811"/>
    <cellStyle name="Normal 3 7 2 3 9 2" xfId="11148"/>
    <cellStyle name="Normal 3 7 2 4" xfId="761"/>
    <cellStyle name="Normal 3 7 2 4 10" xfId="6730"/>
    <cellStyle name="Normal 3 7 2 4 2" xfId="1465"/>
    <cellStyle name="Normal 3 7 2 4 2 2" xfId="2291"/>
    <cellStyle name="Normal 3 7 2 4 2 2 2" xfId="8239"/>
    <cellStyle name="Normal 3 7 2 4 2 3" xfId="3897"/>
    <cellStyle name="Normal 3 7 2 4 2 3 2" xfId="9529"/>
    <cellStyle name="Normal 3 7 2 4 2 4" xfId="4789"/>
    <cellStyle name="Normal 3 7 2 4 2 4 2" xfId="10411"/>
    <cellStyle name="Normal 3 7 2 4 2 5" xfId="7419"/>
    <cellStyle name="Normal 3 7 2 4 3" xfId="975"/>
    <cellStyle name="Normal 3 7 2 4 3 2" xfId="3409"/>
    <cellStyle name="Normal 3 7 2 4 3 2 2" xfId="9047"/>
    <cellStyle name="Normal 3 7 2 4 3 3" xfId="6937"/>
    <cellStyle name="Normal 3 7 2 4 4" xfId="1809"/>
    <cellStyle name="Normal 3 7 2 4 4 2" xfId="7757"/>
    <cellStyle name="Normal 3 7 2 4 5" xfId="3195"/>
    <cellStyle name="Normal 3 7 2 4 5 2" xfId="8840"/>
    <cellStyle name="Normal 3 7 2 4 6" xfId="4307"/>
    <cellStyle name="Normal 3 7 2 4 6 2" xfId="9929"/>
    <cellStyle name="Normal 3 7 2 4 7" xfId="5570"/>
    <cellStyle name="Normal 3 7 2 4 7 2" xfId="10907"/>
    <cellStyle name="Normal 3 7 2 4 8" xfId="5937"/>
    <cellStyle name="Normal 3 7 2 4 8 2" xfId="11274"/>
    <cellStyle name="Normal 3 7 2 4 9" xfId="6307"/>
    <cellStyle name="Normal 3 7 2 4 9 2" xfId="11641"/>
    <cellStyle name="Normal 3 7 2 5" xfId="1215"/>
    <cellStyle name="Normal 3 7 2 5 2" xfId="2041"/>
    <cellStyle name="Normal 3 7 2 5 2 2" xfId="7989"/>
    <cellStyle name="Normal 3 7 2 5 3" xfId="3647"/>
    <cellStyle name="Normal 3 7 2 5 3 2" xfId="9279"/>
    <cellStyle name="Normal 3 7 2 5 4" xfId="4539"/>
    <cellStyle name="Normal 3 7 2 5 4 2" xfId="10161"/>
    <cellStyle name="Normal 3 7 2 5 5" xfId="7169"/>
    <cellStyle name="Normal 3 7 2 6" xfId="1315"/>
    <cellStyle name="Normal 3 7 2 6 2" xfId="2141"/>
    <cellStyle name="Normal 3 7 2 6 2 2" xfId="8089"/>
    <cellStyle name="Normal 3 7 2 6 3" xfId="3747"/>
    <cellStyle name="Normal 3 7 2 6 3 2" xfId="9379"/>
    <cellStyle name="Normal 3 7 2 6 4" xfId="4639"/>
    <cellStyle name="Normal 3 7 2 6 4 2" xfId="10261"/>
    <cellStyle name="Normal 3 7 2 6 5" xfId="7269"/>
    <cellStyle name="Normal 3 7 2 7" xfId="1377"/>
    <cellStyle name="Normal 3 7 2 7 2" xfId="2203"/>
    <cellStyle name="Normal 3 7 2 7 2 2" xfId="8151"/>
    <cellStyle name="Normal 3 7 2 7 3" xfId="3809"/>
    <cellStyle name="Normal 3 7 2 7 3 2" xfId="9441"/>
    <cellStyle name="Normal 3 7 2 7 4" xfId="4701"/>
    <cellStyle name="Normal 3 7 2 7 4 2" xfId="10323"/>
    <cellStyle name="Normal 3 7 2 7 5" xfId="7331"/>
    <cellStyle name="Normal 3 7 2 8" xfId="1659"/>
    <cellStyle name="Normal 3 7 2 8 2" xfId="2485"/>
    <cellStyle name="Normal 3 7 2 8 2 2" xfId="8433"/>
    <cellStyle name="Normal 3 7 2 8 3" xfId="4091"/>
    <cellStyle name="Normal 3 7 2 8 3 2" xfId="9723"/>
    <cellStyle name="Normal 3 7 2 8 4" xfId="4983"/>
    <cellStyle name="Normal 3 7 2 8 4 2" xfId="10605"/>
    <cellStyle name="Normal 3 7 2 8 5" xfId="7613"/>
    <cellStyle name="Normal 3 7 2 9" xfId="861"/>
    <cellStyle name="Normal 3 7 2 9 2" xfId="3295"/>
    <cellStyle name="Normal 3 7 2 9 2 2" xfId="8939"/>
    <cellStyle name="Normal 3 7 2 9 3" xfId="6829"/>
    <cellStyle name="Normal 3 7 3" xfId="192"/>
    <cellStyle name="Normal 3 7 3 10" xfId="1709"/>
    <cellStyle name="Normal 3 7 3 10 2" xfId="2932"/>
    <cellStyle name="Normal 3 7 3 10 2 2" xfId="8593"/>
    <cellStyle name="Normal 3 7 3 10 3" xfId="7657"/>
    <cellStyle name="Normal 3 7 3 11" xfId="2585"/>
    <cellStyle name="Normal 3 7 3 11 2" xfId="8473"/>
    <cellStyle name="Normal 3 7 3 12" xfId="4207"/>
    <cellStyle name="Normal 3 7 3 12 2" xfId="9829"/>
    <cellStyle name="Normal 3 7 3 13" xfId="5058"/>
    <cellStyle name="Normal 3 7 3 13 2" xfId="10658"/>
    <cellStyle name="Normal 3 7 3 14" xfId="5690"/>
    <cellStyle name="Normal 3 7 3 14 2" xfId="11027"/>
    <cellStyle name="Normal 3 7 3 15" xfId="6058"/>
    <cellStyle name="Normal 3 7 3 15 2" xfId="11394"/>
    <cellStyle name="Normal 3 7 3 16" xfId="6495"/>
    <cellStyle name="Normal 3 7 3 2" xfId="260"/>
    <cellStyle name="Normal 3 7 3 2 10" xfId="6123"/>
    <cellStyle name="Normal 3 7 3 2 10 2" xfId="11459"/>
    <cellStyle name="Normal 3 7 3 2 11" xfId="6560"/>
    <cellStyle name="Normal 3 7 3 2 2" xfId="816"/>
    <cellStyle name="Normal 3 7 3 2 2 2" xfId="1030"/>
    <cellStyle name="Normal 3 7 3 2 2 2 2" xfId="3464"/>
    <cellStyle name="Normal 3 7 3 2 2 2 2 2" xfId="9102"/>
    <cellStyle name="Normal 3 7 3 2 2 2 3" xfId="6992"/>
    <cellStyle name="Normal 3 7 3 2 2 3" xfId="1864"/>
    <cellStyle name="Normal 3 7 3 2 2 3 2" xfId="7812"/>
    <cellStyle name="Normal 3 7 3 2 2 4" xfId="3250"/>
    <cellStyle name="Normal 3 7 3 2 2 4 2" xfId="8895"/>
    <cellStyle name="Normal 3 7 3 2 2 5" xfId="4362"/>
    <cellStyle name="Normal 3 7 3 2 2 5 2" xfId="9984"/>
    <cellStyle name="Normal 3 7 3 2 2 6" xfId="5625"/>
    <cellStyle name="Normal 3 7 3 2 2 6 2" xfId="10962"/>
    <cellStyle name="Normal 3 7 3 2 2 7" xfId="5992"/>
    <cellStyle name="Normal 3 7 3 2 2 7 2" xfId="11329"/>
    <cellStyle name="Normal 3 7 3 2 2 8" xfId="6362"/>
    <cellStyle name="Normal 3 7 3 2 2 8 2" xfId="11696"/>
    <cellStyle name="Normal 3 7 3 2 2 9" xfId="6785"/>
    <cellStyle name="Normal 3 7 3 2 3" xfId="1520"/>
    <cellStyle name="Normal 3 7 3 2 3 2" xfId="2346"/>
    <cellStyle name="Normal 3 7 3 2 3 2 2" xfId="8294"/>
    <cellStyle name="Normal 3 7 3 2 3 3" xfId="3952"/>
    <cellStyle name="Normal 3 7 3 2 3 3 2" xfId="9584"/>
    <cellStyle name="Normal 3 7 3 2 3 4" xfId="4844"/>
    <cellStyle name="Normal 3 7 3 2 3 4 2" xfId="10466"/>
    <cellStyle name="Normal 3 7 3 2 3 5" xfId="7474"/>
    <cellStyle name="Normal 3 7 3 2 4" xfId="903"/>
    <cellStyle name="Normal 3 7 3 2 4 2" xfId="3337"/>
    <cellStyle name="Normal 3 7 3 2 4 2 2" xfId="8979"/>
    <cellStyle name="Normal 3 7 3 2 4 3" xfId="6869"/>
    <cellStyle name="Normal 3 7 3 2 5" xfId="1741"/>
    <cellStyle name="Normal 3 7 3 2 5 2" xfId="7689"/>
    <cellStyle name="Normal 3 7 3 2 6" xfId="3000"/>
    <cellStyle name="Normal 3 7 3 2 6 2" xfId="8658"/>
    <cellStyle name="Normal 3 7 3 2 7" xfId="4239"/>
    <cellStyle name="Normal 3 7 3 2 7 2" xfId="9861"/>
    <cellStyle name="Normal 3 7 3 2 8" xfId="5126"/>
    <cellStyle name="Normal 3 7 3 2 8 2" xfId="10723"/>
    <cellStyle name="Normal 3 7 3 2 9" xfId="5755"/>
    <cellStyle name="Normal 3 7 3 2 9 2" xfId="11092"/>
    <cellStyle name="Normal 3 7 3 3" xfId="372"/>
    <cellStyle name="Normal 3 7 3 3 10" xfId="6612"/>
    <cellStyle name="Normal 3 7 3 3 2" xfId="1572"/>
    <cellStyle name="Normal 3 7 3 3 2 2" xfId="2398"/>
    <cellStyle name="Normal 3 7 3 3 2 2 2" xfId="8346"/>
    <cellStyle name="Normal 3 7 3 3 2 3" xfId="4004"/>
    <cellStyle name="Normal 3 7 3 3 2 3 2" xfId="9636"/>
    <cellStyle name="Normal 3 7 3 3 2 4" xfId="4896"/>
    <cellStyle name="Normal 3 7 3 3 2 4 2" xfId="10518"/>
    <cellStyle name="Normal 3 7 3 3 2 5" xfId="7526"/>
    <cellStyle name="Normal 3 7 3 3 3" xfId="1086"/>
    <cellStyle name="Normal 3 7 3 3 3 2" xfId="3520"/>
    <cellStyle name="Normal 3 7 3 3 3 2 2" xfId="9158"/>
    <cellStyle name="Normal 3 7 3 3 3 3" xfId="7048"/>
    <cellStyle name="Normal 3 7 3 3 4" xfId="1920"/>
    <cellStyle name="Normal 3 7 3 3 4 2" xfId="7868"/>
    <cellStyle name="Normal 3 7 3 3 5" xfId="3069"/>
    <cellStyle name="Normal 3 7 3 3 5 2" xfId="8722"/>
    <cellStyle name="Normal 3 7 3 3 6" xfId="4418"/>
    <cellStyle name="Normal 3 7 3 3 6 2" xfId="10040"/>
    <cellStyle name="Normal 3 7 3 3 7" xfId="5264"/>
    <cellStyle name="Normal 3 7 3 3 7 2" xfId="10787"/>
    <cellStyle name="Normal 3 7 3 3 8" xfId="5819"/>
    <cellStyle name="Normal 3 7 3 3 8 2" xfId="11156"/>
    <cellStyle name="Normal 3 7 3 3 9" xfId="6188"/>
    <cellStyle name="Normal 3 7 3 3 9 2" xfId="11523"/>
    <cellStyle name="Normal 3 7 3 4" xfId="751"/>
    <cellStyle name="Normal 3 7 3 4 10" xfId="6720"/>
    <cellStyle name="Normal 3 7 3 4 2" xfId="1455"/>
    <cellStyle name="Normal 3 7 3 4 2 2" xfId="2281"/>
    <cellStyle name="Normal 3 7 3 4 2 2 2" xfId="8229"/>
    <cellStyle name="Normal 3 7 3 4 2 3" xfId="3887"/>
    <cellStyle name="Normal 3 7 3 4 2 3 2" xfId="9519"/>
    <cellStyle name="Normal 3 7 3 4 2 4" xfId="4779"/>
    <cellStyle name="Normal 3 7 3 4 2 4 2" xfId="10401"/>
    <cellStyle name="Normal 3 7 3 4 2 5" xfId="7409"/>
    <cellStyle name="Normal 3 7 3 4 3" xfId="965"/>
    <cellStyle name="Normal 3 7 3 4 3 2" xfId="3399"/>
    <cellStyle name="Normal 3 7 3 4 3 2 2" xfId="9037"/>
    <cellStyle name="Normal 3 7 3 4 3 3" xfId="6927"/>
    <cellStyle name="Normal 3 7 3 4 4" xfId="1799"/>
    <cellStyle name="Normal 3 7 3 4 4 2" xfId="7747"/>
    <cellStyle name="Normal 3 7 3 4 5" xfId="3185"/>
    <cellStyle name="Normal 3 7 3 4 5 2" xfId="8830"/>
    <cellStyle name="Normal 3 7 3 4 6" xfId="4297"/>
    <cellStyle name="Normal 3 7 3 4 6 2" xfId="9919"/>
    <cellStyle name="Normal 3 7 3 4 7" xfId="5560"/>
    <cellStyle name="Normal 3 7 3 4 7 2" xfId="10897"/>
    <cellStyle name="Normal 3 7 3 4 8" xfId="5927"/>
    <cellStyle name="Normal 3 7 3 4 8 2" xfId="11264"/>
    <cellStyle name="Normal 3 7 3 4 9" xfId="6297"/>
    <cellStyle name="Normal 3 7 3 4 9 2" xfId="11631"/>
    <cellStyle name="Normal 3 7 3 5" xfId="1242"/>
    <cellStyle name="Normal 3 7 3 5 2" xfId="2068"/>
    <cellStyle name="Normal 3 7 3 5 2 2" xfId="8016"/>
    <cellStyle name="Normal 3 7 3 5 3" xfId="3674"/>
    <cellStyle name="Normal 3 7 3 5 3 2" xfId="9306"/>
    <cellStyle name="Normal 3 7 3 5 4" xfId="4566"/>
    <cellStyle name="Normal 3 7 3 5 4 2" xfId="10188"/>
    <cellStyle name="Normal 3 7 3 5 5" xfId="7196"/>
    <cellStyle name="Normal 3 7 3 6" xfId="1342"/>
    <cellStyle name="Normal 3 7 3 6 2" xfId="2168"/>
    <cellStyle name="Normal 3 7 3 6 2 2" xfId="8116"/>
    <cellStyle name="Normal 3 7 3 6 3" xfId="3774"/>
    <cellStyle name="Normal 3 7 3 6 3 2" xfId="9406"/>
    <cellStyle name="Normal 3 7 3 6 4" xfId="4666"/>
    <cellStyle name="Normal 3 7 3 6 4 2" xfId="10288"/>
    <cellStyle name="Normal 3 7 3 6 5" xfId="7296"/>
    <cellStyle name="Normal 3 7 3 7" xfId="1404"/>
    <cellStyle name="Normal 3 7 3 7 2" xfId="2230"/>
    <cellStyle name="Normal 3 7 3 7 2 2" xfId="8178"/>
    <cellStyle name="Normal 3 7 3 7 3" xfId="3836"/>
    <cellStyle name="Normal 3 7 3 7 3 2" xfId="9468"/>
    <cellStyle name="Normal 3 7 3 7 4" xfId="4728"/>
    <cellStyle name="Normal 3 7 3 7 4 2" xfId="10350"/>
    <cellStyle name="Normal 3 7 3 7 5" xfId="7358"/>
    <cellStyle name="Normal 3 7 3 8" xfId="1667"/>
    <cellStyle name="Normal 3 7 3 8 2" xfId="2493"/>
    <cellStyle name="Normal 3 7 3 8 2 2" xfId="8441"/>
    <cellStyle name="Normal 3 7 3 8 3" xfId="4099"/>
    <cellStyle name="Normal 3 7 3 8 3 2" xfId="9731"/>
    <cellStyle name="Normal 3 7 3 8 4" xfId="4991"/>
    <cellStyle name="Normal 3 7 3 8 4 2" xfId="10613"/>
    <cellStyle name="Normal 3 7 3 8 5" xfId="7621"/>
    <cellStyle name="Normal 3 7 3 9" xfId="870"/>
    <cellStyle name="Normal 3 7 3 9 2" xfId="3304"/>
    <cellStyle name="Normal 3 7 3 9 2 2" xfId="8947"/>
    <cellStyle name="Normal 3 7 3 9 3" xfId="6837"/>
    <cellStyle name="Normal 3 7 4" xfId="235"/>
    <cellStyle name="Normal 3 7 4 10" xfId="6098"/>
    <cellStyle name="Normal 3 7 4 10 2" xfId="11434"/>
    <cellStyle name="Normal 3 7 4 11" xfId="6535"/>
    <cellStyle name="Normal 3 7 4 2" xfId="791"/>
    <cellStyle name="Normal 3 7 4 2 2" xfId="1005"/>
    <cellStyle name="Normal 3 7 4 2 2 2" xfId="3439"/>
    <cellStyle name="Normal 3 7 4 2 2 2 2" xfId="9077"/>
    <cellStyle name="Normal 3 7 4 2 2 3" xfId="6967"/>
    <cellStyle name="Normal 3 7 4 2 3" xfId="1839"/>
    <cellStyle name="Normal 3 7 4 2 3 2" xfId="7787"/>
    <cellStyle name="Normal 3 7 4 2 4" xfId="3225"/>
    <cellStyle name="Normal 3 7 4 2 4 2" xfId="8870"/>
    <cellStyle name="Normal 3 7 4 2 5" xfId="4337"/>
    <cellStyle name="Normal 3 7 4 2 5 2" xfId="9959"/>
    <cellStyle name="Normal 3 7 4 2 6" xfId="5600"/>
    <cellStyle name="Normal 3 7 4 2 6 2" xfId="10937"/>
    <cellStyle name="Normal 3 7 4 2 7" xfId="5967"/>
    <cellStyle name="Normal 3 7 4 2 7 2" xfId="11304"/>
    <cellStyle name="Normal 3 7 4 2 8" xfId="6337"/>
    <cellStyle name="Normal 3 7 4 2 8 2" xfId="11671"/>
    <cellStyle name="Normal 3 7 4 2 9" xfId="6760"/>
    <cellStyle name="Normal 3 7 4 3" xfId="1495"/>
    <cellStyle name="Normal 3 7 4 3 2" xfId="2321"/>
    <cellStyle name="Normal 3 7 4 3 2 2" xfId="8269"/>
    <cellStyle name="Normal 3 7 4 3 3" xfId="3927"/>
    <cellStyle name="Normal 3 7 4 3 3 2" xfId="9559"/>
    <cellStyle name="Normal 3 7 4 3 4" xfId="4819"/>
    <cellStyle name="Normal 3 7 4 3 4 2" xfId="10441"/>
    <cellStyle name="Normal 3 7 4 3 5" xfId="7449"/>
    <cellStyle name="Normal 3 7 4 4" xfId="886"/>
    <cellStyle name="Normal 3 7 4 4 2" xfId="3320"/>
    <cellStyle name="Normal 3 7 4 4 2 2" xfId="8963"/>
    <cellStyle name="Normal 3 7 4 4 3" xfId="6853"/>
    <cellStyle name="Normal 3 7 4 5" xfId="1725"/>
    <cellStyle name="Normal 3 7 4 5 2" xfId="7673"/>
    <cellStyle name="Normal 3 7 4 6" xfId="2975"/>
    <cellStyle name="Normal 3 7 4 6 2" xfId="8633"/>
    <cellStyle name="Normal 3 7 4 7" xfId="4223"/>
    <cellStyle name="Normal 3 7 4 7 2" xfId="9845"/>
    <cellStyle name="Normal 3 7 4 8" xfId="5101"/>
    <cellStyle name="Normal 3 7 4 8 2" xfId="10698"/>
    <cellStyle name="Normal 3 7 4 9" xfId="5730"/>
    <cellStyle name="Normal 3 7 4 9 2" xfId="11067"/>
    <cellStyle name="Normal 3 7 5" xfId="296"/>
    <cellStyle name="Normal 3 7 5 10" xfId="6596"/>
    <cellStyle name="Normal 3 7 5 2" xfId="1556"/>
    <cellStyle name="Normal 3 7 5 2 2" xfId="2382"/>
    <cellStyle name="Normal 3 7 5 2 2 2" xfId="8330"/>
    <cellStyle name="Normal 3 7 5 2 3" xfId="3988"/>
    <cellStyle name="Normal 3 7 5 2 3 2" xfId="9620"/>
    <cellStyle name="Normal 3 7 5 2 4" xfId="4880"/>
    <cellStyle name="Normal 3 7 5 2 4 2" xfId="10502"/>
    <cellStyle name="Normal 3 7 5 2 5" xfId="7510"/>
    <cellStyle name="Normal 3 7 5 3" xfId="1068"/>
    <cellStyle name="Normal 3 7 5 3 2" xfId="3502"/>
    <cellStyle name="Normal 3 7 5 3 2 2" xfId="9140"/>
    <cellStyle name="Normal 3 7 5 3 3" xfId="7030"/>
    <cellStyle name="Normal 3 7 5 4" xfId="1902"/>
    <cellStyle name="Normal 3 7 5 4 2" xfId="7850"/>
    <cellStyle name="Normal 3 7 5 5" xfId="3048"/>
    <cellStyle name="Normal 3 7 5 5 2" xfId="8706"/>
    <cellStyle name="Normal 3 7 5 6" xfId="4400"/>
    <cellStyle name="Normal 3 7 5 6 2" xfId="10022"/>
    <cellStyle name="Normal 3 7 5 7" xfId="5202"/>
    <cellStyle name="Normal 3 7 5 7 2" xfId="10771"/>
    <cellStyle name="Normal 3 7 5 8" xfId="5803"/>
    <cellStyle name="Normal 3 7 5 8 2" xfId="11140"/>
    <cellStyle name="Normal 3 7 5 9" xfId="6171"/>
    <cellStyle name="Normal 3 7 5 9 2" xfId="11507"/>
    <cellStyle name="Normal 3 7 6" xfId="726"/>
    <cellStyle name="Normal 3 7 6 10" xfId="6695"/>
    <cellStyle name="Normal 3 7 6 2" xfId="1430"/>
    <cellStyle name="Normal 3 7 6 2 2" xfId="2256"/>
    <cellStyle name="Normal 3 7 6 2 2 2" xfId="8204"/>
    <cellStyle name="Normal 3 7 6 2 3" xfId="3862"/>
    <cellStyle name="Normal 3 7 6 2 3 2" xfId="9494"/>
    <cellStyle name="Normal 3 7 6 2 4" xfId="4754"/>
    <cellStyle name="Normal 3 7 6 2 4 2" xfId="10376"/>
    <cellStyle name="Normal 3 7 6 2 5" xfId="7384"/>
    <cellStyle name="Normal 3 7 6 3" xfId="937"/>
    <cellStyle name="Normal 3 7 6 3 2" xfId="3371"/>
    <cellStyle name="Normal 3 7 6 3 2 2" xfId="9012"/>
    <cellStyle name="Normal 3 7 6 3 3" xfId="6902"/>
    <cellStyle name="Normal 3 7 6 4" xfId="1774"/>
    <cellStyle name="Normal 3 7 6 4 2" xfId="7722"/>
    <cellStyle name="Normal 3 7 6 5" xfId="3160"/>
    <cellStyle name="Normal 3 7 6 5 2" xfId="8805"/>
    <cellStyle name="Normal 3 7 6 6" xfId="4272"/>
    <cellStyle name="Normal 3 7 6 6 2" xfId="9894"/>
    <cellStyle name="Normal 3 7 6 7" xfId="5535"/>
    <cellStyle name="Normal 3 7 6 7 2" xfId="10872"/>
    <cellStyle name="Normal 3 7 6 8" xfId="5902"/>
    <cellStyle name="Normal 3 7 6 8 2" xfId="11239"/>
    <cellStyle name="Normal 3 7 6 9" xfId="6272"/>
    <cellStyle name="Normal 3 7 6 9 2" xfId="11606"/>
    <cellStyle name="Normal 3 7 7" xfId="1204"/>
    <cellStyle name="Normal 3 7 7 2" xfId="2030"/>
    <cellStyle name="Normal 3 7 7 2 2" xfId="7978"/>
    <cellStyle name="Normal 3 7 7 3" xfId="3636"/>
    <cellStyle name="Normal 3 7 7 3 2" xfId="9268"/>
    <cellStyle name="Normal 3 7 7 4" xfId="4528"/>
    <cellStyle name="Normal 3 7 7 4 2" xfId="10150"/>
    <cellStyle name="Normal 3 7 7 5" xfId="7158"/>
    <cellStyle name="Normal 3 7 8" xfId="1304"/>
    <cellStyle name="Normal 3 7 8 2" xfId="2130"/>
    <cellStyle name="Normal 3 7 8 2 2" xfId="8078"/>
    <cellStyle name="Normal 3 7 8 3" xfId="3736"/>
    <cellStyle name="Normal 3 7 8 3 2" xfId="9368"/>
    <cellStyle name="Normal 3 7 8 4" xfId="4628"/>
    <cellStyle name="Normal 3 7 8 4 2" xfId="10250"/>
    <cellStyle name="Normal 3 7 8 5" xfId="7258"/>
    <cellStyle name="Normal 3 7 9" xfId="1366"/>
    <cellStyle name="Normal 3 7 9 2" xfId="2192"/>
    <cellStyle name="Normal 3 7 9 2 2" xfId="8140"/>
    <cellStyle name="Normal 3 7 9 3" xfId="3798"/>
    <cellStyle name="Normal 3 7 9 3 2" xfId="9430"/>
    <cellStyle name="Normal 3 7 9 4" xfId="4690"/>
    <cellStyle name="Normal 3 7 9 4 2" xfId="10312"/>
    <cellStyle name="Normal 3 7 9 5" xfId="7320"/>
    <cellStyle name="Normal 3 8" xfId="174"/>
    <cellStyle name="Normal 3 8 10" xfId="5040"/>
    <cellStyle name="Normal 3 8 10 2" xfId="10643"/>
    <cellStyle name="Normal 3 8 11" xfId="5675"/>
    <cellStyle name="Normal 3 8 11 2" xfId="11012"/>
    <cellStyle name="Normal 3 8 12" xfId="6043"/>
    <cellStyle name="Normal 3 8 12 2" xfId="11379"/>
    <cellStyle name="Normal 3 8 13" xfId="6480"/>
    <cellStyle name="Normal 3 8 2" xfId="245"/>
    <cellStyle name="Normal 3 8 2 10" xfId="6108"/>
    <cellStyle name="Normal 3 8 2 10 2" xfId="11444"/>
    <cellStyle name="Normal 3 8 2 11" xfId="6545"/>
    <cellStyle name="Normal 3 8 2 2" xfId="801"/>
    <cellStyle name="Normal 3 8 2 2 2" xfId="1274"/>
    <cellStyle name="Normal 3 8 2 2 2 2" xfId="3706"/>
    <cellStyle name="Normal 3 8 2 2 2 2 2" xfId="9338"/>
    <cellStyle name="Normal 3 8 2 2 2 3" xfId="7228"/>
    <cellStyle name="Normal 3 8 2 2 3" xfId="2100"/>
    <cellStyle name="Normal 3 8 2 2 3 2" xfId="8048"/>
    <cellStyle name="Normal 3 8 2 2 4" xfId="3235"/>
    <cellStyle name="Normal 3 8 2 2 4 2" xfId="8880"/>
    <cellStyle name="Normal 3 8 2 2 5" xfId="4598"/>
    <cellStyle name="Normal 3 8 2 2 5 2" xfId="10220"/>
    <cellStyle name="Normal 3 8 2 2 6" xfId="5610"/>
    <cellStyle name="Normal 3 8 2 2 6 2" xfId="10947"/>
    <cellStyle name="Normal 3 8 2 2 7" xfId="5977"/>
    <cellStyle name="Normal 3 8 2 2 7 2" xfId="11314"/>
    <cellStyle name="Normal 3 8 2 2 8" xfId="6347"/>
    <cellStyle name="Normal 3 8 2 2 8 2" xfId="11681"/>
    <cellStyle name="Normal 3 8 2 2 9" xfId="6770"/>
    <cellStyle name="Normal 3 8 2 3" xfId="1505"/>
    <cellStyle name="Normal 3 8 2 3 2" xfId="2331"/>
    <cellStyle name="Normal 3 8 2 3 2 2" xfId="8279"/>
    <cellStyle name="Normal 3 8 2 3 3" xfId="3937"/>
    <cellStyle name="Normal 3 8 2 3 3 2" xfId="9569"/>
    <cellStyle name="Normal 3 8 2 3 4" xfId="4829"/>
    <cellStyle name="Normal 3 8 2 3 4 2" xfId="10451"/>
    <cellStyle name="Normal 3 8 2 3 5" xfId="7459"/>
    <cellStyle name="Normal 3 8 2 4" xfId="1015"/>
    <cellStyle name="Normal 3 8 2 4 2" xfId="3449"/>
    <cellStyle name="Normal 3 8 2 4 2 2" xfId="9087"/>
    <cellStyle name="Normal 3 8 2 4 3" xfId="6977"/>
    <cellStyle name="Normal 3 8 2 5" xfId="1849"/>
    <cellStyle name="Normal 3 8 2 5 2" xfId="7797"/>
    <cellStyle name="Normal 3 8 2 6" xfId="2985"/>
    <cellStyle name="Normal 3 8 2 6 2" xfId="8643"/>
    <cellStyle name="Normal 3 8 2 7" xfId="4347"/>
    <cellStyle name="Normal 3 8 2 7 2" xfId="9969"/>
    <cellStyle name="Normal 3 8 2 8" xfId="5111"/>
    <cellStyle name="Normal 3 8 2 8 2" xfId="10708"/>
    <cellStyle name="Normal 3 8 2 9" xfId="5740"/>
    <cellStyle name="Normal 3 8 2 9 2" xfId="11077"/>
    <cellStyle name="Normal 3 8 3" xfId="371"/>
    <cellStyle name="Normal 3 8 3 2" xfId="3068"/>
    <cellStyle name="Normal 3 8 3 3" xfId="5263"/>
    <cellStyle name="Normal 3 8 4" xfId="736"/>
    <cellStyle name="Normal 3 8 4 10" xfId="6705"/>
    <cellStyle name="Normal 3 8 4 2" xfId="1440"/>
    <cellStyle name="Normal 3 8 4 2 2" xfId="2266"/>
    <cellStyle name="Normal 3 8 4 2 2 2" xfId="8214"/>
    <cellStyle name="Normal 3 8 4 2 3" xfId="3872"/>
    <cellStyle name="Normal 3 8 4 2 3 2" xfId="9504"/>
    <cellStyle name="Normal 3 8 4 2 4" xfId="4764"/>
    <cellStyle name="Normal 3 8 4 2 4 2" xfId="10386"/>
    <cellStyle name="Normal 3 8 4 2 5" xfId="7394"/>
    <cellStyle name="Normal 3 8 4 3" xfId="949"/>
    <cellStyle name="Normal 3 8 4 3 2" xfId="3383"/>
    <cellStyle name="Normal 3 8 4 3 2 2" xfId="9022"/>
    <cellStyle name="Normal 3 8 4 3 3" xfId="6912"/>
    <cellStyle name="Normal 3 8 4 4" xfId="1784"/>
    <cellStyle name="Normal 3 8 4 4 2" xfId="7732"/>
    <cellStyle name="Normal 3 8 4 5" xfId="3170"/>
    <cellStyle name="Normal 3 8 4 5 2" xfId="8815"/>
    <cellStyle name="Normal 3 8 4 6" xfId="4282"/>
    <cellStyle name="Normal 3 8 4 6 2" xfId="9904"/>
    <cellStyle name="Normal 3 8 4 7" xfId="5545"/>
    <cellStyle name="Normal 3 8 4 7 2" xfId="10882"/>
    <cellStyle name="Normal 3 8 4 8" xfId="5912"/>
    <cellStyle name="Normal 3 8 4 8 2" xfId="11249"/>
    <cellStyle name="Normal 3 8 4 9" xfId="6282"/>
    <cellStyle name="Normal 3 8 4 9 2" xfId="11616"/>
    <cellStyle name="Normal 3 8 5" xfId="1228"/>
    <cellStyle name="Normal 3 8 5 2" xfId="2054"/>
    <cellStyle name="Normal 3 8 5 2 2" xfId="8002"/>
    <cellStyle name="Normal 3 8 5 3" xfId="3660"/>
    <cellStyle name="Normal 3 8 5 3 2" xfId="9292"/>
    <cellStyle name="Normal 3 8 5 4" xfId="4552"/>
    <cellStyle name="Normal 3 8 5 4 2" xfId="10174"/>
    <cellStyle name="Normal 3 8 5 5" xfId="7182"/>
    <cellStyle name="Normal 3 8 6" xfId="1328"/>
    <cellStyle name="Normal 3 8 6 2" xfId="2154"/>
    <cellStyle name="Normal 3 8 6 2 2" xfId="8102"/>
    <cellStyle name="Normal 3 8 6 3" xfId="3760"/>
    <cellStyle name="Normal 3 8 6 3 2" xfId="9392"/>
    <cellStyle name="Normal 3 8 6 4" xfId="4652"/>
    <cellStyle name="Normal 3 8 6 4 2" xfId="10274"/>
    <cellStyle name="Normal 3 8 6 5" xfId="7282"/>
    <cellStyle name="Normal 3 8 7" xfId="1390"/>
    <cellStyle name="Normal 3 8 7 2" xfId="2216"/>
    <cellStyle name="Normal 3 8 7 2 2" xfId="8164"/>
    <cellStyle name="Normal 3 8 7 3" xfId="3822"/>
    <cellStyle name="Normal 3 8 7 3 2" xfId="9454"/>
    <cellStyle name="Normal 3 8 7 4" xfId="4714"/>
    <cellStyle name="Normal 3 8 7 4 2" xfId="10336"/>
    <cellStyle name="Normal 3 8 7 5" xfId="7344"/>
    <cellStyle name="Normal 3 8 8" xfId="2914"/>
    <cellStyle name="Normal 3 8 8 2" xfId="8578"/>
    <cellStyle name="Normal 3 8 9" xfId="2584"/>
    <cellStyle name="Normal 3 9" xfId="561"/>
    <cellStyle name="Normal 3 9 2" xfId="1252"/>
    <cellStyle name="Normal 3 9 2 2" xfId="2078"/>
    <cellStyle name="Normal 3 9 2 2 2" xfId="8026"/>
    <cellStyle name="Normal 3 9 2 3" xfId="3684"/>
    <cellStyle name="Normal 3 9 2 3 2" xfId="9316"/>
    <cellStyle name="Normal 3 9 2 4" xfId="4576"/>
    <cellStyle name="Normal 3 9 2 4 2" xfId="10198"/>
    <cellStyle name="Normal 3 9 2 5" xfId="7206"/>
    <cellStyle name="Normal 3 9 3" xfId="2758"/>
    <cellStyle name="Normal 3 9 4" xfId="5397"/>
    <cellStyle name="Normal 30" xfId="568"/>
    <cellStyle name="Normal 30 2" xfId="569"/>
    <cellStyle name="Normal 30 2 2" xfId="2766"/>
    <cellStyle name="Normal 30 2 3" xfId="5405"/>
    <cellStyle name="Normal 30 3" xfId="2765"/>
    <cellStyle name="Normal 30 4" xfId="5404"/>
    <cellStyle name="Normal 31" xfId="570"/>
    <cellStyle name="Normal 31 2" xfId="571"/>
    <cellStyle name="Normal 31 2 2" xfId="2768"/>
    <cellStyle name="Normal 31 2 3" xfId="5407"/>
    <cellStyle name="Normal 31 3" xfId="2767"/>
    <cellStyle name="Normal 31 4" xfId="5406"/>
    <cellStyle name="Normal 32" xfId="572"/>
    <cellStyle name="Normal 32 2" xfId="2769"/>
    <cellStyle name="Normal 32 3" xfId="5408"/>
    <cellStyle name="Normal 33" xfId="573"/>
    <cellStyle name="Normal 33 2" xfId="2770"/>
    <cellStyle name="Normal 33 3" xfId="5409"/>
    <cellStyle name="Normal 34" xfId="574"/>
    <cellStyle name="Normal 34 2" xfId="2771"/>
    <cellStyle name="Normal 34 3" xfId="5410"/>
    <cellStyle name="Normal 35" xfId="575"/>
    <cellStyle name="Normal 35 2" xfId="2772"/>
    <cellStyle name="Normal 35 3" xfId="5411"/>
    <cellStyle name="Normal 36" xfId="576"/>
    <cellStyle name="Normal 36 2" xfId="2773"/>
    <cellStyle name="Normal 36 3" xfId="5412"/>
    <cellStyle name="Normal 37" xfId="577"/>
    <cellStyle name="Normal 37 2" xfId="2774"/>
    <cellStyle name="Normal 37 3" xfId="5413"/>
    <cellStyle name="Normal 38" xfId="578"/>
    <cellStyle name="Normal 38 2" xfId="2775"/>
    <cellStyle name="Normal 38 3" xfId="5414"/>
    <cellStyle name="Normal 39" xfId="579"/>
    <cellStyle name="Normal 39 2" xfId="2776"/>
    <cellStyle name="Normal 39 3" xfId="5415"/>
    <cellStyle name="Normal 4" xfId="127"/>
    <cellStyle name="Normal 4 2" xfId="147"/>
    <cellStyle name="Normal 4 2 2" xfId="581"/>
    <cellStyle name="Normal 4 2 2 2" xfId="2778"/>
    <cellStyle name="Normal 4 2 2 3" xfId="5417"/>
    <cellStyle name="Normal 4 2 3" xfId="2516"/>
    <cellStyle name="Normal 4 2 4" xfId="5018"/>
    <cellStyle name="Normal 4 3" xfId="132"/>
    <cellStyle name="Normal 4 3 2" xfId="2583"/>
    <cellStyle name="Normal 4 3 3" xfId="5016"/>
    <cellStyle name="Normal 4 4" xfId="355"/>
    <cellStyle name="Normal 4 4 2" xfId="2573"/>
    <cellStyle name="Normal 4 4 3" xfId="5255"/>
    <cellStyle name="Normal 4 5" xfId="580"/>
    <cellStyle name="Normal 4 5 2" xfId="2777"/>
    <cellStyle name="Normal 4 5 3" xfId="5416"/>
    <cellStyle name="Normal 4 6" xfId="2511"/>
    <cellStyle name="Normal 4 7" xfId="5014"/>
    <cellStyle name="Normal 4_TFRB" xfId="582"/>
    <cellStyle name="Normal 40" xfId="583"/>
    <cellStyle name="Normal 40 2" xfId="2779"/>
    <cellStyle name="Normal 40 3" xfId="5418"/>
    <cellStyle name="Normal 41" xfId="584"/>
    <cellStyle name="Normal 41 2" xfId="2780"/>
    <cellStyle name="Normal 41 3" xfId="5419"/>
    <cellStyle name="Normal 42" xfId="585"/>
    <cellStyle name="Normal 42 2" xfId="2781"/>
    <cellStyle name="Normal 42 3" xfId="5420"/>
    <cellStyle name="Normal 43" xfId="586"/>
    <cellStyle name="Normal 43 2" xfId="2782"/>
    <cellStyle name="Normal 43 3" xfId="5421"/>
    <cellStyle name="Normal 44" xfId="587"/>
    <cellStyle name="Normal 44 2" xfId="2783"/>
    <cellStyle name="Normal 44 3" xfId="5422"/>
    <cellStyle name="Normal 45" xfId="588"/>
    <cellStyle name="Normal 45 2" xfId="2784"/>
    <cellStyle name="Normal 45 3" xfId="5423"/>
    <cellStyle name="Normal 46" xfId="589"/>
    <cellStyle name="Normal 46 2" xfId="2785"/>
    <cellStyle name="Normal 46 3" xfId="5424"/>
    <cellStyle name="Normal 47" xfId="590"/>
    <cellStyle name="Normal 47 2" xfId="2786"/>
    <cellStyle name="Normal 47 3" xfId="5425"/>
    <cellStyle name="Normal 48" xfId="591"/>
    <cellStyle name="Normal 48 2" xfId="2787"/>
    <cellStyle name="Normal 48 3" xfId="5426"/>
    <cellStyle name="Normal 49" xfId="592"/>
    <cellStyle name="Normal 49 2" xfId="2788"/>
    <cellStyle name="Normal 49 3" xfId="5427"/>
    <cellStyle name="Normal 5" xfId="149"/>
    <cellStyle name="Normal 5 10" xfId="2518"/>
    <cellStyle name="Normal 5 11" xfId="5019"/>
    <cellStyle name="Normal 5 11 2" xfId="10629"/>
    <cellStyle name="Normal 5 12" xfId="5661"/>
    <cellStyle name="Normal 5 12 2" xfId="10998"/>
    <cellStyle name="Normal 5 13" xfId="6029"/>
    <cellStyle name="Normal 5 13 2" xfId="11365"/>
    <cellStyle name="Normal 5 14" xfId="6466"/>
    <cellStyle name="Normal 5 2" xfId="152"/>
    <cellStyle name="Normal 5 2 10" xfId="5663"/>
    <cellStyle name="Normal 5 2 10 2" xfId="11000"/>
    <cellStyle name="Normal 5 2 11" xfId="6031"/>
    <cellStyle name="Normal 5 2 11 2" xfId="11367"/>
    <cellStyle name="Normal 5 2 12" xfId="6468"/>
    <cellStyle name="Normal 5 2 2" xfId="162"/>
    <cellStyle name="Normal 5 2 2 2" xfId="594"/>
    <cellStyle name="Normal 5 2 2 2 2" xfId="3124"/>
    <cellStyle name="Normal 5 2 2 2 3" xfId="5429"/>
    <cellStyle name="Normal 5 2 2 3" xfId="2903"/>
    <cellStyle name="Normal 5 2 2 4" xfId="2790"/>
    <cellStyle name="Normal 5 2 2 5" xfId="5029"/>
    <cellStyle name="Normal 5 2 3" xfId="189"/>
    <cellStyle name="Normal 5 2 3 10" xfId="2929"/>
    <cellStyle name="Normal 5 2 3 10 2" xfId="8591"/>
    <cellStyle name="Normal 5 2 3 11" xfId="4295"/>
    <cellStyle name="Normal 5 2 3 11 2" xfId="9917"/>
    <cellStyle name="Normal 5 2 3 12" xfId="5055"/>
    <cellStyle name="Normal 5 2 3 12 2" xfId="10656"/>
    <cellStyle name="Normal 5 2 3 13" xfId="5688"/>
    <cellStyle name="Normal 5 2 3 13 2" xfId="11025"/>
    <cellStyle name="Normal 5 2 3 14" xfId="6056"/>
    <cellStyle name="Normal 5 2 3 14 2" xfId="11392"/>
    <cellStyle name="Normal 5 2 3 15" xfId="6493"/>
    <cellStyle name="Normal 5 2 3 2" xfId="220"/>
    <cellStyle name="Normal 5 2 3 2 10" xfId="4322"/>
    <cellStyle name="Normal 5 2 3 2 10 2" xfId="9944"/>
    <cellStyle name="Normal 5 2 3 2 11" xfId="5086"/>
    <cellStyle name="Normal 5 2 3 2 11 2" xfId="10683"/>
    <cellStyle name="Normal 5 2 3 2 12" xfId="5715"/>
    <cellStyle name="Normal 5 2 3 2 12 2" xfId="11052"/>
    <cellStyle name="Normal 5 2 3 2 13" xfId="6083"/>
    <cellStyle name="Normal 5 2 3 2 13 2" xfId="11419"/>
    <cellStyle name="Normal 5 2 3 2 14" xfId="6520"/>
    <cellStyle name="Normal 5 2 3 2 2" xfId="285"/>
    <cellStyle name="Normal 5 2 3 2 2 10" xfId="6148"/>
    <cellStyle name="Normal 5 2 3 2 2 10 2" xfId="11484"/>
    <cellStyle name="Normal 5 2 3 2 2 11" xfId="6585"/>
    <cellStyle name="Normal 5 2 3 2 2 2" xfId="841"/>
    <cellStyle name="Normal 5 2 3 2 2 2 2" xfId="1286"/>
    <cellStyle name="Normal 5 2 3 2 2 2 2 2" xfId="3718"/>
    <cellStyle name="Normal 5 2 3 2 2 2 2 2 2" xfId="9350"/>
    <cellStyle name="Normal 5 2 3 2 2 2 2 3" xfId="7240"/>
    <cellStyle name="Normal 5 2 3 2 2 2 3" xfId="2112"/>
    <cellStyle name="Normal 5 2 3 2 2 2 3 2" xfId="8060"/>
    <cellStyle name="Normal 5 2 3 2 2 2 4" xfId="3275"/>
    <cellStyle name="Normal 5 2 3 2 2 2 4 2" xfId="8920"/>
    <cellStyle name="Normal 5 2 3 2 2 2 5" xfId="4610"/>
    <cellStyle name="Normal 5 2 3 2 2 2 5 2" xfId="10232"/>
    <cellStyle name="Normal 5 2 3 2 2 2 6" xfId="5650"/>
    <cellStyle name="Normal 5 2 3 2 2 2 6 2" xfId="10987"/>
    <cellStyle name="Normal 5 2 3 2 2 2 7" xfId="6017"/>
    <cellStyle name="Normal 5 2 3 2 2 2 7 2" xfId="11354"/>
    <cellStyle name="Normal 5 2 3 2 2 2 8" xfId="6387"/>
    <cellStyle name="Normal 5 2 3 2 2 2 8 2" xfId="11721"/>
    <cellStyle name="Normal 5 2 3 2 2 2 9" xfId="6810"/>
    <cellStyle name="Normal 5 2 3 2 2 3" xfId="1545"/>
    <cellStyle name="Normal 5 2 3 2 2 3 2" xfId="2371"/>
    <cellStyle name="Normal 5 2 3 2 2 3 2 2" xfId="8319"/>
    <cellStyle name="Normal 5 2 3 2 2 3 3" xfId="3977"/>
    <cellStyle name="Normal 5 2 3 2 2 3 3 2" xfId="9609"/>
    <cellStyle name="Normal 5 2 3 2 2 3 4" xfId="4869"/>
    <cellStyle name="Normal 5 2 3 2 2 3 4 2" xfId="10491"/>
    <cellStyle name="Normal 5 2 3 2 2 3 5" xfId="7499"/>
    <cellStyle name="Normal 5 2 3 2 2 4" xfId="1055"/>
    <cellStyle name="Normal 5 2 3 2 2 4 2" xfId="3489"/>
    <cellStyle name="Normal 5 2 3 2 2 4 2 2" xfId="9127"/>
    <cellStyle name="Normal 5 2 3 2 2 4 3" xfId="7017"/>
    <cellStyle name="Normal 5 2 3 2 2 5" xfId="1889"/>
    <cellStyle name="Normal 5 2 3 2 2 5 2" xfId="7837"/>
    <cellStyle name="Normal 5 2 3 2 2 6" xfId="3025"/>
    <cellStyle name="Normal 5 2 3 2 2 6 2" xfId="8683"/>
    <cellStyle name="Normal 5 2 3 2 2 7" xfId="4387"/>
    <cellStyle name="Normal 5 2 3 2 2 7 2" xfId="10009"/>
    <cellStyle name="Normal 5 2 3 2 2 8" xfId="5151"/>
    <cellStyle name="Normal 5 2 3 2 2 8 2" xfId="10748"/>
    <cellStyle name="Normal 5 2 3 2 2 9" xfId="5780"/>
    <cellStyle name="Normal 5 2 3 2 2 9 2" xfId="11117"/>
    <cellStyle name="Normal 5 2 3 2 3" xfId="776"/>
    <cellStyle name="Normal 5 2 3 2 3 10" xfId="6745"/>
    <cellStyle name="Normal 5 2 3 2 3 2" xfId="1480"/>
    <cellStyle name="Normal 5 2 3 2 3 2 2" xfId="2306"/>
    <cellStyle name="Normal 5 2 3 2 3 2 2 2" xfId="8254"/>
    <cellStyle name="Normal 5 2 3 2 3 2 3" xfId="3912"/>
    <cellStyle name="Normal 5 2 3 2 3 2 3 2" xfId="9544"/>
    <cellStyle name="Normal 5 2 3 2 3 2 4" xfId="4804"/>
    <cellStyle name="Normal 5 2 3 2 3 2 4 2" xfId="10426"/>
    <cellStyle name="Normal 5 2 3 2 3 2 5" xfId="7434"/>
    <cellStyle name="Normal 5 2 3 2 3 3" xfId="1177"/>
    <cellStyle name="Normal 5 2 3 2 3 3 2" xfId="3610"/>
    <cellStyle name="Normal 5 2 3 2 3 3 2 2" xfId="9244"/>
    <cellStyle name="Normal 5 2 3 2 3 3 3" xfId="7134"/>
    <cellStyle name="Normal 5 2 3 2 3 4" xfId="2006"/>
    <cellStyle name="Normal 5 2 3 2 3 4 2" xfId="7954"/>
    <cellStyle name="Normal 5 2 3 2 3 5" xfId="3210"/>
    <cellStyle name="Normal 5 2 3 2 3 5 2" xfId="8855"/>
    <cellStyle name="Normal 5 2 3 2 3 6" xfId="4504"/>
    <cellStyle name="Normal 5 2 3 2 3 6 2" xfId="10126"/>
    <cellStyle name="Normal 5 2 3 2 3 7" xfId="5585"/>
    <cellStyle name="Normal 5 2 3 2 3 7 2" xfId="10922"/>
    <cellStyle name="Normal 5 2 3 2 3 8" xfId="5952"/>
    <cellStyle name="Normal 5 2 3 2 3 8 2" xfId="11289"/>
    <cellStyle name="Normal 5 2 3 2 3 9" xfId="6322"/>
    <cellStyle name="Normal 5 2 3 2 3 9 2" xfId="11656"/>
    <cellStyle name="Normal 5 2 3 2 4" xfId="1240"/>
    <cellStyle name="Normal 5 2 3 2 4 2" xfId="2066"/>
    <cellStyle name="Normal 5 2 3 2 4 2 2" xfId="8014"/>
    <cellStyle name="Normal 5 2 3 2 4 3" xfId="3672"/>
    <cellStyle name="Normal 5 2 3 2 4 3 2" xfId="9304"/>
    <cellStyle name="Normal 5 2 3 2 4 4" xfId="4564"/>
    <cellStyle name="Normal 5 2 3 2 4 4 2" xfId="10186"/>
    <cellStyle name="Normal 5 2 3 2 4 5" xfId="7194"/>
    <cellStyle name="Normal 5 2 3 2 5" xfId="1340"/>
    <cellStyle name="Normal 5 2 3 2 5 2" xfId="2166"/>
    <cellStyle name="Normal 5 2 3 2 5 2 2" xfId="8114"/>
    <cellStyle name="Normal 5 2 3 2 5 3" xfId="3772"/>
    <cellStyle name="Normal 5 2 3 2 5 3 2" xfId="9404"/>
    <cellStyle name="Normal 5 2 3 2 5 4" xfId="4664"/>
    <cellStyle name="Normal 5 2 3 2 5 4 2" xfId="10286"/>
    <cellStyle name="Normal 5 2 3 2 5 5" xfId="7294"/>
    <cellStyle name="Normal 5 2 3 2 6" xfId="1402"/>
    <cellStyle name="Normal 5 2 3 2 6 2" xfId="2228"/>
    <cellStyle name="Normal 5 2 3 2 6 2 2" xfId="8176"/>
    <cellStyle name="Normal 5 2 3 2 6 3" xfId="3834"/>
    <cellStyle name="Normal 5 2 3 2 6 3 2" xfId="9466"/>
    <cellStyle name="Normal 5 2 3 2 6 4" xfId="4726"/>
    <cellStyle name="Normal 5 2 3 2 6 4 2" xfId="10348"/>
    <cellStyle name="Normal 5 2 3 2 6 5" xfId="7356"/>
    <cellStyle name="Normal 5 2 3 2 7" xfId="990"/>
    <cellStyle name="Normal 5 2 3 2 7 2" xfId="3424"/>
    <cellStyle name="Normal 5 2 3 2 7 2 2" xfId="9062"/>
    <cellStyle name="Normal 5 2 3 2 7 3" xfId="6952"/>
    <cellStyle name="Normal 5 2 3 2 8" xfId="1824"/>
    <cellStyle name="Normal 5 2 3 2 8 2" xfId="7772"/>
    <cellStyle name="Normal 5 2 3 2 9" xfId="2960"/>
    <cellStyle name="Normal 5 2 3 2 9 2" xfId="8618"/>
    <cellStyle name="Normal 5 2 3 3" xfId="258"/>
    <cellStyle name="Normal 5 2 3 3 10" xfId="6121"/>
    <cellStyle name="Normal 5 2 3 3 10 2" xfId="11457"/>
    <cellStyle name="Normal 5 2 3 3 11" xfId="6558"/>
    <cellStyle name="Normal 5 2 3 3 2" xfId="814"/>
    <cellStyle name="Normal 5 2 3 3 2 2" xfId="1264"/>
    <cellStyle name="Normal 5 2 3 3 2 2 2" xfId="3696"/>
    <cellStyle name="Normal 5 2 3 3 2 2 2 2" xfId="9328"/>
    <cellStyle name="Normal 5 2 3 3 2 2 3" xfId="7218"/>
    <cellStyle name="Normal 5 2 3 3 2 3" xfId="2090"/>
    <cellStyle name="Normal 5 2 3 3 2 3 2" xfId="8038"/>
    <cellStyle name="Normal 5 2 3 3 2 4" xfId="3248"/>
    <cellStyle name="Normal 5 2 3 3 2 4 2" xfId="8893"/>
    <cellStyle name="Normal 5 2 3 3 2 5" xfId="4588"/>
    <cellStyle name="Normal 5 2 3 3 2 5 2" xfId="10210"/>
    <cellStyle name="Normal 5 2 3 3 2 6" xfId="5623"/>
    <cellStyle name="Normal 5 2 3 3 2 6 2" xfId="10960"/>
    <cellStyle name="Normal 5 2 3 3 2 7" xfId="5990"/>
    <cellStyle name="Normal 5 2 3 3 2 7 2" xfId="11327"/>
    <cellStyle name="Normal 5 2 3 3 2 8" xfId="6360"/>
    <cellStyle name="Normal 5 2 3 3 2 8 2" xfId="11694"/>
    <cellStyle name="Normal 5 2 3 3 2 9" xfId="6783"/>
    <cellStyle name="Normal 5 2 3 3 3" xfId="1518"/>
    <cellStyle name="Normal 5 2 3 3 3 2" xfId="2344"/>
    <cellStyle name="Normal 5 2 3 3 3 2 2" xfId="8292"/>
    <cellStyle name="Normal 5 2 3 3 3 3" xfId="3950"/>
    <cellStyle name="Normal 5 2 3 3 3 3 2" xfId="9582"/>
    <cellStyle name="Normal 5 2 3 3 3 4" xfId="4842"/>
    <cellStyle name="Normal 5 2 3 3 3 4 2" xfId="10464"/>
    <cellStyle name="Normal 5 2 3 3 3 5" xfId="7472"/>
    <cellStyle name="Normal 5 2 3 3 4" xfId="1028"/>
    <cellStyle name="Normal 5 2 3 3 4 2" xfId="3462"/>
    <cellStyle name="Normal 5 2 3 3 4 2 2" xfId="9100"/>
    <cellStyle name="Normal 5 2 3 3 4 3" xfId="6990"/>
    <cellStyle name="Normal 5 2 3 3 5" xfId="1862"/>
    <cellStyle name="Normal 5 2 3 3 5 2" xfId="7810"/>
    <cellStyle name="Normal 5 2 3 3 6" xfId="2998"/>
    <cellStyle name="Normal 5 2 3 3 6 2" xfId="8656"/>
    <cellStyle name="Normal 5 2 3 3 7" xfId="4360"/>
    <cellStyle name="Normal 5 2 3 3 7 2" xfId="9982"/>
    <cellStyle name="Normal 5 2 3 3 8" xfId="5124"/>
    <cellStyle name="Normal 5 2 3 3 8 2" xfId="10721"/>
    <cellStyle name="Normal 5 2 3 3 9" xfId="5753"/>
    <cellStyle name="Normal 5 2 3 3 9 2" xfId="11090"/>
    <cellStyle name="Normal 5 2 3 4" xfId="749"/>
    <cellStyle name="Normal 5 2 3 4 10" xfId="6718"/>
    <cellStyle name="Normal 5 2 3 4 2" xfId="1453"/>
    <cellStyle name="Normal 5 2 3 4 2 2" xfId="2279"/>
    <cellStyle name="Normal 5 2 3 4 2 2 2" xfId="8227"/>
    <cellStyle name="Normal 5 2 3 4 2 3" xfId="3885"/>
    <cellStyle name="Normal 5 2 3 4 2 3 2" xfId="9517"/>
    <cellStyle name="Normal 5 2 3 4 2 4" xfId="4777"/>
    <cellStyle name="Normal 5 2 3 4 2 4 2" xfId="10399"/>
    <cellStyle name="Normal 5 2 3 4 2 5" xfId="7407"/>
    <cellStyle name="Normal 5 2 3 4 3" xfId="1084"/>
    <cellStyle name="Normal 5 2 3 4 3 2" xfId="3518"/>
    <cellStyle name="Normal 5 2 3 4 3 2 2" xfId="9156"/>
    <cellStyle name="Normal 5 2 3 4 3 3" xfId="7046"/>
    <cellStyle name="Normal 5 2 3 4 4" xfId="1918"/>
    <cellStyle name="Normal 5 2 3 4 4 2" xfId="7866"/>
    <cellStyle name="Normal 5 2 3 4 5" xfId="3183"/>
    <cellStyle name="Normal 5 2 3 4 5 2" xfId="8828"/>
    <cellStyle name="Normal 5 2 3 4 6" xfId="4416"/>
    <cellStyle name="Normal 5 2 3 4 6 2" xfId="10038"/>
    <cellStyle name="Normal 5 2 3 4 7" xfId="5558"/>
    <cellStyle name="Normal 5 2 3 4 7 2" xfId="10895"/>
    <cellStyle name="Normal 5 2 3 4 8" xfId="5925"/>
    <cellStyle name="Normal 5 2 3 4 8 2" xfId="11262"/>
    <cellStyle name="Normal 5 2 3 4 9" xfId="6295"/>
    <cellStyle name="Normal 5 2 3 4 9 2" xfId="11629"/>
    <cellStyle name="Normal 5 2 3 5" xfId="1202"/>
    <cellStyle name="Normal 5 2 3 5 2" xfId="2028"/>
    <cellStyle name="Normal 5 2 3 5 2 2" xfId="7976"/>
    <cellStyle name="Normal 5 2 3 5 3" xfId="3634"/>
    <cellStyle name="Normal 5 2 3 5 3 2" xfId="9266"/>
    <cellStyle name="Normal 5 2 3 5 4" xfId="4526"/>
    <cellStyle name="Normal 5 2 3 5 4 2" xfId="10148"/>
    <cellStyle name="Normal 5 2 3 5 5" xfId="7156"/>
    <cellStyle name="Normal 5 2 3 6" xfId="1302"/>
    <cellStyle name="Normal 5 2 3 6 2" xfId="2128"/>
    <cellStyle name="Normal 5 2 3 6 2 2" xfId="8076"/>
    <cellStyle name="Normal 5 2 3 6 3" xfId="3734"/>
    <cellStyle name="Normal 5 2 3 6 3 2" xfId="9366"/>
    <cellStyle name="Normal 5 2 3 6 4" xfId="4626"/>
    <cellStyle name="Normal 5 2 3 6 4 2" xfId="10248"/>
    <cellStyle name="Normal 5 2 3 6 5" xfId="7256"/>
    <cellStyle name="Normal 5 2 3 7" xfId="1364"/>
    <cellStyle name="Normal 5 2 3 7 2" xfId="2190"/>
    <cellStyle name="Normal 5 2 3 7 2 2" xfId="8138"/>
    <cellStyle name="Normal 5 2 3 7 3" xfId="3796"/>
    <cellStyle name="Normal 5 2 3 7 3 2" xfId="9428"/>
    <cellStyle name="Normal 5 2 3 7 4" xfId="4688"/>
    <cellStyle name="Normal 5 2 3 7 4 2" xfId="10310"/>
    <cellStyle name="Normal 5 2 3 7 5" xfId="7318"/>
    <cellStyle name="Normal 5 2 3 8" xfId="963"/>
    <cellStyle name="Normal 5 2 3 8 2" xfId="3397"/>
    <cellStyle name="Normal 5 2 3 8 2 2" xfId="9035"/>
    <cellStyle name="Normal 5 2 3 8 3" xfId="6925"/>
    <cellStyle name="Normal 5 2 3 9" xfId="1797"/>
    <cellStyle name="Normal 5 2 3 9 2" xfId="7745"/>
    <cellStyle name="Normal 5 2 4" xfId="211"/>
    <cellStyle name="Normal 5 2 4 10" xfId="4315"/>
    <cellStyle name="Normal 5 2 4 10 2" xfId="9937"/>
    <cellStyle name="Normal 5 2 4 11" xfId="5077"/>
    <cellStyle name="Normal 5 2 4 11 2" xfId="10676"/>
    <cellStyle name="Normal 5 2 4 12" xfId="5708"/>
    <cellStyle name="Normal 5 2 4 12 2" xfId="11045"/>
    <cellStyle name="Normal 5 2 4 13" xfId="6076"/>
    <cellStyle name="Normal 5 2 4 13 2" xfId="11412"/>
    <cellStyle name="Normal 5 2 4 14" xfId="6513"/>
    <cellStyle name="Normal 5 2 4 2" xfId="278"/>
    <cellStyle name="Normal 5 2 4 2 10" xfId="6141"/>
    <cellStyle name="Normal 5 2 4 2 10 2" xfId="11477"/>
    <cellStyle name="Normal 5 2 4 2 11" xfId="6578"/>
    <cellStyle name="Normal 5 2 4 2 2" xfId="834"/>
    <cellStyle name="Normal 5 2 4 2 2 2" xfId="1269"/>
    <cellStyle name="Normal 5 2 4 2 2 2 2" xfId="3701"/>
    <cellStyle name="Normal 5 2 4 2 2 2 2 2" xfId="9333"/>
    <cellStyle name="Normal 5 2 4 2 2 2 3" xfId="7223"/>
    <cellStyle name="Normal 5 2 4 2 2 3" xfId="2095"/>
    <cellStyle name="Normal 5 2 4 2 2 3 2" xfId="8043"/>
    <cellStyle name="Normal 5 2 4 2 2 4" xfId="3268"/>
    <cellStyle name="Normal 5 2 4 2 2 4 2" xfId="8913"/>
    <cellStyle name="Normal 5 2 4 2 2 5" xfId="4593"/>
    <cellStyle name="Normal 5 2 4 2 2 5 2" xfId="10215"/>
    <cellStyle name="Normal 5 2 4 2 2 6" xfId="5643"/>
    <cellStyle name="Normal 5 2 4 2 2 6 2" xfId="10980"/>
    <cellStyle name="Normal 5 2 4 2 2 7" xfId="6010"/>
    <cellStyle name="Normal 5 2 4 2 2 7 2" xfId="11347"/>
    <cellStyle name="Normal 5 2 4 2 2 8" xfId="6380"/>
    <cellStyle name="Normal 5 2 4 2 2 8 2" xfId="11714"/>
    <cellStyle name="Normal 5 2 4 2 2 9" xfId="6803"/>
    <cellStyle name="Normal 5 2 4 2 3" xfId="1538"/>
    <cellStyle name="Normal 5 2 4 2 3 2" xfId="2364"/>
    <cellStyle name="Normal 5 2 4 2 3 2 2" xfId="8312"/>
    <cellStyle name="Normal 5 2 4 2 3 3" xfId="3970"/>
    <cellStyle name="Normal 5 2 4 2 3 3 2" xfId="9602"/>
    <cellStyle name="Normal 5 2 4 2 3 4" xfId="4862"/>
    <cellStyle name="Normal 5 2 4 2 3 4 2" xfId="10484"/>
    <cellStyle name="Normal 5 2 4 2 3 5" xfId="7492"/>
    <cellStyle name="Normal 5 2 4 2 4" xfId="1048"/>
    <cellStyle name="Normal 5 2 4 2 4 2" xfId="3482"/>
    <cellStyle name="Normal 5 2 4 2 4 2 2" xfId="9120"/>
    <cellStyle name="Normal 5 2 4 2 4 3" xfId="7010"/>
    <cellStyle name="Normal 5 2 4 2 5" xfId="1882"/>
    <cellStyle name="Normal 5 2 4 2 5 2" xfId="7830"/>
    <cellStyle name="Normal 5 2 4 2 6" xfId="3018"/>
    <cellStyle name="Normal 5 2 4 2 6 2" xfId="8676"/>
    <cellStyle name="Normal 5 2 4 2 7" xfId="4380"/>
    <cellStyle name="Normal 5 2 4 2 7 2" xfId="10002"/>
    <cellStyle name="Normal 5 2 4 2 8" xfId="5144"/>
    <cellStyle name="Normal 5 2 4 2 8 2" xfId="10741"/>
    <cellStyle name="Normal 5 2 4 2 9" xfId="5773"/>
    <cellStyle name="Normal 5 2 4 2 9 2" xfId="11110"/>
    <cellStyle name="Normal 5 2 4 3" xfId="769"/>
    <cellStyle name="Normal 5 2 4 3 10" xfId="6738"/>
    <cellStyle name="Normal 5 2 4 3 2" xfId="1473"/>
    <cellStyle name="Normal 5 2 4 3 2 2" xfId="2299"/>
    <cellStyle name="Normal 5 2 4 3 2 2 2" xfId="8247"/>
    <cellStyle name="Normal 5 2 4 3 2 3" xfId="3905"/>
    <cellStyle name="Normal 5 2 4 3 2 3 2" xfId="9537"/>
    <cellStyle name="Normal 5 2 4 3 2 4" xfId="4797"/>
    <cellStyle name="Normal 5 2 4 3 2 4 2" xfId="10419"/>
    <cellStyle name="Normal 5 2 4 3 2 5" xfId="7427"/>
    <cellStyle name="Normal 5 2 4 3 3" xfId="1180"/>
    <cellStyle name="Normal 5 2 4 3 3 2" xfId="3613"/>
    <cellStyle name="Normal 5 2 4 3 3 2 2" xfId="9247"/>
    <cellStyle name="Normal 5 2 4 3 3 3" xfId="7137"/>
    <cellStyle name="Normal 5 2 4 3 4" xfId="2009"/>
    <cellStyle name="Normal 5 2 4 3 4 2" xfId="7957"/>
    <cellStyle name="Normal 5 2 4 3 5" xfId="3203"/>
    <cellStyle name="Normal 5 2 4 3 5 2" xfId="8848"/>
    <cellStyle name="Normal 5 2 4 3 6" xfId="4507"/>
    <cellStyle name="Normal 5 2 4 3 6 2" xfId="10129"/>
    <cellStyle name="Normal 5 2 4 3 7" xfId="5578"/>
    <cellStyle name="Normal 5 2 4 3 7 2" xfId="10915"/>
    <cellStyle name="Normal 5 2 4 3 8" xfId="5945"/>
    <cellStyle name="Normal 5 2 4 3 8 2" xfId="11282"/>
    <cellStyle name="Normal 5 2 4 3 9" xfId="6315"/>
    <cellStyle name="Normal 5 2 4 3 9 2" xfId="11649"/>
    <cellStyle name="Normal 5 2 4 4" xfId="1216"/>
    <cellStyle name="Normal 5 2 4 4 2" xfId="2042"/>
    <cellStyle name="Normal 5 2 4 4 2 2" xfId="7990"/>
    <cellStyle name="Normal 5 2 4 4 3" xfId="3648"/>
    <cellStyle name="Normal 5 2 4 4 3 2" xfId="9280"/>
    <cellStyle name="Normal 5 2 4 4 4" xfId="4540"/>
    <cellStyle name="Normal 5 2 4 4 4 2" xfId="10162"/>
    <cellStyle name="Normal 5 2 4 4 5" xfId="7170"/>
    <cellStyle name="Normal 5 2 4 5" xfId="1316"/>
    <cellStyle name="Normal 5 2 4 5 2" xfId="2142"/>
    <cellStyle name="Normal 5 2 4 5 2 2" xfId="8090"/>
    <cellStyle name="Normal 5 2 4 5 3" xfId="3748"/>
    <cellStyle name="Normal 5 2 4 5 3 2" xfId="9380"/>
    <cellStyle name="Normal 5 2 4 5 4" xfId="4640"/>
    <cellStyle name="Normal 5 2 4 5 4 2" xfId="10262"/>
    <cellStyle name="Normal 5 2 4 5 5" xfId="7270"/>
    <cellStyle name="Normal 5 2 4 6" xfId="1378"/>
    <cellStyle name="Normal 5 2 4 6 2" xfId="2204"/>
    <cellStyle name="Normal 5 2 4 6 2 2" xfId="8152"/>
    <cellStyle name="Normal 5 2 4 6 3" xfId="3810"/>
    <cellStyle name="Normal 5 2 4 6 3 2" xfId="9442"/>
    <cellStyle name="Normal 5 2 4 6 4" xfId="4702"/>
    <cellStyle name="Normal 5 2 4 6 4 2" xfId="10324"/>
    <cellStyle name="Normal 5 2 4 6 5" xfId="7332"/>
    <cellStyle name="Normal 5 2 4 7" xfId="983"/>
    <cellStyle name="Normal 5 2 4 7 2" xfId="3417"/>
    <cellStyle name="Normal 5 2 4 7 2 2" xfId="9055"/>
    <cellStyle name="Normal 5 2 4 7 3" xfId="6945"/>
    <cellStyle name="Normal 5 2 4 8" xfId="1817"/>
    <cellStyle name="Normal 5 2 4 8 2" xfId="7765"/>
    <cellStyle name="Normal 5 2 4 9" xfId="2951"/>
    <cellStyle name="Normal 5 2 4 9 2" xfId="8611"/>
    <cellStyle name="Normal 5 2 5" xfId="233"/>
    <cellStyle name="Normal 5 2 5 10" xfId="6533"/>
    <cellStyle name="Normal 5 2 5 2" xfId="789"/>
    <cellStyle name="Normal 5 2 5 2 2" xfId="1493"/>
    <cellStyle name="Normal 5 2 5 2 2 2" xfId="3925"/>
    <cellStyle name="Normal 5 2 5 2 2 2 2" xfId="9557"/>
    <cellStyle name="Normal 5 2 5 2 2 3" xfId="7447"/>
    <cellStyle name="Normal 5 2 5 2 3" xfId="2319"/>
    <cellStyle name="Normal 5 2 5 2 3 2" xfId="8267"/>
    <cellStyle name="Normal 5 2 5 2 4" xfId="3223"/>
    <cellStyle name="Normal 5 2 5 2 4 2" xfId="8868"/>
    <cellStyle name="Normal 5 2 5 2 5" xfId="4817"/>
    <cellStyle name="Normal 5 2 5 2 5 2" xfId="10439"/>
    <cellStyle name="Normal 5 2 5 2 6" xfId="5598"/>
    <cellStyle name="Normal 5 2 5 2 6 2" xfId="10935"/>
    <cellStyle name="Normal 5 2 5 2 7" xfId="5965"/>
    <cellStyle name="Normal 5 2 5 2 7 2" xfId="11302"/>
    <cellStyle name="Normal 5 2 5 2 8" xfId="6335"/>
    <cellStyle name="Normal 5 2 5 2 8 2" xfId="11669"/>
    <cellStyle name="Normal 5 2 5 2 9" xfId="6758"/>
    <cellStyle name="Normal 5 2 5 3" xfId="1003"/>
    <cellStyle name="Normal 5 2 5 3 2" xfId="3437"/>
    <cellStyle name="Normal 5 2 5 3 2 2" xfId="9075"/>
    <cellStyle name="Normal 5 2 5 3 3" xfId="6965"/>
    <cellStyle name="Normal 5 2 5 4" xfId="1837"/>
    <cellStyle name="Normal 5 2 5 4 2" xfId="7785"/>
    <cellStyle name="Normal 5 2 5 5" xfId="2973"/>
    <cellStyle name="Normal 5 2 5 5 2" xfId="8631"/>
    <cellStyle name="Normal 5 2 5 6" xfId="4335"/>
    <cellStyle name="Normal 5 2 5 6 2" xfId="9957"/>
    <cellStyle name="Normal 5 2 5 7" xfId="5099"/>
    <cellStyle name="Normal 5 2 5 7 2" xfId="10696"/>
    <cellStyle name="Normal 5 2 5 8" xfId="5728"/>
    <cellStyle name="Normal 5 2 5 8 2" xfId="11065"/>
    <cellStyle name="Normal 5 2 5 9" xfId="6096"/>
    <cellStyle name="Normal 5 2 5 9 2" xfId="11432"/>
    <cellStyle name="Normal 5 2 6" xfId="724"/>
    <cellStyle name="Normal 5 2 6 10" xfId="6693"/>
    <cellStyle name="Normal 5 2 6 2" xfId="1428"/>
    <cellStyle name="Normal 5 2 6 2 2" xfId="2254"/>
    <cellStyle name="Normal 5 2 6 2 2 2" xfId="8202"/>
    <cellStyle name="Normal 5 2 6 2 3" xfId="3860"/>
    <cellStyle name="Normal 5 2 6 2 3 2" xfId="9492"/>
    <cellStyle name="Normal 5 2 6 2 4" xfId="4752"/>
    <cellStyle name="Normal 5 2 6 2 4 2" xfId="10374"/>
    <cellStyle name="Normal 5 2 6 2 5" xfId="7382"/>
    <cellStyle name="Normal 5 2 6 3" xfId="935"/>
    <cellStyle name="Normal 5 2 6 3 2" xfId="3369"/>
    <cellStyle name="Normal 5 2 6 3 2 2" xfId="9010"/>
    <cellStyle name="Normal 5 2 6 3 3" xfId="6900"/>
    <cellStyle name="Normal 5 2 6 4" xfId="1772"/>
    <cellStyle name="Normal 5 2 6 4 2" xfId="7720"/>
    <cellStyle name="Normal 5 2 6 5" xfId="3158"/>
    <cellStyle name="Normal 5 2 6 5 2" xfId="8803"/>
    <cellStyle name="Normal 5 2 6 6" xfId="4270"/>
    <cellStyle name="Normal 5 2 6 6 2" xfId="9892"/>
    <cellStyle name="Normal 5 2 6 7" xfId="5533"/>
    <cellStyle name="Normal 5 2 6 7 2" xfId="10870"/>
    <cellStyle name="Normal 5 2 6 8" xfId="5900"/>
    <cellStyle name="Normal 5 2 6 8 2" xfId="11237"/>
    <cellStyle name="Normal 5 2 6 9" xfId="6270"/>
    <cellStyle name="Normal 5 2 6 9 2" xfId="11604"/>
    <cellStyle name="Normal 5 2 7" xfId="2898"/>
    <cellStyle name="Normal 5 2 7 2" xfId="8566"/>
    <cellStyle name="Normal 5 2 8" xfId="2521"/>
    <cellStyle name="Normal 5 2 9" xfId="5022"/>
    <cellStyle name="Normal 5 2 9 2" xfId="10631"/>
    <cellStyle name="Normal 5 3" xfId="171"/>
    <cellStyle name="Normal 5 3 10" xfId="1360"/>
    <cellStyle name="Normal 5 3 10 2" xfId="2186"/>
    <cellStyle name="Normal 5 3 10 2 2" xfId="8134"/>
    <cellStyle name="Normal 5 3 10 3" xfId="3792"/>
    <cellStyle name="Normal 5 3 10 3 2" xfId="9424"/>
    <cellStyle name="Normal 5 3 10 4" xfId="4684"/>
    <cellStyle name="Normal 5 3 10 4 2" xfId="10306"/>
    <cellStyle name="Normal 5 3 10 5" xfId="7314"/>
    <cellStyle name="Normal 5 3 11" xfId="946"/>
    <cellStyle name="Normal 5 3 11 2" xfId="3380"/>
    <cellStyle name="Normal 5 3 11 2 2" xfId="9020"/>
    <cellStyle name="Normal 5 3 11 3" xfId="6910"/>
    <cellStyle name="Normal 5 3 12" xfId="1782"/>
    <cellStyle name="Normal 5 3 12 2" xfId="2911"/>
    <cellStyle name="Normal 5 3 12 2 2" xfId="8576"/>
    <cellStyle name="Normal 5 3 12 3" xfId="7730"/>
    <cellStyle name="Normal 5 3 13" xfId="2789"/>
    <cellStyle name="Normal 5 3 14" xfId="4280"/>
    <cellStyle name="Normal 5 3 14 2" xfId="9902"/>
    <cellStyle name="Normal 5 3 15" xfId="5037"/>
    <cellStyle name="Normal 5 3 15 2" xfId="10641"/>
    <cellStyle name="Normal 5 3 16" xfId="5673"/>
    <cellStyle name="Normal 5 3 16 2" xfId="11010"/>
    <cellStyle name="Normal 5 3 17" xfId="6041"/>
    <cellStyle name="Normal 5 3 17 2" xfId="11377"/>
    <cellStyle name="Normal 5 3 18" xfId="6478"/>
    <cellStyle name="Normal 5 3 2" xfId="201"/>
    <cellStyle name="Normal 5 3 2 10" xfId="2941"/>
    <cellStyle name="Normal 5 3 2 10 2" xfId="8601"/>
    <cellStyle name="Normal 5 3 2 11" xfId="4305"/>
    <cellStyle name="Normal 5 3 2 11 2" xfId="9927"/>
    <cellStyle name="Normal 5 3 2 12" xfId="5067"/>
    <cellStyle name="Normal 5 3 2 12 2" xfId="10666"/>
    <cellStyle name="Normal 5 3 2 13" xfId="5698"/>
    <cellStyle name="Normal 5 3 2 13 2" xfId="11035"/>
    <cellStyle name="Normal 5 3 2 14" xfId="6066"/>
    <cellStyle name="Normal 5 3 2 14 2" xfId="11402"/>
    <cellStyle name="Normal 5 3 2 15" xfId="6503"/>
    <cellStyle name="Normal 5 3 2 2" xfId="229"/>
    <cellStyle name="Normal 5 3 2 2 10" xfId="4331"/>
    <cellStyle name="Normal 5 3 2 2 10 2" xfId="9953"/>
    <cellStyle name="Normal 5 3 2 2 11" xfId="5095"/>
    <cellStyle name="Normal 5 3 2 2 11 2" xfId="10692"/>
    <cellStyle name="Normal 5 3 2 2 12" xfId="5724"/>
    <cellStyle name="Normal 5 3 2 2 12 2" xfId="11061"/>
    <cellStyle name="Normal 5 3 2 2 13" xfId="6092"/>
    <cellStyle name="Normal 5 3 2 2 13 2" xfId="11428"/>
    <cellStyle name="Normal 5 3 2 2 14" xfId="6529"/>
    <cellStyle name="Normal 5 3 2 2 2" xfId="294"/>
    <cellStyle name="Normal 5 3 2 2 2 10" xfId="6157"/>
    <cellStyle name="Normal 5 3 2 2 2 10 2" xfId="11493"/>
    <cellStyle name="Normal 5 3 2 2 2 11" xfId="6594"/>
    <cellStyle name="Normal 5 3 2 2 2 2" xfId="850"/>
    <cellStyle name="Normal 5 3 2 2 2 2 2" xfId="1288"/>
    <cellStyle name="Normal 5 3 2 2 2 2 2 2" xfId="3720"/>
    <cellStyle name="Normal 5 3 2 2 2 2 2 2 2" xfId="9352"/>
    <cellStyle name="Normal 5 3 2 2 2 2 2 3" xfId="7242"/>
    <cellStyle name="Normal 5 3 2 2 2 2 3" xfId="2114"/>
    <cellStyle name="Normal 5 3 2 2 2 2 3 2" xfId="8062"/>
    <cellStyle name="Normal 5 3 2 2 2 2 4" xfId="3284"/>
    <cellStyle name="Normal 5 3 2 2 2 2 4 2" xfId="8929"/>
    <cellStyle name="Normal 5 3 2 2 2 2 5" xfId="4612"/>
    <cellStyle name="Normal 5 3 2 2 2 2 5 2" xfId="10234"/>
    <cellStyle name="Normal 5 3 2 2 2 2 6" xfId="5659"/>
    <cellStyle name="Normal 5 3 2 2 2 2 6 2" xfId="10996"/>
    <cellStyle name="Normal 5 3 2 2 2 2 7" xfId="6026"/>
    <cellStyle name="Normal 5 3 2 2 2 2 7 2" xfId="11363"/>
    <cellStyle name="Normal 5 3 2 2 2 2 8" xfId="6396"/>
    <cellStyle name="Normal 5 3 2 2 2 2 8 2" xfId="11730"/>
    <cellStyle name="Normal 5 3 2 2 2 2 9" xfId="6819"/>
    <cellStyle name="Normal 5 3 2 2 2 3" xfId="1554"/>
    <cellStyle name="Normal 5 3 2 2 2 3 2" xfId="2380"/>
    <cellStyle name="Normal 5 3 2 2 2 3 2 2" xfId="8328"/>
    <cellStyle name="Normal 5 3 2 2 2 3 3" xfId="3986"/>
    <cellStyle name="Normal 5 3 2 2 2 3 3 2" xfId="9618"/>
    <cellStyle name="Normal 5 3 2 2 2 3 4" xfId="4878"/>
    <cellStyle name="Normal 5 3 2 2 2 3 4 2" xfId="10500"/>
    <cellStyle name="Normal 5 3 2 2 2 3 5" xfId="7508"/>
    <cellStyle name="Normal 5 3 2 2 2 4" xfId="1064"/>
    <cellStyle name="Normal 5 3 2 2 2 4 2" xfId="3498"/>
    <cellStyle name="Normal 5 3 2 2 2 4 2 2" xfId="9136"/>
    <cellStyle name="Normal 5 3 2 2 2 4 3" xfId="7026"/>
    <cellStyle name="Normal 5 3 2 2 2 5" xfId="1898"/>
    <cellStyle name="Normal 5 3 2 2 2 5 2" xfId="7846"/>
    <cellStyle name="Normal 5 3 2 2 2 6" xfId="3034"/>
    <cellStyle name="Normal 5 3 2 2 2 6 2" xfId="8692"/>
    <cellStyle name="Normal 5 3 2 2 2 7" xfId="4396"/>
    <cellStyle name="Normal 5 3 2 2 2 7 2" xfId="10018"/>
    <cellStyle name="Normal 5 3 2 2 2 8" xfId="5160"/>
    <cellStyle name="Normal 5 3 2 2 2 8 2" xfId="10757"/>
    <cellStyle name="Normal 5 3 2 2 2 9" xfId="5789"/>
    <cellStyle name="Normal 5 3 2 2 2 9 2" xfId="11126"/>
    <cellStyle name="Normal 5 3 2 2 3" xfId="785"/>
    <cellStyle name="Normal 5 3 2 2 3 10" xfId="6754"/>
    <cellStyle name="Normal 5 3 2 2 3 2" xfId="1489"/>
    <cellStyle name="Normal 5 3 2 2 3 2 2" xfId="2315"/>
    <cellStyle name="Normal 5 3 2 2 3 2 2 2" xfId="8263"/>
    <cellStyle name="Normal 5 3 2 2 3 2 3" xfId="3921"/>
    <cellStyle name="Normal 5 3 2 2 3 2 3 2" xfId="9553"/>
    <cellStyle name="Normal 5 3 2 2 3 2 4" xfId="4813"/>
    <cellStyle name="Normal 5 3 2 2 3 2 4 2" xfId="10435"/>
    <cellStyle name="Normal 5 3 2 2 3 2 5" xfId="7443"/>
    <cellStyle name="Normal 5 3 2 2 3 3" xfId="1172"/>
    <cellStyle name="Normal 5 3 2 2 3 3 2" xfId="3605"/>
    <cellStyle name="Normal 5 3 2 2 3 3 2 2" xfId="9240"/>
    <cellStyle name="Normal 5 3 2 2 3 3 3" xfId="7130"/>
    <cellStyle name="Normal 5 3 2 2 3 4" xfId="2002"/>
    <cellStyle name="Normal 5 3 2 2 3 4 2" xfId="7950"/>
    <cellStyle name="Normal 5 3 2 2 3 5" xfId="3219"/>
    <cellStyle name="Normal 5 3 2 2 3 5 2" xfId="8864"/>
    <cellStyle name="Normal 5 3 2 2 3 6" xfId="4500"/>
    <cellStyle name="Normal 5 3 2 2 3 6 2" xfId="10122"/>
    <cellStyle name="Normal 5 3 2 2 3 7" xfId="5594"/>
    <cellStyle name="Normal 5 3 2 2 3 7 2" xfId="10931"/>
    <cellStyle name="Normal 5 3 2 2 3 8" xfId="5961"/>
    <cellStyle name="Normal 5 3 2 2 3 8 2" xfId="11298"/>
    <cellStyle name="Normal 5 3 2 2 3 9" xfId="6331"/>
    <cellStyle name="Normal 5 3 2 2 3 9 2" xfId="11665"/>
    <cellStyle name="Normal 5 3 2 2 4" xfId="1250"/>
    <cellStyle name="Normal 5 3 2 2 4 2" xfId="2076"/>
    <cellStyle name="Normal 5 3 2 2 4 2 2" xfId="8024"/>
    <cellStyle name="Normal 5 3 2 2 4 3" xfId="3682"/>
    <cellStyle name="Normal 5 3 2 2 4 3 2" xfId="9314"/>
    <cellStyle name="Normal 5 3 2 2 4 4" xfId="4574"/>
    <cellStyle name="Normal 5 3 2 2 4 4 2" xfId="10196"/>
    <cellStyle name="Normal 5 3 2 2 4 5" xfId="7204"/>
    <cellStyle name="Normal 5 3 2 2 5" xfId="1350"/>
    <cellStyle name="Normal 5 3 2 2 5 2" xfId="2176"/>
    <cellStyle name="Normal 5 3 2 2 5 2 2" xfId="8124"/>
    <cellStyle name="Normal 5 3 2 2 5 3" xfId="3782"/>
    <cellStyle name="Normal 5 3 2 2 5 3 2" xfId="9414"/>
    <cellStyle name="Normal 5 3 2 2 5 4" xfId="4674"/>
    <cellStyle name="Normal 5 3 2 2 5 4 2" xfId="10296"/>
    <cellStyle name="Normal 5 3 2 2 5 5" xfId="7304"/>
    <cellStyle name="Normal 5 3 2 2 6" xfId="1412"/>
    <cellStyle name="Normal 5 3 2 2 6 2" xfId="2238"/>
    <cellStyle name="Normal 5 3 2 2 6 2 2" xfId="8186"/>
    <cellStyle name="Normal 5 3 2 2 6 3" xfId="3844"/>
    <cellStyle name="Normal 5 3 2 2 6 3 2" xfId="9476"/>
    <cellStyle name="Normal 5 3 2 2 6 4" xfId="4736"/>
    <cellStyle name="Normal 5 3 2 2 6 4 2" xfId="10358"/>
    <cellStyle name="Normal 5 3 2 2 6 5" xfId="7366"/>
    <cellStyle name="Normal 5 3 2 2 7" xfId="999"/>
    <cellStyle name="Normal 5 3 2 2 7 2" xfId="3433"/>
    <cellStyle name="Normal 5 3 2 2 7 2 2" xfId="9071"/>
    <cellStyle name="Normal 5 3 2 2 7 3" xfId="6961"/>
    <cellStyle name="Normal 5 3 2 2 8" xfId="1833"/>
    <cellStyle name="Normal 5 3 2 2 8 2" xfId="7781"/>
    <cellStyle name="Normal 5 3 2 2 9" xfId="2969"/>
    <cellStyle name="Normal 5 3 2 2 9 2" xfId="8627"/>
    <cellStyle name="Normal 5 3 2 3" xfId="268"/>
    <cellStyle name="Normal 5 3 2 3 10" xfId="6131"/>
    <cellStyle name="Normal 5 3 2 3 10 2" xfId="11467"/>
    <cellStyle name="Normal 5 3 2 3 11" xfId="6568"/>
    <cellStyle name="Normal 5 3 2 3 2" xfId="824"/>
    <cellStyle name="Normal 5 3 2 3 2 2" xfId="1266"/>
    <cellStyle name="Normal 5 3 2 3 2 2 2" xfId="3698"/>
    <cellStyle name="Normal 5 3 2 3 2 2 2 2" xfId="9330"/>
    <cellStyle name="Normal 5 3 2 3 2 2 3" xfId="7220"/>
    <cellStyle name="Normal 5 3 2 3 2 3" xfId="2092"/>
    <cellStyle name="Normal 5 3 2 3 2 3 2" xfId="8040"/>
    <cellStyle name="Normal 5 3 2 3 2 4" xfId="3258"/>
    <cellStyle name="Normal 5 3 2 3 2 4 2" xfId="8903"/>
    <cellStyle name="Normal 5 3 2 3 2 5" xfId="4590"/>
    <cellStyle name="Normal 5 3 2 3 2 5 2" xfId="10212"/>
    <cellStyle name="Normal 5 3 2 3 2 6" xfId="5633"/>
    <cellStyle name="Normal 5 3 2 3 2 6 2" xfId="10970"/>
    <cellStyle name="Normal 5 3 2 3 2 7" xfId="6000"/>
    <cellStyle name="Normal 5 3 2 3 2 7 2" xfId="11337"/>
    <cellStyle name="Normal 5 3 2 3 2 8" xfId="6370"/>
    <cellStyle name="Normal 5 3 2 3 2 8 2" xfId="11704"/>
    <cellStyle name="Normal 5 3 2 3 2 9" xfId="6793"/>
    <cellStyle name="Normal 5 3 2 3 3" xfId="1528"/>
    <cellStyle name="Normal 5 3 2 3 3 2" xfId="2354"/>
    <cellStyle name="Normal 5 3 2 3 3 2 2" xfId="8302"/>
    <cellStyle name="Normal 5 3 2 3 3 3" xfId="3960"/>
    <cellStyle name="Normal 5 3 2 3 3 3 2" xfId="9592"/>
    <cellStyle name="Normal 5 3 2 3 3 4" xfId="4852"/>
    <cellStyle name="Normal 5 3 2 3 3 4 2" xfId="10474"/>
    <cellStyle name="Normal 5 3 2 3 3 5" xfId="7482"/>
    <cellStyle name="Normal 5 3 2 3 4" xfId="1038"/>
    <cellStyle name="Normal 5 3 2 3 4 2" xfId="3472"/>
    <cellStyle name="Normal 5 3 2 3 4 2 2" xfId="9110"/>
    <cellStyle name="Normal 5 3 2 3 4 3" xfId="7000"/>
    <cellStyle name="Normal 5 3 2 3 5" xfId="1872"/>
    <cellStyle name="Normal 5 3 2 3 5 2" xfId="7820"/>
    <cellStyle name="Normal 5 3 2 3 6" xfId="3008"/>
    <cellStyle name="Normal 5 3 2 3 6 2" xfId="8666"/>
    <cellStyle name="Normal 5 3 2 3 7" xfId="4370"/>
    <cellStyle name="Normal 5 3 2 3 7 2" xfId="9992"/>
    <cellStyle name="Normal 5 3 2 3 8" xfId="5134"/>
    <cellStyle name="Normal 5 3 2 3 8 2" xfId="10731"/>
    <cellStyle name="Normal 5 3 2 3 9" xfId="5763"/>
    <cellStyle name="Normal 5 3 2 3 9 2" xfId="11100"/>
    <cellStyle name="Normal 5 3 2 4" xfId="759"/>
    <cellStyle name="Normal 5 3 2 4 10" xfId="6728"/>
    <cellStyle name="Normal 5 3 2 4 2" xfId="1463"/>
    <cellStyle name="Normal 5 3 2 4 2 2" xfId="2289"/>
    <cellStyle name="Normal 5 3 2 4 2 2 2" xfId="8237"/>
    <cellStyle name="Normal 5 3 2 4 2 3" xfId="3895"/>
    <cellStyle name="Normal 5 3 2 4 2 3 2" xfId="9527"/>
    <cellStyle name="Normal 5 3 2 4 2 4" xfId="4787"/>
    <cellStyle name="Normal 5 3 2 4 2 4 2" xfId="10409"/>
    <cellStyle name="Normal 5 3 2 4 2 5" xfId="7417"/>
    <cellStyle name="Normal 5 3 2 4 3" xfId="1182"/>
    <cellStyle name="Normal 5 3 2 4 3 2" xfId="3615"/>
    <cellStyle name="Normal 5 3 2 4 3 2 2" xfId="9249"/>
    <cellStyle name="Normal 5 3 2 4 3 3" xfId="7139"/>
    <cellStyle name="Normal 5 3 2 4 4" xfId="2011"/>
    <cellStyle name="Normal 5 3 2 4 4 2" xfId="7959"/>
    <cellStyle name="Normal 5 3 2 4 5" xfId="3193"/>
    <cellStyle name="Normal 5 3 2 4 5 2" xfId="8838"/>
    <cellStyle name="Normal 5 3 2 4 6" xfId="4509"/>
    <cellStyle name="Normal 5 3 2 4 6 2" xfId="10131"/>
    <cellStyle name="Normal 5 3 2 4 7" xfId="5568"/>
    <cellStyle name="Normal 5 3 2 4 7 2" xfId="10905"/>
    <cellStyle name="Normal 5 3 2 4 8" xfId="5935"/>
    <cellStyle name="Normal 5 3 2 4 8 2" xfId="11272"/>
    <cellStyle name="Normal 5 3 2 4 9" xfId="6305"/>
    <cellStyle name="Normal 5 3 2 4 9 2" xfId="11639"/>
    <cellStyle name="Normal 5 3 2 5" xfId="1212"/>
    <cellStyle name="Normal 5 3 2 5 2" xfId="2038"/>
    <cellStyle name="Normal 5 3 2 5 2 2" xfId="7986"/>
    <cellStyle name="Normal 5 3 2 5 3" xfId="3644"/>
    <cellStyle name="Normal 5 3 2 5 3 2" xfId="9276"/>
    <cellStyle name="Normal 5 3 2 5 4" xfId="4536"/>
    <cellStyle name="Normal 5 3 2 5 4 2" xfId="10158"/>
    <cellStyle name="Normal 5 3 2 5 5" xfId="7166"/>
    <cellStyle name="Normal 5 3 2 6" xfId="1312"/>
    <cellStyle name="Normal 5 3 2 6 2" xfId="2138"/>
    <cellStyle name="Normal 5 3 2 6 2 2" xfId="8086"/>
    <cellStyle name="Normal 5 3 2 6 3" xfId="3744"/>
    <cellStyle name="Normal 5 3 2 6 3 2" xfId="9376"/>
    <cellStyle name="Normal 5 3 2 6 4" xfId="4636"/>
    <cellStyle name="Normal 5 3 2 6 4 2" xfId="10258"/>
    <cellStyle name="Normal 5 3 2 6 5" xfId="7266"/>
    <cellStyle name="Normal 5 3 2 7" xfId="1374"/>
    <cellStyle name="Normal 5 3 2 7 2" xfId="2200"/>
    <cellStyle name="Normal 5 3 2 7 2 2" xfId="8148"/>
    <cellStyle name="Normal 5 3 2 7 3" xfId="3806"/>
    <cellStyle name="Normal 5 3 2 7 3 2" xfId="9438"/>
    <cellStyle name="Normal 5 3 2 7 4" xfId="4698"/>
    <cellStyle name="Normal 5 3 2 7 4 2" xfId="10320"/>
    <cellStyle name="Normal 5 3 2 7 5" xfId="7328"/>
    <cellStyle name="Normal 5 3 2 8" xfId="973"/>
    <cellStyle name="Normal 5 3 2 8 2" xfId="3407"/>
    <cellStyle name="Normal 5 3 2 8 2 2" xfId="9045"/>
    <cellStyle name="Normal 5 3 2 8 3" xfId="6935"/>
    <cellStyle name="Normal 5 3 2 9" xfId="1807"/>
    <cellStyle name="Normal 5 3 2 9 2" xfId="7755"/>
    <cellStyle name="Normal 5 3 3" xfId="184"/>
    <cellStyle name="Normal 5 3 3 10" xfId="4291"/>
    <cellStyle name="Normal 5 3 3 10 2" xfId="9913"/>
    <cellStyle name="Normal 5 3 3 11" xfId="5050"/>
    <cellStyle name="Normal 5 3 3 11 2" xfId="10652"/>
    <cellStyle name="Normal 5 3 3 12" xfId="5684"/>
    <cellStyle name="Normal 5 3 3 12 2" xfId="11021"/>
    <cellStyle name="Normal 5 3 3 13" xfId="6052"/>
    <cellStyle name="Normal 5 3 3 13 2" xfId="11388"/>
    <cellStyle name="Normal 5 3 3 14" xfId="6489"/>
    <cellStyle name="Normal 5 3 3 2" xfId="254"/>
    <cellStyle name="Normal 5 3 3 2 10" xfId="6117"/>
    <cellStyle name="Normal 5 3 3 2 10 2" xfId="11453"/>
    <cellStyle name="Normal 5 3 3 2 11" xfId="6554"/>
    <cellStyle name="Normal 5 3 3 2 2" xfId="810"/>
    <cellStyle name="Normal 5 3 3 2 2 2" xfId="1282"/>
    <cellStyle name="Normal 5 3 3 2 2 2 2" xfId="3714"/>
    <cellStyle name="Normal 5 3 3 2 2 2 2 2" xfId="9346"/>
    <cellStyle name="Normal 5 3 3 2 2 2 3" xfId="7236"/>
    <cellStyle name="Normal 5 3 3 2 2 3" xfId="2108"/>
    <cellStyle name="Normal 5 3 3 2 2 3 2" xfId="8056"/>
    <cellStyle name="Normal 5 3 3 2 2 4" xfId="3244"/>
    <cellStyle name="Normal 5 3 3 2 2 4 2" xfId="8889"/>
    <cellStyle name="Normal 5 3 3 2 2 5" xfId="4606"/>
    <cellStyle name="Normal 5 3 3 2 2 5 2" xfId="10228"/>
    <cellStyle name="Normal 5 3 3 2 2 6" xfId="5619"/>
    <cellStyle name="Normal 5 3 3 2 2 6 2" xfId="10956"/>
    <cellStyle name="Normal 5 3 3 2 2 7" xfId="5986"/>
    <cellStyle name="Normal 5 3 3 2 2 7 2" xfId="11323"/>
    <cellStyle name="Normal 5 3 3 2 2 8" xfId="6356"/>
    <cellStyle name="Normal 5 3 3 2 2 8 2" xfId="11690"/>
    <cellStyle name="Normal 5 3 3 2 2 9" xfId="6779"/>
    <cellStyle name="Normal 5 3 3 2 3" xfId="1514"/>
    <cellStyle name="Normal 5 3 3 2 3 2" xfId="2340"/>
    <cellStyle name="Normal 5 3 3 2 3 2 2" xfId="8288"/>
    <cellStyle name="Normal 5 3 3 2 3 3" xfId="3946"/>
    <cellStyle name="Normal 5 3 3 2 3 3 2" xfId="9578"/>
    <cellStyle name="Normal 5 3 3 2 3 4" xfId="4838"/>
    <cellStyle name="Normal 5 3 3 2 3 4 2" xfId="10460"/>
    <cellStyle name="Normal 5 3 3 2 3 5" xfId="7468"/>
    <cellStyle name="Normal 5 3 3 2 4" xfId="1024"/>
    <cellStyle name="Normal 5 3 3 2 4 2" xfId="3458"/>
    <cellStyle name="Normal 5 3 3 2 4 2 2" xfId="9096"/>
    <cellStyle name="Normal 5 3 3 2 4 3" xfId="6986"/>
    <cellStyle name="Normal 5 3 3 2 5" xfId="1858"/>
    <cellStyle name="Normal 5 3 3 2 5 2" xfId="7806"/>
    <cellStyle name="Normal 5 3 3 2 6" xfId="2994"/>
    <cellStyle name="Normal 5 3 3 2 6 2" xfId="8652"/>
    <cellStyle name="Normal 5 3 3 2 7" xfId="4356"/>
    <cellStyle name="Normal 5 3 3 2 7 2" xfId="9978"/>
    <cellStyle name="Normal 5 3 3 2 8" xfId="5120"/>
    <cellStyle name="Normal 5 3 3 2 8 2" xfId="10717"/>
    <cellStyle name="Normal 5 3 3 2 9" xfId="5749"/>
    <cellStyle name="Normal 5 3 3 2 9 2" xfId="11086"/>
    <cellStyle name="Normal 5 3 3 3" xfId="745"/>
    <cellStyle name="Normal 5 3 3 3 10" xfId="6714"/>
    <cellStyle name="Normal 5 3 3 3 2" xfId="1449"/>
    <cellStyle name="Normal 5 3 3 3 2 2" xfId="2275"/>
    <cellStyle name="Normal 5 3 3 3 2 2 2" xfId="8223"/>
    <cellStyle name="Normal 5 3 3 3 2 3" xfId="3881"/>
    <cellStyle name="Normal 5 3 3 3 2 3 2" xfId="9513"/>
    <cellStyle name="Normal 5 3 3 3 2 4" xfId="4773"/>
    <cellStyle name="Normal 5 3 3 3 2 4 2" xfId="10395"/>
    <cellStyle name="Normal 5 3 3 3 2 5" xfId="7403"/>
    <cellStyle name="Normal 5 3 3 3 3" xfId="932"/>
    <cellStyle name="Normal 5 3 3 3 3 2" xfId="3366"/>
    <cellStyle name="Normal 5 3 3 3 3 2 2" xfId="9007"/>
    <cellStyle name="Normal 5 3 3 3 3 3" xfId="6897"/>
    <cellStyle name="Normal 5 3 3 3 4" xfId="1769"/>
    <cellStyle name="Normal 5 3 3 3 4 2" xfId="7717"/>
    <cellStyle name="Normal 5 3 3 3 5" xfId="3179"/>
    <cellStyle name="Normal 5 3 3 3 5 2" xfId="8824"/>
    <cellStyle name="Normal 5 3 3 3 6" xfId="4267"/>
    <cellStyle name="Normal 5 3 3 3 6 2" xfId="9889"/>
    <cellStyle name="Normal 5 3 3 3 7" xfId="5554"/>
    <cellStyle name="Normal 5 3 3 3 7 2" xfId="10891"/>
    <cellStyle name="Normal 5 3 3 3 8" xfId="5921"/>
    <cellStyle name="Normal 5 3 3 3 8 2" xfId="11258"/>
    <cellStyle name="Normal 5 3 3 3 9" xfId="6291"/>
    <cellStyle name="Normal 5 3 3 3 9 2" xfId="11625"/>
    <cellStyle name="Normal 5 3 3 4" xfId="1236"/>
    <cellStyle name="Normal 5 3 3 4 2" xfId="2062"/>
    <cellStyle name="Normal 5 3 3 4 2 2" xfId="8010"/>
    <cellStyle name="Normal 5 3 3 4 3" xfId="3668"/>
    <cellStyle name="Normal 5 3 3 4 3 2" xfId="9300"/>
    <cellStyle name="Normal 5 3 3 4 4" xfId="4560"/>
    <cellStyle name="Normal 5 3 3 4 4 2" xfId="10182"/>
    <cellStyle name="Normal 5 3 3 4 5" xfId="7190"/>
    <cellStyle name="Normal 5 3 3 5" xfId="1336"/>
    <cellStyle name="Normal 5 3 3 5 2" xfId="2162"/>
    <cellStyle name="Normal 5 3 3 5 2 2" xfId="8110"/>
    <cellStyle name="Normal 5 3 3 5 3" xfId="3768"/>
    <cellStyle name="Normal 5 3 3 5 3 2" xfId="9400"/>
    <cellStyle name="Normal 5 3 3 5 4" xfId="4660"/>
    <cellStyle name="Normal 5 3 3 5 4 2" xfId="10282"/>
    <cellStyle name="Normal 5 3 3 5 5" xfId="7290"/>
    <cellStyle name="Normal 5 3 3 6" xfId="1398"/>
    <cellStyle name="Normal 5 3 3 6 2" xfId="2224"/>
    <cellStyle name="Normal 5 3 3 6 2 2" xfId="8172"/>
    <cellStyle name="Normal 5 3 3 6 3" xfId="3830"/>
    <cellStyle name="Normal 5 3 3 6 3 2" xfId="9462"/>
    <cellStyle name="Normal 5 3 3 6 4" xfId="4722"/>
    <cellStyle name="Normal 5 3 3 6 4 2" xfId="10344"/>
    <cellStyle name="Normal 5 3 3 6 5" xfId="7352"/>
    <cellStyle name="Normal 5 3 3 7" xfId="958"/>
    <cellStyle name="Normal 5 3 3 7 2" xfId="3392"/>
    <cellStyle name="Normal 5 3 3 7 2 2" xfId="9031"/>
    <cellStyle name="Normal 5 3 3 7 3" xfId="6921"/>
    <cellStyle name="Normal 5 3 3 8" xfId="1793"/>
    <cellStyle name="Normal 5 3 3 8 2" xfId="7741"/>
    <cellStyle name="Normal 5 3 3 9" xfId="2924"/>
    <cellStyle name="Normal 5 3 3 9 2" xfId="8587"/>
    <cellStyle name="Normal 5 3 4" xfId="214"/>
    <cellStyle name="Normal 5 3 4 10" xfId="4318"/>
    <cellStyle name="Normal 5 3 4 10 2" xfId="9940"/>
    <cellStyle name="Normal 5 3 4 11" xfId="5080"/>
    <cellStyle name="Normal 5 3 4 11 2" xfId="10679"/>
    <cellStyle name="Normal 5 3 4 12" xfId="5711"/>
    <cellStyle name="Normal 5 3 4 12 2" xfId="11048"/>
    <cellStyle name="Normal 5 3 4 13" xfId="6079"/>
    <cellStyle name="Normal 5 3 4 13 2" xfId="11415"/>
    <cellStyle name="Normal 5 3 4 14" xfId="6516"/>
    <cellStyle name="Normal 5 3 4 2" xfId="281"/>
    <cellStyle name="Normal 5 3 4 2 10" xfId="6144"/>
    <cellStyle name="Normal 5 3 4 2 10 2" xfId="11480"/>
    <cellStyle name="Normal 5 3 4 2 11" xfId="6581"/>
    <cellStyle name="Normal 5 3 4 2 2" xfId="837"/>
    <cellStyle name="Normal 5 3 4 2 2 2" xfId="1272"/>
    <cellStyle name="Normal 5 3 4 2 2 2 2" xfId="3704"/>
    <cellStyle name="Normal 5 3 4 2 2 2 2 2" xfId="9336"/>
    <cellStyle name="Normal 5 3 4 2 2 2 3" xfId="7226"/>
    <cellStyle name="Normal 5 3 4 2 2 3" xfId="2098"/>
    <cellStyle name="Normal 5 3 4 2 2 3 2" xfId="8046"/>
    <cellStyle name="Normal 5 3 4 2 2 4" xfId="3271"/>
    <cellStyle name="Normal 5 3 4 2 2 4 2" xfId="8916"/>
    <cellStyle name="Normal 5 3 4 2 2 5" xfId="4596"/>
    <cellStyle name="Normal 5 3 4 2 2 5 2" xfId="10218"/>
    <cellStyle name="Normal 5 3 4 2 2 6" xfId="5646"/>
    <cellStyle name="Normal 5 3 4 2 2 6 2" xfId="10983"/>
    <cellStyle name="Normal 5 3 4 2 2 7" xfId="6013"/>
    <cellStyle name="Normal 5 3 4 2 2 7 2" xfId="11350"/>
    <cellStyle name="Normal 5 3 4 2 2 8" xfId="6383"/>
    <cellStyle name="Normal 5 3 4 2 2 8 2" xfId="11717"/>
    <cellStyle name="Normal 5 3 4 2 2 9" xfId="6806"/>
    <cellStyle name="Normal 5 3 4 2 3" xfId="1541"/>
    <cellStyle name="Normal 5 3 4 2 3 2" xfId="2367"/>
    <cellStyle name="Normal 5 3 4 2 3 2 2" xfId="8315"/>
    <cellStyle name="Normal 5 3 4 2 3 3" xfId="3973"/>
    <cellStyle name="Normal 5 3 4 2 3 3 2" xfId="9605"/>
    <cellStyle name="Normal 5 3 4 2 3 4" xfId="4865"/>
    <cellStyle name="Normal 5 3 4 2 3 4 2" xfId="10487"/>
    <cellStyle name="Normal 5 3 4 2 3 5" xfId="7495"/>
    <cellStyle name="Normal 5 3 4 2 4" xfId="1051"/>
    <cellStyle name="Normal 5 3 4 2 4 2" xfId="3485"/>
    <cellStyle name="Normal 5 3 4 2 4 2 2" xfId="9123"/>
    <cellStyle name="Normal 5 3 4 2 4 3" xfId="7013"/>
    <cellStyle name="Normal 5 3 4 2 5" xfId="1885"/>
    <cellStyle name="Normal 5 3 4 2 5 2" xfId="7833"/>
    <cellStyle name="Normal 5 3 4 2 6" xfId="3021"/>
    <cellStyle name="Normal 5 3 4 2 6 2" xfId="8679"/>
    <cellStyle name="Normal 5 3 4 2 7" xfId="4383"/>
    <cellStyle name="Normal 5 3 4 2 7 2" xfId="10005"/>
    <cellStyle name="Normal 5 3 4 2 8" xfId="5147"/>
    <cellStyle name="Normal 5 3 4 2 8 2" xfId="10744"/>
    <cellStyle name="Normal 5 3 4 2 9" xfId="5776"/>
    <cellStyle name="Normal 5 3 4 2 9 2" xfId="11113"/>
    <cellStyle name="Normal 5 3 4 3" xfId="772"/>
    <cellStyle name="Normal 5 3 4 3 10" xfId="6741"/>
    <cellStyle name="Normal 5 3 4 3 2" xfId="1476"/>
    <cellStyle name="Normal 5 3 4 3 2 2" xfId="2302"/>
    <cellStyle name="Normal 5 3 4 3 2 2 2" xfId="8250"/>
    <cellStyle name="Normal 5 3 4 3 2 3" xfId="3908"/>
    <cellStyle name="Normal 5 3 4 3 2 3 2" xfId="9540"/>
    <cellStyle name="Normal 5 3 4 3 2 4" xfId="4800"/>
    <cellStyle name="Normal 5 3 4 3 2 4 2" xfId="10422"/>
    <cellStyle name="Normal 5 3 4 3 2 5" xfId="7430"/>
    <cellStyle name="Normal 5 3 4 3 3" xfId="1183"/>
    <cellStyle name="Normal 5 3 4 3 3 2" xfId="3616"/>
    <cellStyle name="Normal 5 3 4 3 3 2 2" xfId="9250"/>
    <cellStyle name="Normal 5 3 4 3 3 3" xfId="7140"/>
    <cellStyle name="Normal 5 3 4 3 4" xfId="2012"/>
    <cellStyle name="Normal 5 3 4 3 4 2" xfId="7960"/>
    <cellStyle name="Normal 5 3 4 3 5" xfId="3206"/>
    <cellStyle name="Normal 5 3 4 3 5 2" xfId="8851"/>
    <cellStyle name="Normal 5 3 4 3 6" xfId="4510"/>
    <cellStyle name="Normal 5 3 4 3 6 2" xfId="10132"/>
    <cellStyle name="Normal 5 3 4 3 7" xfId="5581"/>
    <cellStyle name="Normal 5 3 4 3 7 2" xfId="10918"/>
    <cellStyle name="Normal 5 3 4 3 8" xfId="5948"/>
    <cellStyle name="Normal 5 3 4 3 8 2" xfId="11285"/>
    <cellStyle name="Normal 5 3 4 3 9" xfId="6318"/>
    <cellStyle name="Normal 5 3 4 3 9 2" xfId="11652"/>
    <cellStyle name="Normal 5 3 4 4" xfId="1226"/>
    <cellStyle name="Normal 5 3 4 4 2" xfId="2052"/>
    <cellStyle name="Normal 5 3 4 4 2 2" xfId="8000"/>
    <cellStyle name="Normal 5 3 4 4 3" xfId="3658"/>
    <cellStyle name="Normal 5 3 4 4 3 2" xfId="9290"/>
    <cellStyle name="Normal 5 3 4 4 4" xfId="4550"/>
    <cellStyle name="Normal 5 3 4 4 4 2" xfId="10172"/>
    <cellStyle name="Normal 5 3 4 4 5" xfId="7180"/>
    <cellStyle name="Normal 5 3 4 5" xfId="1326"/>
    <cellStyle name="Normal 5 3 4 5 2" xfId="2152"/>
    <cellStyle name="Normal 5 3 4 5 2 2" xfId="8100"/>
    <cellStyle name="Normal 5 3 4 5 3" xfId="3758"/>
    <cellStyle name="Normal 5 3 4 5 3 2" xfId="9390"/>
    <cellStyle name="Normal 5 3 4 5 4" xfId="4650"/>
    <cellStyle name="Normal 5 3 4 5 4 2" xfId="10272"/>
    <cellStyle name="Normal 5 3 4 5 5" xfId="7280"/>
    <cellStyle name="Normal 5 3 4 6" xfId="1388"/>
    <cellStyle name="Normal 5 3 4 6 2" xfId="2214"/>
    <cellStyle name="Normal 5 3 4 6 2 2" xfId="8162"/>
    <cellStyle name="Normal 5 3 4 6 3" xfId="3820"/>
    <cellStyle name="Normal 5 3 4 6 3 2" xfId="9452"/>
    <cellStyle name="Normal 5 3 4 6 4" xfId="4712"/>
    <cellStyle name="Normal 5 3 4 6 4 2" xfId="10334"/>
    <cellStyle name="Normal 5 3 4 6 5" xfId="7342"/>
    <cellStyle name="Normal 5 3 4 7" xfId="986"/>
    <cellStyle name="Normal 5 3 4 7 2" xfId="3420"/>
    <cellStyle name="Normal 5 3 4 7 2 2" xfId="9058"/>
    <cellStyle name="Normal 5 3 4 7 3" xfId="6948"/>
    <cellStyle name="Normal 5 3 4 8" xfId="1820"/>
    <cellStyle name="Normal 5 3 4 8 2" xfId="7768"/>
    <cellStyle name="Normal 5 3 4 9" xfId="2954"/>
    <cellStyle name="Normal 5 3 4 9 2" xfId="8614"/>
    <cellStyle name="Normal 5 3 5" xfId="243"/>
    <cellStyle name="Normal 5 3 5 10" xfId="6106"/>
    <cellStyle name="Normal 5 3 5 10 2" xfId="11442"/>
    <cellStyle name="Normal 5 3 5 11" xfId="6543"/>
    <cellStyle name="Normal 5 3 5 2" xfId="799"/>
    <cellStyle name="Normal 5 3 5 2 2" xfId="1260"/>
    <cellStyle name="Normal 5 3 5 2 2 2" xfId="3692"/>
    <cellStyle name="Normal 5 3 5 2 2 2 2" xfId="9324"/>
    <cellStyle name="Normal 5 3 5 2 2 3" xfId="7214"/>
    <cellStyle name="Normal 5 3 5 2 3" xfId="2086"/>
    <cellStyle name="Normal 5 3 5 2 3 2" xfId="8034"/>
    <cellStyle name="Normal 5 3 5 2 4" xfId="3233"/>
    <cellStyle name="Normal 5 3 5 2 4 2" xfId="8878"/>
    <cellStyle name="Normal 5 3 5 2 5" xfId="4584"/>
    <cellStyle name="Normal 5 3 5 2 5 2" xfId="10206"/>
    <cellStyle name="Normal 5 3 5 2 6" xfId="5608"/>
    <cellStyle name="Normal 5 3 5 2 6 2" xfId="10945"/>
    <cellStyle name="Normal 5 3 5 2 7" xfId="5975"/>
    <cellStyle name="Normal 5 3 5 2 7 2" xfId="11312"/>
    <cellStyle name="Normal 5 3 5 2 8" xfId="6345"/>
    <cellStyle name="Normal 5 3 5 2 8 2" xfId="11679"/>
    <cellStyle name="Normal 5 3 5 2 9" xfId="6768"/>
    <cellStyle name="Normal 5 3 5 3" xfId="1503"/>
    <cellStyle name="Normal 5 3 5 3 2" xfId="2329"/>
    <cellStyle name="Normal 5 3 5 3 2 2" xfId="8277"/>
    <cellStyle name="Normal 5 3 5 3 3" xfId="3935"/>
    <cellStyle name="Normal 5 3 5 3 3 2" xfId="9567"/>
    <cellStyle name="Normal 5 3 5 3 4" xfId="4827"/>
    <cellStyle name="Normal 5 3 5 3 4 2" xfId="10449"/>
    <cellStyle name="Normal 5 3 5 3 5" xfId="7457"/>
    <cellStyle name="Normal 5 3 5 4" xfId="1013"/>
    <cellStyle name="Normal 5 3 5 4 2" xfId="3447"/>
    <cellStyle name="Normal 5 3 5 4 2 2" xfId="9085"/>
    <cellStyle name="Normal 5 3 5 4 3" xfId="6975"/>
    <cellStyle name="Normal 5 3 5 5" xfId="1847"/>
    <cellStyle name="Normal 5 3 5 5 2" xfId="7795"/>
    <cellStyle name="Normal 5 3 5 6" xfId="2983"/>
    <cellStyle name="Normal 5 3 5 6 2" xfId="8641"/>
    <cellStyle name="Normal 5 3 5 7" xfId="4345"/>
    <cellStyle name="Normal 5 3 5 7 2" xfId="9967"/>
    <cellStyle name="Normal 5 3 5 8" xfId="5109"/>
    <cellStyle name="Normal 5 3 5 8 2" xfId="10706"/>
    <cellStyle name="Normal 5 3 5 9" xfId="5738"/>
    <cellStyle name="Normal 5 3 5 9 2" xfId="11075"/>
    <cellStyle name="Normal 5 3 6" xfId="593"/>
    <cellStyle name="Normal 5 3 6 2" xfId="3123"/>
    <cellStyle name="Normal 5 3 6 3" xfId="5428"/>
    <cellStyle name="Normal 5 3 7" xfId="734"/>
    <cellStyle name="Normal 5 3 7 10" xfId="6703"/>
    <cellStyle name="Normal 5 3 7 2" xfId="1438"/>
    <cellStyle name="Normal 5 3 7 2 2" xfId="2264"/>
    <cellStyle name="Normal 5 3 7 2 2 2" xfId="8212"/>
    <cellStyle name="Normal 5 3 7 2 3" xfId="3870"/>
    <cellStyle name="Normal 5 3 7 2 3 2" xfId="9502"/>
    <cellStyle name="Normal 5 3 7 2 4" xfId="4762"/>
    <cellStyle name="Normal 5 3 7 2 4 2" xfId="10384"/>
    <cellStyle name="Normal 5 3 7 2 5" xfId="7392"/>
    <cellStyle name="Normal 5 3 7 3" xfId="1085"/>
    <cellStyle name="Normal 5 3 7 3 2" xfId="3519"/>
    <cellStyle name="Normal 5 3 7 3 2 2" xfId="9157"/>
    <cellStyle name="Normal 5 3 7 3 3" xfId="7047"/>
    <cellStyle name="Normal 5 3 7 4" xfId="1919"/>
    <cellStyle name="Normal 5 3 7 4 2" xfId="7867"/>
    <cellStyle name="Normal 5 3 7 5" xfId="3168"/>
    <cellStyle name="Normal 5 3 7 5 2" xfId="8813"/>
    <cellStyle name="Normal 5 3 7 6" xfId="4417"/>
    <cellStyle name="Normal 5 3 7 6 2" xfId="10039"/>
    <cellStyle name="Normal 5 3 7 7" xfId="5543"/>
    <cellStyle name="Normal 5 3 7 7 2" xfId="10880"/>
    <cellStyle name="Normal 5 3 7 8" xfId="5910"/>
    <cellStyle name="Normal 5 3 7 8 2" xfId="11247"/>
    <cellStyle name="Normal 5 3 7 9" xfId="6280"/>
    <cellStyle name="Normal 5 3 7 9 2" xfId="11614"/>
    <cellStyle name="Normal 5 3 8" xfId="1198"/>
    <cellStyle name="Normal 5 3 8 2" xfId="2024"/>
    <cellStyle name="Normal 5 3 8 2 2" xfId="7972"/>
    <cellStyle name="Normal 5 3 8 3" xfId="3630"/>
    <cellStyle name="Normal 5 3 8 3 2" xfId="9262"/>
    <cellStyle name="Normal 5 3 8 4" xfId="4522"/>
    <cellStyle name="Normal 5 3 8 4 2" xfId="10144"/>
    <cellStyle name="Normal 5 3 8 5" xfId="7152"/>
    <cellStyle name="Normal 5 3 9" xfId="1298"/>
    <cellStyle name="Normal 5 3 9 2" xfId="2124"/>
    <cellStyle name="Normal 5 3 9 2 2" xfId="8072"/>
    <cellStyle name="Normal 5 3 9 3" xfId="3730"/>
    <cellStyle name="Normal 5 3 9 3 2" xfId="9362"/>
    <cellStyle name="Normal 5 3 9 4" xfId="4622"/>
    <cellStyle name="Normal 5 3 9 4 2" xfId="10244"/>
    <cellStyle name="Normal 5 3 9 5" xfId="7252"/>
    <cellStyle name="Normal 5 4" xfId="157"/>
    <cellStyle name="Normal 5 4 2" xfId="2901"/>
    <cellStyle name="Normal 5 4 3" xfId="5026"/>
    <cellStyle name="Normal 5 5" xfId="187"/>
    <cellStyle name="Normal 5 5 10" xfId="2927"/>
    <cellStyle name="Normal 5 5 10 2" xfId="8589"/>
    <cellStyle name="Normal 5 5 11" xfId="4293"/>
    <cellStyle name="Normal 5 5 11 2" xfId="9915"/>
    <cellStyle name="Normal 5 5 12" xfId="5053"/>
    <cellStyle name="Normal 5 5 12 2" xfId="10654"/>
    <cellStyle name="Normal 5 5 13" xfId="5686"/>
    <cellStyle name="Normal 5 5 13 2" xfId="11023"/>
    <cellStyle name="Normal 5 5 14" xfId="6054"/>
    <cellStyle name="Normal 5 5 14 2" xfId="11390"/>
    <cellStyle name="Normal 5 5 15" xfId="6491"/>
    <cellStyle name="Normal 5 5 2" xfId="218"/>
    <cellStyle name="Normal 5 5 2 10" xfId="4320"/>
    <cellStyle name="Normal 5 5 2 10 2" xfId="9942"/>
    <cellStyle name="Normal 5 5 2 11" xfId="5084"/>
    <cellStyle name="Normal 5 5 2 11 2" xfId="10681"/>
    <cellStyle name="Normal 5 5 2 12" xfId="5713"/>
    <cellStyle name="Normal 5 5 2 12 2" xfId="11050"/>
    <cellStyle name="Normal 5 5 2 13" xfId="6081"/>
    <cellStyle name="Normal 5 5 2 13 2" xfId="11417"/>
    <cellStyle name="Normal 5 5 2 14" xfId="6518"/>
    <cellStyle name="Normal 5 5 2 2" xfId="283"/>
    <cellStyle name="Normal 5 5 2 2 10" xfId="6146"/>
    <cellStyle name="Normal 5 5 2 2 10 2" xfId="11482"/>
    <cellStyle name="Normal 5 5 2 2 11" xfId="6583"/>
    <cellStyle name="Normal 5 5 2 2 2" xfId="839"/>
    <cellStyle name="Normal 5 5 2 2 2 2" xfId="1284"/>
    <cellStyle name="Normal 5 5 2 2 2 2 2" xfId="3716"/>
    <cellStyle name="Normal 5 5 2 2 2 2 2 2" xfId="9348"/>
    <cellStyle name="Normal 5 5 2 2 2 2 3" xfId="7238"/>
    <cellStyle name="Normal 5 5 2 2 2 3" xfId="2110"/>
    <cellStyle name="Normal 5 5 2 2 2 3 2" xfId="8058"/>
    <cellStyle name="Normal 5 5 2 2 2 4" xfId="3273"/>
    <cellStyle name="Normal 5 5 2 2 2 4 2" xfId="8918"/>
    <cellStyle name="Normal 5 5 2 2 2 5" xfId="4608"/>
    <cellStyle name="Normal 5 5 2 2 2 5 2" xfId="10230"/>
    <cellStyle name="Normal 5 5 2 2 2 6" xfId="5648"/>
    <cellStyle name="Normal 5 5 2 2 2 6 2" xfId="10985"/>
    <cellStyle name="Normal 5 5 2 2 2 7" xfId="6015"/>
    <cellStyle name="Normal 5 5 2 2 2 7 2" xfId="11352"/>
    <cellStyle name="Normal 5 5 2 2 2 8" xfId="6385"/>
    <cellStyle name="Normal 5 5 2 2 2 8 2" xfId="11719"/>
    <cellStyle name="Normal 5 5 2 2 2 9" xfId="6808"/>
    <cellStyle name="Normal 5 5 2 2 3" xfId="1543"/>
    <cellStyle name="Normal 5 5 2 2 3 2" xfId="2369"/>
    <cellStyle name="Normal 5 5 2 2 3 2 2" xfId="8317"/>
    <cellStyle name="Normal 5 5 2 2 3 3" xfId="3975"/>
    <cellStyle name="Normal 5 5 2 2 3 3 2" xfId="9607"/>
    <cellStyle name="Normal 5 5 2 2 3 4" xfId="4867"/>
    <cellStyle name="Normal 5 5 2 2 3 4 2" xfId="10489"/>
    <cellStyle name="Normal 5 5 2 2 3 5" xfId="7497"/>
    <cellStyle name="Normal 5 5 2 2 4" xfId="1053"/>
    <cellStyle name="Normal 5 5 2 2 4 2" xfId="3487"/>
    <cellStyle name="Normal 5 5 2 2 4 2 2" xfId="9125"/>
    <cellStyle name="Normal 5 5 2 2 4 3" xfId="7015"/>
    <cellStyle name="Normal 5 5 2 2 5" xfId="1887"/>
    <cellStyle name="Normal 5 5 2 2 5 2" xfId="7835"/>
    <cellStyle name="Normal 5 5 2 2 6" xfId="3023"/>
    <cellStyle name="Normal 5 5 2 2 6 2" xfId="8681"/>
    <cellStyle name="Normal 5 5 2 2 7" xfId="4385"/>
    <cellStyle name="Normal 5 5 2 2 7 2" xfId="10007"/>
    <cellStyle name="Normal 5 5 2 2 8" xfId="5149"/>
    <cellStyle name="Normal 5 5 2 2 8 2" xfId="10746"/>
    <cellStyle name="Normal 5 5 2 2 9" xfId="5778"/>
    <cellStyle name="Normal 5 5 2 2 9 2" xfId="11115"/>
    <cellStyle name="Normal 5 5 2 3" xfId="774"/>
    <cellStyle name="Normal 5 5 2 3 10" xfId="6743"/>
    <cellStyle name="Normal 5 5 2 3 2" xfId="1478"/>
    <cellStyle name="Normal 5 5 2 3 2 2" xfId="2304"/>
    <cellStyle name="Normal 5 5 2 3 2 2 2" xfId="8252"/>
    <cellStyle name="Normal 5 5 2 3 2 3" xfId="3910"/>
    <cellStyle name="Normal 5 5 2 3 2 3 2" xfId="9542"/>
    <cellStyle name="Normal 5 5 2 3 2 4" xfId="4802"/>
    <cellStyle name="Normal 5 5 2 3 2 4 2" xfId="10424"/>
    <cellStyle name="Normal 5 5 2 3 2 5" xfId="7432"/>
    <cellStyle name="Normal 5 5 2 3 3" xfId="1184"/>
    <cellStyle name="Normal 5 5 2 3 3 2" xfId="3617"/>
    <cellStyle name="Normal 5 5 2 3 3 2 2" xfId="9251"/>
    <cellStyle name="Normal 5 5 2 3 3 3" xfId="7141"/>
    <cellStyle name="Normal 5 5 2 3 4" xfId="2013"/>
    <cellStyle name="Normal 5 5 2 3 4 2" xfId="7961"/>
    <cellStyle name="Normal 5 5 2 3 5" xfId="3208"/>
    <cellStyle name="Normal 5 5 2 3 5 2" xfId="8853"/>
    <cellStyle name="Normal 5 5 2 3 6" xfId="4511"/>
    <cellStyle name="Normal 5 5 2 3 6 2" xfId="10133"/>
    <cellStyle name="Normal 5 5 2 3 7" xfId="5583"/>
    <cellStyle name="Normal 5 5 2 3 7 2" xfId="10920"/>
    <cellStyle name="Normal 5 5 2 3 8" xfId="5950"/>
    <cellStyle name="Normal 5 5 2 3 8 2" xfId="11287"/>
    <cellStyle name="Normal 5 5 2 3 9" xfId="6320"/>
    <cellStyle name="Normal 5 5 2 3 9 2" xfId="11654"/>
    <cellStyle name="Normal 5 5 2 4" xfId="1238"/>
    <cellStyle name="Normal 5 5 2 4 2" xfId="2064"/>
    <cellStyle name="Normal 5 5 2 4 2 2" xfId="8012"/>
    <cellStyle name="Normal 5 5 2 4 3" xfId="3670"/>
    <cellStyle name="Normal 5 5 2 4 3 2" xfId="9302"/>
    <cellStyle name="Normal 5 5 2 4 4" xfId="4562"/>
    <cellStyle name="Normal 5 5 2 4 4 2" xfId="10184"/>
    <cellStyle name="Normal 5 5 2 4 5" xfId="7192"/>
    <cellStyle name="Normal 5 5 2 5" xfId="1338"/>
    <cellStyle name="Normal 5 5 2 5 2" xfId="2164"/>
    <cellStyle name="Normal 5 5 2 5 2 2" xfId="8112"/>
    <cellStyle name="Normal 5 5 2 5 3" xfId="3770"/>
    <cellStyle name="Normal 5 5 2 5 3 2" xfId="9402"/>
    <cellStyle name="Normal 5 5 2 5 4" xfId="4662"/>
    <cellStyle name="Normal 5 5 2 5 4 2" xfId="10284"/>
    <cellStyle name="Normal 5 5 2 5 5" xfId="7292"/>
    <cellStyle name="Normal 5 5 2 6" xfId="1400"/>
    <cellStyle name="Normal 5 5 2 6 2" xfId="2226"/>
    <cellStyle name="Normal 5 5 2 6 2 2" xfId="8174"/>
    <cellStyle name="Normal 5 5 2 6 3" xfId="3832"/>
    <cellStyle name="Normal 5 5 2 6 3 2" xfId="9464"/>
    <cellStyle name="Normal 5 5 2 6 4" xfId="4724"/>
    <cellStyle name="Normal 5 5 2 6 4 2" xfId="10346"/>
    <cellStyle name="Normal 5 5 2 6 5" xfId="7354"/>
    <cellStyle name="Normal 5 5 2 7" xfId="988"/>
    <cellStyle name="Normal 5 5 2 7 2" xfId="3422"/>
    <cellStyle name="Normal 5 5 2 7 2 2" xfId="9060"/>
    <cellStyle name="Normal 5 5 2 7 3" xfId="6950"/>
    <cellStyle name="Normal 5 5 2 8" xfId="1822"/>
    <cellStyle name="Normal 5 5 2 8 2" xfId="7770"/>
    <cellStyle name="Normal 5 5 2 9" xfId="2958"/>
    <cellStyle name="Normal 5 5 2 9 2" xfId="8616"/>
    <cellStyle name="Normal 5 5 3" xfId="256"/>
    <cellStyle name="Normal 5 5 3 10" xfId="6119"/>
    <cellStyle name="Normal 5 5 3 10 2" xfId="11455"/>
    <cellStyle name="Normal 5 5 3 11" xfId="6556"/>
    <cellStyle name="Normal 5 5 3 2" xfId="812"/>
    <cellStyle name="Normal 5 5 3 2 2" xfId="1262"/>
    <cellStyle name="Normal 5 5 3 2 2 2" xfId="3694"/>
    <cellStyle name="Normal 5 5 3 2 2 2 2" xfId="9326"/>
    <cellStyle name="Normal 5 5 3 2 2 3" xfId="7216"/>
    <cellStyle name="Normal 5 5 3 2 3" xfId="2088"/>
    <cellStyle name="Normal 5 5 3 2 3 2" xfId="8036"/>
    <cellStyle name="Normal 5 5 3 2 4" xfId="3246"/>
    <cellStyle name="Normal 5 5 3 2 4 2" xfId="8891"/>
    <cellStyle name="Normal 5 5 3 2 5" xfId="4586"/>
    <cellStyle name="Normal 5 5 3 2 5 2" xfId="10208"/>
    <cellStyle name="Normal 5 5 3 2 6" xfId="5621"/>
    <cellStyle name="Normal 5 5 3 2 6 2" xfId="10958"/>
    <cellStyle name="Normal 5 5 3 2 7" xfId="5988"/>
    <cellStyle name="Normal 5 5 3 2 7 2" xfId="11325"/>
    <cellStyle name="Normal 5 5 3 2 8" xfId="6358"/>
    <cellStyle name="Normal 5 5 3 2 8 2" xfId="11692"/>
    <cellStyle name="Normal 5 5 3 2 9" xfId="6781"/>
    <cellStyle name="Normal 5 5 3 3" xfId="1516"/>
    <cellStyle name="Normal 5 5 3 3 2" xfId="2342"/>
    <cellStyle name="Normal 5 5 3 3 2 2" xfId="8290"/>
    <cellStyle name="Normal 5 5 3 3 3" xfId="3948"/>
    <cellStyle name="Normal 5 5 3 3 3 2" xfId="9580"/>
    <cellStyle name="Normal 5 5 3 3 4" xfId="4840"/>
    <cellStyle name="Normal 5 5 3 3 4 2" xfId="10462"/>
    <cellStyle name="Normal 5 5 3 3 5" xfId="7470"/>
    <cellStyle name="Normal 5 5 3 4" xfId="1026"/>
    <cellStyle name="Normal 5 5 3 4 2" xfId="3460"/>
    <cellStyle name="Normal 5 5 3 4 2 2" xfId="9098"/>
    <cellStyle name="Normal 5 5 3 4 3" xfId="6988"/>
    <cellStyle name="Normal 5 5 3 5" xfId="1860"/>
    <cellStyle name="Normal 5 5 3 5 2" xfId="7808"/>
    <cellStyle name="Normal 5 5 3 6" xfId="2996"/>
    <cellStyle name="Normal 5 5 3 6 2" xfId="8654"/>
    <cellStyle name="Normal 5 5 3 7" xfId="4358"/>
    <cellStyle name="Normal 5 5 3 7 2" xfId="9980"/>
    <cellStyle name="Normal 5 5 3 8" xfId="5122"/>
    <cellStyle name="Normal 5 5 3 8 2" xfId="10719"/>
    <cellStyle name="Normal 5 5 3 9" xfId="5751"/>
    <cellStyle name="Normal 5 5 3 9 2" xfId="11088"/>
    <cellStyle name="Normal 5 5 4" xfId="747"/>
    <cellStyle name="Normal 5 5 4 10" xfId="6716"/>
    <cellStyle name="Normal 5 5 4 2" xfId="1451"/>
    <cellStyle name="Normal 5 5 4 2 2" xfId="2277"/>
    <cellStyle name="Normal 5 5 4 2 2 2" xfId="8225"/>
    <cellStyle name="Normal 5 5 4 2 3" xfId="3883"/>
    <cellStyle name="Normal 5 5 4 2 3 2" xfId="9515"/>
    <cellStyle name="Normal 5 5 4 2 4" xfId="4775"/>
    <cellStyle name="Normal 5 5 4 2 4 2" xfId="10397"/>
    <cellStyle name="Normal 5 5 4 2 5" xfId="7405"/>
    <cellStyle name="Normal 5 5 4 3" xfId="1181"/>
    <cellStyle name="Normal 5 5 4 3 2" xfId="3614"/>
    <cellStyle name="Normal 5 5 4 3 2 2" xfId="9248"/>
    <cellStyle name="Normal 5 5 4 3 3" xfId="7138"/>
    <cellStyle name="Normal 5 5 4 4" xfId="2010"/>
    <cellStyle name="Normal 5 5 4 4 2" xfId="7958"/>
    <cellStyle name="Normal 5 5 4 5" xfId="3181"/>
    <cellStyle name="Normal 5 5 4 5 2" xfId="8826"/>
    <cellStyle name="Normal 5 5 4 6" xfId="4508"/>
    <cellStyle name="Normal 5 5 4 6 2" xfId="10130"/>
    <cellStyle name="Normal 5 5 4 7" xfId="5556"/>
    <cellStyle name="Normal 5 5 4 7 2" xfId="10893"/>
    <cellStyle name="Normal 5 5 4 8" xfId="5923"/>
    <cellStyle name="Normal 5 5 4 8 2" xfId="11260"/>
    <cellStyle name="Normal 5 5 4 9" xfId="6293"/>
    <cellStyle name="Normal 5 5 4 9 2" xfId="11627"/>
    <cellStyle name="Normal 5 5 5" xfId="1200"/>
    <cellStyle name="Normal 5 5 5 2" xfId="2026"/>
    <cellStyle name="Normal 5 5 5 2 2" xfId="7974"/>
    <cellStyle name="Normal 5 5 5 3" xfId="3632"/>
    <cellStyle name="Normal 5 5 5 3 2" xfId="9264"/>
    <cellStyle name="Normal 5 5 5 4" xfId="4524"/>
    <cellStyle name="Normal 5 5 5 4 2" xfId="10146"/>
    <cellStyle name="Normal 5 5 5 5" xfId="7154"/>
    <cellStyle name="Normal 5 5 6" xfId="1300"/>
    <cellStyle name="Normal 5 5 6 2" xfId="2126"/>
    <cellStyle name="Normal 5 5 6 2 2" xfId="8074"/>
    <cellStyle name="Normal 5 5 6 3" xfId="3732"/>
    <cellStyle name="Normal 5 5 6 3 2" xfId="9364"/>
    <cellStyle name="Normal 5 5 6 4" xfId="4624"/>
    <cellStyle name="Normal 5 5 6 4 2" xfId="10246"/>
    <cellStyle name="Normal 5 5 6 5" xfId="7254"/>
    <cellStyle name="Normal 5 5 7" xfId="1362"/>
    <cellStyle name="Normal 5 5 7 2" xfId="2188"/>
    <cellStyle name="Normal 5 5 7 2 2" xfId="8136"/>
    <cellStyle name="Normal 5 5 7 3" xfId="3794"/>
    <cellStyle name="Normal 5 5 7 3 2" xfId="9426"/>
    <cellStyle name="Normal 5 5 7 4" xfId="4686"/>
    <cellStyle name="Normal 5 5 7 4 2" xfId="10308"/>
    <cellStyle name="Normal 5 5 7 5" xfId="7316"/>
    <cellStyle name="Normal 5 5 8" xfId="961"/>
    <cellStyle name="Normal 5 5 8 2" xfId="3395"/>
    <cellStyle name="Normal 5 5 8 2 2" xfId="9033"/>
    <cellStyle name="Normal 5 5 8 3" xfId="6923"/>
    <cellStyle name="Normal 5 5 9" xfId="1795"/>
    <cellStyle name="Normal 5 5 9 2" xfId="7743"/>
    <cellStyle name="Normal 5 6" xfId="182"/>
    <cellStyle name="Normal 5 6 10" xfId="4290"/>
    <cellStyle name="Normal 5 6 10 2" xfId="9912"/>
    <cellStyle name="Normal 5 6 11" xfId="5048"/>
    <cellStyle name="Normal 5 6 11 2" xfId="10651"/>
    <cellStyle name="Normal 5 6 12" xfId="5683"/>
    <cellStyle name="Normal 5 6 12 2" xfId="11020"/>
    <cellStyle name="Normal 5 6 13" xfId="6051"/>
    <cellStyle name="Normal 5 6 13 2" xfId="11387"/>
    <cellStyle name="Normal 5 6 14" xfId="6488"/>
    <cellStyle name="Normal 5 6 2" xfId="253"/>
    <cellStyle name="Normal 5 6 2 10" xfId="6116"/>
    <cellStyle name="Normal 5 6 2 10 2" xfId="11452"/>
    <cellStyle name="Normal 5 6 2 11" xfId="6553"/>
    <cellStyle name="Normal 5 6 2 2" xfId="809"/>
    <cellStyle name="Normal 5 6 2 2 2" xfId="1268"/>
    <cellStyle name="Normal 5 6 2 2 2 2" xfId="3700"/>
    <cellStyle name="Normal 5 6 2 2 2 2 2" xfId="9332"/>
    <cellStyle name="Normal 5 6 2 2 2 3" xfId="7222"/>
    <cellStyle name="Normal 5 6 2 2 3" xfId="2094"/>
    <cellStyle name="Normal 5 6 2 2 3 2" xfId="8042"/>
    <cellStyle name="Normal 5 6 2 2 4" xfId="3243"/>
    <cellStyle name="Normal 5 6 2 2 4 2" xfId="8888"/>
    <cellStyle name="Normal 5 6 2 2 5" xfId="4592"/>
    <cellStyle name="Normal 5 6 2 2 5 2" xfId="10214"/>
    <cellStyle name="Normal 5 6 2 2 6" xfId="5618"/>
    <cellStyle name="Normal 5 6 2 2 6 2" xfId="10955"/>
    <cellStyle name="Normal 5 6 2 2 7" xfId="5985"/>
    <cellStyle name="Normal 5 6 2 2 7 2" xfId="11322"/>
    <cellStyle name="Normal 5 6 2 2 8" xfId="6355"/>
    <cellStyle name="Normal 5 6 2 2 8 2" xfId="11689"/>
    <cellStyle name="Normal 5 6 2 2 9" xfId="6778"/>
    <cellStyle name="Normal 5 6 2 3" xfId="1513"/>
    <cellStyle name="Normal 5 6 2 3 2" xfId="2339"/>
    <cellStyle name="Normal 5 6 2 3 2 2" xfId="8287"/>
    <cellStyle name="Normal 5 6 2 3 3" xfId="3945"/>
    <cellStyle name="Normal 5 6 2 3 3 2" xfId="9577"/>
    <cellStyle name="Normal 5 6 2 3 4" xfId="4837"/>
    <cellStyle name="Normal 5 6 2 3 4 2" xfId="10459"/>
    <cellStyle name="Normal 5 6 2 3 5" xfId="7467"/>
    <cellStyle name="Normal 5 6 2 4" xfId="1023"/>
    <cellStyle name="Normal 5 6 2 4 2" xfId="3457"/>
    <cellStyle name="Normal 5 6 2 4 2 2" xfId="9095"/>
    <cellStyle name="Normal 5 6 2 4 3" xfId="6985"/>
    <cellStyle name="Normal 5 6 2 5" xfId="1857"/>
    <cellStyle name="Normal 5 6 2 5 2" xfId="7805"/>
    <cellStyle name="Normal 5 6 2 6" xfId="2993"/>
    <cellStyle name="Normal 5 6 2 6 2" xfId="8651"/>
    <cellStyle name="Normal 5 6 2 7" xfId="4355"/>
    <cellStyle name="Normal 5 6 2 7 2" xfId="9977"/>
    <cellStyle name="Normal 5 6 2 8" xfId="5119"/>
    <cellStyle name="Normal 5 6 2 8 2" xfId="10716"/>
    <cellStyle name="Normal 5 6 2 9" xfId="5748"/>
    <cellStyle name="Normal 5 6 2 9 2" xfId="11085"/>
    <cellStyle name="Normal 5 6 3" xfId="744"/>
    <cellStyle name="Normal 5 6 3 10" xfId="6713"/>
    <cellStyle name="Normal 5 6 3 2" xfId="1448"/>
    <cellStyle name="Normal 5 6 3 2 2" xfId="2274"/>
    <cellStyle name="Normal 5 6 3 2 2 2" xfId="8222"/>
    <cellStyle name="Normal 5 6 3 2 3" xfId="3880"/>
    <cellStyle name="Normal 5 6 3 2 3 2" xfId="9512"/>
    <cellStyle name="Normal 5 6 3 2 4" xfId="4772"/>
    <cellStyle name="Normal 5 6 3 2 4 2" xfId="10394"/>
    <cellStyle name="Normal 5 6 3 2 5" xfId="7402"/>
    <cellStyle name="Normal 5 6 3 3" xfId="1066"/>
    <cellStyle name="Normal 5 6 3 3 2" xfId="3500"/>
    <cellStyle name="Normal 5 6 3 3 2 2" xfId="9138"/>
    <cellStyle name="Normal 5 6 3 3 3" xfId="7028"/>
    <cellStyle name="Normal 5 6 3 4" xfId="1900"/>
    <cellStyle name="Normal 5 6 3 4 2" xfId="7848"/>
    <cellStyle name="Normal 5 6 3 5" xfId="3178"/>
    <cellStyle name="Normal 5 6 3 5 2" xfId="8823"/>
    <cellStyle name="Normal 5 6 3 6" xfId="4398"/>
    <cellStyle name="Normal 5 6 3 6 2" xfId="10020"/>
    <cellStyle name="Normal 5 6 3 7" xfId="5553"/>
    <cellStyle name="Normal 5 6 3 7 2" xfId="10890"/>
    <cellStyle name="Normal 5 6 3 8" xfId="5920"/>
    <cellStyle name="Normal 5 6 3 8 2" xfId="11257"/>
    <cellStyle name="Normal 5 6 3 9" xfId="6290"/>
    <cellStyle name="Normal 5 6 3 9 2" xfId="11624"/>
    <cellStyle name="Normal 5 6 4" xfId="1214"/>
    <cellStyle name="Normal 5 6 4 2" xfId="2040"/>
    <cellStyle name="Normal 5 6 4 2 2" xfId="7988"/>
    <cellStyle name="Normal 5 6 4 3" xfId="3646"/>
    <cellStyle name="Normal 5 6 4 3 2" xfId="9278"/>
    <cellStyle name="Normal 5 6 4 4" xfId="4538"/>
    <cellStyle name="Normal 5 6 4 4 2" xfId="10160"/>
    <cellStyle name="Normal 5 6 4 5" xfId="7168"/>
    <cellStyle name="Normal 5 6 5" xfId="1314"/>
    <cellStyle name="Normal 5 6 5 2" xfId="2140"/>
    <cellStyle name="Normal 5 6 5 2 2" xfId="8088"/>
    <cellStyle name="Normal 5 6 5 3" xfId="3746"/>
    <cellStyle name="Normal 5 6 5 3 2" xfId="9378"/>
    <cellStyle name="Normal 5 6 5 4" xfId="4638"/>
    <cellStyle name="Normal 5 6 5 4 2" xfId="10260"/>
    <cellStyle name="Normal 5 6 5 5" xfId="7268"/>
    <cellStyle name="Normal 5 6 6" xfId="1376"/>
    <cellStyle name="Normal 5 6 6 2" xfId="2202"/>
    <cellStyle name="Normal 5 6 6 2 2" xfId="8150"/>
    <cellStyle name="Normal 5 6 6 3" xfId="3808"/>
    <cellStyle name="Normal 5 6 6 3 2" xfId="9440"/>
    <cellStyle name="Normal 5 6 6 4" xfId="4700"/>
    <cellStyle name="Normal 5 6 6 4 2" xfId="10322"/>
    <cellStyle name="Normal 5 6 6 5" xfId="7330"/>
    <cellStyle name="Normal 5 6 7" xfId="957"/>
    <cellStyle name="Normal 5 6 7 2" xfId="3391"/>
    <cellStyle name="Normal 5 6 7 2 2" xfId="9030"/>
    <cellStyle name="Normal 5 6 7 3" xfId="6920"/>
    <cellStyle name="Normal 5 6 8" xfId="1792"/>
    <cellStyle name="Normal 5 6 8 2" xfId="7740"/>
    <cellStyle name="Normal 5 6 9" xfId="2922"/>
    <cellStyle name="Normal 5 6 9 2" xfId="8586"/>
    <cellStyle name="Normal 5 7" xfId="231"/>
    <cellStyle name="Normal 5 7 10" xfId="6531"/>
    <cellStyle name="Normal 5 7 2" xfId="787"/>
    <cellStyle name="Normal 5 7 2 2" xfId="1491"/>
    <cellStyle name="Normal 5 7 2 2 2" xfId="3923"/>
    <cellStyle name="Normal 5 7 2 2 2 2" xfId="9555"/>
    <cellStyle name="Normal 5 7 2 2 3" xfId="7445"/>
    <cellStyle name="Normal 5 7 2 3" xfId="2317"/>
    <cellStyle name="Normal 5 7 2 3 2" xfId="8265"/>
    <cellStyle name="Normal 5 7 2 4" xfId="3221"/>
    <cellStyle name="Normal 5 7 2 4 2" xfId="8866"/>
    <cellStyle name="Normal 5 7 2 5" xfId="4815"/>
    <cellStyle name="Normal 5 7 2 5 2" xfId="10437"/>
    <cellStyle name="Normal 5 7 2 6" xfId="5596"/>
    <cellStyle name="Normal 5 7 2 6 2" xfId="10933"/>
    <cellStyle name="Normal 5 7 2 7" xfId="5963"/>
    <cellStyle name="Normal 5 7 2 7 2" xfId="11300"/>
    <cellStyle name="Normal 5 7 2 8" xfId="6333"/>
    <cellStyle name="Normal 5 7 2 8 2" xfId="11667"/>
    <cellStyle name="Normal 5 7 2 9" xfId="6756"/>
    <cellStyle name="Normal 5 7 3" xfId="1001"/>
    <cellStyle name="Normal 5 7 3 2" xfId="3435"/>
    <cellStyle name="Normal 5 7 3 2 2" xfId="9073"/>
    <cellStyle name="Normal 5 7 3 3" xfId="6963"/>
    <cellStyle name="Normal 5 7 4" xfId="1835"/>
    <cellStyle name="Normal 5 7 4 2" xfId="7783"/>
    <cellStyle name="Normal 5 7 5" xfId="2971"/>
    <cellStyle name="Normal 5 7 5 2" xfId="8629"/>
    <cellStyle name="Normal 5 7 6" xfId="4333"/>
    <cellStyle name="Normal 5 7 6 2" xfId="9955"/>
    <cellStyle name="Normal 5 7 7" xfId="5097"/>
    <cellStyle name="Normal 5 7 7 2" xfId="10694"/>
    <cellStyle name="Normal 5 7 8" xfId="5726"/>
    <cellStyle name="Normal 5 7 8 2" xfId="11063"/>
    <cellStyle name="Normal 5 7 9" xfId="6094"/>
    <cellStyle name="Normal 5 7 9 2" xfId="11430"/>
    <cellStyle name="Normal 5 8" xfId="722"/>
    <cellStyle name="Normal 5 8 10" xfId="6691"/>
    <cellStyle name="Normal 5 8 2" xfId="1426"/>
    <cellStyle name="Normal 5 8 2 2" xfId="2252"/>
    <cellStyle name="Normal 5 8 2 2 2" xfId="8200"/>
    <cellStyle name="Normal 5 8 2 3" xfId="3858"/>
    <cellStyle name="Normal 5 8 2 3 2" xfId="9490"/>
    <cellStyle name="Normal 5 8 2 4" xfId="4750"/>
    <cellStyle name="Normal 5 8 2 4 2" xfId="10372"/>
    <cellStyle name="Normal 5 8 2 5" xfId="7380"/>
    <cellStyle name="Normal 5 8 3" xfId="933"/>
    <cellStyle name="Normal 5 8 3 2" xfId="3367"/>
    <cellStyle name="Normal 5 8 3 2 2" xfId="9008"/>
    <cellStyle name="Normal 5 8 3 3" xfId="6898"/>
    <cellStyle name="Normal 5 8 4" xfId="1770"/>
    <cellStyle name="Normal 5 8 4 2" xfId="7718"/>
    <cellStyle name="Normal 5 8 5" xfId="3156"/>
    <cellStyle name="Normal 5 8 5 2" xfId="8801"/>
    <cellStyle name="Normal 5 8 6" xfId="4268"/>
    <cellStyle name="Normal 5 8 6 2" xfId="9890"/>
    <cellStyle name="Normal 5 8 7" xfId="5531"/>
    <cellStyle name="Normal 5 8 7 2" xfId="10868"/>
    <cellStyle name="Normal 5 8 8" xfId="5898"/>
    <cellStyle name="Normal 5 8 8 2" xfId="11235"/>
    <cellStyle name="Normal 5 8 9" xfId="6268"/>
    <cellStyle name="Normal 5 8 9 2" xfId="11602"/>
    <cellStyle name="Normal 5 9" xfId="2895"/>
    <cellStyle name="Normal 5 9 2" xfId="8564"/>
    <cellStyle name="Normal 5_Table 2 (Current Dollars)" xfId="595"/>
    <cellStyle name="Normal 50" xfId="596"/>
    <cellStyle name="Normal 50 2" xfId="2791"/>
    <cellStyle name="Normal 50 3" xfId="5430"/>
    <cellStyle name="Normal 51" xfId="597"/>
    <cellStyle name="Normal 51 2" xfId="2792"/>
    <cellStyle name="Normal 51 3" xfId="5431"/>
    <cellStyle name="Normal 52" xfId="598"/>
    <cellStyle name="Normal 52 2" xfId="2793"/>
    <cellStyle name="Normal 52 3" xfId="5432"/>
    <cellStyle name="Normal 53" xfId="599"/>
    <cellStyle name="Normal 53 2" xfId="2794"/>
    <cellStyle name="Normal 53 3" xfId="5433"/>
    <cellStyle name="Normal 54" xfId="600"/>
    <cellStyle name="Normal 54 2" xfId="2795"/>
    <cellStyle name="Normal 54 3" xfId="5434"/>
    <cellStyle name="Normal 55" xfId="601"/>
    <cellStyle name="Normal 55 2" xfId="2796"/>
    <cellStyle name="Normal 55 3" xfId="5435"/>
    <cellStyle name="Normal 56" xfId="602"/>
    <cellStyle name="Normal 56 2" xfId="2797"/>
    <cellStyle name="Normal 56 3" xfId="5436"/>
    <cellStyle name="Normal 57" xfId="603"/>
    <cellStyle name="Normal 57 2" xfId="2798"/>
    <cellStyle name="Normal 57 3" xfId="5437"/>
    <cellStyle name="Normal 58" xfId="604"/>
    <cellStyle name="Normal 58 2" xfId="2799"/>
    <cellStyle name="Normal 58 3" xfId="5438"/>
    <cellStyle name="Normal 59" xfId="605"/>
    <cellStyle name="Normal 59 2" xfId="2800"/>
    <cellStyle name="Normal 59 3" xfId="5439"/>
    <cellStyle name="Normal 6" xfId="131"/>
    <cellStyle name="Normal 6 10" xfId="5015"/>
    <cellStyle name="Normal 6 2" xfId="151"/>
    <cellStyle name="Normal 6 2 10" xfId="4118"/>
    <cellStyle name="Normal 6 2 11" xfId="2627"/>
    <cellStyle name="Normal 6 2 12" xfId="5021"/>
    <cellStyle name="Normal 6 2 2" xfId="607"/>
    <cellStyle name="Normal 6 2 2 10" xfId="5869"/>
    <cellStyle name="Normal 6 2 2 10 2" xfId="11206"/>
    <cellStyle name="Normal 6 2 2 11" xfId="6238"/>
    <cellStyle name="Normal 6 2 2 11 2" xfId="11573"/>
    <cellStyle name="Normal 6 2 2 12" xfId="6662"/>
    <cellStyle name="Normal 6 2 2 2" xfId="608"/>
    <cellStyle name="Normal 6 2 2 2 10" xfId="6239"/>
    <cellStyle name="Normal 6 2 2 2 10 2" xfId="11574"/>
    <cellStyle name="Normal 6 2 2 2 11" xfId="6663"/>
    <cellStyle name="Normal 6 2 2 2 2" xfId="1623"/>
    <cellStyle name="Normal 6 2 2 2 2 2" xfId="2449"/>
    <cellStyle name="Normal 6 2 2 2 2 2 2" xfId="8397"/>
    <cellStyle name="Normal 6 2 2 2 2 3" xfId="4055"/>
    <cellStyle name="Normal 6 2 2 2 2 3 2" xfId="9687"/>
    <cellStyle name="Normal 6 2 2 2 2 4" xfId="4947"/>
    <cellStyle name="Normal 6 2 2 2 2 4 2" xfId="10569"/>
    <cellStyle name="Normal 6 2 2 2 2 5" xfId="7577"/>
    <cellStyle name="Normal 6 2 2 2 3" xfId="1138"/>
    <cellStyle name="Normal 6 2 2 2 3 2" xfId="3572"/>
    <cellStyle name="Normal 6 2 2 2 3 2 2" xfId="9209"/>
    <cellStyle name="Normal 6 2 2 2 3 3" xfId="7099"/>
    <cellStyle name="Normal 6 2 2 2 4" xfId="1971"/>
    <cellStyle name="Normal 6 2 2 2 4 2" xfId="3126"/>
    <cellStyle name="Normal 6 2 2 2 4 2 2" xfId="8773"/>
    <cellStyle name="Normal 6 2 2 2 4 3" xfId="7919"/>
    <cellStyle name="Normal 6 2 2 2 5" xfId="4159"/>
    <cellStyle name="Normal 6 2 2 2 5 2" xfId="9785"/>
    <cellStyle name="Normal 6 2 2 2 6" xfId="2803"/>
    <cellStyle name="Normal 6 2 2 2 6 2" xfId="8536"/>
    <cellStyle name="Normal 6 2 2 2 7" xfId="4469"/>
    <cellStyle name="Normal 6 2 2 2 7 2" xfId="10091"/>
    <cellStyle name="Normal 6 2 2 2 8" xfId="5442"/>
    <cellStyle name="Normal 6 2 2 2 8 2" xfId="10839"/>
    <cellStyle name="Normal 6 2 2 2 9" xfId="5870"/>
    <cellStyle name="Normal 6 2 2 2 9 2" xfId="11207"/>
    <cellStyle name="Normal 6 2 2 3" xfId="1622"/>
    <cellStyle name="Normal 6 2 2 3 2" xfId="2448"/>
    <cellStyle name="Normal 6 2 2 3 2 2" xfId="8396"/>
    <cellStyle name="Normal 6 2 2 3 3" xfId="4054"/>
    <cellStyle name="Normal 6 2 2 3 3 2" xfId="9686"/>
    <cellStyle name="Normal 6 2 2 3 4" xfId="4946"/>
    <cellStyle name="Normal 6 2 2 3 4 2" xfId="10568"/>
    <cellStyle name="Normal 6 2 2 3 5" xfId="7576"/>
    <cellStyle name="Normal 6 2 2 4" xfId="1137"/>
    <cellStyle name="Normal 6 2 2 4 2" xfId="3571"/>
    <cellStyle name="Normal 6 2 2 4 2 2" xfId="9208"/>
    <cellStyle name="Normal 6 2 2 4 3" xfId="7098"/>
    <cellStyle name="Normal 6 2 2 5" xfId="1970"/>
    <cellStyle name="Normal 6 2 2 5 2" xfId="3125"/>
    <cellStyle name="Normal 6 2 2 5 2 2" xfId="8772"/>
    <cellStyle name="Normal 6 2 2 5 3" xfId="7918"/>
    <cellStyle name="Normal 6 2 2 6" xfId="4158"/>
    <cellStyle name="Normal 6 2 2 6 2" xfId="9784"/>
    <cellStyle name="Normal 6 2 2 7" xfId="2802"/>
    <cellStyle name="Normal 6 2 2 7 2" xfId="8535"/>
    <cellStyle name="Normal 6 2 2 8" xfId="4468"/>
    <cellStyle name="Normal 6 2 2 8 2" xfId="10090"/>
    <cellStyle name="Normal 6 2 2 9" xfId="5441"/>
    <cellStyle name="Normal 6 2 2 9 2" xfId="10838"/>
    <cellStyle name="Normal 6 2 2_Table 6a UG" xfId="609"/>
    <cellStyle name="Normal 6 2 3" xfId="610"/>
    <cellStyle name="Normal 6 2 3 2" xfId="2804"/>
    <cellStyle name="Normal 6 2 3 3" xfId="5443"/>
    <cellStyle name="Normal 6 2 4" xfId="611"/>
    <cellStyle name="Normal 6 2 4 10" xfId="6240"/>
    <cellStyle name="Normal 6 2 4 10 2" xfId="11575"/>
    <cellStyle name="Normal 6 2 4 11" xfId="6664"/>
    <cellStyle name="Normal 6 2 4 2" xfId="1624"/>
    <cellStyle name="Normal 6 2 4 2 2" xfId="2450"/>
    <cellStyle name="Normal 6 2 4 2 2 2" xfId="8398"/>
    <cellStyle name="Normal 6 2 4 2 3" xfId="4056"/>
    <cellStyle name="Normal 6 2 4 2 3 2" xfId="9688"/>
    <cellStyle name="Normal 6 2 4 2 4" xfId="4948"/>
    <cellStyle name="Normal 6 2 4 2 4 2" xfId="10570"/>
    <cellStyle name="Normal 6 2 4 2 5" xfId="7578"/>
    <cellStyle name="Normal 6 2 4 3" xfId="1139"/>
    <cellStyle name="Normal 6 2 4 3 2" xfId="3573"/>
    <cellStyle name="Normal 6 2 4 3 2 2" xfId="9210"/>
    <cellStyle name="Normal 6 2 4 3 3" xfId="7100"/>
    <cellStyle name="Normal 6 2 4 4" xfId="1972"/>
    <cellStyle name="Normal 6 2 4 4 2" xfId="3127"/>
    <cellStyle name="Normal 6 2 4 4 2 2" xfId="8774"/>
    <cellStyle name="Normal 6 2 4 4 3" xfId="7920"/>
    <cellStyle name="Normal 6 2 4 5" xfId="4160"/>
    <cellStyle name="Normal 6 2 4 5 2" xfId="9786"/>
    <cellStyle name="Normal 6 2 4 6" xfId="2805"/>
    <cellStyle name="Normal 6 2 4 6 2" xfId="8537"/>
    <cellStyle name="Normal 6 2 4 7" xfId="4470"/>
    <cellStyle name="Normal 6 2 4 7 2" xfId="10092"/>
    <cellStyle name="Normal 6 2 4 8" xfId="5444"/>
    <cellStyle name="Normal 6 2 4 8 2" xfId="10840"/>
    <cellStyle name="Normal 6 2 4 9" xfId="5871"/>
    <cellStyle name="Normal 6 2 4 9 2" xfId="11208"/>
    <cellStyle name="Normal 6 2 5" xfId="612"/>
    <cellStyle name="Normal 6 2 5 10" xfId="6241"/>
    <cellStyle name="Normal 6 2 5 10 2" xfId="11576"/>
    <cellStyle name="Normal 6 2 5 11" xfId="6665"/>
    <cellStyle name="Normal 6 2 5 2" xfId="1625"/>
    <cellStyle name="Normal 6 2 5 2 2" xfId="2451"/>
    <cellStyle name="Normal 6 2 5 2 2 2" xfId="8399"/>
    <cellStyle name="Normal 6 2 5 2 3" xfId="4057"/>
    <cellStyle name="Normal 6 2 5 2 3 2" xfId="9689"/>
    <cellStyle name="Normal 6 2 5 2 4" xfId="4949"/>
    <cellStyle name="Normal 6 2 5 2 4 2" xfId="10571"/>
    <cellStyle name="Normal 6 2 5 2 5" xfId="7579"/>
    <cellStyle name="Normal 6 2 5 3" xfId="1140"/>
    <cellStyle name="Normal 6 2 5 3 2" xfId="3574"/>
    <cellStyle name="Normal 6 2 5 3 2 2" xfId="9211"/>
    <cellStyle name="Normal 6 2 5 3 3" xfId="7101"/>
    <cellStyle name="Normal 6 2 5 4" xfId="1973"/>
    <cellStyle name="Normal 6 2 5 4 2" xfId="3128"/>
    <cellStyle name="Normal 6 2 5 4 2 2" xfId="8775"/>
    <cellStyle name="Normal 6 2 5 4 3" xfId="7921"/>
    <cellStyle name="Normal 6 2 5 5" xfId="4161"/>
    <cellStyle name="Normal 6 2 5 5 2" xfId="9787"/>
    <cellStyle name="Normal 6 2 5 6" xfId="2806"/>
    <cellStyle name="Normal 6 2 5 6 2" xfId="8538"/>
    <cellStyle name="Normal 6 2 5 7" xfId="4471"/>
    <cellStyle name="Normal 6 2 5 7 2" xfId="10093"/>
    <cellStyle name="Normal 6 2 5 8" xfId="5445"/>
    <cellStyle name="Normal 6 2 5 8 2" xfId="10841"/>
    <cellStyle name="Normal 6 2 5 9" xfId="5872"/>
    <cellStyle name="Normal 6 2 5 9 2" xfId="11209"/>
    <cellStyle name="Normal 6 2 6" xfId="415"/>
    <cellStyle name="Normal 6 2 6 2" xfId="3093"/>
    <cellStyle name="Normal 6 2 6 3" xfId="5306"/>
    <cellStyle name="Normal 6 2 7" xfId="2897"/>
    <cellStyle name="Normal 6 2 8" xfId="3147"/>
    <cellStyle name="Normal 6 2 9" xfId="4117"/>
    <cellStyle name="Normal 6 2_Table 2 (Current Dollars)" xfId="613"/>
    <cellStyle name="Normal 6 3" xfId="614"/>
    <cellStyle name="Normal 6 3 10" xfId="5873"/>
    <cellStyle name="Normal 6 3 10 2" xfId="11210"/>
    <cellStyle name="Normal 6 3 11" xfId="6242"/>
    <cellStyle name="Normal 6 3 11 2" xfId="11577"/>
    <cellStyle name="Normal 6 3 12" xfId="6666"/>
    <cellStyle name="Normal 6 3 2" xfId="615"/>
    <cellStyle name="Normal 6 3 2 10" xfId="6243"/>
    <cellStyle name="Normal 6 3 2 10 2" xfId="11578"/>
    <cellStyle name="Normal 6 3 2 11" xfId="6667"/>
    <cellStyle name="Normal 6 3 2 2" xfId="1627"/>
    <cellStyle name="Normal 6 3 2 2 2" xfId="2453"/>
    <cellStyle name="Normal 6 3 2 2 2 2" xfId="8401"/>
    <cellStyle name="Normal 6 3 2 2 3" xfId="4059"/>
    <cellStyle name="Normal 6 3 2 2 3 2" xfId="9691"/>
    <cellStyle name="Normal 6 3 2 2 4" xfId="4951"/>
    <cellStyle name="Normal 6 3 2 2 4 2" xfId="10573"/>
    <cellStyle name="Normal 6 3 2 2 5" xfId="7581"/>
    <cellStyle name="Normal 6 3 2 3" xfId="1142"/>
    <cellStyle name="Normal 6 3 2 3 2" xfId="3576"/>
    <cellStyle name="Normal 6 3 2 3 2 2" xfId="9213"/>
    <cellStyle name="Normal 6 3 2 3 3" xfId="7103"/>
    <cellStyle name="Normal 6 3 2 4" xfId="1975"/>
    <cellStyle name="Normal 6 3 2 4 2" xfId="3130"/>
    <cellStyle name="Normal 6 3 2 4 2 2" xfId="8777"/>
    <cellStyle name="Normal 6 3 2 4 3" xfId="7923"/>
    <cellStyle name="Normal 6 3 2 5" xfId="4163"/>
    <cellStyle name="Normal 6 3 2 5 2" xfId="9789"/>
    <cellStyle name="Normal 6 3 2 6" xfId="2808"/>
    <cellStyle name="Normal 6 3 2 6 2" xfId="8540"/>
    <cellStyle name="Normal 6 3 2 7" xfId="4473"/>
    <cellStyle name="Normal 6 3 2 7 2" xfId="10095"/>
    <cellStyle name="Normal 6 3 2 8" xfId="5447"/>
    <cellStyle name="Normal 6 3 2 8 2" xfId="10843"/>
    <cellStyle name="Normal 6 3 2 9" xfId="5874"/>
    <cellStyle name="Normal 6 3 2 9 2" xfId="11211"/>
    <cellStyle name="Normal 6 3 3" xfId="1626"/>
    <cellStyle name="Normal 6 3 3 2" xfId="2452"/>
    <cellStyle name="Normal 6 3 3 2 2" xfId="8400"/>
    <cellStyle name="Normal 6 3 3 3" xfId="4058"/>
    <cellStyle name="Normal 6 3 3 3 2" xfId="9690"/>
    <cellStyle name="Normal 6 3 3 4" xfId="4950"/>
    <cellStyle name="Normal 6 3 3 4 2" xfId="10572"/>
    <cellStyle name="Normal 6 3 3 5" xfId="7580"/>
    <cellStyle name="Normal 6 3 4" xfId="1141"/>
    <cellStyle name="Normal 6 3 4 2" xfId="3575"/>
    <cellStyle name="Normal 6 3 4 2 2" xfId="9212"/>
    <cellStyle name="Normal 6 3 4 3" xfId="7102"/>
    <cellStyle name="Normal 6 3 5" xfId="1974"/>
    <cellStyle name="Normal 6 3 5 2" xfId="3129"/>
    <cellStyle name="Normal 6 3 5 2 2" xfId="8776"/>
    <cellStyle name="Normal 6 3 5 3" xfId="7922"/>
    <cellStyle name="Normal 6 3 6" xfId="4162"/>
    <cellStyle name="Normal 6 3 6 2" xfId="9788"/>
    <cellStyle name="Normal 6 3 7" xfId="2807"/>
    <cellStyle name="Normal 6 3 7 2" xfId="8539"/>
    <cellStyle name="Normal 6 3 8" xfId="4472"/>
    <cellStyle name="Normal 6 3 8 2" xfId="10094"/>
    <cellStyle name="Normal 6 3 9" xfId="5446"/>
    <cellStyle name="Normal 6 3 9 2" xfId="10842"/>
    <cellStyle name="Normal 6 3_Table 6a UG" xfId="616"/>
    <cellStyle name="Normal 6 4" xfId="617"/>
    <cellStyle name="Normal 6 4 2" xfId="2809"/>
    <cellStyle name="Normal 6 4 3" xfId="5448"/>
    <cellStyle name="Normal 6 5" xfId="618"/>
    <cellStyle name="Normal 6 5 10" xfId="6244"/>
    <cellStyle name="Normal 6 5 10 2" xfId="11579"/>
    <cellStyle name="Normal 6 5 11" xfId="6668"/>
    <cellStyle name="Normal 6 5 2" xfId="1628"/>
    <cellStyle name="Normal 6 5 2 2" xfId="2454"/>
    <cellStyle name="Normal 6 5 2 2 2" xfId="8402"/>
    <cellStyle name="Normal 6 5 2 3" xfId="4060"/>
    <cellStyle name="Normal 6 5 2 3 2" xfId="9692"/>
    <cellStyle name="Normal 6 5 2 4" xfId="4952"/>
    <cellStyle name="Normal 6 5 2 4 2" xfId="10574"/>
    <cellStyle name="Normal 6 5 2 5" xfId="7582"/>
    <cellStyle name="Normal 6 5 3" xfId="1143"/>
    <cellStyle name="Normal 6 5 3 2" xfId="3577"/>
    <cellStyle name="Normal 6 5 3 2 2" xfId="9214"/>
    <cellStyle name="Normal 6 5 3 3" xfId="7104"/>
    <cellStyle name="Normal 6 5 4" xfId="1976"/>
    <cellStyle name="Normal 6 5 4 2" xfId="3131"/>
    <cellStyle name="Normal 6 5 4 2 2" xfId="8778"/>
    <cellStyle name="Normal 6 5 4 3" xfId="7924"/>
    <cellStyle name="Normal 6 5 5" xfId="4164"/>
    <cellStyle name="Normal 6 5 5 2" xfId="9790"/>
    <cellStyle name="Normal 6 5 6" xfId="2810"/>
    <cellStyle name="Normal 6 5 6 2" xfId="8541"/>
    <cellStyle name="Normal 6 5 7" xfId="4474"/>
    <cellStyle name="Normal 6 5 7 2" xfId="10096"/>
    <cellStyle name="Normal 6 5 8" xfId="5449"/>
    <cellStyle name="Normal 6 5 8 2" xfId="10844"/>
    <cellStyle name="Normal 6 5 9" xfId="5875"/>
    <cellStyle name="Normal 6 5 9 2" xfId="11212"/>
    <cellStyle name="Normal 6 6" xfId="606"/>
    <cellStyle name="Normal 6 6 2" xfId="2801"/>
    <cellStyle name="Normal 6 6 3" xfId="5440"/>
    <cellStyle name="Normal 6 7" xfId="4157"/>
    <cellStyle name="Normal 6 8" xfId="4145"/>
    <cellStyle name="Normal 6 9" xfId="2580"/>
    <cellStyle name="Normal 6_Table 2 (Current Dollars)" xfId="619"/>
    <cellStyle name="Normal 60" xfId="620"/>
    <cellStyle name="Normal 60 2" xfId="2811"/>
    <cellStyle name="Normal 60 3" xfId="5450"/>
    <cellStyle name="Normal 61" xfId="621"/>
    <cellStyle name="Normal 61 2" xfId="2812"/>
    <cellStyle name="Normal 61 3" xfId="5451"/>
    <cellStyle name="Normal 62" xfId="622"/>
    <cellStyle name="Normal 62 2" xfId="2813"/>
    <cellStyle name="Normal 62 3" xfId="5452"/>
    <cellStyle name="Normal 63" xfId="623"/>
    <cellStyle name="Normal 63 2" xfId="2814"/>
    <cellStyle name="Normal 63 3" xfId="5453"/>
    <cellStyle name="Normal 64" xfId="624"/>
    <cellStyle name="Normal 64 2" xfId="2815"/>
    <cellStyle name="Normal 64 3" xfId="5454"/>
    <cellStyle name="Normal 65" xfId="625"/>
    <cellStyle name="Normal 65 2" xfId="2816"/>
    <cellStyle name="Normal 65 3" xfId="5455"/>
    <cellStyle name="Normal 66" xfId="626"/>
    <cellStyle name="Normal 66 2" xfId="2817"/>
    <cellStyle name="Normal 66 3" xfId="5456"/>
    <cellStyle name="Normal 67" xfId="627"/>
    <cellStyle name="Normal 67 2" xfId="2818"/>
    <cellStyle name="Normal 67 3" xfId="5457"/>
    <cellStyle name="Normal 68" xfId="628"/>
    <cellStyle name="Normal 68 2" xfId="2819"/>
    <cellStyle name="Normal 68 3" xfId="5458"/>
    <cellStyle name="Normal 69" xfId="629"/>
    <cellStyle name="Normal 69 2" xfId="2820"/>
    <cellStyle name="Normal 69 3" xfId="5459"/>
    <cellStyle name="Normal 7" xfId="170"/>
    <cellStyle name="Normal 7 10" xfId="631"/>
    <cellStyle name="Normal 7 10 2" xfId="2822"/>
    <cellStyle name="Normal 7 10 3" xfId="5461"/>
    <cellStyle name="Normal 7 11" xfId="630"/>
    <cellStyle name="Normal 7 11 2" xfId="2821"/>
    <cellStyle name="Normal 7 11 3" xfId="5460"/>
    <cellStyle name="Normal 7 12" xfId="366"/>
    <cellStyle name="Normal 7 12 2" xfId="3067"/>
    <cellStyle name="Normal 7 12 3" xfId="5262"/>
    <cellStyle name="Normal 7 13" xfId="945"/>
    <cellStyle name="Normal 7 13 2" xfId="3379"/>
    <cellStyle name="Normal 7 14" xfId="2910"/>
    <cellStyle name="Normal 7 15" xfId="2581"/>
    <cellStyle name="Normal 7 16" xfId="5036"/>
    <cellStyle name="Normal 7 2" xfId="200"/>
    <cellStyle name="Normal 7 2 10" xfId="633"/>
    <cellStyle name="Normal 7 2 10 2" xfId="2824"/>
    <cellStyle name="Normal 7 2 10 3" xfId="5463"/>
    <cellStyle name="Normal 7 2 11" xfId="632"/>
    <cellStyle name="Normal 7 2 11 2" xfId="2823"/>
    <cellStyle name="Normal 7 2 11 3" xfId="5462"/>
    <cellStyle name="Normal 7 2 12" xfId="416"/>
    <cellStyle name="Normal 7 2 12 10" xfId="6634"/>
    <cellStyle name="Normal 7 2 12 2" xfId="1594"/>
    <cellStyle name="Normal 7 2 12 2 2" xfId="2420"/>
    <cellStyle name="Normal 7 2 12 2 2 2" xfId="8368"/>
    <cellStyle name="Normal 7 2 12 2 3" xfId="4026"/>
    <cellStyle name="Normal 7 2 12 2 3 2" xfId="9658"/>
    <cellStyle name="Normal 7 2 12 2 4" xfId="4918"/>
    <cellStyle name="Normal 7 2 12 2 4 2" xfId="10540"/>
    <cellStyle name="Normal 7 2 12 2 5" xfId="7548"/>
    <cellStyle name="Normal 7 2 12 3" xfId="1108"/>
    <cellStyle name="Normal 7 2 12 3 2" xfId="3542"/>
    <cellStyle name="Normal 7 2 12 3 2 2" xfId="9180"/>
    <cellStyle name="Normal 7 2 12 3 3" xfId="7070"/>
    <cellStyle name="Normal 7 2 12 4" xfId="1942"/>
    <cellStyle name="Normal 7 2 12 4 2" xfId="7890"/>
    <cellStyle name="Normal 7 2 12 5" xfId="3094"/>
    <cellStyle name="Normal 7 2 12 5 2" xfId="8744"/>
    <cellStyle name="Normal 7 2 12 6" xfId="4440"/>
    <cellStyle name="Normal 7 2 12 6 2" xfId="10062"/>
    <cellStyle name="Normal 7 2 12 7" xfId="5307"/>
    <cellStyle name="Normal 7 2 12 7 2" xfId="10809"/>
    <cellStyle name="Normal 7 2 12 8" xfId="5841"/>
    <cellStyle name="Normal 7 2 12 8 2" xfId="11178"/>
    <cellStyle name="Normal 7 2 12 9" xfId="6210"/>
    <cellStyle name="Normal 7 2 12 9 2" xfId="11545"/>
    <cellStyle name="Normal 7 2 13" xfId="2940"/>
    <cellStyle name="Normal 7 2 14" xfId="2628"/>
    <cellStyle name="Normal 7 2 14 2" xfId="8495"/>
    <cellStyle name="Normal 7 2 15" xfId="5066"/>
    <cellStyle name="Normal 7 2 2" xfId="634"/>
    <cellStyle name="Normal 7 2 2 10" xfId="5876"/>
    <cellStyle name="Normal 7 2 2 10 2" xfId="11213"/>
    <cellStyle name="Normal 7 2 2 11" xfId="6245"/>
    <cellStyle name="Normal 7 2 2 11 2" xfId="11580"/>
    <cellStyle name="Normal 7 2 2 12" xfId="6669"/>
    <cellStyle name="Normal 7 2 2 2" xfId="635"/>
    <cellStyle name="Normal 7 2 2 2 10" xfId="6246"/>
    <cellStyle name="Normal 7 2 2 2 10 2" xfId="11581"/>
    <cellStyle name="Normal 7 2 2 2 11" xfId="6670"/>
    <cellStyle name="Normal 7 2 2 2 2" xfId="1630"/>
    <cellStyle name="Normal 7 2 2 2 2 2" xfId="2456"/>
    <cellStyle name="Normal 7 2 2 2 2 2 2" xfId="8404"/>
    <cellStyle name="Normal 7 2 2 2 2 3" xfId="4062"/>
    <cellStyle name="Normal 7 2 2 2 2 3 2" xfId="9694"/>
    <cellStyle name="Normal 7 2 2 2 2 4" xfId="4954"/>
    <cellStyle name="Normal 7 2 2 2 2 4 2" xfId="10576"/>
    <cellStyle name="Normal 7 2 2 2 2 5" xfId="7584"/>
    <cellStyle name="Normal 7 2 2 2 3" xfId="1146"/>
    <cellStyle name="Normal 7 2 2 2 3 2" xfId="3580"/>
    <cellStyle name="Normal 7 2 2 2 3 2 2" xfId="9216"/>
    <cellStyle name="Normal 7 2 2 2 3 3" xfId="7106"/>
    <cellStyle name="Normal 7 2 2 2 4" xfId="1978"/>
    <cellStyle name="Normal 7 2 2 2 4 2" xfId="3133"/>
    <cellStyle name="Normal 7 2 2 2 4 2 2" xfId="8780"/>
    <cellStyle name="Normal 7 2 2 2 4 3" xfId="7926"/>
    <cellStyle name="Normal 7 2 2 2 5" xfId="4166"/>
    <cellStyle name="Normal 7 2 2 2 5 2" xfId="9792"/>
    <cellStyle name="Normal 7 2 2 2 6" xfId="2826"/>
    <cellStyle name="Normal 7 2 2 2 6 2" xfId="8543"/>
    <cellStyle name="Normal 7 2 2 2 7" xfId="4476"/>
    <cellStyle name="Normal 7 2 2 2 7 2" xfId="10098"/>
    <cellStyle name="Normal 7 2 2 2 8" xfId="5465"/>
    <cellStyle name="Normal 7 2 2 2 8 2" xfId="10846"/>
    <cellStyle name="Normal 7 2 2 2 9" xfId="5877"/>
    <cellStyle name="Normal 7 2 2 2 9 2" xfId="11214"/>
    <cellStyle name="Normal 7 2 2 3" xfId="1629"/>
    <cellStyle name="Normal 7 2 2 3 2" xfId="2455"/>
    <cellStyle name="Normal 7 2 2 3 2 2" xfId="8403"/>
    <cellStyle name="Normal 7 2 2 3 3" xfId="4061"/>
    <cellStyle name="Normal 7 2 2 3 3 2" xfId="9693"/>
    <cellStyle name="Normal 7 2 2 3 4" xfId="4953"/>
    <cellStyle name="Normal 7 2 2 3 4 2" xfId="10575"/>
    <cellStyle name="Normal 7 2 2 3 5" xfId="7583"/>
    <cellStyle name="Normal 7 2 2 4" xfId="1145"/>
    <cellStyle name="Normal 7 2 2 4 2" xfId="3579"/>
    <cellStyle name="Normal 7 2 2 4 2 2" xfId="9215"/>
    <cellStyle name="Normal 7 2 2 4 3" xfId="7105"/>
    <cellStyle name="Normal 7 2 2 5" xfId="1977"/>
    <cellStyle name="Normal 7 2 2 5 2" xfId="3132"/>
    <cellStyle name="Normal 7 2 2 5 2 2" xfId="8779"/>
    <cellStyle name="Normal 7 2 2 5 3" xfId="7925"/>
    <cellStyle name="Normal 7 2 2 6" xfId="4165"/>
    <cellStyle name="Normal 7 2 2 6 2" xfId="9791"/>
    <cellStyle name="Normal 7 2 2 7" xfId="2825"/>
    <cellStyle name="Normal 7 2 2 7 2" xfId="8542"/>
    <cellStyle name="Normal 7 2 2 8" xfId="4475"/>
    <cellStyle name="Normal 7 2 2 8 2" xfId="10097"/>
    <cellStyle name="Normal 7 2 2 9" xfId="5464"/>
    <cellStyle name="Normal 7 2 2 9 2" xfId="10845"/>
    <cellStyle name="Normal 7 2 2_Table 6a UG" xfId="636"/>
    <cellStyle name="Normal 7 2 3" xfId="637"/>
    <cellStyle name="Normal 7 2 3 2" xfId="2827"/>
    <cellStyle name="Normal 7 2 3 3" xfId="5466"/>
    <cellStyle name="Normal 7 2 4" xfId="638"/>
    <cellStyle name="Normal 7 2 4 10" xfId="6247"/>
    <cellStyle name="Normal 7 2 4 10 2" xfId="11582"/>
    <cellStyle name="Normal 7 2 4 11" xfId="6671"/>
    <cellStyle name="Normal 7 2 4 2" xfId="1631"/>
    <cellStyle name="Normal 7 2 4 2 2" xfId="2457"/>
    <cellStyle name="Normal 7 2 4 2 2 2" xfId="8405"/>
    <cellStyle name="Normal 7 2 4 2 3" xfId="4063"/>
    <cellStyle name="Normal 7 2 4 2 3 2" xfId="9695"/>
    <cellStyle name="Normal 7 2 4 2 4" xfId="4955"/>
    <cellStyle name="Normal 7 2 4 2 4 2" xfId="10577"/>
    <cellStyle name="Normal 7 2 4 2 5" xfId="7585"/>
    <cellStyle name="Normal 7 2 4 3" xfId="1147"/>
    <cellStyle name="Normal 7 2 4 3 2" xfId="3581"/>
    <cellStyle name="Normal 7 2 4 3 2 2" xfId="9217"/>
    <cellStyle name="Normal 7 2 4 3 3" xfId="7107"/>
    <cellStyle name="Normal 7 2 4 4" xfId="1979"/>
    <cellStyle name="Normal 7 2 4 4 2" xfId="3134"/>
    <cellStyle name="Normal 7 2 4 4 2 2" xfId="8781"/>
    <cellStyle name="Normal 7 2 4 4 3" xfId="7927"/>
    <cellStyle name="Normal 7 2 4 5" xfId="4167"/>
    <cellStyle name="Normal 7 2 4 5 2" xfId="9793"/>
    <cellStyle name="Normal 7 2 4 6" xfId="2828"/>
    <cellStyle name="Normal 7 2 4 6 2" xfId="8544"/>
    <cellStyle name="Normal 7 2 4 7" xfId="4477"/>
    <cellStyle name="Normal 7 2 4 7 2" xfId="10099"/>
    <cellStyle name="Normal 7 2 4 8" xfId="5467"/>
    <cellStyle name="Normal 7 2 4 8 2" xfId="10847"/>
    <cellStyle name="Normal 7 2 4 9" xfId="5878"/>
    <cellStyle name="Normal 7 2 4 9 2" xfId="11215"/>
    <cellStyle name="Normal 7 2 5" xfId="639"/>
    <cellStyle name="Normal 7 2 5 2" xfId="2829"/>
    <cellStyle name="Normal 7 2 5 3" xfId="5468"/>
    <cellStyle name="Normal 7 2 6" xfId="640"/>
    <cellStyle name="Normal 7 2 6 2" xfId="2830"/>
    <cellStyle name="Normal 7 2 6 3" xfId="5469"/>
    <cellStyle name="Normal 7 2 7" xfId="641"/>
    <cellStyle name="Normal 7 2 7 2" xfId="2831"/>
    <cellStyle name="Normal 7 2 7 3" xfId="5470"/>
    <cellStyle name="Normal 7 2 8" xfId="642"/>
    <cellStyle name="Normal 7 2 8 2" xfId="2832"/>
    <cellStyle name="Normal 7 2 8 3" xfId="5471"/>
    <cellStyle name="Normal 7 2 9" xfId="643"/>
    <cellStyle name="Normal 7 2 9 2" xfId="2833"/>
    <cellStyle name="Normal 7 2 9 3" xfId="5472"/>
    <cellStyle name="Normal 7 2_Table 2 (Current Dollars)" xfId="644"/>
    <cellStyle name="Normal 7 3" xfId="183"/>
    <cellStyle name="Normal 7 3 2" xfId="646"/>
    <cellStyle name="Normal 7 3 2 10" xfId="6249"/>
    <cellStyle name="Normal 7 3 2 10 2" xfId="11584"/>
    <cellStyle name="Normal 7 3 2 11" xfId="6673"/>
    <cellStyle name="Normal 7 3 2 2" xfId="1633"/>
    <cellStyle name="Normal 7 3 2 2 2" xfId="2459"/>
    <cellStyle name="Normal 7 3 2 2 2 2" xfId="8407"/>
    <cellStyle name="Normal 7 3 2 2 3" xfId="4065"/>
    <cellStyle name="Normal 7 3 2 2 3 2" xfId="9697"/>
    <cellStyle name="Normal 7 3 2 2 4" xfId="4957"/>
    <cellStyle name="Normal 7 3 2 2 4 2" xfId="10579"/>
    <cellStyle name="Normal 7 3 2 2 5" xfId="7587"/>
    <cellStyle name="Normal 7 3 2 3" xfId="1149"/>
    <cellStyle name="Normal 7 3 2 3 2" xfId="3583"/>
    <cellStyle name="Normal 7 3 2 3 2 2" xfId="9219"/>
    <cellStyle name="Normal 7 3 2 3 3" xfId="7109"/>
    <cellStyle name="Normal 7 3 2 4" xfId="1981"/>
    <cellStyle name="Normal 7 3 2 4 2" xfId="3136"/>
    <cellStyle name="Normal 7 3 2 4 2 2" xfId="8783"/>
    <cellStyle name="Normal 7 3 2 4 3" xfId="7929"/>
    <cellStyle name="Normal 7 3 2 5" xfId="4169"/>
    <cellStyle name="Normal 7 3 2 5 2" xfId="9795"/>
    <cellStyle name="Normal 7 3 2 6" xfId="2835"/>
    <cellStyle name="Normal 7 3 2 6 2" xfId="8546"/>
    <cellStyle name="Normal 7 3 2 7" xfId="4479"/>
    <cellStyle name="Normal 7 3 2 7 2" xfId="10101"/>
    <cellStyle name="Normal 7 3 2 8" xfId="5474"/>
    <cellStyle name="Normal 7 3 2 8 2" xfId="10849"/>
    <cellStyle name="Normal 7 3 2 9" xfId="5880"/>
    <cellStyle name="Normal 7 3 2 9 2" xfId="11217"/>
    <cellStyle name="Normal 7 3 3" xfId="645"/>
    <cellStyle name="Normal 7 3 3 10" xfId="6672"/>
    <cellStyle name="Normal 7 3 3 2" xfId="1632"/>
    <cellStyle name="Normal 7 3 3 2 2" xfId="2458"/>
    <cellStyle name="Normal 7 3 3 2 2 2" xfId="8406"/>
    <cellStyle name="Normal 7 3 3 2 3" xfId="4064"/>
    <cellStyle name="Normal 7 3 3 2 3 2" xfId="9696"/>
    <cellStyle name="Normal 7 3 3 2 4" xfId="4956"/>
    <cellStyle name="Normal 7 3 3 2 4 2" xfId="10578"/>
    <cellStyle name="Normal 7 3 3 2 5" xfId="7586"/>
    <cellStyle name="Normal 7 3 3 3" xfId="1148"/>
    <cellStyle name="Normal 7 3 3 3 2" xfId="3582"/>
    <cellStyle name="Normal 7 3 3 3 2 2" xfId="9218"/>
    <cellStyle name="Normal 7 3 3 3 3" xfId="7108"/>
    <cellStyle name="Normal 7 3 3 4" xfId="1980"/>
    <cellStyle name="Normal 7 3 3 4 2" xfId="7928"/>
    <cellStyle name="Normal 7 3 3 5" xfId="3135"/>
    <cellStyle name="Normal 7 3 3 5 2" xfId="8782"/>
    <cellStyle name="Normal 7 3 3 6" xfId="4478"/>
    <cellStyle name="Normal 7 3 3 6 2" xfId="10100"/>
    <cellStyle name="Normal 7 3 3 7" xfId="5473"/>
    <cellStyle name="Normal 7 3 3 7 2" xfId="10848"/>
    <cellStyle name="Normal 7 3 3 8" xfId="5879"/>
    <cellStyle name="Normal 7 3 3 8 2" xfId="11216"/>
    <cellStyle name="Normal 7 3 3 9" xfId="6248"/>
    <cellStyle name="Normal 7 3 3 9 2" xfId="11583"/>
    <cellStyle name="Normal 7 3 4" xfId="2923"/>
    <cellStyle name="Normal 7 3 5" xfId="4168"/>
    <cellStyle name="Normal 7 3 5 2" xfId="9794"/>
    <cellStyle name="Normal 7 3 6" xfId="2834"/>
    <cellStyle name="Normal 7 3 6 2" xfId="8545"/>
    <cellStyle name="Normal 7 3 7" xfId="5049"/>
    <cellStyle name="Normal 7 3_Table 6a UG" xfId="647"/>
    <cellStyle name="Normal 7 4" xfId="648"/>
    <cellStyle name="Normal 7 4 2" xfId="2836"/>
    <cellStyle name="Normal 7 4 3" xfId="5475"/>
    <cellStyle name="Normal 7 5" xfId="649"/>
    <cellStyle name="Normal 7 5 10" xfId="6250"/>
    <cellStyle name="Normal 7 5 10 2" xfId="11585"/>
    <cellStyle name="Normal 7 5 11" xfId="6674"/>
    <cellStyle name="Normal 7 5 2" xfId="1634"/>
    <cellStyle name="Normal 7 5 2 2" xfId="2460"/>
    <cellStyle name="Normal 7 5 2 2 2" xfId="8408"/>
    <cellStyle name="Normal 7 5 2 3" xfId="4066"/>
    <cellStyle name="Normal 7 5 2 3 2" xfId="9698"/>
    <cellStyle name="Normal 7 5 2 4" xfId="4958"/>
    <cellStyle name="Normal 7 5 2 4 2" xfId="10580"/>
    <cellStyle name="Normal 7 5 2 5" xfId="7588"/>
    <cellStyle name="Normal 7 5 3" xfId="1150"/>
    <cellStyle name="Normal 7 5 3 2" xfId="3584"/>
    <cellStyle name="Normal 7 5 3 2 2" xfId="9220"/>
    <cellStyle name="Normal 7 5 3 3" xfId="7110"/>
    <cellStyle name="Normal 7 5 4" xfId="1982"/>
    <cellStyle name="Normal 7 5 4 2" xfId="3137"/>
    <cellStyle name="Normal 7 5 4 2 2" xfId="8784"/>
    <cellStyle name="Normal 7 5 4 3" xfId="7930"/>
    <cellStyle name="Normal 7 5 5" xfId="4170"/>
    <cellStyle name="Normal 7 5 5 2" xfId="9796"/>
    <cellStyle name="Normal 7 5 6" xfId="2837"/>
    <cellStyle name="Normal 7 5 6 2" xfId="8547"/>
    <cellStyle name="Normal 7 5 7" xfId="4480"/>
    <cellStyle name="Normal 7 5 7 2" xfId="10102"/>
    <cellStyle name="Normal 7 5 8" xfId="5476"/>
    <cellStyle name="Normal 7 5 8 2" xfId="10850"/>
    <cellStyle name="Normal 7 5 9" xfId="5881"/>
    <cellStyle name="Normal 7 5 9 2" xfId="11218"/>
    <cellStyle name="Normal 7 6" xfId="650"/>
    <cellStyle name="Normal 7 6 2" xfId="2838"/>
    <cellStyle name="Normal 7 6 3" xfId="5477"/>
    <cellStyle name="Normal 7 7" xfId="651"/>
    <cellStyle name="Normal 7 7 2" xfId="2839"/>
    <cellStyle name="Normal 7 7 3" xfId="5478"/>
    <cellStyle name="Normal 7 8" xfId="652"/>
    <cellStyle name="Normal 7 8 2" xfId="2840"/>
    <cellStyle name="Normal 7 8 3" xfId="5479"/>
    <cellStyle name="Normal 7 9" xfId="653"/>
    <cellStyle name="Normal 7 9 2" xfId="2841"/>
    <cellStyle name="Normal 7 9 3" xfId="5480"/>
    <cellStyle name="Normal 7_Table 2 (Current Dollars)" xfId="654"/>
    <cellStyle name="Normal 70" xfId="655"/>
    <cellStyle name="Normal 70 2" xfId="2842"/>
    <cellStyle name="Normal 70 3" xfId="5481"/>
    <cellStyle name="Normal 71" xfId="656"/>
    <cellStyle name="Normal 71 2" xfId="2843"/>
    <cellStyle name="Normal 71 3" xfId="5482"/>
    <cellStyle name="Normal 72" xfId="657"/>
    <cellStyle name="Normal 72 2" xfId="2844"/>
    <cellStyle name="Normal 72 3" xfId="5483"/>
    <cellStyle name="Normal 73" xfId="658"/>
    <cellStyle name="Normal 73 2" xfId="2845"/>
    <cellStyle name="Normal 73 3" xfId="5484"/>
    <cellStyle name="Normal 74" xfId="659"/>
    <cellStyle name="Normal 74 2" xfId="2846"/>
    <cellStyle name="Normal 74 3" xfId="5485"/>
    <cellStyle name="Normal 75" xfId="660"/>
    <cellStyle name="Normal 75 2" xfId="2847"/>
    <cellStyle name="Normal 75 3" xfId="5486"/>
    <cellStyle name="Normal 76" xfId="661"/>
    <cellStyle name="Normal 76 2" xfId="2848"/>
    <cellStyle name="Normal 76 3" xfId="5487"/>
    <cellStyle name="Normal 77" xfId="662"/>
    <cellStyle name="Normal 77 2" xfId="2849"/>
    <cellStyle name="Normal 77 3" xfId="5488"/>
    <cellStyle name="Normal 78" xfId="663"/>
    <cellStyle name="Normal 78 2" xfId="2850"/>
    <cellStyle name="Normal 78 3" xfId="5489"/>
    <cellStyle name="Normal 79" xfId="664"/>
    <cellStyle name="Normal 79 2" xfId="2851"/>
    <cellStyle name="Normal 79 3" xfId="5490"/>
    <cellStyle name="Normal 8" xfId="154"/>
    <cellStyle name="Normal 8 10" xfId="4189"/>
    <cellStyle name="Normal 8 11" xfId="2582"/>
    <cellStyle name="Normal 8 12" xfId="5024"/>
    <cellStyle name="Normal 8 2" xfId="191"/>
    <cellStyle name="Normal 8 2 2" xfId="666"/>
    <cellStyle name="Normal 8 2 2 10" xfId="6675"/>
    <cellStyle name="Normal 8 2 2 2" xfId="1635"/>
    <cellStyle name="Normal 8 2 2 2 2" xfId="2461"/>
    <cellStyle name="Normal 8 2 2 2 2 2" xfId="8409"/>
    <cellStyle name="Normal 8 2 2 2 3" xfId="4067"/>
    <cellStyle name="Normal 8 2 2 2 3 2" xfId="9699"/>
    <cellStyle name="Normal 8 2 2 2 4" xfId="4959"/>
    <cellStyle name="Normal 8 2 2 2 4 2" xfId="10581"/>
    <cellStyle name="Normal 8 2 2 2 5" xfId="7589"/>
    <cellStyle name="Normal 8 2 2 3" xfId="1151"/>
    <cellStyle name="Normal 8 2 2 3 2" xfId="3585"/>
    <cellStyle name="Normal 8 2 2 3 2 2" xfId="9221"/>
    <cellStyle name="Normal 8 2 2 3 3" xfId="7111"/>
    <cellStyle name="Normal 8 2 2 4" xfId="1983"/>
    <cellStyle name="Normal 8 2 2 4 2" xfId="7931"/>
    <cellStyle name="Normal 8 2 2 5" xfId="3138"/>
    <cellStyle name="Normal 8 2 2 5 2" xfId="8785"/>
    <cellStyle name="Normal 8 2 2 6" xfId="4481"/>
    <cellStyle name="Normal 8 2 2 6 2" xfId="10103"/>
    <cellStyle name="Normal 8 2 2 7" xfId="5491"/>
    <cellStyle name="Normal 8 2 2 7 2" xfId="10851"/>
    <cellStyle name="Normal 8 2 2 8" xfId="5882"/>
    <cellStyle name="Normal 8 2 2 8 2" xfId="11219"/>
    <cellStyle name="Normal 8 2 2 9" xfId="6251"/>
    <cellStyle name="Normal 8 2 2 9 2" xfId="11586"/>
    <cellStyle name="Normal 8 2 3" xfId="2931"/>
    <cellStyle name="Normal 8 2 4" xfId="4172"/>
    <cellStyle name="Normal 8 2 4 2" xfId="9797"/>
    <cellStyle name="Normal 8 2 5" xfId="2852"/>
    <cellStyle name="Normal 8 2 5 2" xfId="8548"/>
    <cellStyle name="Normal 8 2 6" xfId="5057"/>
    <cellStyle name="Normal 8 3" xfId="667"/>
    <cellStyle name="Normal 8 3 10" xfId="4482"/>
    <cellStyle name="Normal 8 3 10 2" xfId="10104"/>
    <cellStyle name="Normal 8 3 11" xfId="5492"/>
    <cellStyle name="Normal 8 3 11 2" xfId="10852"/>
    <cellStyle name="Normal 8 3 12" xfId="5883"/>
    <cellStyle name="Normal 8 3 12 2" xfId="11220"/>
    <cellStyle name="Normal 8 3 13" xfId="6252"/>
    <cellStyle name="Normal 8 3 13 2" xfId="11587"/>
    <cellStyle name="Normal 8 3 14" xfId="6676"/>
    <cellStyle name="Normal 8 3 2" xfId="668"/>
    <cellStyle name="Normal 8 3 2 10" xfId="5884"/>
    <cellStyle name="Normal 8 3 2 10 2" xfId="11221"/>
    <cellStyle name="Normal 8 3 2 11" xfId="6253"/>
    <cellStyle name="Normal 8 3 2 11 2" xfId="11588"/>
    <cellStyle name="Normal 8 3 2 12" xfId="6677"/>
    <cellStyle name="Normal 8 3 2 2" xfId="669"/>
    <cellStyle name="Normal 8 3 2 2 10" xfId="6254"/>
    <cellStyle name="Normal 8 3 2 2 10 2" xfId="11589"/>
    <cellStyle name="Normal 8 3 2 2 11" xfId="6678"/>
    <cellStyle name="Normal 8 3 2 2 2" xfId="1638"/>
    <cellStyle name="Normal 8 3 2 2 2 2" xfId="2464"/>
    <cellStyle name="Normal 8 3 2 2 2 2 2" xfId="8412"/>
    <cellStyle name="Normal 8 3 2 2 2 3" xfId="4070"/>
    <cellStyle name="Normal 8 3 2 2 2 3 2" xfId="9702"/>
    <cellStyle name="Normal 8 3 2 2 2 4" xfId="4962"/>
    <cellStyle name="Normal 8 3 2 2 2 4 2" xfId="10584"/>
    <cellStyle name="Normal 8 3 2 2 2 5" xfId="7592"/>
    <cellStyle name="Normal 8 3 2 2 3" xfId="1154"/>
    <cellStyle name="Normal 8 3 2 2 3 2" xfId="3588"/>
    <cellStyle name="Normal 8 3 2 2 3 2 2" xfId="9224"/>
    <cellStyle name="Normal 8 3 2 2 3 3" xfId="7114"/>
    <cellStyle name="Normal 8 3 2 2 4" xfId="1986"/>
    <cellStyle name="Normal 8 3 2 2 4 2" xfId="3141"/>
    <cellStyle name="Normal 8 3 2 2 4 2 2" xfId="8788"/>
    <cellStyle name="Normal 8 3 2 2 4 3" xfId="7934"/>
    <cellStyle name="Normal 8 3 2 2 5" xfId="4175"/>
    <cellStyle name="Normal 8 3 2 2 5 2" xfId="9800"/>
    <cellStyle name="Normal 8 3 2 2 6" xfId="2855"/>
    <cellStyle name="Normal 8 3 2 2 6 2" xfId="8551"/>
    <cellStyle name="Normal 8 3 2 2 7" xfId="4484"/>
    <cellStyle name="Normal 8 3 2 2 7 2" xfId="10106"/>
    <cellStyle name="Normal 8 3 2 2 8" xfId="5494"/>
    <cellStyle name="Normal 8 3 2 2 8 2" xfId="10854"/>
    <cellStyle name="Normal 8 3 2 2 9" xfId="5885"/>
    <cellStyle name="Normal 8 3 2 2 9 2" xfId="11222"/>
    <cellStyle name="Normal 8 3 2 3" xfId="1637"/>
    <cellStyle name="Normal 8 3 2 3 2" xfId="2463"/>
    <cellStyle name="Normal 8 3 2 3 2 2" xfId="8411"/>
    <cellStyle name="Normal 8 3 2 3 3" xfId="4069"/>
    <cellStyle name="Normal 8 3 2 3 3 2" xfId="9701"/>
    <cellStyle name="Normal 8 3 2 3 4" xfId="4961"/>
    <cellStyle name="Normal 8 3 2 3 4 2" xfId="10583"/>
    <cellStyle name="Normal 8 3 2 3 5" xfId="7591"/>
    <cellStyle name="Normal 8 3 2 4" xfId="1153"/>
    <cellStyle name="Normal 8 3 2 4 2" xfId="3587"/>
    <cellStyle name="Normal 8 3 2 4 2 2" xfId="9223"/>
    <cellStyle name="Normal 8 3 2 4 3" xfId="7113"/>
    <cellStyle name="Normal 8 3 2 5" xfId="1985"/>
    <cellStyle name="Normal 8 3 2 5 2" xfId="3140"/>
    <cellStyle name="Normal 8 3 2 5 2 2" xfId="8787"/>
    <cellStyle name="Normal 8 3 2 5 3" xfId="7933"/>
    <cellStyle name="Normal 8 3 2 6" xfId="4174"/>
    <cellStyle name="Normal 8 3 2 6 2" xfId="9799"/>
    <cellStyle name="Normal 8 3 2 7" xfId="2854"/>
    <cellStyle name="Normal 8 3 2 7 2" xfId="8550"/>
    <cellStyle name="Normal 8 3 2 8" xfId="4483"/>
    <cellStyle name="Normal 8 3 2 8 2" xfId="10105"/>
    <cellStyle name="Normal 8 3 2 9" xfId="5493"/>
    <cellStyle name="Normal 8 3 2 9 2" xfId="10853"/>
    <cellStyle name="Normal 8 3 2_Table 6a UG" xfId="670"/>
    <cellStyle name="Normal 8 3 3" xfId="671"/>
    <cellStyle name="Normal 8 3 3 2" xfId="2856"/>
    <cellStyle name="Normal 8 3 3 3" xfId="5495"/>
    <cellStyle name="Normal 8 3 4" xfId="672"/>
    <cellStyle name="Normal 8 3 4 10" xfId="6255"/>
    <cellStyle name="Normal 8 3 4 10 2" xfId="11590"/>
    <cellStyle name="Normal 8 3 4 11" xfId="6679"/>
    <cellStyle name="Normal 8 3 4 2" xfId="1639"/>
    <cellStyle name="Normal 8 3 4 2 2" xfId="2465"/>
    <cellStyle name="Normal 8 3 4 2 2 2" xfId="8413"/>
    <cellStyle name="Normal 8 3 4 2 3" xfId="4071"/>
    <cellStyle name="Normal 8 3 4 2 3 2" xfId="9703"/>
    <cellStyle name="Normal 8 3 4 2 4" xfId="4963"/>
    <cellStyle name="Normal 8 3 4 2 4 2" xfId="10585"/>
    <cellStyle name="Normal 8 3 4 2 5" xfId="7593"/>
    <cellStyle name="Normal 8 3 4 3" xfId="1155"/>
    <cellStyle name="Normal 8 3 4 3 2" xfId="3589"/>
    <cellStyle name="Normal 8 3 4 3 2 2" xfId="9225"/>
    <cellStyle name="Normal 8 3 4 3 3" xfId="7115"/>
    <cellStyle name="Normal 8 3 4 4" xfId="1987"/>
    <cellStyle name="Normal 8 3 4 4 2" xfId="3142"/>
    <cellStyle name="Normal 8 3 4 4 2 2" xfId="8789"/>
    <cellStyle name="Normal 8 3 4 4 3" xfId="7935"/>
    <cellStyle name="Normal 8 3 4 5" xfId="4176"/>
    <cellStyle name="Normal 8 3 4 5 2" xfId="9801"/>
    <cellStyle name="Normal 8 3 4 6" xfId="2857"/>
    <cellStyle name="Normal 8 3 4 6 2" xfId="8552"/>
    <cellStyle name="Normal 8 3 4 7" xfId="4485"/>
    <cellStyle name="Normal 8 3 4 7 2" xfId="10107"/>
    <cellStyle name="Normal 8 3 4 8" xfId="5496"/>
    <cellStyle name="Normal 8 3 4 8 2" xfId="10855"/>
    <cellStyle name="Normal 8 3 4 9" xfId="5886"/>
    <cellStyle name="Normal 8 3 4 9 2" xfId="11223"/>
    <cellStyle name="Normal 8 3 5" xfId="1636"/>
    <cellStyle name="Normal 8 3 5 2" xfId="2462"/>
    <cellStyle name="Normal 8 3 5 2 2" xfId="8410"/>
    <cellStyle name="Normal 8 3 5 3" xfId="4068"/>
    <cellStyle name="Normal 8 3 5 3 2" xfId="9700"/>
    <cellStyle name="Normal 8 3 5 4" xfId="4960"/>
    <cellStyle name="Normal 8 3 5 4 2" xfId="10582"/>
    <cellStyle name="Normal 8 3 5 5" xfId="7590"/>
    <cellStyle name="Normal 8 3 6" xfId="1152"/>
    <cellStyle name="Normal 8 3 6 2" xfId="3586"/>
    <cellStyle name="Normal 8 3 6 2 2" xfId="9222"/>
    <cellStyle name="Normal 8 3 6 3" xfId="7112"/>
    <cellStyle name="Normal 8 3 7" xfId="1984"/>
    <cellStyle name="Normal 8 3 7 2" xfId="3139"/>
    <cellStyle name="Normal 8 3 7 2 2" xfId="8786"/>
    <cellStyle name="Normal 8 3 7 3" xfId="7932"/>
    <cellStyle name="Normal 8 3 8" xfId="4173"/>
    <cellStyle name="Normal 8 3 8 2" xfId="9798"/>
    <cellStyle name="Normal 8 3 9" xfId="2853"/>
    <cellStyle name="Normal 8 3 9 2" xfId="8549"/>
    <cellStyle name="Normal 8 3_Table 2 (Current Dollars)" xfId="673"/>
    <cellStyle name="Normal 8 4" xfId="674"/>
    <cellStyle name="Normal 8 4 10" xfId="5887"/>
    <cellStyle name="Normal 8 4 10 2" xfId="11224"/>
    <cellStyle name="Normal 8 4 11" xfId="6256"/>
    <cellStyle name="Normal 8 4 11 2" xfId="11591"/>
    <cellStyle name="Normal 8 4 12" xfId="6680"/>
    <cellStyle name="Normal 8 4 2" xfId="675"/>
    <cellStyle name="Normal 8 4 2 10" xfId="6257"/>
    <cellStyle name="Normal 8 4 2 10 2" xfId="11592"/>
    <cellStyle name="Normal 8 4 2 11" xfId="6681"/>
    <cellStyle name="Normal 8 4 2 2" xfId="1641"/>
    <cellStyle name="Normal 8 4 2 2 2" xfId="2467"/>
    <cellStyle name="Normal 8 4 2 2 2 2" xfId="8415"/>
    <cellStyle name="Normal 8 4 2 2 3" xfId="4073"/>
    <cellStyle name="Normal 8 4 2 2 3 2" xfId="9705"/>
    <cellStyle name="Normal 8 4 2 2 4" xfId="4965"/>
    <cellStyle name="Normal 8 4 2 2 4 2" xfId="10587"/>
    <cellStyle name="Normal 8 4 2 2 5" xfId="7595"/>
    <cellStyle name="Normal 8 4 2 3" xfId="1157"/>
    <cellStyle name="Normal 8 4 2 3 2" xfId="3591"/>
    <cellStyle name="Normal 8 4 2 3 2 2" xfId="9227"/>
    <cellStyle name="Normal 8 4 2 3 3" xfId="7117"/>
    <cellStyle name="Normal 8 4 2 4" xfId="1989"/>
    <cellStyle name="Normal 8 4 2 4 2" xfId="3144"/>
    <cellStyle name="Normal 8 4 2 4 2 2" xfId="8791"/>
    <cellStyle name="Normal 8 4 2 4 3" xfId="7937"/>
    <cellStyle name="Normal 8 4 2 5" xfId="4178"/>
    <cellStyle name="Normal 8 4 2 5 2" xfId="9803"/>
    <cellStyle name="Normal 8 4 2 6" xfId="2859"/>
    <cellStyle name="Normal 8 4 2 6 2" xfId="8554"/>
    <cellStyle name="Normal 8 4 2 7" xfId="4487"/>
    <cellStyle name="Normal 8 4 2 7 2" xfId="10109"/>
    <cellStyle name="Normal 8 4 2 8" xfId="5498"/>
    <cellStyle name="Normal 8 4 2 8 2" xfId="10857"/>
    <cellStyle name="Normal 8 4 2 9" xfId="5888"/>
    <cellStyle name="Normal 8 4 2 9 2" xfId="11225"/>
    <cellStyle name="Normal 8 4 3" xfId="1640"/>
    <cellStyle name="Normal 8 4 3 2" xfId="2466"/>
    <cellStyle name="Normal 8 4 3 2 2" xfId="8414"/>
    <cellStyle name="Normal 8 4 3 3" xfId="4072"/>
    <cellStyle name="Normal 8 4 3 3 2" xfId="9704"/>
    <cellStyle name="Normal 8 4 3 4" xfId="4964"/>
    <cellStyle name="Normal 8 4 3 4 2" xfId="10586"/>
    <cellStyle name="Normal 8 4 3 5" xfId="7594"/>
    <cellStyle name="Normal 8 4 4" xfId="1156"/>
    <cellStyle name="Normal 8 4 4 2" xfId="3590"/>
    <cellStyle name="Normal 8 4 4 2 2" xfId="9226"/>
    <cellStyle name="Normal 8 4 4 3" xfId="7116"/>
    <cellStyle name="Normal 8 4 5" xfId="1988"/>
    <cellStyle name="Normal 8 4 5 2" xfId="3143"/>
    <cellStyle name="Normal 8 4 5 2 2" xfId="8790"/>
    <cellStyle name="Normal 8 4 5 3" xfId="7936"/>
    <cellStyle name="Normal 8 4 6" xfId="4177"/>
    <cellStyle name="Normal 8 4 6 2" xfId="9802"/>
    <cellStyle name="Normal 8 4 7" xfId="2858"/>
    <cellStyle name="Normal 8 4 7 2" xfId="8553"/>
    <cellStyle name="Normal 8 4 8" xfId="4486"/>
    <cellStyle name="Normal 8 4 8 2" xfId="10108"/>
    <cellStyle name="Normal 8 4 9" xfId="5497"/>
    <cellStyle name="Normal 8 4 9 2" xfId="10856"/>
    <cellStyle name="Normal 8 4_Table 6a UG" xfId="676"/>
    <cellStyle name="Normal 8 5" xfId="677"/>
    <cellStyle name="Normal 8 5 2" xfId="2860"/>
    <cellStyle name="Normal 8 5 3" xfId="5499"/>
    <cellStyle name="Normal 8 6" xfId="678"/>
    <cellStyle name="Normal 8 6 10" xfId="6258"/>
    <cellStyle name="Normal 8 6 10 2" xfId="11593"/>
    <cellStyle name="Normal 8 6 11" xfId="6682"/>
    <cellStyle name="Normal 8 6 2" xfId="1642"/>
    <cellStyle name="Normal 8 6 2 2" xfId="2468"/>
    <cellStyle name="Normal 8 6 2 2 2" xfId="8416"/>
    <cellStyle name="Normal 8 6 2 3" xfId="4074"/>
    <cellStyle name="Normal 8 6 2 3 2" xfId="9706"/>
    <cellStyle name="Normal 8 6 2 4" xfId="4966"/>
    <cellStyle name="Normal 8 6 2 4 2" xfId="10588"/>
    <cellStyle name="Normal 8 6 2 5" xfId="7596"/>
    <cellStyle name="Normal 8 6 3" xfId="1158"/>
    <cellStyle name="Normal 8 6 3 2" xfId="3592"/>
    <cellStyle name="Normal 8 6 3 2 2" xfId="9228"/>
    <cellStyle name="Normal 8 6 3 3" xfId="7118"/>
    <cellStyle name="Normal 8 6 4" xfId="1990"/>
    <cellStyle name="Normal 8 6 4 2" xfId="3145"/>
    <cellStyle name="Normal 8 6 4 2 2" xfId="8792"/>
    <cellStyle name="Normal 8 6 4 3" xfId="7938"/>
    <cellStyle name="Normal 8 6 5" xfId="4179"/>
    <cellStyle name="Normal 8 6 5 2" xfId="9804"/>
    <cellStyle name="Normal 8 6 6" xfId="2861"/>
    <cellStyle name="Normal 8 6 6 2" xfId="8555"/>
    <cellStyle name="Normal 8 6 7" xfId="4488"/>
    <cellStyle name="Normal 8 6 7 2" xfId="10110"/>
    <cellStyle name="Normal 8 6 8" xfId="5500"/>
    <cellStyle name="Normal 8 6 8 2" xfId="10858"/>
    <cellStyle name="Normal 8 6 9" xfId="5889"/>
    <cellStyle name="Normal 8 6 9 2" xfId="11226"/>
    <cellStyle name="Normal 8 7" xfId="679"/>
    <cellStyle name="Normal 8 7 10" xfId="6259"/>
    <cellStyle name="Normal 8 7 10 2" xfId="11594"/>
    <cellStyle name="Normal 8 7 11" xfId="6683"/>
    <cellStyle name="Normal 8 7 2" xfId="1643"/>
    <cellStyle name="Normal 8 7 2 2" xfId="2469"/>
    <cellStyle name="Normal 8 7 2 2 2" xfId="8417"/>
    <cellStyle name="Normal 8 7 2 3" xfId="4075"/>
    <cellStyle name="Normal 8 7 2 3 2" xfId="9707"/>
    <cellStyle name="Normal 8 7 2 4" xfId="4967"/>
    <cellStyle name="Normal 8 7 2 4 2" xfId="10589"/>
    <cellStyle name="Normal 8 7 2 5" xfId="7597"/>
    <cellStyle name="Normal 8 7 3" xfId="1159"/>
    <cellStyle name="Normal 8 7 3 2" xfId="3593"/>
    <cellStyle name="Normal 8 7 3 2 2" xfId="9229"/>
    <cellStyle name="Normal 8 7 3 3" xfId="7119"/>
    <cellStyle name="Normal 8 7 4" xfId="1991"/>
    <cellStyle name="Normal 8 7 4 2" xfId="3146"/>
    <cellStyle name="Normal 8 7 4 2 2" xfId="8793"/>
    <cellStyle name="Normal 8 7 4 3" xfId="7939"/>
    <cellStyle name="Normal 8 7 5" xfId="4180"/>
    <cellStyle name="Normal 8 7 5 2" xfId="9805"/>
    <cellStyle name="Normal 8 7 6" xfId="2862"/>
    <cellStyle name="Normal 8 7 6 2" xfId="8556"/>
    <cellStyle name="Normal 8 7 7" xfId="4489"/>
    <cellStyle name="Normal 8 7 7 2" xfId="10111"/>
    <cellStyle name="Normal 8 7 8" xfId="5501"/>
    <cellStyle name="Normal 8 7 8 2" xfId="10859"/>
    <cellStyle name="Normal 8 7 9" xfId="5890"/>
    <cellStyle name="Normal 8 7 9 2" xfId="11227"/>
    <cellStyle name="Normal 8 8" xfId="665"/>
    <cellStyle name="Normal 8 9" xfId="4171"/>
    <cellStyle name="Normal 8_Table 2 (Current Dollars)" xfId="680"/>
    <cellStyle name="Normal 80" xfId="681"/>
    <cellStyle name="Normal 80 2" xfId="2863"/>
    <cellStyle name="Normal 80 3" xfId="5502"/>
    <cellStyle name="Normal 81" xfId="682"/>
    <cellStyle name="Normal 81 2" xfId="2864"/>
    <cellStyle name="Normal 81 3" xfId="5503"/>
    <cellStyle name="Normal 82" xfId="683"/>
    <cellStyle name="Normal 82 2" xfId="2865"/>
    <cellStyle name="Normal 82 3" xfId="5504"/>
    <cellStyle name="Normal 83" xfId="684"/>
    <cellStyle name="Normal 83 2" xfId="2866"/>
    <cellStyle name="Normal 83 3" xfId="5505"/>
    <cellStyle name="Normal 84" xfId="685"/>
    <cellStyle name="Normal 84 2" xfId="2867"/>
    <cellStyle name="Normal 84 3" xfId="5506"/>
    <cellStyle name="Normal 85" xfId="686"/>
    <cellStyle name="Normal 85 2" xfId="2868"/>
    <cellStyle name="Normal 85 3" xfId="5507"/>
    <cellStyle name="Normal 86" xfId="687"/>
    <cellStyle name="Normal 86 2" xfId="2869"/>
    <cellStyle name="Normal 86 3" xfId="5508"/>
    <cellStyle name="Normal 87" xfId="688"/>
    <cellStyle name="Normal 87 2" xfId="2870"/>
    <cellStyle name="Normal 87 3" xfId="5509"/>
    <cellStyle name="Normal 88" xfId="419"/>
    <cellStyle name="Normal 88 10" xfId="6637"/>
    <cellStyle name="Normal 88 2" xfId="1597"/>
    <cellStyle name="Normal 88 2 2" xfId="2423"/>
    <cellStyle name="Normal 88 2 2 2" xfId="8371"/>
    <cellStyle name="Normal 88 2 3" xfId="4029"/>
    <cellStyle name="Normal 88 2 3 2" xfId="9661"/>
    <cellStyle name="Normal 88 2 4" xfId="4921"/>
    <cellStyle name="Normal 88 2 4 2" xfId="10543"/>
    <cellStyle name="Normal 88 2 5" xfId="7551"/>
    <cellStyle name="Normal 88 3" xfId="1111"/>
    <cellStyle name="Normal 88 3 2" xfId="3545"/>
    <cellStyle name="Normal 88 3 2 2" xfId="9183"/>
    <cellStyle name="Normal 88 3 3" xfId="7073"/>
    <cellStyle name="Normal 88 4" xfId="1945"/>
    <cellStyle name="Normal 88 4 2" xfId="3097"/>
    <cellStyle name="Normal 88 4 2 2" xfId="8747"/>
    <cellStyle name="Normal 88 4 3" xfId="7893"/>
    <cellStyle name="Normal 88 5" xfId="2671"/>
    <cellStyle name="Normal 88 5 2" xfId="8510"/>
    <cellStyle name="Normal 88 6" xfId="4443"/>
    <cellStyle name="Normal 88 6 2" xfId="10065"/>
    <cellStyle name="Normal 88 7" xfId="5310"/>
    <cellStyle name="Normal 88 7 2" xfId="10812"/>
    <cellStyle name="Normal 88 8" xfId="5844"/>
    <cellStyle name="Normal 88 8 2" xfId="11181"/>
    <cellStyle name="Normal 88 9" xfId="6213"/>
    <cellStyle name="Normal 88 9 2" xfId="11548"/>
    <cellStyle name="Normal 89" xfId="931"/>
    <cellStyle name="Normal 89 2" xfId="1176"/>
    <cellStyle name="Normal 89 2 2" xfId="3609"/>
    <cellStyle name="Normal 89 3" xfId="3365"/>
    <cellStyle name="Normal 9" xfId="186"/>
    <cellStyle name="Normal 9 2" xfId="217"/>
    <cellStyle name="Normal 9 2 2" xfId="690"/>
    <cellStyle name="Normal 9 2 2 10" xfId="6684"/>
    <cellStyle name="Normal 9 2 2 2" xfId="1644"/>
    <cellStyle name="Normal 9 2 2 2 2" xfId="2470"/>
    <cellStyle name="Normal 9 2 2 2 2 2" xfId="8418"/>
    <cellStyle name="Normal 9 2 2 2 3" xfId="4076"/>
    <cellStyle name="Normal 9 2 2 2 3 2" xfId="9708"/>
    <cellStyle name="Normal 9 2 2 2 4" xfId="4968"/>
    <cellStyle name="Normal 9 2 2 2 4 2" xfId="10590"/>
    <cellStyle name="Normal 9 2 2 2 5" xfId="7598"/>
    <cellStyle name="Normal 9 2 2 3" xfId="1160"/>
    <cellStyle name="Normal 9 2 2 3 2" xfId="3594"/>
    <cellStyle name="Normal 9 2 2 3 2 2" xfId="9230"/>
    <cellStyle name="Normal 9 2 2 3 3" xfId="7120"/>
    <cellStyle name="Normal 9 2 2 4" xfId="1992"/>
    <cellStyle name="Normal 9 2 2 4 2" xfId="7940"/>
    <cellStyle name="Normal 9 2 2 5" xfId="3148"/>
    <cellStyle name="Normal 9 2 2 5 2" xfId="8794"/>
    <cellStyle name="Normal 9 2 2 6" xfId="4490"/>
    <cellStyle name="Normal 9 2 2 6 2" xfId="10112"/>
    <cellStyle name="Normal 9 2 2 7" xfId="5511"/>
    <cellStyle name="Normal 9 2 2 7 2" xfId="10860"/>
    <cellStyle name="Normal 9 2 2 8" xfId="5891"/>
    <cellStyle name="Normal 9 2 2 8 2" xfId="11228"/>
    <cellStyle name="Normal 9 2 2 9" xfId="6260"/>
    <cellStyle name="Normal 9 2 2 9 2" xfId="11595"/>
    <cellStyle name="Normal 9 2 3" xfId="2957"/>
    <cellStyle name="Normal 9 2 4" xfId="4181"/>
    <cellStyle name="Normal 9 2 4 2" xfId="9806"/>
    <cellStyle name="Normal 9 2 5" xfId="2872"/>
    <cellStyle name="Normal 9 2 5 2" xfId="8557"/>
    <cellStyle name="Normal 9 2 6" xfId="5083"/>
    <cellStyle name="Normal 9 3" xfId="689"/>
    <cellStyle name="Normal 9 3 2" xfId="2871"/>
    <cellStyle name="Normal 9 3 3" xfId="5510"/>
    <cellStyle name="Normal 9 4" xfId="388"/>
    <cellStyle name="Normal 9 4 2" xfId="3085"/>
    <cellStyle name="Normal 9 4 3" xfId="5280"/>
    <cellStyle name="Normal 9 5" xfId="960"/>
    <cellStyle name="Normal 9 5 2" xfId="3394"/>
    <cellStyle name="Normal 9 6" xfId="2926"/>
    <cellStyle name="Normal 9 7" xfId="2601"/>
    <cellStyle name="Normal 9 8" xfId="5052"/>
    <cellStyle name="Normal 90" xfId="1170"/>
    <cellStyle name="Normal 90 2" xfId="3603"/>
    <cellStyle name="Normal 91" xfId="1188"/>
    <cellStyle name="Normal 91 2" xfId="3620"/>
    <cellStyle name="Normal 92" xfId="1189"/>
    <cellStyle name="Normal 92 2" xfId="3621"/>
    <cellStyle name="Normal 93" xfId="852"/>
    <cellStyle name="Normal 93 2" xfId="3286"/>
    <cellStyle name="Normal 94" xfId="869"/>
    <cellStyle name="Normal 94 2" xfId="3303"/>
    <cellStyle name="Normal 95" xfId="1144"/>
    <cellStyle name="Normal 95 2" xfId="3578"/>
    <cellStyle name="Normal 96" xfId="1683"/>
    <cellStyle name="Normal 96 2" xfId="2893"/>
    <cellStyle name="Normal 97" xfId="1688"/>
    <cellStyle name="Normal 97 2" xfId="3066"/>
    <cellStyle name="Normal 98" xfId="1687"/>
    <cellStyle name="Normal 98 2" xfId="2894"/>
    <cellStyle name="Normal 99" xfId="1690"/>
    <cellStyle name="Normal 99 2" xfId="4115"/>
    <cellStyle name="Note 2" xfId="356"/>
    <cellStyle name="Note 2 2" xfId="693"/>
    <cellStyle name="Note 2 2 2" xfId="2875"/>
    <cellStyle name="Note 2 2 3" xfId="5514"/>
    <cellStyle name="Note 2 3" xfId="692"/>
    <cellStyle name="Note 2 3 10" xfId="6686"/>
    <cellStyle name="Note 2 3 2" xfId="1646"/>
    <cellStyle name="Note 2 3 2 2" xfId="2472"/>
    <cellStyle name="Note 2 3 2 2 2" xfId="8420"/>
    <cellStyle name="Note 2 3 2 3" xfId="4078"/>
    <cellStyle name="Note 2 3 2 3 2" xfId="9710"/>
    <cellStyle name="Note 2 3 2 4" xfId="4970"/>
    <cellStyle name="Note 2 3 2 4 2" xfId="10592"/>
    <cellStyle name="Note 2 3 2 5" xfId="7600"/>
    <cellStyle name="Note 2 3 3" xfId="1162"/>
    <cellStyle name="Note 2 3 3 2" xfId="3596"/>
    <cellStyle name="Note 2 3 3 2 2" xfId="9232"/>
    <cellStyle name="Note 2 3 3 3" xfId="7122"/>
    <cellStyle name="Note 2 3 4" xfId="1994"/>
    <cellStyle name="Note 2 3 4 2" xfId="3150"/>
    <cellStyle name="Note 2 3 4 2 2" xfId="8796"/>
    <cellStyle name="Note 2 3 4 3" xfId="7942"/>
    <cellStyle name="Note 2 3 5" xfId="2874"/>
    <cellStyle name="Note 2 3 5 2" xfId="8559"/>
    <cellStyle name="Note 2 3 6" xfId="4492"/>
    <cellStyle name="Note 2 3 6 2" xfId="10114"/>
    <cellStyle name="Note 2 3 7" xfId="5513"/>
    <cellStyle name="Note 2 3 7 2" xfId="10862"/>
    <cellStyle name="Note 2 3 8" xfId="5893"/>
    <cellStyle name="Note 2 3 8 2" xfId="11230"/>
    <cellStyle name="Note 2 3 9" xfId="6262"/>
    <cellStyle name="Note 2 3 9 2" xfId="11597"/>
    <cellStyle name="Note 2 4" xfId="4183"/>
    <cellStyle name="Note 2 4 2" xfId="9808"/>
    <cellStyle name="Note 2 5" xfId="2574"/>
    <cellStyle name="Note 2 6" xfId="5256"/>
    <cellStyle name="Note 3" xfId="691"/>
    <cellStyle name="Note 3 10" xfId="6685"/>
    <cellStyle name="Note 3 2" xfId="1645"/>
    <cellStyle name="Note 3 2 2" xfId="2471"/>
    <cellStyle name="Note 3 2 2 2" xfId="8419"/>
    <cellStyle name="Note 3 2 3" xfId="4077"/>
    <cellStyle name="Note 3 2 3 2" xfId="9709"/>
    <cellStyle name="Note 3 2 4" xfId="4969"/>
    <cellStyle name="Note 3 2 4 2" xfId="10591"/>
    <cellStyle name="Note 3 2 5" xfId="7599"/>
    <cellStyle name="Note 3 3" xfId="1161"/>
    <cellStyle name="Note 3 3 2" xfId="3595"/>
    <cellStyle name="Note 3 3 2 2" xfId="9231"/>
    <cellStyle name="Note 3 3 3" xfId="7121"/>
    <cellStyle name="Note 3 4" xfId="1993"/>
    <cellStyle name="Note 3 4 2" xfId="3149"/>
    <cellStyle name="Note 3 4 2 2" xfId="8795"/>
    <cellStyle name="Note 3 4 3" xfId="7941"/>
    <cellStyle name="Note 3 5" xfId="2873"/>
    <cellStyle name="Note 3 5 2" xfId="8558"/>
    <cellStyle name="Note 3 6" xfId="4491"/>
    <cellStyle name="Note 3 6 2" xfId="10113"/>
    <cellStyle name="Note 3 7" xfId="5512"/>
    <cellStyle name="Note 3 7 2" xfId="10861"/>
    <cellStyle name="Note 3 8" xfId="5892"/>
    <cellStyle name="Note 3 8 2" xfId="11229"/>
    <cellStyle name="Note 3 9" xfId="6261"/>
    <cellStyle name="Note 3 9 2" xfId="11596"/>
    <cellStyle name="Note 4" xfId="4182"/>
    <cellStyle name="Note 4 2" xfId="9807"/>
    <cellStyle name="Output" xfId="13" builtinId="21" customBuiltin="1"/>
    <cellStyle name="Output 2" xfId="53"/>
    <cellStyle name="Output 2 2" xfId="694"/>
    <cellStyle name="Output 2 2 2" xfId="2876"/>
    <cellStyle name="Output 2 2 3" xfId="5515"/>
    <cellStyle name="Output 2 3" xfId="2575"/>
    <cellStyle name="Output 2 4" xfId="5257"/>
    <cellStyle name="Output 2 5" xfId="357"/>
    <cellStyle name="Output 3" xfId="2640"/>
    <cellStyle name="Output 4" xfId="5171"/>
    <cellStyle name="Percent" xfId="3" builtinId="5"/>
    <cellStyle name="Percent 10" xfId="3155"/>
    <cellStyle name="Percent 11" xfId="4184"/>
    <cellStyle name="Percent 11 2" xfId="9809"/>
    <cellStyle name="Percent 12" xfId="6267"/>
    <cellStyle name="Percent 13" xfId="721"/>
    <cellStyle name="Percent 14" xfId="105"/>
    <cellStyle name="Percent 14 2" xfId="6453"/>
    <cellStyle name="Percent 15" xfId="97"/>
    <cellStyle name="Percent 2" xfId="103"/>
    <cellStyle name="Percent 2 2" xfId="143"/>
    <cellStyle name="Percent 2 2 2" xfId="698"/>
    <cellStyle name="Percent 2 2 2 2" xfId="699"/>
    <cellStyle name="Percent 2 2 3" xfId="697"/>
    <cellStyle name="Percent 2 3" xfId="368"/>
    <cellStyle name="Percent 2 3 2" xfId="700"/>
    <cellStyle name="Percent 2 4" xfId="364"/>
    <cellStyle name="Percent 2 4 2" xfId="701"/>
    <cellStyle name="Percent 2 5" xfId="702"/>
    <cellStyle name="Percent 2 6" xfId="696"/>
    <cellStyle name="Percent 2 7" xfId="109"/>
    <cellStyle name="Percent 3" xfId="128"/>
    <cellStyle name="Percent 3 2" xfId="129"/>
    <cellStyle name="Percent 3 2 2" xfId="417"/>
    <cellStyle name="Percent 3 2 2 10" xfId="6635"/>
    <cellStyle name="Percent 3 2 2 2" xfId="1595"/>
    <cellStyle name="Percent 3 2 2 2 2" xfId="2421"/>
    <cellStyle name="Percent 3 2 2 2 2 2" xfId="8369"/>
    <cellStyle name="Percent 3 2 2 2 3" xfId="4027"/>
    <cellStyle name="Percent 3 2 2 2 3 2" xfId="9659"/>
    <cellStyle name="Percent 3 2 2 2 4" xfId="4919"/>
    <cellStyle name="Percent 3 2 2 2 4 2" xfId="10541"/>
    <cellStyle name="Percent 3 2 2 2 5" xfId="7549"/>
    <cellStyle name="Percent 3 2 2 3" xfId="1109"/>
    <cellStyle name="Percent 3 2 2 3 2" xfId="3543"/>
    <cellStyle name="Percent 3 2 2 3 2 2" xfId="9181"/>
    <cellStyle name="Percent 3 2 2 3 3" xfId="7071"/>
    <cellStyle name="Percent 3 2 2 4" xfId="1943"/>
    <cellStyle name="Percent 3 2 2 4 2" xfId="3095"/>
    <cellStyle name="Percent 3 2 2 4 2 2" xfId="8745"/>
    <cellStyle name="Percent 3 2 2 4 3" xfId="7891"/>
    <cellStyle name="Percent 3 2 2 5" xfId="2629"/>
    <cellStyle name="Percent 3 2 2 5 2" xfId="8496"/>
    <cellStyle name="Percent 3 2 2 6" xfId="4441"/>
    <cellStyle name="Percent 3 2 2 6 2" xfId="10063"/>
    <cellStyle name="Percent 3 2 2 7" xfId="5308"/>
    <cellStyle name="Percent 3 2 2 7 2" xfId="10810"/>
    <cellStyle name="Percent 3 2 2 8" xfId="5842"/>
    <cellStyle name="Percent 3 2 2 8 2" xfId="11179"/>
    <cellStyle name="Percent 3 2 2 9" xfId="6211"/>
    <cellStyle name="Percent 3 2 2 9 2" xfId="11546"/>
    <cellStyle name="Percent 3 2 3" xfId="704"/>
    <cellStyle name="Percent 3 2 3 10" xfId="6688"/>
    <cellStyle name="Percent 3 2 3 2" xfId="1648"/>
    <cellStyle name="Percent 3 2 3 2 2" xfId="2474"/>
    <cellStyle name="Percent 3 2 3 2 2 2" xfId="8422"/>
    <cellStyle name="Percent 3 2 3 2 3" xfId="4080"/>
    <cellStyle name="Percent 3 2 3 2 3 2" xfId="9712"/>
    <cellStyle name="Percent 3 2 3 2 4" xfId="4972"/>
    <cellStyle name="Percent 3 2 3 2 4 2" xfId="10594"/>
    <cellStyle name="Percent 3 2 3 2 5" xfId="7602"/>
    <cellStyle name="Percent 3 2 3 3" xfId="1164"/>
    <cellStyle name="Percent 3 2 3 3 2" xfId="3598"/>
    <cellStyle name="Percent 3 2 3 3 2 2" xfId="9234"/>
    <cellStyle name="Percent 3 2 3 3 3" xfId="7124"/>
    <cellStyle name="Percent 3 2 3 4" xfId="1996"/>
    <cellStyle name="Percent 3 2 3 4 2" xfId="3152"/>
    <cellStyle name="Percent 3 2 3 4 2 2" xfId="8798"/>
    <cellStyle name="Percent 3 2 3 4 3" xfId="7944"/>
    <cellStyle name="Percent 3 2 3 5" xfId="2878"/>
    <cellStyle name="Percent 3 2 3 5 2" xfId="8561"/>
    <cellStyle name="Percent 3 2 3 6" xfId="4494"/>
    <cellStyle name="Percent 3 2 3 6 2" xfId="10116"/>
    <cellStyle name="Percent 3 2 3 7" xfId="5517"/>
    <cellStyle name="Percent 3 2 3 7 2" xfId="10864"/>
    <cellStyle name="Percent 3 2 3 8" xfId="5895"/>
    <cellStyle name="Percent 3 2 3 8 2" xfId="11232"/>
    <cellStyle name="Percent 3 2 3 9" xfId="6264"/>
    <cellStyle name="Percent 3 2 3 9 2" xfId="11599"/>
    <cellStyle name="Percent 3 2 4" xfId="4185"/>
    <cellStyle name="Percent 3 2 4 2" xfId="9810"/>
    <cellStyle name="Percent 3 3" xfId="418"/>
    <cellStyle name="Percent 3 3 10" xfId="5843"/>
    <cellStyle name="Percent 3 3 10 2" xfId="11180"/>
    <cellStyle name="Percent 3 3 11" xfId="6212"/>
    <cellStyle name="Percent 3 3 11 2" xfId="11547"/>
    <cellStyle name="Percent 3 3 12" xfId="6636"/>
    <cellStyle name="Percent 3 3 2" xfId="705"/>
    <cellStyle name="Percent 3 3 2 10" xfId="6689"/>
    <cellStyle name="Percent 3 3 2 2" xfId="1649"/>
    <cellStyle name="Percent 3 3 2 2 2" xfId="2475"/>
    <cellStyle name="Percent 3 3 2 2 2 2" xfId="8423"/>
    <cellStyle name="Percent 3 3 2 2 3" xfId="4081"/>
    <cellStyle name="Percent 3 3 2 2 3 2" xfId="9713"/>
    <cellStyle name="Percent 3 3 2 2 4" xfId="4973"/>
    <cellStyle name="Percent 3 3 2 2 4 2" xfId="10595"/>
    <cellStyle name="Percent 3 3 2 2 5" xfId="7603"/>
    <cellStyle name="Percent 3 3 2 3" xfId="1165"/>
    <cellStyle name="Percent 3 3 2 3 2" xfId="3599"/>
    <cellStyle name="Percent 3 3 2 3 2 2" xfId="9235"/>
    <cellStyle name="Percent 3 3 2 3 3" xfId="7125"/>
    <cellStyle name="Percent 3 3 2 4" xfId="1997"/>
    <cellStyle name="Percent 3 3 2 4 2" xfId="3153"/>
    <cellStyle name="Percent 3 3 2 4 2 2" xfId="8799"/>
    <cellStyle name="Percent 3 3 2 4 3" xfId="7945"/>
    <cellStyle name="Percent 3 3 2 5" xfId="2879"/>
    <cellStyle name="Percent 3 3 2 5 2" xfId="8562"/>
    <cellStyle name="Percent 3 3 2 6" xfId="4495"/>
    <cellStyle name="Percent 3 3 2 6 2" xfId="10117"/>
    <cellStyle name="Percent 3 3 2 7" xfId="5518"/>
    <cellStyle name="Percent 3 3 2 7 2" xfId="10865"/>
    <cellStyle name="Percent 3 3 2 8" xfId="5896"/>
    <cellStyle name="Percent 3 3 2 8 2" xfId="11233"/>
    <cellStyle name="Percent 3 3 2 9" xfId="6265"/>
    <cellStyle name="Percent 3 3 2 9 2" xfId="11600"/>
    <cellStyle name="Percent 3 3 3" xfId="1596"/>
    <cellStyle name="Percent 3 3 3 2" xfId="2422"/>
    <cellStyle name="Percent 3 3 3 2 2" xfId="8370"/>
    <cellStyle name="Percent 3 3 3 3" xfId="4028"/>
    <cellStyle name="Percent 3 3 3 3 2" xfId="9660"/>
    <cellStyle name="Percent 3 3 3 4" xfId="4920"/>
    <cellStyle name="Percent 3 3 3 4 2" xfId="10542"/>
    <cellStyle name="Percent 3 3 3 5" xfId="7550"/>
    <cellStyle name="Percent 3 3 4" xfId="1110"/>
    <cellStyle name="Percent 3 3 4 2" xfId="3544"/>
    <cellStyle name="Percent 3 3 4 2 2" xfId="9182"/>
    <cellStyle name="Percent 3 3 4 3" xfId="7072"/>
    <cellStyle name="Percent 3 3 5" xfId="1944"/>
    <cellStyle name="Percent 3 3 5 2" xfId="3096"/>
    <cellStyle name="Percent 3 3 5 2 2" xfId="8746"/>
    <cellStyle name="Percent 3 3 5 3" xfId="7892"/>
    <cellStyle name="Percent 3 3 6" xfId="4186"/>
    <cellStyle name="Percent 3 3 6 2" xfId="9811"/>
    <cellStyle name="Percent 3 3 7" xfId="2630"/>
    <cellStyle name="Percent 3 3 7 2" xfId="8497"/>
    <cellStyle name="Percent 3 3 8" xfId="4442"/>
    <cellStyle name="Percent 3 3 8 2" xfId="10064"/>
    <cellStyle name="Percent 3 3 9" xfId="5309"/>
    <cellStyle name="Percent 3 3 9 2" xfId="10811"/>
    <cellStyle name="Percent 3 4" xfId="706"/>
    <cellStyle name="Percent 3 5" xfId="703"/>
    <cellStyle name="Percent 4" xfId="130"/>
    <cellStyle name="Percent 4 2" xfId="148"/>
    <cellStyle name="Percent 4 2 2" xfId="707"/>
    <cellStyle name="Percent 4 3" xfId="142"/>
    <cellStyle name="Percent 5" xfId="150"/>
    <cellStyle name="Percent 5 10" xfId="4187"/>
    <cellStyle name="Percent 5 10 2" xfId="9812"/>
    <cellStyle name="Percent 5 11" xfId="5020"/>
    <cellStyle name="Percent 5 11 2" xfId="10630"/>
    <cellStyle name="Percent 5 12" xfId="5662"/>
    <cellStyle name="Percent 5 12 2" xfId="10999"/>
    <cellStyle name="Percent 5 13" xfId="6030"/>
    <cellStyle name="Percent 5 13 2" xfId="11366"/>
    <cellStyle name="Percent 5 14" xfId="6467"/>
    <cellStyle name="Percent 5 2" xfId="153"/>
    <cellStyle name="Percent 5 2 10" xfId="6032"/>
    <cellStyle name="Percent 5 2 10 2" xfId="11368"/>
    <cellStyle name="Percent 5 2 11" xfId="6469"/>
    <cellStyle name="Percent 5 2 2" xfId="163"/>
    <cellStyle name="Percent 5 2 3" xfId="190"/>
    <cellStyle name="Percent 5 2 3 10" xfId="2930"/>
    <cellStyle name="Percent 5 2 3 10 2" xfId="8592"/>
    <cellStyle name="Percent 5 2 3 11" xfId="4296"/>
    <cellStyle name="Percent 5 2 3 11 2" xfId="9918"/>
    <cellStyle name="Percent 5 2 3 12" xfId="5056"/>
    <cellStyle name="Percent 5 2 3 12 2" xfId="10657"/>
    <cellStyle name="Percent 5 2 3 13" xfId="5689"/>
    <cellStyle name="Percent 5 2 3 13 2" xfId="11026"/>
    <cellStyle name="Percent 5 2 3 14" xfId="6057"/>
    <cellStyle name="Percent 5 2 3 14 2" xfId="11393"/>
    <cellStyle name="Percent 5 2 3 15" xfId="6494"/>
    <cellStyle name="Percent 5 2 3 2" xfId="221"/>
    <cellStyle name="Percent 5 2 3 2 10" xfId="4323"/>
    <cellStyle name="Percent 5 2 3 2 10 2" xfId="9945"/>
    <cellStyle name="Percent 5 2 3 2 11" xfId="5087"/>
    <cellStyle name="Percent 5 2 3 2 11 2" xfId="10684"/>
    <cellStyle name="Percent 5 2 3 2 12" xfId="5716"/>
    <cellStyle name="Percent 5 2 3 2 12 2" xfId="11053"/>
    <cellStyle name="Percent 5 2 3 2 13" xfId="6084"/>
    <cellStyle name="Percent 5 2 3 2 13 2" xfId="11420"/>
    <cellStyle name="Percent 5 2 3 2 14" xfId="6521"/>
    <cellStyle name="Percent 5 2 3 2 2" xfId="286"/>
    <cellStyle name="Percent 5 2 3 2 2 10" xfId="6149"/>
    <cellStyle name="Percent 5 2 3 2 2 10 2" xfId="11485"/>
    <cellStyle name="Percent 5 2 3 2 2 11" xfId="6586"/>
    <cellStyle name="Percent 5 2 3 2 2 2" xfId="842"/>
    <cellStyle name="Percent 5 2 3 2 2 2 2" xfId="1287"/>
    <cellStyle name="Percent 5 2 3 2 2 2 2 2" xfId="3719"/>
    <cellStyle name="Percent 5 2 3 2 2 2 2 2 2" xfId="9351"/>
    <cellStyle name="Percent 5 2 3 2 2 2 2 3" xfId="7241"/>
    <cellStyle name="Percent 5 2 3 2 2 2 3" xfId="2113"/>
    <cellStyle name="Percent 5 2 3 2 2 2 3 2" xfId="8061"/>
    <cellStyle name="Percent 5 2 3 2 2 2 4" xfId="3276"/>
    <cellStyle name="Percent 5 2 3 2 2 2 4 2" xfId="8921"/>
    <cellStyle name="Percent 5 2 3 2 2 2 5" xfId="4611"/>
    <cellStyle name="Percent 5 2 3 2 2 2 5 2" xfId="10233"/>
    <cellStyle name="Percent 5 2 3 2 2 2 6" xfId="5651"/>
    <cellStyle name="Percent 5 2 3 2 2 2 6 2" xfId="10988"/>
    <cellStyle name="Percent 5 2 3 2 2 2 7" xfId="6018"/>
    <cellStyle name="Percent 5 2 3 2 2 2 7 2" xfId="11355"/>
    <cellStyle name="Percent 5 2 3 2 2 2 8" xfId="6388"/>
    <cellStyle name="Percent 5 2 3 2 2 2 8 2" xfId="11722"/>
    <cellStyle name="Percent 5 2 3 2 2 2 9" xfId="6811"/>
    <cellStyle name="Percent 5 2 3 2 2 3" xfId="1546"/>
    <cellStyle name="Percent 5 2 3 2 2 3 2" xfId="2372"/>
    <cellStyle name="Percent 5 2 3 2 2 3 2 2" xfId="8320"/>
    <cellStyle name="Percent 5 2 3 2 2 3 3" xfId="3978"/>
    <cellStyle name="Percent 5 2 3 2 2 3 3 2" xfId="9610"/>
    <cellStyle name="Percent 5 2 3 2 2 3 4" xfId="4870"/>
    <cellStyle name="Percent 5 2 3 2 2 3 4 2" xfId="10492"/>
    <cellStyle name="Percent 5 2 3 2 2 3 5" xfId="7500"/>
    <cellStyle name="Percent 5 2 3 2 2 4" xfId="1056"/>
    <cellStyle name="Percent 5 2 3 2 2 4 2" xfId="3490"/>
    <cellStyle name="Percent 5 2 3 2 2 4 2 2" xfId="9128"/>
    <cellStyle name="Percent 5 2 3 2 2 4 3" xfId="7018"/>
    <cellStyle name="Percent 5 2 3 2 2 5" xfId="1890"/>
    <cellStyle name="Percent 5 2 3 2 2 5 2" xfId="7838"/>
    <cellStyle name="Percent 5 2 3 2 2 6" xfId="3026"/>
    <cellStyle name="Percent 5 2 3 2 2 6 2" xfId="8684"/>
    <cellStyle name="Percent 5 2 3 2 2 7" xfId="4388"/>
    <cellStyle name="Percent 5 2 3 2 2 7 2" xfId="10010"/>
    <cellStyle name="Percent 5 2 3 2 2 8" xfId="5152"/>
    <cellStyle name="Percent 5 2 3 2 2 8 2" xfId="10749"/>
    <cellStyle name="Percent 5 2 3 2 2 9" xfId="5781"/>
    <cellStyle name="Percent 5 2 3 2 2 9 2" xfId="11118"/>
    <cellStyle name="Percent 5 2 3 2 3" xfId="777"/>
    <cellStyle name="Percent 5 2 3 2 3 10" xfId="6746"/>
    <cellStyle name="Percent 5 2 3 2 3 2" xfId="1481"/>
    <cellStyle name="Percent 5 2 3 2 3 2 2" xfId="2307"/>
    <cellStyle name="Percent 5 2 3 2 3 2 2 2" xfId="8255"/>
    <cellStyle name="Percent 5 2 3 2 3 2 3" xfId="3913"/>
    <cellStyle name="Percent 5 2 3 2 3 2 3 2" xfId="9545"/>
    <cellStyle name="Percent 5 2 3 2 3 2 4" xfId="4805"/>
    <cellStyle name="Percent 5 2 3 2 3 2 4 2" xfId="10427"/>
    <cellStyle name="Percent 5 2 3 2 3 2 5" xfId="7435"/>
    <cellStyle name="Percent 5 2 3 2 3 3" xfId="1174"/>
    <cellStyle name="Percent 5 2 3 2 3 3 2" xfId="3607"/>
    <cellStyle name="Percent 5 2 3 2 3 3 2 2" xfId="9242"/>
    <cellStyle name="Percent 5 2 3 2 3 3 3" xfId="7132"/>
    <cellStyle name="Percent 5 2 3 2 3 4" xfId="2004"/>
    <cellStyle name="Percent 5 2 3 2 3 4 2" xfId="7952"/>
    <cellStyle name="Percent 5 2 3 2 3 5" xfId="3211"/>
    <cellStyle name="Percent 5 2 3 2 3 5 2" xfId="8856"/>
    <cellStyle name="Percent 5 2 3 2 3 6" xfId="4502"/>
    <cellStyle name="Percent 5 2 3 2 3 6 2" xfId="10124"/>
    <cellStyle name="Percent 5 2 3 2 3 7" xfId="5586"/>
    <cellStyle name="Percent 5 2 3 2 3 7 2" xfId="10923"/>
    <cellStyle name="Percent 5 2 3 2 3 8" xfId="5953"/>
    <cellStyle name="Percent 5 2 3 2 3 8 2" xfId="11290"/>
    <cellStyle name="Percent 5 2 3 2 3 9" xfId="6323"/>
    <cellStyle name="Percent 5 2 3 2 3 9 2" xfId="11657"/>
    <cellStyle name="Percent 5 2 3 2 4" xfId="1241"/>
    <cellStyle name="Percent 5 2 3 2 4 2" xfId="2067"/>
    <cellStyle name="Percent 5 2 3 2 4 2 2" xfId="8015"/>
    <cellStyle name="Percent 5 2 3 2 4 3" xfId="3673"/>
    <cellStyle name="Percent 5 2 3 2 4 3 2" xfId="9305"/>
    <cellStyle name="Percent 5 2 3 2 4 4" xfId="4565"/>
    <cellStyle name="Percent 5 2 3 2 4 4 2" xfId="10187"/>
    <cellStyle name="Percent 5 2 3 2 4 5" xfId="7195"/>
    <cellStyle name="Percent 5 2 3 2 5" xfId="1341"/>
    <cellStyle name="Percent 5 2 3 2 5 2" xfId="2167"/>
    <cellStyle name="Percent 5 2 3 2 5 2 2" xfId="8115"/>
    <cellStyle name="Percent 5 2 3 2 5 3" xfId="3773"/>
    <cellStyle name="Percent 5 2 3 2 5 3 2" xfId="9405"/>
    <cellStyle name="Percent 5 2 3 2 5 4" xfId="4665"/>
    <cellStyle name="Percent 5 2 3 2 5 4 2" xfId="10287"/>
    <cellStyle name="Percent 5 2 3 2 5 5" xfId="7295"/>
    <cellStyle name="Percent 5 2 3 2 6" xfId="1403"/>
    <cellStyle name="Percent 5 2 3 2 6 2" xfId="2229"/>
    <cellStyle name="Percent 5 2 3 2 6 2 2" xfId="8177"/>
    <cellStyle name="Percent 5 2 3 2 6 3" xfId="3835"/>
    <cellStyle name="Percent 5 2 3 2 6 3 2" xfId="9467"/>
    <cellStyle name="Percent 5 2 3 2 6 4" xfId="4727"/>
    <cellStyle name="Percent 5 2 3 2 6 4 2" xfId="10349"/>
    <cellStyle name="Percent 5 2 3 2 6 5" xfId="7357"/>
    <cellStyle name="Percent 5 2 3 2 7" xfId="991"/>
    <cellStyle name="Percent 5 2 3 2 7 2" xfId="3425"/>
    <cellStyle name="Percent 5 2 3 2 7 2 2" xfId="9063"/>
    <cellStyle name="Percent 5 2 3 2 7 3" xfId="6953"/>
    <cellStyle name="Percent 5 2 3 2 8" xfId="1825"/>
    <cellStyle name="Percent 5 2 3 2 8 2" xfId="7773"/>
    <cellStyle name="Percent 5 2 3 2 9" xfId="2961"/>
    <cellStyle name="Percent 5 2 3 2 9 2" xfId="8619"/>
    <cellStyle name="Percent 5 2 3 3" xfId="259"/>
    <cellStyle name="Percent 5 2 3 3 10" xfId="6122"/>
    <cellStyle name="Percent 5 2 3 3 10 2" xfId="11458"/>
    <cellStyle name="Percent 5 2 3 3 11" xfId="6559"/>
    <cellStyle name="Percent 5 2 3 3 2" xfId="815"/>
    <cellStyle name="Percent 5 2 3 3 2 2" xfId="1265"/>
    <cellStyle name="Percent 5 2 3 3 2 2 2" xfId="3697"/>
    <cellStyle name="Percent 5 2 3 3 2 2 2 2" xfId="9329"/>
    <cellStyle name="Percent 5 2 3 3 2 2 3" xfId="7219"/>
    <cellStyle name="Percent 5 2 3 3 2 3" xfId="2091"/>
    <cellStyle name="Percent 5 2 3 3 2 3 2" xfId="8039"/>
    <cellStyle name="Percent 5 2 3 3 2 4" xfId="3249"/>
    <cellStyle name="Percent 5 2 3 3 2 4 2" xfId="8894"/>
    <cellStyle name="Percent 5 2 3 3 2 5" xfId="4589"/>
    <cellStyle name="Percent 5 2 3 3 2 5 2" xfId="10211"/>
    <cellStyle name="Percent 5 2 3 3 2 6" xfId="5624"/>
    <cellStyle name="Percent 5 2 3 3 2 6 2" xfId="10961"/>
    <cellStyle name="Percent 5 2 3 3 2 7" xfId="5991"/>
    <cellStyle name="Percent 5 2 3 3 2 7 2" xfId="11328"/>
    <cellStyle name="Percent 5 2 3 3 2 8" xfId="6361"/>
    <cellStyle name="Percent 5 2 3 3 2 8 2" xfId="11695"/>
    <cellStyle name="Percent 5 2 3 3 2 9" xfId="6784"/>
    <cellStyle name="Percent 5 2 3 3 3" xfId="1519"/>
    <cellStyle name="Percent 5 2 3 3 3 2" xfId="2345"/>
    <cellStyle name="Percent 5 2 3 3 3 2 2" xfId="8293"/>
    <cellStyle name="Percent 5 2 3 3 3 3" xfId="3951"/>
    <cellStyle name="Percent 5 2 3 3 3 3 2" xfId="9583"/>
    <cellStyle name="Percent 5 2 3 3 3 4" xfId="4843"/>
    <cellStyle name="Percent 5 2 3 3 3 4 2" xfId="10465"/>
    <cellStyle name="Percent 5 2 3 3 3 5" xfId="7473"/>
    <cellStyle name="Percent 5 2 3 3 4" xfId="1029"/>
    <cellStyle name="Percent 5 2 3 3 4 2" xfId="3463"/>
    <cellStyle name="Percent 5 2 3 3 4 2 2" xfId="9101"/>
    <cellStyle name="Percent 5 2 3 3 4 3" xfId="6991"/>
    <cellStyle name="Percent 5 2 3 3 5" xfId="1863"/>
    <cellStyle name="Percent 5 2 3 3 5 2" xfId="7811"/>
    <cellStyle name="Percent 5 2 3 3 6" xfId="2999"/>
    <cellStyle name="Percent 5 2 3 3 6 2" xfId="8657"/>
    <cellStyle name="Percent 5 2 3 3 7" xfId="4361"/>
    <cellStyle name="Percent 5 2 3 3 7 2" xfId="9983"/>
    <cellStyle name="Percent 5 2 3 3 8" xfId="5125"/>
    <cellStyle name="Percent 5 2 3 3 8 2" xfId="10722"/>
    <cellStyle name="Percent 5 2 3 3 9" xfId="5754"/>
    <cellStyle name="Percent 5 2 3 3 9 2" xfId="11091"/>
    <cellStyle name="Percent 5 2 3 4" xfId="750"/>
    <cellStyle name="Percent 5 2 3 4 10" xfId="6719"/>
    <cellStyle name="Percent 5 2 3 4 2" xfId="1454"/>
    <cellStyle name="Percent 5 2 3 4 2 2" xfId="2280"/>
    <cellStyle name="Percent 5 2 3 4 2 2 2" xfId="8228"/>
    <cellStyle name="Percent 5 2 3 4 2 3" xfId="3886"/>
    <cellStyle name="Percent 5 2 3 4 2 3 2" xfId="9518"/>
    <cellStyle name="Percent 5 2 3 4 2 4" xfId="4778"/>
    <cellStyle name="Percent 5 2 3 4 2 4 2" xfId="10400"/>
    <cellStyle name="Percent 5 2 3 4 2 5" xfId="7408"/>
    <cellStyle name="Percent 5 2 3 4 3" xfId="1171"/>
    <cellStyle name="Percent 5 2 3 4 3 2" xfId="3604"/>
    <cellStyle name="Percent 5 2 3 4 3 2 2" xfId="9239"/>
    <cellStyle name="Percent 5 2 3 4 3 3" xfId="7129"/>
    <cellStyle name="Percent 5 2 3 4 4" xfId="2001"/>
    <cellStyle name="Percent 5 2 3 4 4 2" xfId="7949"/>
    <cellStyle name="Percent 5 2 3 4 5" xfId="3184"/>
    <cellStyle name="Percent 5 2 3 4 5 2" xfId="8829"/>
    <cellStyle name="Percent 5 2 3 4 6" xfId="4499"/>
    <cellStyle name="Percent 5 2 3 4 6 2" xfId="10121"/>
    <cellStyle name="Percent 5 2 3 4 7" xfId="5559"/>
    <cellStyle name="Percent 5 2 3 4 7 2" xfId="10896"/>
    <cellStyle name="Percent 5 2 3 4 8" xfId="5926"/>
    <cellStyle name="Percent 5 2 3 4 8 2" xfId="11263"/>
    <cellStyle name="Percent 5 2 3 4 9" xfId="6296"/>
    <cellStyle name="Percent 5 2 3 4 9 2" xfId="11630"/>
    <cellStyle name="Percent 5 2 3 5" xfId="1203"/>
    <cellStyle name="Percent 5 2 3 5 2" xfId="2029"/>
    <cellStyle name="Percent 5 2 3 5 2 2" xfId="7977"/>
    <cellStyle name="Percent 5 2 3 5 3" xfId="3635"/>
    <cellStyle name="Percent 5 2 3 5 3 2" xfId="9267"/>
    <cellStyle name="Percent 5 2 3 5 4" xfId="4527"/>
    <cellStyle name="Percent 5 2 3 5 4 2" xfId="10149"/>
    <cellStyle name="Percent 5 2 3 5 5" xfId="7157"/>
    <cellStyle name="Percent 5 2 3 6" xfId="1303"/>
    <cellStyle name="Percent 5 2 3 6 2" xfId="2129"/>
    <cellStyle name="Percent 5 2 3 6 2 2" xfId="8077"/>
    <cellStyle name="Percent 5 2 3 6 3" xfId="3735"/>
    <cellStyle name="Percent 5 2 3 6 3 2" xfId="9367"/>
    <cellStyle name="Percent 5 2 3 6 4" xfId="4627"/>
    <cellStyle name="Percent 5 2 3 6 4 2" xfId="10249"/>
    <cellStyle name="Percent 5 2 3 6 5" xfId="7257"/>
    <cellStyle name="Percent 5 2 3 7" xfId="1365"/>
    <cellStyle name="Percent 5 2 3 7 2" xfId="2191"/>
    <cellStyle name="Percent 5 2 3 7 2 2" xfId="8139"/>
    <cellStyle name="Percent 5 2 3 7 3" xfId="3797"/>
    <cellStyle name="Percent 5 2 3 7 3 2" xfId="9429"/>
    <cellStyle name="Percent 5 2 3 7 4" xfId="4689"/>
    <cellStyle name="Percent 5 2 3 7 4 2" xfId="10311"/>
    <cellStyle name="Percent 5 2 3 7 5" xfId="7319"/>
    <cellStyle name="Percent 5 2 3 8" xfId="964"/>
    <cellStyle name="Percent 5 2 3 8 2" xfId="3398"/>
    <cellStyle name="Percent 5 2 3 8 2 2" xfId="9036"/>
    <cellStyle name="Percent 5 2 3 8 3" xfId="6926"/>
    <cellStyle name="Percent 5 2 3 9" xfId="1798"/>
    <cellStyle name="Percent 5 2 3 9 2" xfId="7746"/>
    <cellStyle name="Percent 5 2 4" xfId="212"/>
    <cellStyle name="Percent 5 2 4 10" xfId="4316"/>
    <cellStyle name="Percent 5 2 4 10 2" xfId="9938"/>
    <cellStyle name="Percent 5 2 4 11" xfId="5078"/>
    <cellStyle name="Percent 5 2 4 11 2" xfId="10677"/>
    <cellStyle name="Percent 5 2 4 12" xfId="5709"/>
    <cellStyle name="Percent 5 2 4 12 2" xfId="11046"/>
    <cellStyle name="Percent 5 2 4 13" xfId="6077"/>
    <cellStyle name="Percent 5 2 4 13 2" xfId="11413"/>
    <cellStyle name="Percent 5 2 4 14" xfId="6514"/>
    <cellStyle name="Percent 5 2 4 2" xfId="279"/>
    <cellStyle name="Percent 5 2 4 2 10" xfId="6142"/>
    <cellStyle name="Percent 5 2 4 2 10 2" xfId="11478"/>
    <cellStyle name="Percent 5 2 4 2 11" xfId="6579"/>
    <cellStyle name="Percent 5 2 4 2 2" xfId="835"/>
    <cellStyle name="Percent 5 2 4 2 2 2" xfId="1270"/>
    <cellStyle name="Percent 5 2 4 2 2 2 2" xfId="3702"/>
    <cellStyle name="Percent 5 2 4 2 2 2 2 2" xfId="9334"/>
    <cellStyle name="Percent 5 2 4 2 2 2 3" xfId="7224"/>
    <cellStyle name="Percent 5 2 4 2 2 3" xfId="2096"/>
    <cellStyle name="Percent 5 2 4 2 2 3 2" xfId="8044"/>
    <cellStyle name="Percent 5 2 4 2 2 4" xfId="3269"/>
    <cellStyle name="Percent 5 2 4 2 2 4 2" xfId="8914"/>
    <cellStyle name="Percent 5 2 4 2 2 5" xfId="4594"/>
    <cellStyle name="Percent 5 2 4 2 2 5 2" xfId="10216"/>
    <cellStyle name="Percent 5 2 4 2 2 6" xfId="5644"/>
    <cellStyle name="Percent 5 2 4 2 2 6 2" xfId="10981"/>
    <cellStyle name="Percent 5 2 4 2 2 7" xfId="6011"/>
    <cellStyle name="Percent 5 2 4 2 2 7 2" xfId="11348"/>
    <cellStyle name="Percent 5 2 4 2 2 8" xfId="6381"/>
    <cellStyle name="Percent 5 2 4 2 2 8 2" xfId="11715"/>
    <cellStyle name="Percent 5 2 4 2 2 9" xfId="6804"/>
    <cellStyle name="Percent 5 2 4 2 3" xfId="1539"/>
    <cellStyle name="Percent 5 2 4 2 3 2" xfId="2365"/>
    <cellStyle name="Percent 5 2 4 2 3 2 2" xfId="8313"/>
    <cellStyle name="Percent 5 2 4 2 3 3" xfId="3971"/>
    <cellStyle name="Percent 5 2 4 2 3 3 2" xfId="9603"/>
    <cellStyle name="Percent 5 2 4 2 3 4" xfId="4863"/>
    <cellStyle name="Percent 5 2 4 2 3 4 2" xfId="10485"/>
    <cellStyle name="Percent 5 2 4 2 3 5" xfId="7493"/>
    <cellStyle name="Percent 5 2 4 2 4" xfId="1049"/>
    <cellStyle name="Percent 5 2 4 2 4 2" xfId="3483"/>
    <cellStyle name="Percent 5 2 4 2 4 2 2" xfId="9121"/>
    <cellStyle name="Percent 5 2 4 2 4 3" xfId="7011"/>
    <cellStyle name="Percent 5 2 4 2 5" xfId="1883"/>
    <cellStyle name="Percent 5 2 4 2 5 2" xfId="7831"/>
    <cellStyle name="Percent 5 2 4 2 6" xfId="3019"/>
    <cellStyle name="Percent 5 2 4 2 6 2" xfId="8677"/>
    <cellStyle name="Percent 5 2 4 2 7" xfId="4381"/>
    <cellStyle name="Percent 5 2 4 2 7 2" xfId="10003"/>
    <cellStyle name="Percent 5 2 4 2 8" xfId="5145"/>
    <cellStyle name="Percent 5 2 4 2 8 2" xfId="10742"/>
    <cellStyle name="Percent 5 2 4 2 9" xfId="5774"/>
    <cellStyle name="Percent 5 2 4 2 9 2" xfId="11111"/>
    <cellStyle name="Percent 5 2 4 3" xfId="770"/>
    <cellStyle name="Percent 5 2 4 3 10" xfId="6739"/>
    <cellStyle name="Percent 5 2 4 3 2" xfId="1474"/>
    <cellStyle name="Percent 5 2 4 3 2 2" xfId="2300"/>
    <cellStyle name="Percent 5 2 4 3 2 2 2" xfId="8248"/>
    <cellStyle name="Percent 5 2 4 3 2 3" xfId="3906"/>
    <cellStyle name="Percent 5 2 4 3 2 3 2" xfId="9538"/>
    <cellStyle name="Percent 5 2 4 3 2 4" xfId="4798"/>
    <cellStyle name="Percent 5 2 4 3 2 4 2" xfId="10420"/>
    <cellStyle name="Percent 5 2 4 3 2 5" xfId="7428"/>
    <cellStyle name="Percent 5 2 4 3 3" xfId="1173"/>
    <cellStyle name="Percent 5 2 4 3 3 2" xfId="3606"/>
    <cellStyle name="Percent 5 2 4 3 3 2 2" xfId="9241"/>
    <cellStyle name="Percent 5 2 4 3 3 3" xfId="7131"/>
    <cellStyle name="Percent 5 2 4 3 4" xfId="2003"/>
    <cellStyle name="Percent 5 2 4 3 4 2" xfId="7951"/>
    <cellStyle name="Percent 5 2 4 3 5" xfId="3204"/>
    <cellStyle name="Percent 5 2 4 3 5 2" xfId="8849"/>
    <cellStyle name="Percent 5 2 4 3 6" xfId="4501"/>
    <cellStyle name="Percent 5 2 4 3 6 2" xfId="10123"/>
    <cellStyle name="Percent 5 2 4 3 7" xfId="5579"/>
    <cellStyle name="Percent 5 2 4 3 7 2" xfId="10916"/>
    <cellStyle name="Percent 5 2 4 3 8" xfId="5946"/>
    <cellStyle name="Percent 5 2 4 3 8 2" xfId="11283"/>
    <cellStyle name="Percent 5 2 4 3 9" xfId="6316"/>
    <cellStyle name="Percent 5 2 4 3 9 2" xfId="11650"/>
    <cellStyle name="Percent 5 2 4 4" xfId="1224"/>
    <cellStyle name="Percent 5 2 4 4 2" xfId="2050"/>
    <cellStyle name="Percent 5 2 4 4 2 2" xfId="7998"/>
    <cellStyle name="Percent 5 2 4 4 3" xfId="3656"/>
    <cellStyle name="Percent 5 2 4 4 3 2" xfId="9288"/>
    <cellStyle name="Percent 5 2 4 4 4" xfId="4548"/>
    <cellStyle name="Percent 5 2 4 4 4 2" xfId="10170"/>
    <cellStyle name="Percent 5 2 4 4 5" xfId="7178"/>
    <cellStyle name="Percent 5 2 4 5" xfId="1324"/>
    <cellStyle name="Percent 5 2 4 5 2" xfId="2150"/>
    <cellStyle name="Percent 5 2 4 5 2 2" xfId="8098"/>
    <cellStyle name="Percent 5 2 4 5 3" xfId="3756"/>
    <cellStyle name="Percent 5 2 4 5 3 2" xfId="9388"/>
    <cellStyle name="Percent 5 2 4 5 4" xfId="4648"/>
    <cellStyle name="Percent 5 2 4 5 4 2" xfId="10270"/>
    <cellStyle name="Percent 5 2 4 5 5" xfId="7278"/>
    <cellStyle name="Percent 5 2 4 6" xfId="1386"/>
    <cellStyle name="Percent 5 2 4 6 2" xfId="2212"/>
    <cellStyle name="Percent 5 2 4 6 2 2" xfId="8160"/>
    <cellStyle name="Percent 5 2 4 6 3" xfId="3818"/>
    <cellStyle name="Percent 5 2 4 6 3 2" xfId="9450"/>
    <cellStyle name="Percent 5 2 4 6 4" xfId="4710"/>
    <cellStyle name="Percent 5 2 4 6 4 2" xfId="10332"/>
    <cellStyle name="Percent 5 2 4 6 5" xfId="7340"/>
    <cellStyle name="Percent 5 2 4 7" xfId="984"/>
    <cellStyle name="Percent 5 2 4 7 2" xfId="3418"/>
    <cellStyle name="Percent 5 2 4 7 2 2" xfId="9056"/>
    <cellStyle name="Percent 5 2 4 7 3" xfId="6946"/>
    <cellStyle name="Percent 5 2 4 8" xfId="1818"/>
    <cellStyle name="Percent 5 2 4 8 2" xfId="7766"/>
    <cellStyle name="Percent 5 2 4 9" xfId="2952"/>
    <cellStyle name="Percent 5 2 4 9 2" xfId="8612"/>
    <cellStyle name="Percent 5 2 5" xfId="234"/>
    <cellStyle name="Percent 5 2 5 10" xfId="6534"/>
    <cellStyle name="Percent 5 2 5 2" xfId="790"/>
    <cellStyle name="Percent 5 2 5 2 2" xfId="1494"/>
    <cellStyle name="Percent 5 2 5 2 2 2" xfId="3926"/>
    <cellStyle name="Percent 5 2 5 2 2 2 2" xfId="9558"/>
    <cellStyle name="Percent 5 2 5 2 2 3" xfId="7448"/>
    <cellStyle name="Percent 5 2 5 2 3" xfId="2320"/>
    <cellStyle name="Percent 5 2 5 2 3 2" xfId="8268"/>
    <cellStyle name="Percent 5 2 5 2 4" xfId="3224"/>
    <cellStyle name="Percent 5 2 5 2 4 2" xfId="8869"/>
    <cellStyle name="Percent 5 2 5 2 5" xfId="4818"/>
    <cellStyle name="Percent 5 2 5 2 5 2" xfId="10440"/>
    <cellStyle name="Percent 5 2 5 2 6" xfId="5599"/>
    <cellStyle name="Percent 5 2 5 2 6 2" xfId="10936"/>
    <cellStyle name="Percent 5 2 5 2 7" xfId="5966"/>
    <cellStyle name="Percent 5 2 5 2 7 2" xfId="11303"/>
    <cellStyle name="Percent 5 2 5 2 8" xfId="6336"/>
    <cellStyle name="Percent 5 2 5 2 8 2" xfId="11670"/>
    <cellStyle name="Percent 5 2 5 2 9" xfId="6759"/>
    <cellStyle name="Percent 5 2 5 3" xfId="1004"/>
    <cellStyle name="Percent 5 2 5 3 2" xfId="3438"/>
    <cellStyle name="Percent 5 2 5 3 2 2" xfId="9076"/>
    <cellStyle name="Percent 5 2 5 3 3" xfId="6966"/>
    <cellStyle name="Percent 5 2 5 4" xfId="1838"/>
    <cellStyle name="Percent 5 2 5 4 2" xfId="7786"/>
    <cellStyle name="Percent 5 2 5 5" xfId="2974"/>
    <cellStyle name="Percent 5 2 5 5 2" xfId="8632"/>
    <cellStyle name="Percent 5 2 5 6" xfId="4336"/>
    <cellStyle name="Percent 5 2 5 6 2" xfId="9958"/>
    <cellStyle name="Percent 5 2 5 7" xfId="5100"/>
    <cellStyle name="Percent 5 2 5 7 2" xfId="10697"/>
    <cellStyle name="Percent 5 2 5 8" xfId="5729"/>
    <cellStyle name="Percent 5 2 5 8 2" xfId="11066"/>
    <cellStyle name="Percent 5 2 5 9" xfId="6097"/>
    <cellStyle name="Percent 5 2 5 9 2" xfId="11433"/>
    <cellStyle name="Percent 5 2 6" xfId="725"/>
    <cellStyle name="Percent 5 2 6 10" xfId="6694"/>
    <cellStyle name="Percent 5 2 6 2" xfId="1429"/>
    <cellStyle name="Percent 5 2 6 2 2" xfId="2255"/>
    <cellStyle name="Percent 5 2 6 2 2 2" xfId="8203"/>
    <cellStyle name="Percent 5 2 6 2 3" xfId="3861"/>
    <cellStyle name="Percent 5 2 6 2 3 2" xfId="9493"/>
    <cellStyle name="Percent 5 2 6 2 4" xfId="4753"/>
    <cellStyle name="Percent 5 2 6 2 4 2" xfId="10375"/>
    <cellStyle name="Percent 5 2 6 2 5" xfId="7383"/>
    <cellStyle name="Percent 5 2 6 3" xfId="936"/>
    <cellStyle name="Percent 5 2 6 3 2" xfId="3370"/>
    <cellStyle name="Percent 5 2 6 3 2 2" xfId="9011"/>
    <cellStyle name="Percent 5 2 6 3 3" xfId="6901"/>
    <cellStyle name="Percent 5 2 6 4" xfId="1773"/>
    <cellStyle name="Percent 5 2 6 4 2" xfId="7721"/>
    <cellStyle name="Percent 5 2 6 5" xfId="3159"/>
    <cellStyle name="Percent 5 2 6 5 2" xfId="8804"/>
    <cellStyle name="Percent 5 2 6 6" xfId="4271"/>
    <cellStyle name="Percent 5 2 6 6 2" xfId="9893"/>
    <cellStyle name="Percent 5 2 6 7" xfId="5534"/>
    <cellStyle name="Percent 5 2 6 7 2" xfId="10871"/>
    <cellStyle name="Percent 5 2 6 8" xfId="5901"/>
    <cellStyle name="Percent 5 2 6 8 2" xfId="11238"/>
    <cellStyle name="Percent 5 2 6 9" xfId="6271"/>
    <cellStyle name="Percent 5 2 6 9 2" xfId="11605"/>
    <cellStyle name="Percent 5 2 7" xfId="2899"/>
    <cellStyle name="Percent 5 2 7 2" xfId="8567"/>
    <cellStyle name="Percent 5 2 8" xfId="5023"/>
    <cellStyle name="Percent 5 2 8 2" xfId="10632"/>
    <cellStyle name="Percent 5 2 9" xfId="5664"/>
    <cellStyle name="Percent 5 2 9 2" xfId="11001"/>
    <cellStyle name="Percent 5 3" xfId="172"/>
    <cellStyle name="Percent 5 3 10" xfId="1361"/>
    <cellStyle name="Percent 5 3 10 2" xfId="2187"/>
    <cellStyle name="Percent 5 3 10 2 2" xfId="8135"/>
    <cellStyle name="Percent 5 3 10 3" xfId="3793"/>
    <cellStyle name="Percent 5 3 10 3 2" xfId="9425"/>
    <cellStyle name="Percent 5 3 10 4" xfId="4685"/>
    <cellStyle name="Percent 5 3 10 4 2" xfId="10307"/>
    <cellStyle name="Percent 5 3 10 5" xfId="7315"/>
    <cellStyle name="Percent 5 3 11" xfId="947"/>
    <cellStyle name="Percent 5 3 11 2" xfId="3381"/>
    <cellStyle name="Percent 5 3 11 2 2" xfId="9021"/>
    <cellStyle name="Percent 5 3 11 3" xfId="6911"/>
    <cellStyle name="Percent 5 3 12" xfId="1783"/>
    <cellStyle name="Percent 5 3 12 2" xfId="2912"/>
    <cellStyle name="Percent 5 3 12 2 2" xfId="8577"/>
    <cellStyle name="Percent 5 3 12 3" xfId="7731"/>
    <cellStyle name="Percent 5 3 13" xfId="2880"/>
    <cellStyle name="Percent 5 3 13 2" xfId="8563"/>
    <cellStyle name="Percent 5 3 14" xfId="4281"/>
    <cellStyle name="Percent 5 3 14 2" xfId="9903"/>
    <cellStyle name="Percent 5 3 15" xfId="5038"/>
    <cellStyle name="Percent 5 3 15 2" xfId="10642"/>
    <cellStyle name="Percent 5 3 16" xfId="5674"/>
    <cellStyle name="Percent 5 3 16 2" xfId="11011"/>
    <cellStyle name="Percent 5 3 17" xfId="6042"/>
    <cellStyle name="Percent 5 3 17 2" xfId="11378"/>
    <cellStyle name="Percent 5 3 18" xfId="6479"/>
    <cellStyle name="Percent 5 3 2" xfId="202"/>
    <cellStyle name="Percent 5 3 2 10" xfId="2942"/>
    <cellStyle name="Percent 5 3 2 10 2" xfId="8602"/>
    <cellStyle name="Percent 5 3 2 11" xfId="4306"/>
    <cellStyle name="Percent 5 3 2 11 2" xfId="9928"/>
    <cellStyle name="Percent 5 3 2 12" xfId="5068"/>
    <cellStyle name="Percent 5 3 2 12 2" xfId="10667"/>
    <cellStyle name="Percent 5 3 2 13" xfId="5699"/>
    <cellStyle name="Percent 5 3 2 13 2" xfId="11036"/>
    <cellStyle name="Percent 5 3 2 14" xfId="6067"/>
    <cellStyle name="Percent 5 3 2 14 2" xfId="11403"/>
    <cellStyle name="Percent 5 3 2 15" xfId="6504"/>
    <cellStyle name="Percent 5 3 2 2" xfId="230"/>
    <cellStyle name="Percent 5 3 2 2 10" xfId="4332"/>
    <cellStyle name="Percent 5 3 2 2 10 2" xfId="9954"/>
    <cellStyle name="Percent 5 3 2 2 11" xfId="5096"/>
    <cellStyle name="Percent 5 3 2 2 11 2" xfId="10693"/>
    <cellStyle name="Percent 5 3 2 2 12" xfId="5725"/>
    <cellStyle name="Percent 5 3 2 2 12 2" xfId="11062"/>
    <cellStyle name="Percent 5 3 2 2 13" xfId="6093"/>
    <cellStyle name="Percent 5 3 2 2 13 2" xfId="11429"/>
    <cellStyle name="Percent 5 3 2 2 14" xfId="6530"/>
    <cellStyle name="Percent 5 3 2 2 2" xfId="295"/>
    <cellStyle name="Percent 5 3 2 2 2 10" xfId="6158"/>
    <cellStyle name="Percent 5 3 2 2 2 10 2" xfId="11494"/>
    <cellStyle name="Percent 5 3 2 2 2 11" xfId="6595"/>
    <cellStyle name="Percent 5 3 2 2 2 2" xfId="851"/>
    <cellStyle name="Percent 5 3 2 2 2 2 2" xfId="1289"/>
    <cellStyle name="Percent 5 3 2 2 2 2 2 2" xfId="3721"/>
    <cellStyle name="Percent 5 3 2 2 2 2 2 2 2" xfId="9353"/>
    <cellStyle name="Percent 5 3 2 2 2 2 2 3" xfId="7243"/>
    <cellStyle name="Percent 5 3 2 2 2 2 3" xfId="2115"/>
    <cellStyle name="Percent 5 3 2 2 2 2 3 2" xfId="8063"/>
    <cellStyle name="Percent 5 3 2 2 2 2 4" xfId="3285"/>
    <cellStyle name="Percent 5 3 2 2 2 2 4 2" xfId="8930"/>
    <cellStyle name="Percent 5 3 2 2 2 2 5" xfId="4613"/>
    <cellStyle name="Percent 5 3 2 2 2 2 5 2" xfId="10235"/>
    <cellStyle name="Percent 5 3 2 2 2 2 6" xfId="5660"/>
    <cellStyle name="Percent 5 3 2 2 2 2 6 2" xfId="10997"/>
    <cellStyle name="Percent 5 3 2 2 2 2 7" xfId="6027"/>
    <cellStyle name="Percent 5 3 2 2 2 2 7 2" xfId="11364"/>
    <cellStyle name="Percent 5 3 2 2 2 2 8" xfId="6397"/>
    <cellStyle name="Percent 5 3 2 2 2 2 8 2" xfId="11731"/>
    <cellStyle name="Percent 5 3 2 2 2 2 9" xfId="6820"/>
    <cellStyle name="Percent 5 3 2 2 2 3" xfId="1555"/>
    <cellStyle name="Percent 5 3 2 2 2 3 2" xfId="2381"/>
    <cellStyle name="Percent 5 3 2 2 2 3 2 2" xfId="8329"/>
    <cellStyle name="Percent 5 3 2 2 2 3 3" xfId="3987"/>
    <cellStyle name="Percent 5 3 2 2 2 3 3 2" xfId="9619"/>
    <cellStyle name="Percent 5 3 2 2 2 3 4" xfId="4879"/>
    <cellStyle name="Percent 5 3 2 2 2 3 4 2" xfId="10501"/>
    <cellStyle name="Percent 5 3 2 2 2 3 5" xfId="7509"/>
    <cellStyle name="Percent 5 3 2 2 2 4" xfId="1065"/>
    <cellStyle name="Percent 5 3 2 2 2 4 2" xfId="3499"/>
    <cellStyle name="Percent 5 3 2 2 2 4 2 2" xfId="9137"/>
    <cellStyle name="Percent 5 3 2 2 2 4 3" xfId="7027"/>
    <cellStyle name="Percent 5 3 2 2 2 5" xfId="1899"/>
    <cellStyle name="Percent 5 3 2 2 2 5 2" xfId="7847"/>
    <cellStyle name="Percent 5 3 2 2 2 6" xfId="3035"/>
    <cellStyle name="Percent 5 3 2 2 2 6 2" xfId="8693"/>
    <cellStyle name="Percent 5 3 2 2 2 7" xfId="4397"/>
    <cellStyle name="Percent 5 3 2 2 2 7 2" xfId="10019"/>
    <cellStyle name="Percent 5 3 2 2 2 8" xfId="5161"/>
    <cellStyle name="Percent 5 3 2 2 2 8 2" xfId="10758"/>
    <cellStyle name="Percent 5 3 2 2 2 9" xfId="5790"/>
    <cellStyle name="Percent 5 3 2 2 2 9 2" xfId="11127"/>
    <cellStyle name="Percent 5 3 2 2 3" xfId="786"/>
    <cellStyle name="Percent 5 3 2 2 3 10" xfId="6755"/>
    <cellStyle name="Percent 5 3 2 2 3 2" xfId="1490"/>
    <cellStyle name="Percent 5 3 2 2 3 2 2" xfId="2316"/>
    <cellStyle name="Percent 5 3 2 2 3 2 2 2" xfId="8264"/>
    <cellStyle name="Percent 5 3 2 2 3 2 3" xfId="3922"/>
    <cellStyle name="Percent 5 3 2 2 3 2 3 2" xfId="9554"/>
    <cellStyle name="Percent 5 3 2 2 3 2 4" xfId="4814"/>
    <cellStyle name="Percent 5 3 2 2 3 2 4 2" xfId="10436"/>
    <cellStyle name="Percent 5 3 2 2 3 2 5" xfId="7444"/>
    <cellStyle name="Percent 5 3 2 2 3 3" xfId="1185"/>
    <cellStyle name="Percent 5 3 2 2 3 3 2" xfId="3618"/>
    <cellStyle name="Percent 5 3 2 2 3 3 2 2" xfId="9252"/>
    <cellStyle name="Percent 5 3 2 2 3 3 3" xfId="7142"/>
    <cellStyle name="Percent 5 3 2 2 3 4" xfId="2014"/>
    <cellStyle name="Percent 5 3 2 2 3 4 2" xfId="7962"/>
    <cellStyle name="Percent 5 3 2 2 3 5" xfId="3220"/>
    <cellStyle name="Percent 5 3 2 2 3 5 2" xfId="8865"/>
    <cellStyle name="Percent 5 3 2 2 3 6" xfId="4512"/>
    <cellStyle name="Percent 5 3 2 2 3 6 2" xfId="10134"/>
    <cellStyle name="Percent 5 3 2 2 3 7" xfId="5595"/>
    <cellStyle name="Percent 5 3 2 2 3 7 2" xfId="10932"/>
    <cellStyle name="Percent 5 3 2 2 3 8" xfId="5962"/>
    <cellStyle name="Percent 5 3 2 2 3 8 2" xfId="11299"/>
    <cellStyle name="Percent 5 3 2 2 3 9" xfId="6332"/>
    <cellStyle name="Percent 5 3 2 2 3 9 2" xfId="11666"/>
    <cellStyle name="Percent 5 3 2 2 4" xfId="1251"/>
    <cellStyle name="Percent 5 3 2 2 4 2" xfId="2077"/>
    <cellStyle name="Percent 5 3 2 2 4 2 2" xfId="8025"/>
    <cellStyle name="Percent 5 3 2 2 4 3" xfId="3683"/>
    <cellStyle name="Percent 5 3 2 2 4 3 2" xfId="9315"/>
    <cellStyle name="Percent 5 3 2 2 4 4" xfId="4575"/>
    <cellStyle name="Percent 5 3 2 2 4 4 2" xfId="10197"/>
    <cellStyle name="Percent 5 3 2 2 4 5" xfId="7205"/>
    <cellStyle name="Percent 5 3 2 2 5" xfId="1351"/>
    <cellStyle name="Percent 5 3 2 2 5 2" xfId="2177"/>
    <cellStyle name="Percent 5 3 2 2 5 2 2" xfId="8125"/>
    <cellStyle name="Percent 5 3 2 2 5 3" xfId="3783"/>
    <cellStyle name="Percent 5 3 2 2 5 3 2" xfId="9415"/>
    <cellStyle name="Percent 5 3 2 2 5 4" xfId="4675"/>
    <cellStyle name="Percent 5 3 2 2 5 4 2" xfId="10297"/>
    <cellStyle name="Percent 5 3 2 2 5 5" xfId="7305"/>
    <cellStyle name="Percent 5 3 2 2 6" xfId="1413"/>
    <cellStyle name="Percent 5 3 2 2 6 2" xfId="2239"/>
    <cellStyle name="Percent 5 3 2 2 6 2 2" xfId="8187"/>
    <cellStyle name="Percent 5 3 2 2 6 3" xfId="3845"/>
    <cellStyle name="Percent 5 3 2 2 6 3 2" xfId="9477"/>
    <cellStyle name="Percent 5 3 2 2 6 4" xfId="4737"/>
    <cellStyle name="Percent 5 3 2 2 6 4 2" xfId="10359"/>
    <cellStyle name="Percent 5 3 2 2 6 5" xfId="7367"/>
    <cellStyle name="Percent 5 3 2 2 7" xfId="1000"/>
    <cellStyle name="Percent 5 3 2 2 7 2" xfId="3434"/>
    <cellStyle name="Percent 5 3 2 2 7 2 2" xfId="9072"/>
    <cellStyle name="Percent 5 3 2 2 7 3" xfId="6962"/>
    <cellStyle name="Percent 5 3 2 2 8" xfId="1834"/>
    <cellStyle name="Percent 5 3 2 2 8 2" xfId="7782"/>
    <cellStyle name="Percent 5 3 2 2 9" xfId="2970"/>
    <cellStyle name="Percent 5 3 2 2 9 2" xfId="8628"/>
    <cellStyle name="Percent 5 3 2 3" xfId="269"/>
    <cellStyle name="Percent 5 3 2 3 10" xfId="6132"/>
    <cellStyle name="Percent 5 3 2 3 10 2" xfId="11468"/>
    <cellStyle name="Percent 5 3 2 3 11" xfId="6569"/>
    <cellStyle name="Percent 5 3 2 3 2" xfId="825"/>
    <cellStyle name="Percent 5 3 2 3 2 2" xfId="1267"/>
    <cellStyle name="Percent 5 3 2 3 2 2 2" xfId="3699"/>
    <cellStyle name="Percent 5 3 2 3 2 2 2 2" xfId="9331"/>
    <cellStyle name="Percent 5 3 2 3 2 2 3" xfId="7221"/>
    <cellStyle name="Percent 5 3 2 3 2 3" xfId="2093"/>
    <cellStyle name="Percent 5 3 2 3 2 3 2" xfId="8041"/>
    <cellStyle name="Percent 5 3 2 3 2 4" xfId="3259"/>
    <cellStyle name="Percent 5 3 2 3 2 4 2" xfId="8904"/>
    <cellStyle name="Percent 5 3 2 3 2 5" xfId="4591"/>
    <cellStyle name="Percent 5 3 2 3 2 5 2" xfId="10213"/>
    <cellStyle name="Percent 5 3 2 3 2 6" xfId="5634"/>
    <cellStyle name="Percent 5 3 2 3 2 6 2" xfId="10971"/>
    <cellStyle name="Percent 5 3 2 3 2 7" xfId="6001"/>
    <cellStyle name="Percent 5 3 2 3 2 7 2" xfId="11338"/>
    <cellStyle name="Percent 5 3 2 3 2 8" xfId="6371"/>
    <cellStyle name="Percent 5 3 2 3 2 8 2" xfId="11705"/>
    <cellStyle name="Percent 5 3 2 3 2 9" xfId="6794"/>
    <cellStyle name="Percent 5 3 2 3 3" xfId="1529"/>
    <cellStyle name="Percent 5 3 2 3 3 2" xfId="2355"/>
    <cellStyle name="Percent 5 3 2 3 3 2 2" xfId="8303"/>
    <cellStyle name="Percent 5 3 2 3 3 3" xfId="3961"/>
    <cellStyle name="Percent 5 3 2 3 3 3 2" xfId="9593"/>
    <cellStyle name="Percent 5 3 2 3 3 4" xfId="4853"/>
    <cellStyle name="Percent 5 3 2 3 3 4 2" xfId="10475"/>
    <cellStyle name="Percent 5 3 2 3 3 5" xfId="7483"/>
    <cellStyle name="Percent 5 3 2 3 4" xfId="1039"/>
    <cellStyle name="Percent 5 3 2 3 4 2" xfId="3473"/>
    <cellStyle name="Percent 5 3 2 3 4 2 2" xfId="9111"/>
    <cellStyle name="Percent 5 3 2 3 4 3" xfId="7001"/>
    <cellStyle name="Percent 5 3 2 3 5" xfId="1873"/>
    <cellStyle name="Percent 5 3 2 3 5 2" xfId="7821"/>
    <cellStyle name="Percent 5 3 2 3 6" xfId="3009"/>
    <cellStyle name="Percent 5 3 2 3 6 2" xfId="8667"/>
    <cellStyle name="Percent 5 3 2 3 7" xfId="4371"/>
    <cellStyle name="Percent 5 3 2 3 7 2" xfId="9993"/>
    <cellStyle name="Percent 5 3 2 3 8" xfId="5135"/>
    <cellStyle name="Percent 5 3 2 3 8 2" xfId="10732"/>
    <cellStyle name="Percent 5 3 2 3 9" xfId="5764"/>
    <cellStyle name="Percent 5 3 2 3 9 2" xfId="11101"/>
    <cellStyle name="Percent 5 3 2 4" xfId="760"/>
    <cellStyle name="Percent 5 3 2 4 10" xfId="6729"/>
    <cellStyle name="Percent 5 3 2 4 2" xfId="1464"/>
    <cellStyle name="Percent 5 3 2 4 2 2" xfId="2290"/>
    <cellStyle name="Percent 5 3 2 4 2 2 2" xfId="8238"/>
    <cellStyle name="Percent 5 3 2 4 2 3" xfId="3896"/>
    <cellStyle name="Percent 5 3 2 4 2 3 2" xfId="9528"/>
    <cellStyle name="Percent 5 3 2 4 2 4" xfId="4788"/>
    <cellStyle name="Percent 5 3 2 4 2 4 2" xfId="10410"/>
    <cellStyle name="Percent 5 3 2 4 2 5" xfId="7418"/>
    <cellStyle name="Percent 5 3 2 4 3" xfId="1178"/>
    <cellStyle name="Percent 5 3 2 4 3 2" xfId="3611"/>
    <cellStyle name="Percent 5 3 2 4 3 2 2" xfId="9245"/>
    <cellStyle name="Percent 5 3 2 4 3 3" xfId="7135"/>
    <cellStyle name="Percent 5 3 2 4 4" xfId="2007"/>
    <cellStyle name="Percent 5 3 2 4 4 2" xfId="7955"/>
    <cellStyle name="Percent 5 3 2 4 5" xfId="3194"/>
    <cellStyle name="Percent 5 3 2 4 5 2" xfId="8839"/>
    <cellStyle name="Percent 5 3 2 4 6" xfId="4505"/>
    <cellStyle name="Percent 5 3 2 4 6 2" xfId="10127"/>
    <cellStyle name="Percent 5 3 2 4 7" xfId="5569"/>
    <cellStyle name="Percent 5 3 2 4 7 2" xfId="10906"/>
    <cellStyle name="Percent 5 3 2 4 8" xfId="5936"/>
    <cellStyle name="Percent 5 3 2 4 8 2" xfId="11273"/>
    <cellStyle name="Percent 5 3 2 4 9" xfId="6306"/>
    <cellStyle name="Percent 5 3 2 4 9 2" xfId="11640"/>
    <cellStyle name="Percent 5 3 2 5" xfId="1213"/>
    <cellStyle name="Percent 5 3 2 5 2" xfId="2039"/>
    <cellStyle name="Percent 5 3 2 5 2 2" xfId="7987"/>
    <cellStyle name="Percent 5 3 2 5 3" xfId="3645"/>
    <cellStyle name="Percent 5 3 2 5 3 2" xfId="9277"/>
    <cellStyle name="Percent 5 3 2 5 4" xfId="4537"/>
    <cellStyle name="Percent 5 3 2 5 4 2" xfId="10159"/>
    <cellStyle name="Percent 5 3 2 5 5" xfId="7167"/>
    <cellStyle name="Percent 5 3 2 6" xfId="1313"/>
    <cellStyle name="Percent 5 3 2 6 2" xfId="2139"/>
    <cellStyle name="Percent 5 3 2 6 2 2" xfId="8087"/>
    <cellStyle name="Percent 5 3 2 6 3" xfId="3745"/>
    <cellStyle name="Percent 5 3 2 6 3 2" xfId="9377"/>
    <cellStyle name="Percent 5 3 2 6 4" xfId="4637"/>
    <cellStyle name="Percent 5 3 2 6 4 2" xfId="10259"/>
    <cellStyle name="Percent 5 3 2 6 5" xfId="7267"/>
    <cellStyle name="Percent 5 3 2 7" xfId="1375"/>
    <cellStyle name="Percent 5 3 2 7 2" xfId="2201"/>
    <cellStyle name="Percent 5 3 2 7 2 2" xfId="8149"/>
    <cellStyle name="Percent 5 3 2 7 3" xfId="3807"/>
    <cellStyle name="Percent 5 3 2 7 3 2" xfId="9439"/>
    <cellStyle name="Percent 5 3 2 7 4" xfId="4699"/>
    <cellStyle name="Percent 5 3 2 7 4 2" xfId="10321"/>
    <cellStyle name="Percent 5 3 2 7 5" xfId="7329"/>
    <cellStyle name="Percent 5 3 2 8" xfId="974"/>
    <cellStyle name="Percent 5 3 2 8 2" xfId="3408"/>
    <cellStyle name="Percent 5 3 2 8 2 2" xfId="9046"/>
    <cellStyle name="Percent 5 3 2 8 3" xfId="6936"/>
    <cellStyle name="Percent 5 3 2 9" xfId="1808"/>
    <cellStyle name="Percent 5 3 2 9 2" xfId="7756"/>
    <cellStyle name="Percent 5 3 3" xfId="185"/>
    <cellStyle name="Percent 5 3 3 10" xfId="4292"/>
    <cellStyle name="Percent 5 3 3 10 2" xfId="9914"/>
    <cellStyle name="Percent 5 3 3 11" xfId="5051"/>
    <cellStyle name="Percent 5 3 3 11 2" xfId="10653"/>
    <cellStyle name="Percent 5 3 3 12" xfId="5685"/>
    <cellStyle name="Percent 5 3 3 12 2" xfId="11022"/>
    <cellStyle name="Percent 5 3 3 13" xfId="6053"/>
    <cellStyle name="Percent 5 3 3 13 2" xfId="11389"/>
    <cellStyle name="Percent 5 3 3 14" xfId="6490"/>
    <cellStyle name="Percent 5 3 3 2" xfId="255"/>
    <cellStyle name="Percent 5 3 3 2 10" xfId="6118"/>
    <cellStyle name="Percent 5 3 3 2 10 2" xfId="11454"/>
    <cellStyle name="Percent 5 3 3 2 11" xfId="6555"/>
    <cellStyle name="Percent 5 3 3 2 2" xfId="811"/>
    <cellStyle name="Percent 5 3 3 2 2 2" xfId="1283"/>
    <cellStyle name="Percent 5 3 3 2 2 2 2" xfId="3715"/>
    <cellStyle name="Percent 5 3 3 2 2 2 2 2" xfId="9347"/>
    <cellStyle name="Percent 5 3 3 2 2 2 3" xfId="7237"/>
    <cellStyle name="Percent 5 3 3 2 2 3" xfId="2109"/>
    <cellStyle name="Percent 5 3 3 2 2 3 2" xfId="8057"/>
    <cellStyle name="Percent 5 3 3 2 2 4" xfId="3245"/>
    <cellStyle name="Percent 5 3 3 2 2 4 2" xfId="8890"/>
    <cellStyle name="Percent 5 3 3 2 2 5" xfId="4607"/>
    <cellStyle name="Percent 5 3 3 2 2 5 2" xfId="10229"/>
    <cellStyle name="Percent 5 3 3 2 2 6" xfId="5620"/>
    <cellStyle name="Percent 5 3 3 2 2 6 2" xfId="10957"/>
    <cellStyle name="Percent 5 3 3 2 2 7" xfId="5987"/>
    <cellStyle name="Percent 5 3 3 2 2 7 2" xfId="11324"/>
    <cellStyle name="Percent 5 3 3 2 2 8" xfId="6357"/>
    <cellStyle name="Percent 5 3 3 2 2 8 2" xfId="11691"/>
    <cellStyle name="Percent 5 3 3 2 2 9" xfId="6780"/>
    <cellStyle name="Percent 5 3 3 2 3" xfId="1515"/>
    <cellStyle name="Percent 5 3 3 2 3 2" xfId="2341"/>
    <cellStyle name="Percent 5 3 3 2 3 2 2" xfId="8289"/>
    <cellStyle name="Percent 5 3 3 2 3 3" xfId="3947"/>
    <cellStyle name="Percent 5 3 3 2 3 3 2" xfId="9579"/>
    <cellStyle name="Percent 5 3 3 2 3 4" xfId="4839"/>
    <cellStyle name="Percent 5 3 3 2 3 4 2" xfId="10461"/>
    <cellStyle name="Percent 5 3 3 2 3 5" xfId="7469"/>
    <cellStyle name="Percent 5 3 3 2 4" xfId="1025"/>
    <cellStyle name="Percent 5 3 3 2 4 2" xfId="3459"/>
    <cellStyle name="Percent 5 3 3 2 4 2 2" xfId="9097"/>
    <cellStyle name="Percent 5 3 3 2 4 3" xfId="6987"/>
    <cellStyle name="Percent 5 3 3 2 5" xfId="1859"/>
    <cellStyle name="Percent 5 3 3 2 5 2" xfId="7807"/>
    <cellStyle name="Percent 5 3 3 2 6" xfId="2995"/>
    <cellStyle name="Percent 5 3 3 2 6 2" xfId="8653"/>
    <cellStyle name="Percent 5 3 3 2 7" xfId="4357"/>
    <cellStyle name="Percent 5 3 3 2 7 2" xfId="9979"/>
    <cellStyle name="Percent 5 3 3 2 8" xfId="5121"/>
    <cellStyle name="Percent 5 3 3 2 8 2" xfId="10718"/>
    <cellStyle name="Percent 5 3 3 2 9" xfId="5750"/>
    <cellStyle name="Percent 5 3 3 2 9 2" xfId="11087"/>
    <cellStyle name="Percent 5 3 3 3" xfId="746"/>
    <cellStyle name="Percent 5 3 3 3 10" xfId="6715"/>
    <cellStyle name="Percent 5 3 3 3 2" xfId="1450"/>
    <cellStyle name="Percent 5 3 3 3 2 2" xfId="2276"/>
    <cellStyle name="Percent 5 3 3 3 2 2 2" xfId="8224"/>
    <cellStyle name="Percent 5 3 3 3 2 3" xfId="3882"/>
    <cellStyle name="Percent 5 3 3 3 2 3 2" xfId="9514"/>
    <cellStyle name="Percent 5 3 3 3 2 4" xfId="4774"/>
    <cellStyle name="Percent 5 3 3 3 2 4 2" xfId="10396"/>
    <cellStyle name="Percent 5 3 3 3 2 5" xfId="7404"/>
    <cellStyle name="Percent 5 3 3 3 3" xfId="1169"/>
    <cellStyle name="Percent 5 3 3 3 3 2" xfId="3602"/>
    <cellStyle name="Percent 5 3 3 3 3 2 2" xfId="9238"/>
    <cellStyle name="Percent 5 3 3 3 3 3" xfId="7128"/>
    <cellStyle name="Percent 5 3 3 3 4" xfId="2000"/>
    <cellStyle name="Percent 5 3 3 3 4 2" xfId="7948"/>
    <cellStyle name="Percent 5 3 3 3 5" xfId="3180"/>
    <cellStyle name="Percent 5 3 3 3 5 2" xfId="8825"/>
    <cellStyle name="Percent 5 3 3 3 6" xfId="4498"/>
    <cellStyle name="Percent 5 3 3 3 6 2" xfId="10120"/>
    <cellStyle name="Percent 5 3 3 3 7" xfId="5555"/>
    <cellStyle name="Percent 5 3 3 3 7 2" xfId="10892"/>
    <cellStyle name="Percent 5 3 3 3 8" xfId="5922"/>
    <cellStyle name="Percent 5 3 3 3 8 2" xfId="11259"/>
    <cellStyle name="Percent 5 3 3 3 9" xfId="6292"/>
    <cellStyle name="Percent 5 3 3 3 9 2" xfId="11626"/>
    <cellStyle name="Percent 5 3 3 4" xfId="1237"/>
    <cellStyle name="Percent 5 3 3 4 2" xfId="2063"/>
    <cellStyle name="Percent 5 3 3 4 2 2" xfId="8011"/>
    <cellStyle name="Percent 5 3 3 4 3" xfId="3669"/>
    <cellStyle name="Percent 5 3 3 4 3 2" xfId="9301"/>
    <cellStyle name="Percent 5 3 3 4 4" xfId="4561"/>
    <cellStyle name="Percent 5 3 3 4 4 2" xfId="10183"/>
    <cellStyle name="Percent 5 3 3 4 5" xfId="7191"/>
    <cellStyle name="Percent 5 3 3 5" xfId="1337"/>
    <cellStyle name="Percent 5 3 3 5 2" xfId="2163"/>
    <cellStyle name="Percent 5 3 3 5 2 2" xfId="8111"/>
    <cellStyle name="Percent 5 3 3 5 3" xfId="3769"/>
    <cellStyle name="Percent 5 3 3 5 3 2" xfId="9401"/>
    <cellStyle name="Percent 5 3 3 5 4" xfId="4661"/>
    <cellStyle name="Percent 5 3 3 5 4 2" xfId="10283"/>
    <cellStyle name="Percent 5 3 3 5 5" xfId="7291"/>
    <cellStyle name="Percent 5 3 3 6" xfId="1399"/>
    <cellStyle name="Percent 5 3 3 6 2" xfId="2225"/>
    <cellStyle name="Percent 5 3 3 6 2 2" xfId="8173"/>
    <cellStyle name="Percent 5 3 3 6 3" xfId="3831"/>
    <cellStyle name="Percent 5 3 3 6 3 2" xfId="9463"/>
    <cellStyle name="Percent 5 3 3 6 4" xfId="4723"/>
    <cellStyle name="Percent 5 3 3 6 4 2" xfId="10345"/>
    <cellStyle name="Percent 5 3 3 6 5" xfId="7353"/>
    <cellStyle name="Percent 5 3 3 7" xfId="959"/>
    <cellStyle name="Percent 5 3 3 7 2" xfId="3393"/>
    <cellStyle name="Percent 5 3 3 7 2 2" xfId="9032"/>
    <cellStyle name="Percent 5 3 3 7 3" xfId="6922"/>
    <cellStyle name="Percent 5 3 3 8" xfId="1794"/>
    <cellStyle name="Percent 5 3 3 8 2" xfId="7742"/>
    <cellStyle name="Percent 5 3 3 9" xfId="2925"/>
    <cellStyle name="Percent 5 3 3 9 2" xfId="8588"/>
    <cellStyle name="Percent 5 3 4" xfId="215"/>
    <cellStyle name="Percent 5 3 4 10" xfId="4319"/>
    <cellStyle name="Percent 5 3 4 10 2" xfId="9941"/>
    <cellStyle name="Percent 5 3 4 11" xfId="5081"/>
    <cellStyle name="Percent 5 3 4 11 2" xfId="10680"/>
    <cellStyle name="Percent 5 3 4 12" xfId="5712"/>
    <cellStyle name="Percent 5 3 4 12 2" xfId="11049"/>
    <cellStyle name="Percent 5 3 4 13" xfId="6080"/>
    <cellStyle name="Percent 5 3 4 13 2" xfId="11416"/>
    <cellStyle name="Percent 5 3 4 14" xfId="6517"/>
    <cellStyle name="Percent 5 3 4 2" xfId="282"/>
    <cellStyle name="Percent 5 3 4 2 10" xfId="6145"/>
    <cellStyle name="Percent 5 3 4 2 10 2" xfId="11481"/>
    <cellStyle name="Percent 5 3 4 2 11" xfId="6582"/>
    <cellStyle name="Percent 5 3 4 2 2" xfId="838"/>
    <cellStyle name="Percent 5 3 4 2 2 2" xfId="1273"/>
    <cellStyle name="Percent 5 3 4 2 2 2 2" xfId="3705"/>
    <cellStyle name="Percent 5 3 4 2 2 2 2 2" xfId="9337"/>
    <cellStyle name="Percent 5 3 4 2 2 2 3" xfId="7227"/>
    <cellStyle name="Percent 5 3 4 2 2 3" xfId="2099"/>
    <cellStyle name="Percent 5 3 4 2 2 3 2" xfId="8047"/>
    <cellStyle name="Percent 5 3 4 2 2 4" xfId="3272"/>
    <cellStyle name="Percent 5 3 4 2 2 4 2" xfId="8917"/>
    <cellStyle name="Percent 5 3 4 2 2 5" xfId="4597"/>
    <cellStyle name="Percent 5 3 4 2 2 5 2" xfId="10219"/>
    <cellStyle name="Percent 5 3 4 2 2 6" xfId="5647"/>
    <cellStyle name="Percent 5 3 4 2 2 6 2" xfId="10984"/>
    <cellStyle name="Percent 5 3 4 2 2 7" xfId="6014"/>
    <cellStyle name="Percent 5 3 4 2 2 7 2" xfId="11351"/>
    <cellStyle name="Percent 5 3 4 2 2 8" xfId="6384"/>
    <cellStyle name="Percent 5 3 4 2 2 8 2" xfId="11718"/>
    <cellStyle name="Percent 5 3 4 2 2 9" xfId="6807"/>
    <cellStyle name="Percent 5 3 4 2 3" xfId="1542"/>
    <cellStyle name="Percent 5 3 4 2 3 2" xfId="2368"/>
    <cellStyle name="Percent 5 3 4 2 3 2 2" xfId="8316"/>
    <cellStyle name="Percent 5 3 4 2 3 3" xfId="3974"/>
    <cellStyle name="Percent 5 3 4 2 3 3 2" xfId="9606"/>
    <cellStyle name="Percent 5 3 4 2 3 4" xfId="4866"/>
    <cellStyle name="Percent 5 3 4 2 3 4 2" xfId="10488"/>
    <cellStyle name="Percent 5 3 4 2 3 5" xfId="7496"/>
    <cellStyle name="Percent 5 3 4 2 4" xfId="1052"/>
    <cellStyle name="Percent 5 3 4 2 4 2" xfId="3486"/>
    <cellStyle name="Percent 5 3 4 2 4 2 2" xfId="9124"/>
    <cellStyle name="Percent 5 3 4 2 4 3" xfId="7014"/>
    <cellStyle name="Percent 5 3 4 2 5" xfId="1886"/>
    <cellStyle name="Percent 5 3 4 2 5 2" xfId="7834"/>
    <cellStyle name="Percent 5 3 4 2 6" xfId="3022"/>
    <cellStyle name="Percent 5 3 4 2 6 2" xfId="8680"/>
    <cellStyle name="Percent 5 3 4 2 7" xfId="4384"/>
    <cellStyle name="Percent 5 3 4 2 7 2" xfId="10006"/>
    <cellStyle name="Percent 5 3 4 2 8" xfId="5148"/>
    <cellStyle name="Percent 5 3 4 2 8 2" xfId="10745"/>
    <cellStyle name="Percent 5 3 4 2 9" xfId="5777"/>
    <cellStyle name="Percent 5 3 4 2 9 2" xfId="11114"/>
    <cellStyle name="Percent 5 3 4 3" xfId="773"/>
    <cellStyle name="Percent 5 3 4 3 10" xfId="6742"/>
    <cellStyle name="Percent 5 3 4 3 2" xfId="1477"/>
    <cellStyle name="Percent 5 3 4 3 2 2" xfId="2303"/>
    <cellStyle name="Percent 5 3 4 3 2 2 2" xfId="8251"/>
    <cellStyle name="Percent 5 3 4 3 2 3" xfId="3909"/>
    <cellStyle name="Percent 5 3 4 3 2 3 2" xfId="9541"/>
    <cellStyle name="Percent 5 3 4 3 2 4" xfId="4801"/>
    <cellStyle name="Percent 5 3 4 3 2 4 2" xfId="10423"/>
    <cellStyle name="Percent 5 3 4 3 2 5" xfId="7431"/>
    <cellStyle name="Percent 5 3 4 3 3" xfId="1168"/>
    <cellStyle name="Percent 5 3 4 3 3 2" xfId="3601"/>
    <cellStyle name="Percent 5 3 4 3 3 2 2" xfId="9237"/>
    <cellStyle name="Percent 5 3 4 3 3 3" xfId="7127"/>
    <cellStyle name="Percent 5 3 4 3 4" xfId="1999"/>
    <cellStyle name="Percent 5 3 4 3 4 2" xfId="7947"/>
    <cellStyle name="Percent 5 3 4 3 5" xfId="3207"/>
    <cellStyle name="Percent 5 3 4 3 5 2" xfId="8852"/>
    <cellStyle name="Percent 5 3 4 3 6" xfId="4497"/>
    <cellStyle name="Percent 5 3 4 3 6 2" xfId="10119"/>
    <cellStyle name="Percent 5 3 4 3 7" xfId="5582"/>
    <cellStyle name="Percent 5 3 4 3 7 2" xfId="10919"/>
    <cellStyle name="Percent 5 3 4 3 8" xfId="5949"/>
    <cellStyle name="Percent 5 3 4 3 8 2" xfId="11286"/>
    <cellStyle name="Percent 5 3 4 3 9" xfId="6319"/>
    <cellStyle name="Percent 5 3 4 3 9 2" xfId="11653"/>
    <cellStyle name="Percent 5 3 4 4" xfId="1227"/>
    <cellStyle name="Percent 5 3 4 4 2" xfId="2053"/>
    <cellStyle name="Percent 5 3 4 4 2 2" xfId="8001"/>
    <cellStyle name="Percent 5 3 4 4 3" xfId="3659"/>
    <cellStyle name="Percent 5 3 4 4 3 2" xfId="9291"/>
    <cellStyle name="Percent 5 3 4 4 4" xfId="4551"/>
    <cellStyle name="Percent 5 3 4 4 4 2" xfId="10173"/>
    <cellStyle name="Percent 5 3 4 4 5" xfId="7181"/>
    <cellStyle name="Percent 5 3 4 5" xfId="1327"/>
    <cellStyle name="Percent 5 3 4 5 2" xfId="2153"/>
    <cellStyle name="Percent 5 3 4 5 2 2" xfId="8101"/>
    <cellStyle name="Percent 5 3 4 5 3" xfId="3759"/>
    <cellStyle name="Percent 5 3 4 5 3 2" xfId="9391"/>
    <cellStyle name="Percent 5 3 4 5 4" xfId="4651"/>
    <cellStyle name="Percent 5 3 4 5 4 2" xfId="10273"/>
    <cellStyle name="Percent 5 3 4 5 5" xfId="7281"/>
    <cellStyle name="Percent 5 3 4 6" xfId="1389"/>
    <cellStyle name="Percent 5 3 4 6 2" xfId="2215"/>
    <cellStyle name="Percent 5 3 4 6 2 2" xfId="8163"/>
    <cellStyle name="Percent 5 3 4 6 3" xfId="3821"/>
    <cellStyle name="Percent 5 3 4 6 3 2" xfId="9453"/>
    <cellStyle name="Percent 5 3 4 6 4" xfId="4713"/>
    <cellStyle name="Percent 5 3 4 6 4 2" xfId="10335"/>
    <cellStyle name="Percent 5 3 4 6 5" xfId="7343"/>
    <cellStyle name="Percent 5 3 4 7" xfId="987"/>
    <cellStyle name="Percent 5 3 4 7 2" xfId="3421"/>
    <cellStyle name="Percent 5 3 4 7 2 2" xfId="9059"/>
    <cellStyle name="Percent 5 3 4 7 3" xfId="6949"/>
    <cellStyle name="Percent 5 3 4 8" xfId="1821"/>
    <cellStyle name="Percent 5 3 4 8 2" xfId="7769"/>
    <cellStyle name="Percent 5 3 4 9" xfId="2955"/>
    <cellStyle name="Percent 5 3 4 9 2" xfId="8615"/>
    <cellStyle name="Percent 5 3 5" xfId="244"/>
    <cellStyle name="Percent 5 3 5 10" xfId="6107"/>
    <cellStyle name="Percent 5 3 5 10 2" xfId="11443"/>
    <cellStyle name="Percent 5 3 5 11" xfId="6544"/>
    <cellStyle name="Percent 5 3 5 2" xfId="800"/>
    <cellStyle name="Percent 5 3 5 2 2" xfId="1261"/>
    <cellStyle name="Percent 5 3 5 2 2 2" xfId="3693"/>
    <cellStyle name="Percent 5 3 5 2 2 2 2" xfId="9325"/>
    <cellStyle name="Percent 5 3 5 2 2 3" xfId="7215"/>
    <cellStyle name="Percent 5 3 5 2 3" xfId="2087"/>
    <cellStyle name="Percent 5 3 5 2 3 2" xfId="8035"/>
    <cellStyle name="Percent 5 3 5 2 4" xfId="3234"/>
    <cellStyle name="Percent 5 3 5 2 4 2" xfId="8879"/>
    <cellStyle name="Percent 5 3 5 2 5" xfId="4585"/>
    <cellStyle name="Percent 5 3 5 2 5 2" xfId="10207"/>
    <cellStyle name="Percent 5 3 5 2 6" xfId="5609"/>
    <cellStyle name="Percent 5 3 5 2 6 2" xfId="10946"/>
    <cellStyle name="Percent 5 3 5 2 7" xfId="5976"/>
    <cellStyle name="Percent 5 3 5 2 7 2" xfId="11313"/>
    <cellStyle name="Percent 5 3 5 2 8" xfId="6346"/>
    <cellStyle name="Percent 5 3 5 2 8 2" xfId="11680"/>
    <cellStyle name="Percent 5 3 5 2 9" xfId="6769"/>
    <cellStyle name="Percent 5 3 5 3" xfId="1504"/>
    <cellStyle name="Percent 5 3 5 3 2" xfId="2330"/>
    <cellStyle name="Percent 5 3 5 3 2 2" xfId="8278"/>
    <cellStyle name="Percent 5 3 5 3 3" xfId="3936"/>
    <cellStyle name="Percent 5 3 5 3 3 2" xfId="9568"/>
    <cellStyle name="Percent 5 3 5 3 4" xfId="4828"/>
    <cellStyle name="Percent 5 3 5 3 4 2" xfId="10450"/>
    <cellStyle name="Percent 5 3 5 3 5" xfId="7458"/>
    <cellStyle name="Percent 5 3 5 4" xfId="1014"/>
    <cellStyle name="Percent 5 3 5 4 2" xfId="3448"/>
    <cellStyle name="Percent 5 3 5 4 2 2" xfId="9086"/>
    <cellStyle name="Percent 5 3 5 4 3" xfId="6976"/>
    <cellStyle name="Percent 5 3 5 5" xfId="1848"/>
    <cellStyle name="Percent 5 3 5 5 2" xfId="7796"/>
    <cellStyle name="Percent 5 3 5 6" xfId="2984"/>
    <cellStyle name="Percent 5 3 5 6 2" xfId="8642"/>
    <cellStyle name="Percent 5 3 5 7" xfId="4346"/>
    <cellStyle name="Percent 5 3 5 7 2" xfId="9968"/>
    <cellStyle name="Percent 5 3 5 8" xfId="5110"/>
    <cellStyle name="Percent 5 3 5 8 2" xfId="10707"/>
    <cellStyle name="Percent 5 3 5 9" xfId="5739"/>
    <cellStyle name="Percent 5 3 5 9 2" xfId="11076"/>
    <cellStyle name="Percent 5 3 6" xfId="708"/>
    <cellStyle name="Percent 5 3 6 10" xfId="6690"/>
    <cellStyle name="Percent 5 3 6 2" xfId="1650"/>
    <cellStyle name="Percent 5 3 6 2 2" xfId="2476"/>
    <cellStyle name="Percent 5 3 6 2 2 2" xfId="8424"/>
    <cellStyle name="Percent 5 3 6 2 3" xfId="4082"/>
    <cellStyle name="Percent 5 3 6 2 3 2" xfId="9714"/>
    <cellStyle name="Percent 5 3 6 2 4" xfId="4974"/>
    <cellStyle name="Percent 5 3 6 2 4 2" xfId="10596"/>
    <cellStyle name="Percent 5 3 6 2 5" xfId="7604"/>
    <cellStyle name="Percent 5 3 6 3" xfId="1166"/>
    <cellStyle name="Percent 5 3 6 3 2" xfId="3600"/>
    <cellStyle name="Percent 5 3 6 3 2 2" xfId="9236"/>
    <cellStyle name="Percent 5 3 6 3 3" xfId="7126"/>
    <cellStyle name="Percent 5 3 6 4" xfId="1998"/>
    <cellStyle name="Percent 5 3 6 4 2" xfId="7946"/>
    <cellStyle name="Percent 5 3 6 5" xfId="3154"/>
    <cellStyle name="Percent 5 3 6 5 2" xfId="8800"/>
    <cellStyle name="Percent 5 3 6 6" xfId="4496"/>
    <cellStyle name="Percent 5 3 6 6 2" xfId="10118"/>
    <cellStyle name="Percent 5 3 6 7" xfId="5519"/>
    <cellStyle name="Percent 5 3 6 7 2" xfId="10866"/>
    <cellStyle name="Percent 5 3 6 8" xfId="5897"/>
    <cellStyle name="Percent 5 3 6 8 2" xfId="11234"/>
    <cellStyle name="Percent 5 3 6 9" xfId="6266"/>
    <cellStyle name="Percent 5 3 6 9 2" xfId="11601"/>
    <cellStyle name="Percent 5 3 7" xfId="735"/>
    <cellStyle name="Percent 5 3 7 10" xfId="6704"/>
    <cellStyle name="Percent 5 3 7 2" xfId="1439"/>
    <cellStyle name="Percent 5 3 7 2 2" xfId="2265"/>
    <cellStyle name="Percent 5 3 7 2 2 2" xfId="8213"/>
    <cellStyle name="Percent 5 3 7 2 3" xfId="3871"/>
    <cellStyle name="Percent 5 3 7 2 3 2" xfId="9503"/>
    <cellStyle name="Percent 5 3 7 2 4" xfId="4763"/>
    <cellStyle name="Percent 5 3 7 2 4 2" xfId="10385"/>
    <cellStyle name="Percent 5 3 7 2 5" xfId="7393"/>
    <cellStyle name="Percent 5 3 7 3" xfId="1179"/>
    <cellStyle name="Percent 5 3 7 3 2" xfId="3612"/>
    <cellStyle name="Percent 5 3 7 3 2 2" xfId="9246"/>
    <cellStyle name="Percent 5 3 7 3 3" xfId="7136"/>
    <cellStyle name="Percent 5 3 7 4" xfId="2008"/>
    <cellStyle name="Percent 5 3 7 4 2" xfId="7956"/>
    <cellStyle name="Percent 5 3 7 5" xfId="3169"/>
    <cellStyle name="Percent 5 3 7 5 2" xfId="8814"/>
    <cellStyle name="Percent 5 3 7 6" xfId="4506"/>
    <cellStyle name="Percent 5 3 7 6 2" xfId="10128"/>
    <cellStyle name="Percent 5 3 7 7" xfId="5544"/>
    <cellStyle name="Percent 5 3 7 7 2" xfId="10881"/>
    <cellStyle name="Percent 5 3 7 8" xfId="5911"/>
    <cellStyle name="Percent 5 3 7 8 2" xfId="11248"/>
    <cellStyle name="Percent 5 3 7 9" xfId="6281"/>
    <cellStyle name="Percent 5 3 7 9 2" xfId="11615"/>
    <cellStyle name="Percent 5 3 8" xfId="1199"/>
    <cellStyle name="Percent 5 3 8 2" xfId="2025"/>
    <cellStyle name="Percent 5 3 8 2 2" xfId="7973"/>
    <cellStyle name="Percent 5 3 8 3" xfId="3631"/>
    <cellStyle name="Percent 5 3 8 3 2" xfId="9263"/>
    <cellStyle name="Percent 5 3 8 4" xfId="4523"/>
    <cellStyle name="Percent 5 3 8 4 2" xfId="10145"/>
    <cellStyle name="Percent 5 3 8 5" xfId="7153"/>
    <cellStyle name="Percent 5 3 9" xfId="1299"/>
    <cellStyle name="Percent 5 3 9 2" xfId="2125"/>
    <cellStyle name="Percent 5 3 9 2 2" xfId="8073"/>
    <cellStyle name="Percent 5 3 9 3" xfId="3731"/>
    <cellStyle name="Percent 5 3 9 3 2" xfId="9363"/>
    <cellStyle name="Percent 5 3 9 4" xfId="4623"/>
    <cellStyle name="Percent 5 3 9 4 2" xfId="10245"/>
    <cellStyle name="Percent 5 3 9 5" xfId="7253"/>
    <cellStyle name="Percent 5 4" xfId="159"/>
    <cellStyle name="Percent 5 5" xfId="188"/>
    <cellStyle name="Percent 5 5 10" xfId="2928"/>
    <cellStyle name="Percent 5 5 10 2" xfId="8590"/>
    <cellStyle name="Percent 5 5 11" xfId="4294"/>
    <cellStyle name="Percent 5 5 11 2" xfId="9916"/>
    <cellStyle name="Percent 5 5 12" xfId="5054"/>
    <cellStyle name="Percent 5 5 12 2" xfId="10655"/>
    <cellStyle name="Percent 5 5 13" xfId="5687"/>
    <cellStyle name="Percent 5 5 13 2" xfId="11024"/>
    <cellStyle name="Percent 5 5 14" xfId="6055"/>
    <cellStyle name="Percent 5 5 14 2" xfId="11391"/>
    <cellStyle name="Percent 5 5 15" xfId="6492"/>
    <cellStyle name="Percent 5 5 2" xfId="219"/>
    <cellStyle name="Percent 5 5 2 10" xfId="4321"/>
    <cellStyle name="Percent 5 5 2 10 2" xfId="9943"/>
    <cellStyle name="Percent 5 5 2 11" xfId="5085"/>
    <cellStyle name="Percent 5 5 2 11 2" xfId="10682"/>
    <cellStyle name="Percent 5 5 2 12" xfId="5714"/>
    <cellStyle name="Percent 5 5 2 12 2" xfId="11051"/>
    <cellStyle name="Percent 5 5 2 13" xfId="6082"/>
    <cellStyle name="Percent 5 5 2 13 2" xfId="11418"/>
    <cellStyle name="Percent 5 5 2 14" xfId="6519"/>
    <cellStyle name="Percent 5 5 2 2" xfId="284"/>
    <cellStyle name="Percent 5 5 2 2 10" xfId="6147"/>
    <cellStyle name="Percent 5 5 2 2 10 2" xfId="11483"/>
    <cellStyle name="Percent 5 5 2 2 11" xfId="6584"/>
    <cellStyle name="Percent 5 5 2 2 2" xfId="840"/>
    <cellStyle name="Percent 5 5 2 2 2 2" xfId="1285"/>
    <cellStyle name="Percent 5 5 2 2 2 2 2" xfId="3717"/>
    <cellStyle name="Percent 5 5 2 2 2 2 2 2" xfId="9349"/>
    <cellStyle name="Percent 5 5 2 2 2 2 3" xfId="7239"/>
    <cellStyle name="Percent 5 5 2 2 2 3" xfId="2111"/>
    <cellStyle name="Percent 5 5 2 2 2 3 2" xfId="8059"/>
    <cellStyle name="Percent 5 5 2 2 2 4" xfId="3274"/>
    <cellStyle name="Percent 5 5 2 2 2 4 2" xfId="8919"/>
    <cellStyle name="Percent 5 5 2 2 2 5" xfId="4609"/>
    <cellStyle name="Percent 5 5 2 2 2 5 2" xfId="10231"/>
    <cellStyle name="Percent 5 5 2 2 2 6" xfId="5649"/>
    <cellStyle name="Percent 5 5 2 2 2 6 2" xfId="10986"/>
    <cellStyle name="Percent 5 5 2 2 2 7" xfId="6016"/>
    <cellStyle name="Percent 5 5 2 2 2 7 2" xfId="11353"/>
    <cellStyle name="Percent 5 5 2 2 2 8" xfId="6386"/>
    <cellStyle name="Percent 5 5 2 2 2 8 2" xfId="11720"/>
    <cellStyle name="Percent 5 5 2 2 2 9" xfId="6809"/>
    <cellStyle name="Percent 5 5 2 2 3" xfId="1544"/>
    <cellStyle name="Percent 5 5 2 2 3 2" xfId="2370"/>
    <cellStyle name="Percent 5 5 2 2 3 2 2" xfId="8318"/>
    <cellStyle name="Percent 5 5 2 2 3 3" xfId="3976"/>
    <cellStyle name="Percent 5 5 2 2 3 3 2" xfId="9608"/>
    <cellStyle name="Percent 5 5 2 2 3 4" xfId="4868"/>
    <cellStyle name="Percent 5 5 2 2 3 4 2" xfId="10490"/>
    <cellStyle name="Percent 5 5 2 2 3 5" xfId="7498"/>
    <cellStyle name="Percent 5 5 2 2 4" xfId="1054"/>
    <cellStyle name="Percent 5 5 2 2 4 2" xfId="3488"/>
    <cellStyle name="Percent 5 5 2 2 4 2 2" xfId="9126"/>
    <cellStyle name="Percent 5 5 2 2 4 3" xfId="7016"/>
    <cellStyle name="Percent 5 5 2 2 5" xfId="1888"/>
    <cellStyle name="Percent 5 5 2 2 5 2" xfId="7836"/>
    <cellStyle name="Percent 5 5 2 2 6" xfId="3024"/>
    <cellStyle name="Percent 5 5 2 2 6 2" xfId="8682"/>
    <cellStyle name="Percent 5 5 2 2 7" xfId="4386"/>
    <cellStyle name="Percent 5 5 2 2 7 2" xfId="10008"/>
    <cellStyle name="Percent 5 5 2 2 8" xfId="5150"/>
    <cellStyle name="Percent 5 5 2 2 8 2" xfId="10747"/>
    <cellStyle name="Percent 5 5 2 2 9" xfId="5779"/>
    <cellStyle name="Percent 5 5 2 2 9 2" xfId="11116"/>
    <cellStyle name="Percent 5 5 2 3" xfId="775"/>
    <cellStyle name="Percent 5 5 2 3 10" xfId="6744"/>
    <cellStyle name="Percent 5 5 2 3 2" xfId="1479"/>
    <cellStyle name="Percent 5 5 2 3 2 2" xfId="2305"/>
    <cellStyle name="Percent 5 5 2 3 2 2 2" xfId="8253"/>
    <cellStyle name="Percent 5 5 2 3 2 3" xfId="3911"/>
    <cellStyle name="Percent 5 5 2 3 2 3 2" xfId="9543"/>
    <cellStyle name="Percent 5 5 2 3 2 4" xfId="4803"/>
    <cellStyle name="Percent 5 5 2 3 2 4 2" xfId="10425"/>
    <cellStyle name="Percent 5 5 2 3 2 5" xfId="7433"/>
    <cellStyle name="Percent 5 5 2 3 3" xfId="1186"/>
    <cellStyle name="Percent 5 5 2 3 3 2" xfId="3619"/>
    <cellStyle name="Percent 5 5 2 3 3 2 2" xfId="9253"/>
    <cellStyle name="Percent 5 5 2 3 3 3" xfId="7143"/>
    <cellStyle name="Percent 5 5 2 3 4" xfId="2015"/>
    <cellStyle name="Percent 5 5 2 3 4 2" xfId="7963"/>
    <cellStyle name="Percent 5 5 2 3 5" xfId="3209"/>
    <cellStyle name="Percent 5 5 2 3 5 2" xfId="8854"/>
    <cellStyle name="Percent 5 5 2 3 6" xfId="4513"/>
    <cellStyle name="Percent 5 5 2 3 6 2" xfId="10135"/>
    <cellStyle name="Percent 5 5 2 3 7" xfId="5584"/>
    <cellStyle name="Percent 5 5 2 3 7 2" xfId="10921"/>
    <cellStyle name="Percent 5 5 2 3 8" xfId="5951"/>
    <cellStyle name="Percent 5 5 2 3 8 2" xfId="11288"/>
    <cellStyle name="Percent 5 5 2 3 9" xfId="6321"/>
    <cellStyle name="Percent 5 5 2 3 9 2" xfId="11655"/>
    <cellStyle name="Percent 5 5 2 4" xfId="1239"/>
    <cellStyle name="Percent 5 5 2 4 2" xfId="2065"/>
    <cellStyle name="Percent 5 5 2 4 2 2" xfId="8013"/>
    <cellStyle name="Percent 5 5 2 4 3" xfId="3671"/>
    <cellStyle name="Percent 5 5 2 4 3 2" xfId="9303"/>
    <cellStyle name="Percent 5 5 2 4 4" xfId="4563"/>
    <cellStyle name="Percent 5 5 2 4 4 2" xfId="10185"/>
    <cellStyle name="Percent 5 5 2 4 5" xfId="7193"/>
    <cellStyle name="Percent 5 5 2 5" xfId="1339"/>
    <cellStyle name="Percent 5 5 2 5 2" xfId="2165"/>
    <cellStyle name="Percent 5 5 2 5 2 2" xfId="8113"/>
    <cellStyle name="Percent 5 5 2 5 3" xfId="3771"/>
    <cellStyle name="Percent 5 5 2 5 3 2" xfId="9403"/>
    <cellStyle name="Percent 5 5 2 5 4" xfId="4663"/>
    <cellStyle name="Percent 5 5 2 5 4 2" xfId="10285"/>
    <cellStyle name="Percent 5 5 2 5 5" xfId="7293"/>
    <cellStyle name="Percent 5 5 2 6" xfId="1401"/>
    <cellStyle name="Percent 5 5 2 6 2" xfId="2227"/>
    <cellStyle name="Percent 5 5 2 6 2 2" xfId="8175"/>
    <cellStyle name="Percent 5 5 2 6 3" xfId="3833"/>
    <cellStyle name="Percent 5 5 2 6 3 2" xfId="9465"/>
    <cellStyle name="Percent 5 5 2 6 4" xfId="4725"/>
    <cellStyle name="Percent 5 5 2 6 4 2" xfId="10347"/>
    <cellStyle name="Percent 5 5 2 6 5" xfId="7355"/>
    <cellStyle name="Percent 5 5 2 7" xfId="989"/>
    <cellStyle name="Percent 5 5 2 7 2" xfId="3423"/>
    <cellStyle name="Percent 5 5 2 7 2 2" xfId="9061"/>
    <cellStyle name="Percent 5 5 2 7 3" xfId="6951"/>
    <cellStyle name="Percent 5 5 2 8" xfId="1823"/>
    <cellStyle name="Percent 5 5 2 8 2" xfId="7771"/>
    <cellStyle name="Percent 5 5 2 9" xfId="2959"/>
    <cellStyle name="Percent 5 5 2 9 2" xfId="8617"/>
    <cellStyle name="Percent 5 5 3" xfId="257"/>
    <cellStyle name="Percent 5 5 3 10" xfId="6120"/>
    <cellStyle name="Percent 5 5 3 10 2" xfId="11456"/>
    <cellStyle name="Percent 5 5 3 11" xfId="6557"/>
    <cellStyle name="Percent 5 5 3 2" xfId="813"/>
    <cellStyle name="Percent 5 5 3 2 2" xfId="1263"/>
    <cellStyle name="Percent 5 5 3 2 2 2" xfId="3695"/>
    <cellStyle name="Percent 5 5 3 2 2 2 2" xfId="9327"/>
    <cellStyle name="Percent 5 5 3 2 2 3" xfId="7217"/>
    <cellStyle name="Percent 5 5 3 2 3" xfId="2089"/>
    <cellStyle name="Percent 5 5 3 2 3 2" xfId="8037"/>
    <cellStyle name="Percent 5 5 3 2 4" xfId="3247"/>
    <cellStyle name="Percent 5 5 3 2 4 2" xfId="8892"/>
    <cellStyle name="Percent 5 5 3 2 5" xfId="4587"/>
    <cellStyle name="Percent 5 5 3 2 5 2" xfId="10209"/>
    <cellStyle name="Percent 5 5 3 2 6" xfId="5622"/>
    <cellStyle name="Percent 5 5 3 2 6 2" xfId="10959"/>
    <cellStyle name="Percent 5 5 3 2 7" xfId="5989"/>
    <cellStyle name="Percent 5 5 3 2 7 2" xfId="11326"/>
    <cellStyle name="Percent 5 5 3 2 8" xfId="6359"/>
    <cellStyle name="Percent 5 5 3 2 8 2" xfId="11693"/>
    <cellStyle name="Percent 5 5 3 2 9" xfId="6782"/>
    <cellStyle name="Percent 5 5 3 3" xfId="1517"/>
    <cellStyle name="Percent 5 5 3 3 2" xfId="2343"/>
    <cellStyle name="Percent 5 5 3 3 2 2" xfId="8291"/>
    <cellStyle name="Percent 5 5 3 3 3" xfId="3949"/>
    <cellStyle name="Percent 5 5 3 3 3 2" xfId="9581"/>
    <cellStyle name="Percent 5 5 3 3 4" xfId="4841"/>
    <cellStyle name="Percent 5 5 3 3 4 2" xfId="10463"/>
    <cellStyle name="Percent 5 5 3 3 5" xfId="7471"/>
    <cellStyle name="Percent 5 5 3 4" xfId="1027"/>
    <cellStyle name="Percent 5 5 3 4 2" xfId="3461"/>
    <cellStyle name="Percent 5 5 3 4 2 2" xfId="9099"/>
    <cellStyle name="Percent 5 5 3 4 3" xfId="6989"/>
    <cellStyle name="Percent 5 5 3 5" xfId="1861"/>
    <cellStyle name="Percent 5 5 3 5 2" xfId="7809"/>
    <cellStyle name="Percent 5 5 3 6" xfId="2997"/>
    <cellStyle name="Percent 5 5 3 6 2" xfId="8655"/>
    <cellStyle name="Percent 5 5 3 7" xfId="4359"/>
    <cellStyle name="Percent 5 5 3 7 2" xfId="9981"/>
    <cellStyle name="Percent 5 5 3 8" xfId="5123"/>
    <cellStyle name="Percent 5 5 3 8 2" xfId="10720"/>
    <cellStyle name="Percent 5 5 3 9" xfId="5752"/>
    <cellStyle name="Percent 5 5 3 9 2" xfId="11089"/>
    <cellStyle name="Percent 5 5 4" xfId="748"/>
    <cellStyle name="Percent 5 5 4 10" xfId="6717"/>
    <cellStyle name="Percent 5 5 4 2" xfId="1452"/>
    <cellStyle name="Percent 5 5 4 2 2" xfId="2278"/>
    <cellStyle name="Percent 5 5 4 2 2 2" xfId="8226"/>
    <cellStyle name="Percent 5 5 4 2 3" xfId="3884"/>
    <cellStyle name="Percent 5 5 4 2 3 2" xfId="9516"/>
    <cellStyle name="Percent 5 5 4 2 4" xfId="4776"/>
    <cellStyle name="Percent 5 5 4 2 4 2" xfId="10398"/>
    <cellStyle name="Percent 5 5 4 2 5" xfId="7406"/>
    <cellStyle name="Percent 5 5 4 3" xfId="1067"/>
    <cellStyle name="Percent 5 5 4 3 2" xfId="3501"/>
    <cellStyle name="Percent 5 5 4 3 2 2" xfId="9139"/>
    <cellStyle name="Percent 5 5 4 3 3" xfId="7029"/>
    <cellStyle name="Percent 5 5 4 4" xfId="1901"/>
    <cellStyle name="Percent 5 5 4 4 2" xfId="7849"/>
    <cellStyle name="Percent 5 5 4 5" xfId="3182"/>
    <cellStyle name="Percent 5 5 4 5 2" xfId="8827"/>
    <cellStyle name="Percent 5 5 4 6" xfId="4399"/>
    <cellStyle name="Percent 5 5 4 6 2" xfId="10021"/>
    <cellStyle name="Percent 5 5 4 7" xfId="5557"/>
    <cellStyle name="Percent 5 5 4 7 2" xfId="10894"/>
    <cellStyle name="Percent 5 5 4 8" xfId="5924"/>
    <cellStyle name="Percent 5 5 4 8 2" xfId="11261"/>
    <cellStyle name="Percent 5 5 4 9" xfId="6294"/>
    <cellStyle name="Percent 5 5 4 9 2" xfId="11628"/>
    <cellStyle name="Percent 5 5 5" xfId="1201"/>
    <cellStyle name="Percent 5 5 5 2" xfId="2027"/>
    <cellStyle name="Percent 5 5 5 2 2" xfId="7975"/>
    <cellStyle name="Percent 5 5 5 3" xfId="3633"/>
    <cellStyle name="Percent 5 5 5 3 2" xfId="9265"/>
    <cellStyle name="Percent 5 5 5 4" xfId="4525"/>
    <cellStyle name="Percent 5 5 5 4 2" xfId="10147"/>
    <cellStyle name="Percent 5 5 5 5" xfId="7155"/>
    <cellStyle name="Percent 5 5 6" xfId="1301"/>
    <cellStyle name="Percent 5 5 6 2" xfId="2127"/>
    <cellStyle name="Percent 5 5 6 2 2" xfId="8075"/>
    <cellStyle name="Percent 5 5 6 3" xfId="3733"/>
    <cellStyle name="Percent 5 5 6 3 2" xfId="9365"/>
    <cellStyle name="Percent 5 5 6 4" xfId="4625"/>
    <cellStyle name="Percent 5 5 6 4 2" xfId="10247"/>
    <cellStyle name="Percent 5 5 6 5" xfId="7255"/>
    <cellStyle name="Percent 5 5 7" xfId="1363"/>
    <cellStyle name="Percent 5 5 7 2" xfId="2189"/>
    <cellStyle name="Percent 5 5 7 2 2" xfId="8137"/>
    <cellStyle name="Percent 5 5 7 3" xfId="3795"/>
    <cellStyle name="Percent 5 5 7 3 2" xfId="9427"/>
    <cellStyle name="Percent 5 5 7 4" xfId="4687"/>
    <cellStyle name="Percent 5 5 7 4 2" xfId="10309"/>
    <cellStyle name="Percent 5 5 7 5" xfId="7317"/>
    <cellStyle name="Percent 5 5 8" xfId="962"/>
    <cellStyle name="Percent 5 5 8 2" xfId="3396"/>
    <cellStyle name="Percent 5 5 8 2 2" xfId="9034"/>
    <cellStyle name="Percent 5 5 8 3" xfId="6924"/>
    <cellStyle name="Percent 5 5 9" xfId="1796"/>
    <cellStyle name="Percent 5 5 9 2" xfId="7744"/>
    <cellStyle name="Percent 5 6" xfId="213"/>
    <cellStyle name="Percent 5 6 10" xfId="4317"/>
    <cellStyle name="Percent 5 6 10 2" xfId="9939"/>
    <cellStyle name="Percent 5 6 11" xfId="5079"/>
    <cellStyle name="Percent 5 6 11 2" xfId="10678"/>
    <cellStyle name="Percent 5 6 12" xfId="5710"/>
    <cellStyle name="Percent 5 6 12 2" xfId="11047"/>
    <cellStyle name="Percent 5 6 13" xfId="6078"/>
    <cellStyle name="Percent 5 6 13 2" xfId="11414"/>
    <cellStyle name="Percent 5 6 14" xfId="6515"/>
    <cellStyle name="Percent 5 6 2" xfId="280"/>
    <cellStyle name="Percent 5 6 2 10" xfId="6143"/>
    <cellStyle name="Percent 5 6 2 10 2" xfId="11479"/>
    <cellStyle name="Percent 5 6 2 11" xfId="6580"/>
    <cellStyle name="Percent 5 6 2 2" xfId="836"/>
    <cellStyle name="Percent 5 6 2 2 2" xfId="1271"/>
    <cellStyle name="Percent 5 6 2 2 2 2" xfId="3703"/>
    <cellStyle name="Percent 5 6 2 2 2 2 2" xfId="9335"/>
    <cellStyle name="Percent 5 6 2 2 2 3" xfId="7225"/>
    <cellStyle name="Percent 5 6 2 2 3" xfId="2097"/>
    <cellStyle name="Percent 5 6 2 2 3 2" xfId="8045"/>
    <cellStyle name="Percent 5 6 2 2 4" xfId="3270"/>
    <cellStyle name="Percent 5 6 2 2 4 2" xfId="8915"/>
    <cellStyle name="Percent 5 6 2 2 5" xfId="4595"/>
    <cellStyle name="Percent 5 6 2 2 5 2" xfId="10217"/>
    <cellStyle name="Percent 5 6 2 2 6" xfId="5645"/>
    <cellStyle name="Percent 5 6 2 2 6 2" xfId="10982"/>
    <cellStyle name="Percent 5 6 2 2 7" xfId="6012"/>
    <cellStyle name="Percent 5 6 2 2 7 2" xfId="11349"/>
    <cellStyle name="Percent 5 6 2 2 8" xfId="6382"/>
    <cellStyle name="Percent 5 6 2 2 8 2" xfId="11716"/>
    <cellStyle name="Percent 5 6 2 2 9" xfId="6805"/>
    <cellStyle name="Percent 5 6 2 3" xfId="1540"/>
    <cellStyle name="Percent 5 6 2 3 2" xfId="2366"/>
    <cellStyle name="Percent 5 6 2 3 2 2" xfId="8314"/>
    <cellStyle name="Percent 5 6 2 3 3" xfId="3972"/>
    <cellStyle name="Percent 5 6 2 3 3 2" xfId="9604"/>
    <cellStyle name="Percent 5 6 2 3 4" xfId="4864"/>
    <cellStyle name="Percent 5 6 2 3 4 2" xfId="10486"/>
    <cellStyle name="Percent 5 6 2 3 5" xfId="7494"/>
    <cellStyle name="Percent 5 6 2 4" xfId="1050"/>
    <cellStyle name="Percent 5 6 2 4 2" xfId="3484"/>
    <cellStyle name="Percent 5 6 2 4 2 2" xfId="9122"/>
    <cellStyle name="Percent 5 6 2 4 3" xfId="7012"/>
    <cellStyle name="Percent 5 6 2 5" xfId="1884"/>
    <cellStyle name="Percent 5 6 2 5 2" xfId="7832"/>
    <cellStyle name="Percent 5 6 2 6" xfId="3020"/>
    <cellStyle name="Percent 5 6 2 6 2" xfId="8678"/>
    <cellStyle name="Percent 5 6 2 7" xfId="4382"/>
    <cellStyle name="Percent 5 6 2 7 2" xfId="10004"/>
    <cellStyle name="Percent 5 6 2 8" xfId="5146"/>
    <cellStyle name="Percent 5 6 2 8 2" xfId="10743"/>
    <cellStyle name="Percent 5 6 2 9" xfId="5775"/>
    <cellStyle name="Percent 5 6 2 9 2" xfId="11112"/>
    <cellStyle name="Percent 5 6 3" xfId="771"/>
    <cellStyle name="Percent 5 6 3 10" xfId="6740"/>
    <cellStyle name="Percent 5 6 3 2" xfId="1475"/>
    <cellStyle name="Percent 5 6 3 2 2" xfId="2301"/>
    <cellStyle name="Percent 5 6 3 2 2 2" xfId="8249"/>
    <cellStyle name="Percent 5 6 3 2 3" xfId="3907"/>
    <cellStyle name="Percent 5 6 3 2 3 2" xfId="9539"/>
    <cellStyle name="Percent 5 6 3 2 4" xfId="4799"/>
    <cellStyle name="Percent 5 6 3 2 4 2" xfId="10421"/>
    <cellStyle name="Percent 5 6 3 2 5" xfId="7429"/>
    <cellStyle name="Percent 5 6 3 3" xfId="1175"/>
    <cellStyle name="Percent 5 6 3 3 2" xfId="3608"/>
    <cellStyle name="Percent 5 6 3 3 2 2" xfId="9243"/>
    <cellStyle name="Percent 5 6 3 3 3" xfId="7133"/>
    <cellStyle name="Percent 5 6 3 4" xfId="2005"/>
    <cellStyle name="Percent 5 6 3 4 2" xfId="7953"/>
    <cellStyle name="Percent 5 6 3 5" xfId="3205"/>
    <cellStyle name="Percent 5 6 3 5 2" xfId="8850"/>
    <cellStyle name="Percent 5 6 3 6" xfId="4503"/>
    <cellStyle name="Percent 5 6 3 6 2" xfId="10125"/>
    <cellStyle name="Percent 5 6 3 7" xfId="5580"/>
    <cellStyle name="Percent 5 6 3 7 2" xfId="10917"/>
    <cellStyle name="Percent 5 6 3 8" xfId="5947"/>
    <cellStyle name="Percent 5 6 3 8 2" xfId="11284"/>
    <cellStyle name="Percent 5 6 3 9" xfId="6317"/>
    <cellStyle name="Percent 5 6 3 9 2" xfId="11651"/>
    <cellStyle name="Percent 5 6 4" xfId="1225"/>
    <cellStyle name="Percent 5 6 4 2" xfId="2051"/>
    <cellStyle name="Percent 5 6 4 2 2" xfId="7999"/>
    <cellStyle name="Percent 5 6 4 3" xfId="3657"/>
    <cellStyle name="Percent 5 6 4 3 2" xfId="9289"/>
    <cellStyle name="Percent 5 6 4 4" xfId="4549"/>
    <cellStyle name="Percent 5 6 4 4 2" xfId="10171"/>
    <cellStyle name="Percent 5 6 4 5" xfId="7179"/>
    <cellStyle name="Percent 5 6 5" xfId="1325"/>
    <cellStyle name="Percent 5 6 5 2" xfId="2151"/>
    <cellStyle name="Percent 5 6 5 2 2" xfId="8099"/>
    <cellStyle name="Percent 5 6 5 3" xfId="3757"/>
    <cellStyle name="Percent 5 6 5 3 2" xfId="9389"/>
    <cellStyle name="Percent 5 6 5 4" xfId="4649"/>
    <cellStyle name="Percent 5 6 5 4 2" xfId="10271"/>
    <cellStyle name="Percent 5 6 5 5" xfId="7279"/>
    <cellStyle name="Percent 5 6 6" xfId="1387"/>
    <cellStyle name="Percent 5 6 6 2" xfId="2213"/>
    <cellStyle name="Percent 5 6 6 2 2" xfId="8161"/>
    <cellStyle name="Percent 5 6 6 3" xfId="3819"/>
    <cellStyle name="Percent 5 6 6 3 2" xfId="9451"/>
    <cellStyle name="Percent 5 6 6 4" xfId="4711"/>
    <cellStyle name="Percent 5 6 6 4 2" xfId="10333"/>
    <cellStyle name="Percent 5 6 6 5" xfId="7341"/>
    <cellStyle name="Percent 5 6 7" xfId="985"/>
    <cellStyle name="Percent 5 6 7 2" xfId="3419"/>
    <cellStyle name="Percent 5 6 7 2 2" xfId="9057"/>
    <cellStyle name="Percent 5 6 7 3" xfId="6947"/>
    <cellStyle name="Percent 5 6 8" xfId="1819"/>
    <cellStyle name="Percent 5 6 8 2" xfId="7767"/>
    <cellStyle name="Percent 5 6 9" xfId="2953"/>
    <cellStyle name="Percent 5 6 9 2" xfId="8613"/>
    <cellStyle name="Percent 5 7" xfId="232"/>
    <cellStyle name="Percent 5 7 10" xfId="6532"/>
    <cellStyle name="Percent 5 7 2" xfId="788"/>
    <cellStyle name="Percent 5 7 2 2" xfId="1492"/>
    <cellStyle name="Percent 5 7 2 2 2" xfId="3924"/>
    <cellStyle name="Percent 5 7 2 2 2 2" xfId="9556"/>
    <cellStyle name="Percent 5 7 2 2 3" xfId="7446"/>
    <cellStyle name="Percent 5 7 2 3" xfId="2318"/>
    <cellStyle name="Percent 5 7 2 3 2" xfId="8266"/>
    <cellStyle name="Percent 5 7 2 4" xfId="3222"/>
    <cellStyle name="Percent 5 7 2 4 2" xfId="8867"/>
    <cellStyle name="Percent 5 7 2 5" xfId="4816"/>
    <cellStyle name="Percent 5 7 2 5 2" xfId="10438"/>
    <cellStyle name="Percent 5 7 2 6" xfId="5597"/>
    <cellStyle name="Percent 5 7 2 6 2" xfId="10934"/>
    <cellStyle name="Percent 5 7 2 7" xfId="5964"/>
    <cellStyle name="Percent 5 7 2 7 2" xfId="11301"/>
    <cellStyle name="Percent 5 7 2 8" xfId="6334"/>
    <cellStyle name="Percent 5 7 2 8 2" xfId="11668"/>
    <cellStyle name="Percent 5 7 2 9" xfId="6757"/>
    <cellStyle name="Percent 5 7 3" xfId="1002"/>
    <cellStyle name="Percent 5 7 3 2" xfId="3436"/>
    <cellStyle name="Percent 5 7 3 2 2" xfId="9074"/>
    <cellStyle name="Percent 5 7 3 3" xfId="6964"/>
    <cellStyle name="Percent 5 7 4" xfId="1836"/>
    <cellStyle name="Percent 5 7 4 2" xfId="7784"/>
    <cellStyle name="Percent 5 7 5" xfId="2972"/>
    <cellStyle name="Percent 5 7 5 2" xfId="8630"/>
    <cellStyle name="Percent 5 7 6" xfId="4334"/>
    <cellStyle name="Percent 5 7 6 2" xfId="9956"/>
    <cellStyle name="Percent 5 7 7" xfId="5098"/>
    <cellStyle name="Percent 5 7 7 2" xfId="10695"/>
    <cellStyle name="Percent 5 7 8" xfId="5727"/>
    <cellStyle name="Percent 5 7 8 2" xfId="11064"/>
    <cellStyle name="Percent 5 7 9" xfId="6095"/>
    <cellStyle name="Percent 5 7 9 2" xfId="11431"/>
    <cellStyle name="Percent 5 8" xfId="723"/>
    <cellStyle name="Percent 5 8 10" xfId="6692"/>
    <cellStyle name="Percent 5 8 2" xfId="1427"/>
    <cellStyle name="Percent 5 8 2 2" xfId="2253"/>
    <cellStyle name="Percent 5 8 2 2 2" xfId="8201"/>
    <cellStyle name="Percent 5 8 2 3" xfId="3859"/>
    <cellStyle name="Percent 5 8 2 3 2" xfId="9491"/>
    <cellStyle name="Percent 5 8 2 4" xfId="4751"/>
    <cellStyle name="Percent 5 8 2 4 2" xfId="10373"/>
    <cellStyle name="Percent 5 8 2 5" xfId="7381"/>
    <cellStyle name="Percent 5 8 3" xfId="934"/>
    <cellStyle name="Percent 5 8 3 2" xfId="3368"/>
    <cellStyle name="Percent 5 8 3 2 2" xfId="9009"/>
    <cellStyle name="Percent 5 8 3 3" xfId="6899"/>
    <cellStyle name="Percent 5 8 4" xfId="1771"/>
    <cellStyle name="Percent 5 8 4 2" xfId="7719"/>
    <cellStyle name="Percent 5 8 5" xfId="3157"/>
    <cellStyle name="Percent 5 8 5 2" xfId="8802"/>
    <cellStyle name="Percent 5 8 6" xfId="4269"/>
    <cellStyle name="Percent 5 8 6 2" xfId="9891"/>
    <cellStyle name="Percent 5 8 7" xfId="5532"/>
    <cellStyle name="Percent 5 8 7 2" xfId="10869"/>
    <cellStyle name="Percent 5 8 8" xfId="5899"/>
    <cellStyle name="Percent 5 8 8 2" xfId="11236"/>
    <cellStyle name="Percent 5 8 9" xfId="6269"/>
    <cellStyle name="Percent 5 8 9 2" xfId="11603"/>
    <cellStyle name="Percent 5 9" xfId="2896"/>
    <cellStyle name="Percent 5 9 2" xfId="8565"/>
    <cellStyle name="Percent 6" xfId="367"/>
    <cellStyle name="Percent 7" xfId="358"/>
    <cellStyle name="Percent 8" xfId="695"/>
    <cellStyle name="Percent 8 10" xfId="6263"/>
    <cellStyle name="Percent 8 10 2" xfId="11598"/>
    <cellStyle name="Percent 8 11" xfId="6687"/>
    <cellStyle name="Percent 8 2" xfId="1647"/>
    <cellStyle name="Percent 8 2 2" xfId="2473"/>
    <cellStyle name="Percent 8 2 2 2" xfId="8421"/>
    <cellStyle name="Percent 8 2 3" xfId="4079"/>
    <cellStyle name="Percent 8 2 3 2" xfId="9711"/>
    <cellStyle name="Percent 8 2 4" xfId="4971"/>
    <cellStyle name="Percent 8 2 4 2" xfId="10593"/>
    <cellStyle name="Percent 8 2 5" xfId="7601"/>
    <cellStyle name="Percent 8 3" xfId="1163"/>
    <cellStyle name="Percent 8 3 2" xfId="3597"/>
    <cellStyle name="Percent 8 3 2 2" xfId="9233"/>
    <cellStyle name="Percent 8 3 3" xfId="7123"/>
    <cellStyle name="Percent 8 4" xfId="1995"/>
    <cellStyle name="Percent 8 4 2" xfId="3151"/>
    <cellStyle name="Percent 8 4 2 2" xfId="8797"/>
    <cellStyle name="Percent 8 4 3" xfId="7943"/>
    <cellStyle name="Percent 8 5" xfId="4188"/>
    <cellStyle name="Percent 8 6" xfId="2877"/>
    <cellStyle name="Percent 8 6 2" xfId="8560"/>
    <cellStyle name="Percent 8 7" xfId="4493"/>
    <cellStyle name="Percent 8 7 2" xfId="10115"/>
    <cellStyle name="Percent 8 8" xfId="5516"/>
    <cellStyle name="Percent 8 8 2" xfId="10863"/>
    <cellStyle name="Percent 8 9" xfId="5894"/>
    <cellStyle name="Percent 8 9 2" xfId="11231"/>
    <cellStyle name="Percent 9" xfId="1167"/>
    <cellStyle name="Percent 9 2" xfId="1187"/>
    <cellStyle name="style_col_headings" xfId="709"/>
    <cellStyle name="Title" xfId="4" builtinId="15" customBuiltin="1"/>
    <cellStyle name="Title 2" xfId="44"/>
    <cellStyle name="Title 2 2" xfId="710"/>
    <cellStyle name="Title 2 2 2" xfId="2881"/>
    <cellStyle name="Title 2 2 3" xfId="5520"/>
    <cellStyle name="Title 2 3" xfId="2576"/>
    <cellStyle name="Title 2 4" xfId="5258"/>
    <cellStyle name="Title 2 5" xfId="359"/>
    <cellStyle name="Title 3" xfId="2631"/>
    <cellStyle name="Title 4" xfId="5162"/>
    <cellStyle name="Total" xfId="19" builtinId="25" customBuiltin="1"/>
    <cellStyle name="Total 2" xfId="59"/>
    <cellStyle name="Total 2 10" xfId="360"/>
    <cellStyle name="Total 2 2" xfId="712"/>
    <cellStyle name="Total 2 2 2" xfId="713"/>
    <cellStyle name="Total 2 2 2 2" xfId="2884"/>
    <cellStyle name="Total 2 2 2 3" xfId="5523"/>
    <cellStyle name="Total 2 2 3" xfId="2883"/>
    <cellStyle name="Total 2 2 4" xfId="5522"/>
    <cellStyle name="Total 2 3" xfId="714"/>
    <cellStyle name="Total 2 3 2" xfId="715"/>
    <cellStyle name="Total 2 3 2 2" xfId="2886"/>
    <cellStyle name="Total 2 3 2 3" xfId="5525"/>
    <cellStyle name="Total 2 3 3" xfId="2885"/>
    <cellStyle name="Total 2 3 4" xfId="5524"/>
    <cellStyle name="Total 2 4" xfId="716"/>
    <cellStyle name="Total 2 4 2" xfId="717"/>
    <cellStyle name="Total 2 4 2 2" xfId="2888"/>
    <cellStyle name="Total 2 4 2 3" xfId="5527"/>
    <cellStyle name="Total 2 4 3" xfId="2887"/>
    <cellStyle name="Total 2 4 4" xfId="5526"/>
    <cellStyle name="Total 2 5" xfId="718"/>
    <cellStyle name="Total 2 5 2" xfId="719"/>
    <cellStyle name="Total 2 5 2 2" xfId="2890"/>
    <cellStyle name="Total 2 5 2 3" xfId="5529"/>
    <cellStyle name="Total 2 5 3" xfId="2889"/>
    <cellStyle name="Total 2 5 4" xfId="5528"/>
    <cellStyle name="Total 2 6" xfId="720"/>
    <cellStyle name="Total 2 6 2" xfId="2891"/>
    <cellStyle name="Total 2 6 3" xfId="5530"/>
    <cellStyle name="Total 2 7" xfId="711"/>
    <cellStyle name="Total 2 7 2" xfId="2882"/>
    <cellStyle name="Total 2 7 3" xfId="5521"/>
    <cellStyle name="Total 2 8" xfId="2577"/>
    <cellStyle name="Total 2 9" xfId="5259"/>
    <cellStyle name="Total 3" xfId="2646"/>
    <cellStyle name="Total 4" xfId="5177"/>
    <cellStyle name="Warning Text" xfId="17" builtinId="11" customBuiltin="1"/>
    <cellStyle name="Warning Text 2" xfId="57"/>
    <cellStyle name="Warning Text 2 2" xfId="2578"/>
    <cellStyle name="Warning Text 2 3" xfId="5260"/>
    <cellStyle name="Warning Text 2 4" xfId="361"/>
    <cellStyle name="Warning Text 3" xfId="2644"/>
    <cellStyle name="Warning Text 4" xfId="5175"/>
    <cellStyle name="yellow" xfId="362"/>
    <cellStyle name="yellow 2" xfId="2579"/>
    <cellStyle name="yellow 3" xfId="526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0"/>
  </sheetPr>
  <dimension ref="A1:P69"/>
  <sheetViews>
    <sheetView showGridLines="0" tabSelected="1"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73" t="s">
        <v>130</v>
      </c>
      <c r="B1" s="673"/>
      <c r="C1" s="673"/>
      <c r="D1" s="673"/>
      <c r="E1" s="673"/>
      <c r="F1" s="673"/>
      <c r="G1" s="673" t="s">
        <v>82</v>
      </c>
      <c r="H1" s="673"/>
      <c r="I1" s="673"/>
      <c r="J1" s="673"/>
      <c r="K1" s="673"/>
      <c r="L1" s="673"/>
      <c r="M1" s="673"/>
    </row>
    <row r="2" spans="1:13" ht="12" customHeight="1" thickBot="1"/>
    <row r="3" spans="1:13" ht="13.5" customHeight="1">
      <c r="A3" s="691" t="s">
        <v>25</v>
      </c>
      <c r="B3" s="668" t="s">
        <v>157</v>
      </c>
      <c r="C3" s="689" t="s">
        <v>76</v>
      </c>
      <c r="D3" s="631" t="s">
        <v>253</v>
      </c>
      <c r="E3" s="655"/>
      <c r="F3" s="631" t="s">
        <v>216</v>
      </c>
      <c r="G3" s="632"/>
      <c r="H3" s="633"/>
      <c r="I3" s="633"/>
      <c r="J3" s="631" t="s">
        <v>217</v>
      </c>
      <c r="K3" s="674"/>
      <c r="L3" s="675"/>
      <c r="M3" s="676"/>
    </row>
    <row r="4" spans="1:13" ht="42.75" customHeight="1" thickBot="1">
      <c r="A4" s="692"/>
      <c r="B4" s="669"/>
      <c r="C4" s="690"/>
      <c r="D4" s="33" t="s">
        <v>254</v>
      </c>
      <c r="E4" s="32" t="s">
        <v>1</v>
      </c>
      <c r="F4" s="105" t="s">
        <v>218</v>
      </c>
      <c r="G4" s="104" t="s">
        <v>1</v>
      </c>
      <c r="H4" s="104" t="s">
        <v>255</v>
      </c>
      <c r="I4" s="54" t="s">
        <v>256</v>
      </c>
      <c r="J4" s="309" t="s">
        <v>219</v>
      </c>
      <c r="K4" s="54" t="s">
        <v>1</v>
      </c>
      <c r="L4" s="116" t="s">
        <v>255</v>
      </c>
      <c r="M4" s="112" t="s">
        <v>257</v>
      </c>
    </row>
    <row r="5" spans="1:13" ht="15" customHeight="1">
      <c r="A5" s="163" t="s">
        <v>0</v>
      </c>
      <c r="B5" s="168" t="s">
        <v>156</v>
      </c>
      <c r="C5" s="155"/>
      <c r="D5" s="156"/>
      <c r="E5" s="157"/>
      <c r="F5" s="158"/>
      <c r="G5" s="159"/>
      <c r="H5" s="160"/>
      <c r="I5" s="307"/>
      <c r="J5" s="310"/>
      <c r="K5" s="144"/>
      <c r="L5" s="144" t="s">
        <v>25</v>
      </c>
      <c r="M5" s="3"/>
    </row>
    <row r="6" spans="1:13" ht="9" customHeight="1">
      <c r="A6" s="164"/>
      <c r="B6" s="55"/>
      <c r="C6" s="90"/>
      <c r="D6" s="12"/>
      <c r="E6" s="3"/>
      <c r="F6" s="106"/>
      <c r="G6" s="18"/>
      <c r="H6" s="4"/>
      <c r="I6" s="5"/>
      <c r="J6" s="310"/>
      <c r="K6" s="144"/>
      <c r="L6" s="144"/>
      <c r="M6" s="3"/>
    </row>
    <row r="7" spans="1:13" ht="15" customHeight="1">
      <c r="A7" s="11"/>
      <c r="B7" s="236" t="s">
        <v>2</v>
      </c>
      <c r="C7" s="240">
        <v>30</v>
      </c>
      <c r="D7" s="241">
        <v>1</v>
      </c>
      <c r="E7" s="230">
        <f>D7*C7</f>
        <v>30</v>
      </c>
      <c r="F7" s="248">
        <v>2</v>
      </c>
      <c r="G7" s="243">
        <f>C7*F7</f>
        <v>60</v>
      </c>
      <c r="H7" s="233">
        <f>G7-E7</f>
        <v>30</v>
      </c>
      <c r="I7" s="244">
        <f>H7/E7</f>
        <v>1</v>
      </c>
      <c r="J7" s="311">
        <v>2</v>
      </c>
      <c r="K7" s="242">
        <f>C7*J7</f>
        <v>60</v>
      </c>
      <c r="L7" s="207">
        <f>K7-E7</f>
        <v>30</v>
      </c>
      <c r="M7" s="256">
        <f>L7/E7</f>
        <v>1</v>
      </c>
    </row>
    <row r="8" spans="1:13" ht="15" customHeight="1">
      <c r="A8" s="11"/>
      <c r="B8" s="123" t="s">
        <v>3</v>
      </c>
      <c r="C8" s="124">
        <v>30</v>
      </c>
      <c r="D8" s="125">
        <v>1</v>
      </c>
      <c r="E8" s="166">
        <f>D8*C8</f>
        <v>30</v>
      </c>
      <c r="F8" s="126">
        <v>2</v>
      </c>
      <c r="G8" s="127">
        <f>C8*F8</f>
        <v>60</v>
      </c>
      <c r="H8" s="128">
        <f>G8-E8</f>
        <v>30</v>
      </c>
      <c r="I8" s="205">
        <f>H8/E8</f>
        <v>1</v>
      </c>
      <c r="J8" s="312" t="s">
        <v>220</v>
      </c>
      <c r="K8" s="206"/>
      <c r="L8" s="208">
        <f>K7-G7</f>
        <v>0</v>
      </c>
      <c r="M8" s="501">
        <f>L8/G7</f>
        <v>0</v>
      </c>
    </row>
    <row r="9" spans="1:13" ht="15" customHeight="1" thickBot="1">
      <c r="A9" s="89"/>
      <c r="B9" s="247" t="s">
        <v>4</v>
      </c>
      <c r="C9" s="217">
        <v>30</v>
      </c>
      <c r="D9" s="245">
        <f>SUM(D7:D8)</f>
        <v>2</v>
      </c>
      <c r="E9" s="252">
        <f>D9*C9</f>
        <v>60</v>
      </c>
      <c r="F9" s="245">
        <f>SUM(F7:F8)</f>
        <v>4</v>
      </c>
      <c r="G9" s="253">
        <f>F9*C9</f>
        <v>120</v>
      </c>
      <c r="H9" s="254">
        <f>G9-E9</f>
        <v>60</v>
      </c>
      <c r="I9" s="308">
        <f>H9/E9</f>
        <v>1</v>
      </c>
      <c r="J9" s="313" t="s">
        <v>25</v>
      </c>
      <c r="K9" s="314" t="s">
        <v>25</v>
      </c>
      <c r="L9" s="315" t="s">
        <v>25</v>
      </c>
      <c r="M9" s="316" t="s">
        <v>25</v>
      </c>
    </row>
    <row r="10" spans="1:13" ht="9" customHeight="1" thickBot="1">
      <c r="A10" s="115"/>
      <c r="B10" s="152"/>
      <c r="C10" s="152"/>
      <c r="D10" s="153"/>
      <c r="E10" s="153"/>
      <c r="F10" s="154"/>
      <c r="G10" s="154"/>
      <c r="H10" s="154"/>
      <c r="I10" s="154"/>
      <c r="J10" s="117"/>
      <c r="K10" s="118"/>
      <c r="L10" s="26"/>
      <c r="M10" s="162"/>
    </row>
    <row r="11" spans="1:13" ht="15" customHeight="1">
      <c r="A11" s="163" t="s">
        <v>5</v>
      </c>
      <c r="B11" s="168" t="s">
        <v>26</v>
      </c>
      <c r="C11" s="99"/>
      <c r="D11" s="4"/>
      <c r="E11" s="3"/>
      <c r="F11" s="12"/>
      <c r="G11" s="2"/>
      <c r="H11" s="12"/>
      <c r="I11" s="3"/>
      <c r="J11" s="677" t="s">
        <v>221</v>
      </c>
      <c r="K11" s="678"/>
      <c r="L11" s="679"/>
      <c r="M11" s="680"/>
    </row>
    <row r="12" spans="1:13" ht="9" customHeight="1">
      <c r="A12" s="164"/>
      <c r="B12" s="55"/>
      <c r="C12" s="99"/>
      <c r="D12" s="4"/>
      <c r="E12" s="3"/>
      <c r="F12" s="12"/>
      <c r="G12" s="2"/>
      <c r="H12" s="12"/>
      <c r="I12" s="3"/>
      <c r="J12" s="681"/>
      <c r="K12" s="682"/>
      <c r="L12" s="683"/>
      <c r="M12" s="684"/>
    </row>
    <row r="13" spans="1:13" ht="13.5" customHeight="1">
      <c r="A13" s="1"/>
      <c r="B13" s="92" t="s">
        <v>159</v>
      </c>
      <c r="C13" s="91"/>
      <c r="D13" s="96"/>
      <c r="E13" s="9"/>
      <c r="F13" s="19"/>
      <c r="G13" s="8"/>
      <c r="H13" s="84"/>
      <c r="I13" s="85"/>
      <c r="J13" s="685"/>
      <c r="K13" s="686"/>
      <c r="L13" s="687"/>
      <c r="M13" s="688"/>
    </row>
    <row r="14" spans="1:13" ht="13.5" customHeight="1">
      <c r="A14" s="1"/>
      <c r="B14" s="93" t="s">
        <v>63</v>
      </c>
      <c r="C14" s="91">
        <v>30</v>
      </c>
      <c r="D14" s="165">
        <v>1</v>
      </c>
      <c r="E14" s="9">
        <f t="shared" ref="E14:E24" si="0">D14*C14</f>
        <v>30</v>
      </c>
      <c r="F14" s="19">
        <v>2</v>
      </c>
      <c r="G14" s="8">
        <f>C14*F14</f>
        <v>60</v>
      </c>
      <c r="H14" s="103">
        <f t="shared" ref="H14:H24" si="1">G14-E14</f>
        <v>30</v>
      </c>
      <c r="I14" s="107">
        <f t="shared" ref="I14:I31" si="2">H14/E14</f>
        <v>1</v>
      </c>
      <c r="J14" s="145">
        <f>F14</f>
        <v>2</v>
      </c>
      <c r="K14" s="146">
        <f>G14</f>
        <v>60</v>
      </c>
      <c r="L14" s="147">
        <f>H14</f>
        <v>30</v>
      </c>
      <c r="M14" s="148">
        <f>I14</f>
        <v>1</v>
      </c>
    </row>
    <row r="15" spans="1:13" ht="13.5" customHeight="1">
      <c r="A15" s="1"/>
      <c r="B15" s="93" t="s">
        <v>11</v>
      </c>
      <c r="C15" s="91">
        <v>30</v>
      </c>
      <c r="D15" s="165">
        <v>1</v>
      </c>
      <c r="E15" s="9">
        <f t="shared" si="0"/>
        <v>30</v>
      </c>
      <c r="F15" s="19">
        <v>2</v>
      </c>
      <c r="G15" s="8">
        <f t="shared" ref="G15:G42" si="3">C15*F15</f>
        <v>60</v>
      </c>
      <c r="H15" s="103">
        <f t="shared" si="1"/>
        <v>30</v>
      </c>
      <c r="I15" s="107">
        <f t="shared" si="2"/>
        <v>1</v>
      </c>
      <c r="J15" s="145">
        <f t="shared" ref="J15:J31" si="4">F15</f>
        <v>2</v>
      </c>
      <c r="K15" s="146">
        <f t="shared" ref="K15:K31" si="5">G15</f>
        <v>60</v>
      </c>
      <c r="L15" s="147">
        <f t="shared" ref="L15:L49" si="6">H15</f>
        <v>30</v>
      </c>
      <c r="M15" s="148">
        <f t="shared" ref="M15:M49" si="7">I15</f>
        <v>1</v>
      </c>
    </row>
    <row r="16" spans="1:13" ht="13.5" customHeight="1">
      <c r="A16" s="1"/>
      <c r="B16" s="94" t="s">
        <v>71</v>
      </c>
      <c r="C16" s="91">
        <v>30</v>
      </c>
      <c r="D16" s="96">
        <v>1</v>
      </c>
      <c r="E16" s="9">
        <f t="shared" si="0"/>
        <v>30</v>
      </c>
      <c r="F16" s="19">
        <v>2</v>
      </c>
      <c r="G16" s="8">
        <f t="shared" si="3"/>
        <v>60</v>
      </c>
      <c r="H16" s="103">
        <f t="shared" si="1"/>
        <v>30</v>
      </c>
      <c r="I16" s="107">
        <f t="shared" si="2"/>
        <v>1</v>
      </c>
      <c r="J16" s="145">
        <f t="shared" si="4"/>
        <v>2</v>
      </c>
      <c r="K16" s="146">
        <f t="shared" si="5"/>
        <v>60</v>
      </c>
      <c r="L16" s="147">
        <f t="shared" si="6"/>
        <v>30</v>
      </c>
      <c r="M16" s="148">
        <f t="shared" si="7"/>
        <v>1</v>
      </c>
    </row>
    <row r="17" spans="1:16" ht="13.5" customHeight="1">
      <c r="A17" s="1"/>
      <c r="B17" s="95" t="s">
        <v>68</v>
      </c>
      <c r="C17" s="91">
        <v>30</v>
      </c>
      <c r="D17" s="96">
        <v>1</v>
      </c>
      <c r="E17" s="9">
        <f t="shared" si="0"/>
        <v>30</v>
      </c>
      <c r="F17" s="19">
        <v>2</v>
      </c>
      <c r="G17" s="8">
        <f t="shared" si="3"/>
        <v>60</v>
      </c>
      <c r="H17" s="103">
        <f t="shared" si="1"/>
        <v>30</v>
      </c>
      <c r="I17" s="107">
        <f t="shared" si="2"/>
        <v>1</v>
      </c>
      <c r="J17" s="145">
        <f t="shared" si="4"/>
        <v>2</v>
      </c>
      <c r="K17" s="146">
        <f t="shared" si="5"/>
        <v>60</v>
      </c>
      <c r="L17" s="147">
        <f t="shared" si="6"/>
        <v>30</v>
      </c>
      <c r="M17" s="148">
        <f t="shared" si="7"/>
        <v>1</v>
      </c>
    </row>
    <row r="18" spans="1:16" ht="13.5" customHeight="1">
      <c r="A18" s="1"/>
      <c r="B18" s="93" t="s">
        <v>12</v>
      </c>
      <c r="C18" s="91">
        <v>2</v>
      </c>
      <c r="D18" s="96">
        <v>1</v>
      </c>
      <c r="E18" s="9">
        <f t="shared" si="0"/>
        <v>2</v>
      </c>
      <c r="F18" s="19">
        <v>2</v>
      </c>
      <c r="G18" s="8">
        <f t="shared" si="3"/>
        <v>4</v>
      </c>
      <c r="H18" s="103">
        <f t="shared" si="1"/>
        <v>2</v>
      </c>
      <c r="I18" s="107">
        <f t="shared" si="2"/>
        <v>1</v>
      </c>
      <c r="J18" s="145">
        <f t="shared" si="4"/>
        <v>2</v>
      </c>
      <c r="K18" s="146">
        <f t="shared" si="5"/>
        <v>4</v>
      </c>
      <c r="L18" s="147">
        <f t="shared" si="6"/>
        <v>2</v>
      </c>
      <c r="M18" s="148">
        <f t="shared" si="7"/>
        <v>1</v>
      </c>
    </row>
    <row r="19" spans="1:16" ht="13.5" customHeight="1">
      <c r="A19" s="1"/>
      <c r="B19" s="93" t="s">
        <v>13</v>
      </c>
      <c r="C19" s="91">
        <v>30</v>
      </c>
      <c r="D19" s="96">
        <v>1</v>
      </c>
      <c r="E19" s="9">
        <f t="shared" si="0"/>
        <v>30</v>
      </c>
      <c r="F19" s="19">
        <v>2</v>
      </c>
      <c r="G19" s="8">
        <f t="shared" si="3"/>
        <v>60</v>
      </c>
      <c r="H19" s="103">
        <f t="shared" si="1"/>
        <v>30</v>
      </c>
      <c r="I19" s="107">
        <f t="shared" si="2"/>
        <v>1</v>
      </c>
      <c r="J19" s="145">
        <f t="shared" si="4"/>
        <v>2</v>
      </c>
      <c r="K19" s="146">
        <f t="shared" si="5"/>
        <v>60</v>
      </c>
      <c r="L19" s="147">
        <f t="shared" si="6"/>
        <v>30</v>
      </c>
      <c r="M19" s="148">
        <f t="shared" si="7"/>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45">
        <f t="shared" si="4"/>
        <v>2</v>
      </c>
      <c r="K20" s="146">
        <f t="shared" si="5"/>
        <v>4</v>
      </c>
      <c r="L20" s="147">
        <f t="shared" si="6"/>
        <v>2</v>
      </c>
      <c r="M20" s="148">
        <f t="shared" si="7"/>
        <v>1</v>
      </c>
    </row>
    <row r="21" spans="1:16" ht="13.5" customHeight="1">
      <c r="A21" s="1"/>
      <c r="B21" s="93" t="s">
        <v>64</v>
      </c>
      <c r="C21" s="91">
        <v>2</v>
      </c>
      <c r="D21" s="96">
        <v>1</v>
      </c>
      <c r="E21" s="9">
        <f t="shared" si="0"/>
        <v>2</v>
      </c>
      <c r="F21" s="19">
        <v>2</v>
      </c>
      <c r="G21" s="8">
        <f t="shared" si="3"/>
        <v>4</v>
      </c>
      <c r="H21" s="103">
        <f t="shared" si="1"/>
        <v>2</v>
      </c>
      <c r="I21" s="107">
        <f t="shared" si="2"/>
        <v>1</v>
      </c>
      <c r="J21" s="145">
        <f t="shared" si="4"/>
        <v>2</v>
      </c>
      <c r="K21" s="146">
        <f t="shared" si="5"/>
        <v>4</v>
      </c>
      <c r="L21" s="147">
        <f t="shared" si="6"/>
        <v>2</v>
      </c>
      <c r="M21" s="148">
        <f t="shared" si="7"/>
        <v>1</v>
      </c>
    </row>
    <row r="22" spans="1:16" ht="13.5" customHeight="1">
      <c r="A22" s="1"/>
      <c r="B22" s="93" t="s">
        <v>65</v>
      </c>
      <c r="C22" s="91">
        <v>30</v>
      </c>
      <c r="D22" s="96">
        <v>1</v>
      </c>
      <c r="E22" s="9">
        <f t="shared" si="0"/>
        <v>30</v>
      </c>
      <c r="F22" s="19">
        <v>2</v>
      </c>
      <c r="G22" s="8">
        <f t="shared" si="3"/>
        <v>60</v>
      </c>
      <c r="H22" s="103">
        <f t="shared" si="1"/>
        <v>30</v>
      </c>
      <c r="I22" s="107">
        <f t="shared" si="2"/>
        <v>1</v>
      </c>
      <c r="J22" s="145">
        <f t="shared" si="4"/>
        <v>2</v>
      </c>
      <c r="K22" s="146">
        <f t="shared" si="5"/>
        <v>60</v>
      </c>
      <c r="L22" s="147">
        <f t="shared" si="6"/>
        <v>30</v>
      </c>
      <c r="M22" s="148">
        <f t="shared" si="7"/>
        <v>1</v>
      </c>
    </row>
    <row r="23" spans="1:16" ht="13.5" customHeight="1">
      <c r="A23" s="1"/>
      <c r="B23" s="93" t="s">
        <v>66</v>
      </c>
      <c r="C23" s="100">
        <v>30</v>
      </c>
      <c r="D23" s="97">
        <v>1</v>
      </c>
      <c r="E23" s="9">
        <f t="shared" si="0"/>
        <v>30</v>
      </c>
      <c r="F23" s="19">
        <v>2</v>
      </c>
      <c r="G23" s="8">
        <f t="shared" si="3"/>
        <v>60</v>
      </c>
      <c r="H23" s="103">
        <f t="shared" si="1"/>
        <v>30</v>
      </c>
      <c r="I23" s="107">
        <f t="shared" si="2"/>
        <v>1</v>
      </c>
      <c r="J23" s="145">
        <f t="shared" si="4"/>
        <v>2</v>
      </c>
      <c r="K23" s="146">
        <f t="shared" si="5"/>
        <v>60</v>
      </c>
      <c r="L23" s="147">
        <f t="shared" si="6"/>
        <v>30</v>
      </c>
      <c r="M23" s="148">
        <f t="shared" si="7"/>
        <v>1</v>
      </c>
    </row>
    <row r="24" spans="1:16" ht="13.5" customHeight="1">
      <c r="A24" s="1"/>
      <c r="B24" s="83" t="s">
        <v>70</v>
      </c>
      <c r="C24" s="101">
        <v>30</v>
      </c>
      <c r="D24" s="96">
        <v>1</v>
      </c>
      <c r="E24" s="9">
        <f t="shared" si="0"/>
        <v>30</v>
      </c>
      <c r="F24" s="19">
        <v>2</v>
      </c>
      <c r="G24" s="8">
        <f t="shared" si="3"/>
        <v>60</v>
      </c>
      <c r="H24" s="103">
        <f t="shared" si="1"/>
        <v>30</v>
      </c>
      <c r="I24" s="107">
        <f t="shared" si="2"/>
        <v>1</v>
      </c>
      <c r="J24" s="145">
        <f t="shared" si="4"/>
        <v>2</v>
      </c>
      <c r="K24" s="146">
        <f t="shared" si="5"/>
        <v>60</v>
      </c>
      <c r="L24" s="147">
        <f t="shared" si="6"/>
        <v>30</v>
      </c>
      <c r="M24" s="148">
        <f t="shared" si="7"/>
        <v>1</v>
      </c>
    </row>
    <row r="25" spans="1:16" ht="13.5" customHeight="1">
      <c r="A25" s="1"/>
      <c r="B25" s="93" t="s">
        <v>29</v>
      </c>
      <c r="C25" s="101" t="s">
        <v>25</v>
      </c>
      <c r="D25" s="142" t="s">
        <v>25</v>
      </c>
      <c r="E25" s="21" t="s">
        <v>25</v>
      </c>
      <c r="F25" s="142" t="s">
        <v>25</v>
      </c>
      <c r="G25" s="8" t="s">
        <v>25</v>
      </c>
      <c r="H25" s="103" t="s">
        <v>25</v>
      </c>
      <c r="I25" s="107" t="s">
        <v>25</v>
      </c>
      <c r="J25" s="145" t="str">
        <f t="shared" si="4"/>
        <v xml:space="preserve"> </v>
      </c>
      <c r="K25" s="146" t="str">
        <f t="shared" si="5"/>
        <v xml:space="preserve"> </v>
      </c>
      <c r="L25" s="147" t="str">
        <f t="shared" si="6"/>
        <v xml:space="preserve"> </v>
      </c>
      <c r="M25" s="148" t="str">
        <f t="shared" si="7"/>
        <v xml:space="preserve"> </v>
      </c>
    </row>
    <row r="26" spans="1:16" ht="13.5" customHeight="1">
      <c r="A26" s="1"/>
      <c r="B26" s="111"/>
      <c r="C26" s="101">
        <v>30</v>
      </c>
      <c r="D26" s="96">
        <v>1</v>
      </c>
      <c r="E26" s="9">
        <f>D26*C26</f>
        <v>30</v>
      </c>
      <c r="F26" s="19">
        <v>2</v>
      </c>
      <c r="G26" s="8">
        <f t="shared" ref="G26:G28" si="8">C26*F26</f>
        <v>60</v>
      </c>
      <c r="H26" s="103">
        <f t="shared" ref="H26:H28" si="9">G26-E26</f>
        <v>30</v>
      </c>
      <c r="I26" s="107">
        <f t="shared" ref="I26:I28" si="10">H26/E26</f>
        <v>1</v>
      </c>
      <c r="J26" s="145">
        <f t="shared" ref="J26:J28" si="11">F26</f>
        <v>2</v>
      </c>
      <c r="K26" s="146">
        <f t="shared" ref="K26:K28" si="12">G26</f>
        <v>60</v>
      </c>
      <c r="L26" s="147">
        <f t="shared" ref="L26:L28" si="13">H26</f>
        <v>30</v>
      </c>
      <c r="M26" s="148">
        <f t="shared" ref="M26:M28" si="14">I26</f>
        <v>1</v>
      </c>
    </row>
    <row r="27" spans="1:16" ht="13.5" customHeight="1">
      <c r="A27" s="1"/>
      <c r="B27" s="111"/>
      <c r="C27" s="101">
        <v>30</v>
      </c>
      <c r="D27" s="96">
        <v>1</v>
      </c>
      <c r="E27" s="9">
        <f>D27*C27</f>
        <v>30</v>
      </c>
      <c r="F27" s="19">
        <v>2</v>
      </c>
      <c r="G27" s="8">
        <f t="shared" si="8"/>
        <v>60</v>
      </c>
      <c r="H27" s="103">
        <f t="shared" si="9"/>
        <v>30</v>
      </c>
      <c r="I27" s="107">
        <f t="shared" si="10"/>
        <v>1</v>
      </c>
      <c r="J27" s="145">
        <f t="shared" si="11"/>
        <v>2</v>
      </c>
      <c r="K27" s="146">
        <f t="shared" si="12"/>
        <v>60</v>
      </c>
      <c r="L27" s="147">
        <f t="shared" si="13"/>
        <v>30</v>
      </c>
      <c r="M27" s="148">
        <f t="shared" si="14"/>
        <v>1</v>
      </c>
    </row>
    <row r="28" spans="1:16" ht="13.5" customHeight="1">
      <c r="A28" s="1"/>
      <c r="B28" s="111"/>
      <c r="C28" s="101">
        <v>30</v>
      </c>
      <c r="D28" s="96">
        <v>1</v>
      </c>
      <c r="E28" s="9">
        <f>D28*C28</f>
        <v>30</v>
      </c>
      <c r="F28" s="19">
        <v>2</v>
      </c>
      <c r="G28" s="8">
        <f t="shared" si="8"/>
        <v>60</v>
      </c>
      <c r="H28" s="103">
        <f t="shared" si="9"/>
        <v>30</v>
      </c>
      <c r="I28" s="107">
        <f t="shared" si="10"/>
        <v>1</v>
      </c>
      <c r="J28" s="145">
        <f t="shared" si="11"/>
        <v>2</v>
      </c>
      <c r="K28" s="146">
        <f t="shared" si="12"/>
        <v>60</v>
      </c>
      <c r="L28" s="147">
        <f t="shared" si="13"/>
        <v>30</v>
      </c>
      <c r="M28" s="148">
        <f t="shared" si="14"/>
        <v>1</v>
      </c>
    </row>
    <row r="29" spans="1:16" ht="13.5" customHeight="1">
      <c r="A29" s="1"/>
      <c r="B29" s="227"/>
      <c r="C29" s="101" t="s">
        <v>25</v>
      </c>
      <c r="D29" s="142" t="s">
        <v>25</v>
      </c>
      <c r="E29" s="21" t="s">
        <v>25</v>
      </c>
      <c r="F29" s="142" t="s">
        <v>25</v>
      </c>
      <c r="G29" s="8" t="s">
        <v>25</v>
      </c>
      <c r="H29" s="103" t="s">
        <v>25</v>
      </c>
      <c r="I29" s="107" t="s">
        <v>25</v>
      </c>
      <c r="J29" s="145" t="str">
        <f>F29</f>
        <v xml:space="preserve"> </v>
      </c>
      <c r="K29" s="146" t="str">
        <f>G29</f>
        <v xml:space="preserve"> </v>
      </c>
      <c r="L29" s="147" t="str">
        <f>H29</f>
        <v xml:space="preserve"> </v>
      </c>
      <c r="M29" s="148" t="str">
        <f>I29</f>
        <v xml:space="preserve"> </v>
      </c>
    </row>
    <row r="30" spans="1:16" ht="13.5" customHeight="1">
      <c r="A30" s="1"/>
      <c r="B30" s="143"/>
      <c r="C30" s="102" t="s">
        <v>25</v>
      </c>
      <c r="D30" s="169" t="s">
        <v>25</v>
      </c>
      <c r="E30" s="41" t="s">
        <v>25</v>
      </c>
      <c r="F30" s="169" t="s">
        <v>25</v>
      </c>
      <c r="G30" s="10" t="s">
        <v>25</v>
      </c>
      <c r="H30" s="170" t="s">
        <v>25</v>
      </c>
      <c r="I30" s="171" t="s">
        <v>25</v>
      </c>
      <c r="J30" s="194" t="str">
        <f t="shared" si="4"/>
        <v xml:space="preserve"> </v>
      </c>
      <c r="K30" s="195" t="str">
        <f t="shared" si="5"/>
        <v xml:space="preserve"> </v>
      </c>
      <c r="L30" s="196" t="str">
        <f t="shared" si="6"/>
        <v xml:space="preserve"> </v>
      </c>
      <c r="M30" s="197" t="str">
        <f t="shared" si="7"/>
        <v xml:space="preserve"> </v>
      </c>
    </row>
    <row r="31" spans="1:16" ht="13.5" customHeight="1">
      <c r="A31" s="11"/>
      <c r="B31" s="176" t="s">
        <v>131</v>
      </c>
      <c r="C31" s="177">
        <v>30</v>
      </c>
      <c r="D31" s="178">
        <f>E31/C31</f>
        <v>11.2</v>
      </c>
      <c r="E31" s="179">
        <f>SUM(E14:E30)</f>
        <v>336</v>
      </c>
      <c r="F31" s="178">
        <f>G31/C31</f>
        <v>22.4</v>
      </c>
      <c r="G31" s="180">
        <f>SUM(G14:G30)</f>
        <v>672</v>
      </c>
      <c r="H31" s="178">
        <f>G31-E31</f>
        <v>336</v>
      </c>
      <c r="I31" s="181">
        <f t="shared" si="2"/>
        <v>1</v>
      </c>
      <c r="J31" s="198">
        <f t="shared" si="4"/>
        <v>22.4</v>
      </c>
      <c r="K31" s="199">
        <f t="shared" si="5"/>
        <v>672</v>
      </c>
      <c r="L31" s="200">
        <f t="shared" si="6"/>
        <v>336</v>
      </c>
      <c r="M31" s="257">
        <f t="shared" si="7"/>
        <v>1</v>
      </c>
    </row>
    <row r="32" spans="1:16" s="44" customFormat="1" ht="13.5" customHeight="1">
      <c r="A32" s="43"/>
      <c r="B32" s="172"/>
      <c r="C32" s="173"/>
      <c r="D32" s="174"/>
      <c r="E32" s="175"/>
      <c r="F32" s="174"/>
      <c r="G32" s="14" t="s">
        <v>25</v>
      </c>
      <c r="H32" s="14"/>
      <c r="I32" s="15"/>
      <c r="J32" s="201"/>
      <c r="K32" s="202"/>
      <c r="L32" s="203" t="s">
        <v>25</v>
      </c>
      <c r="M32" s="204" t="s">
        <v>25</v>
      </c>
    </row>
    <row r="33" spans="1:16" ht="13.5" customHeight="1">
      <c r="A33" s="1"/>
      <c r="B33" s="88" t="s">
        <v>158</v>
      </c>
      <c r="C33" s="113"/>
      <c r="D33" s="16"/>
      <c r="E33" s="114"/>
      <c r="F33" s="84"/>
      <c r="G33" s="8" t="s">
        <v>25</v>
      </c>
      <c r="H33" s="8"/>
      <c r="I33" s="85"/>
      <c r="J33" s="149"/>
      <c r="K33" s="150"/>
      <c r="L33" s="147" t="s">
        <v>25</v>
      </c>
      <c r="M33" s="148" t="s">
        <v>25</v>
      </c>
    </row>
    <row r="34" spans="1:16" ht="13.5" customHeight="1">
      <c r="A34" s="1"/>
      <c r="B34" s="93" t="s">
        <v>6</v>
      </c>
      <c r="C34" s="91">
        <v>30</v>
      </c>
      <c r="D34" s="98">
        <v>1</v>
      </c>
      <c r="E34" s="9">
        <f t="shared" ref="E34:E42" si="15">D34*C34</f>
        <v>30</v>
      </c>
      <c r="F34" s="19">
        <v>2</v>
      </c>
      <c r="G34" s="8">
        <f t="shared" si="3"/>
        <v>60</v>
      </c>
      <c r="H34" s="103">
        <f t="shared" ref="H34:H42" si="16">G34-E34</f>
        <v>30</v>
      </c>
      <c r="I34" s="107">
        <f t="shared" ref="I34:I49" si="17">H34/E34</f>
        <v>1</v>
      </c>
      <c r="J34" s="145">
        <f t="shared" ref="J34:J49" si="18">F34</f>
        <v>2</v>
      </c>
      <c r="K34" s="146">
        <f t="shared" ref="K34:K49" si="19">G34</f>
        <v>60</v>
      </c>
      <c r="L34" s="147">
        <f t="shared" si="6"/>
        <v>30</v>
      </c>
      <c r="M34" s="148">
        <f t="shared" si="7"/>
        <v>1</v>
      </c>
    </row>
    <row r="35" spans="1:16" ht="13.5" customHeight="1">
      <c r="A35" s="1"/>
      <c r="B35" s="93" t="s">
        <v>7</v>
      </c>
      <c r="C35" s="91">
        <v>30</v>
      </c>
      <c r="D35" s="98">
        <v>1</v>
      </c>
      <c r="E35" s="9">
        <f t="shared" si="15"/>
        <v>30</v>
      </c>
      <c r="F35" s="19">
        <v>2</v>
      </c>
      <c r="G35" s="8">
        <f t="shared" si="3"/>
        <v>60</v>
      </c>
      <c r="H35" s="103">
        <f t="shared" si="16"/>
        <v>30</v>
      </c>
      <c r="I35" s="107">
        <f t="shared" si="17"/>
        <v>1</v>
      </c>
      <c r="J35" s="145">
        <f t="shared" si="18"/>
        <v>2</v>
      </c>
      <c r="K35" s="146">
        <f t="shared" si="19"/>
        <v>60</v>
      </c>
      <c r="L35" s="147">
        <f t="shared" si="6"/>
        <v>30</v>
      </c>
      <c r="M35" s="148">
        <f t="shared" si="7"/>
        <v>1</v>
      </c>
    </row>
    <row r="36" spans="1:16" ht="13.5" customHeight="1">
      <c r="A36" s="1"/>
      <c r="B36" s="93" t="s">
        <v>8</v>
      </c>
      <c r="C36" s="91">
        <v>30</v>
      </c>
      <c r="D36" s="98">
        <v>1</v>
      </c>
      <c r="E36" s="9">
        <f t="shared" si="15"/>
        <v>30</v>
      </c>
      <c r="F36" s="19">
        <v>2</v>
      </c>
      <c r="G36" s="8">
        <f t="shared" si="3"/>
        <v>60</v>
      </c>
      <c r="H36" s="103">
        <f t="shared" si="16"/>
        <v>30</v>
      </c>
      <c r="I36" s="107">
        <f t="shared" si="17"/>
        <v>1</v>
      </c>
      <c r="J36" s="145">
        <f t="shared" si="18"/>
        <v>2</v>
      </c>
      <c r="K36" s="146">
        <f t="shared" si="19"/>
        <v>60</v>
      </c>
      <c r="L36" s="147">
        <f t="shared" si="6"/>
        <v>30</v>
      </c>
      <c r="M36" s="148">
        <f t="shared" si="7"/>
        <v>1</v>
      </c>
    </row>
    <row r="37" spans="1:16" ht="13.5" customHeight="1">
      <c r="A37" s="1"/>
      <c r="B37" s="93" t="s">
        <v>9</v>
      </c>
      <c r="C37" s="101">
        <v>2</v>
      </c>
      <c r="D37" s="98">
        <v>1</v>
      </c>
      <c r="E37" s="9">
        <f t="shared" si="15"/>
        <v>2</v>
      </c>
      <c r="F37" s="19">
        <v>2</v>
      </c>
      <c r="G37" s="8">
        <f t="shared" si="3"/>
        <v>4</v>
      </c>
      <c r="H37" s="103">
        <f t="shared" si="16"/>
        <v>2</v>
      </c>
      <c r="I37" s="107">
        <f t="shared" si="17"/>
        <v>1</v>
      </c>
      <c r="J37" s="145">
        <f t="shared" si="18"/>
        <v>2</v>
      </c>
      <c r="K37" s="146">
        <f t="shared" si="19"/>
        <v>4</v>
      </c>
      <c r="L37" s="147">
        <f t="shared" si="6"/>
        <v>2</v>
      </c>
      <c r="M37" s="148">
        <f t="shared" si="7"/>
        <v>1</v>
      </c>
      <c r="P37" t="s">
        <v>25</v>
      </c>
    </row>
    <row r="38" spans="1:16" ht="13.5" customHeight="1">
      <c r="A38" s="1"/>
      <c r="B38" s="93" t="s">
        <v>10</v>
      </c>
      <c r="C38" s="91">
        <v>2</v>
      </c>
      <c r="D38" s="98">
        <v>1</v>
      </c>
      <c r="E38" s="9">
        <f t="shared" si="15"/>
        <v>2</v>
      </c>
      <c r="F38" s="19">
        <v>2</v>
      </c>
      <c r="G38" s="8">
        <f t="shared" si="3"/>
        <v>4</v>
      </c>
      <c r="H38" s="103">
        <f t="shared" si="16"/>
        <v>2</v>
      </c>
      <c r="I38" s="107">
        <f t="shared" si="17"/>
        <v>1</v>
      </c>
      <c r="J38" s="145">
        <f t="shared" si="18"/>
        <v>2</v>
      </c>
      <c r="K38" s="146">
        <f t="shared" si="19"/>
        <v>4</v>
      </c>
      <c r="L38" s="147">
        <f t="shared" si="6"/>
        <v>2</v>
      </c>
      <c r="M38" s="148">
        <f t="shared" si="7"/>
        <v>1</v>
      </c>
    </row>
    <row r="39" spans="1:16" ht="13.5" customHeight="1">
      <c r="A39" s="1"/>
      <c r="B39" s="93" t="s">
        <v>14</v>
      </c>
      <c r="C39" s="91">
        <v>30</v>
      </c>
      <c r="D39" s="98">
        <v>1</v>
      </c>
      <c r="E39" s="9">
        <f t="shared" si="15"/>
        <v>30</v>
      </c>
      <c r="F39" s="19">
        <v>2</v>
      </c>
      <c r="G39" s="8">
        <f t="shared" si="3"/>
        <v>60</v>
      </c>
      <c r="H39" s="103">
        <f t="shared" si="16"/>
        <v>30</v>
      </c>
      <c r="I39" s="107">
        <f t="shared" si="17"/>
        <v>1</v>
      </c>
      <c r="J39" s="145">
        <f t="shared" si="18"/>
        <v>2</v>
      </c>
      <c r="K39" s="146">
        <f t="shared" si="19"/>
        <v>60</v>
      </c>
      <c r="L39" s="147">
        <f t="shared" si="6"/>
        <v>30</v>
      </c>
      <c r="M39" s="148">
        <f t="shared" si="7"/>
        <v>1</v>
      </c>
    </row>
    <row r="40" spans="1:16" ht="13.5" customHeight="1">
      <c r="A40" s="1"/>
      <c r="B40" s="38" t="s">
        <v>83</v>
      </c>
      <c r="C40" s="100">
        <v>30</v>
      </c>
      <c r="D40" s="98">
        <v>1</v>
      </c>
      <c r="E40" s="9">
        <f t="shared" si="15"/>
        <v>30</v>
      </c>
      <c r="F40" s="19">
        <v>2</v>
      </c>
      <c r="G40" s="8">
        <f t="shared" si="3"/>
        <v>60</v>
      </c>
      <c r="H40" s="103">
        <f t="shared" si="16"/>
        <v>30</v>
      </c>
      <c r="I40" s="107">
        <f t="shared" si="17"/>
        <v>1</v>
      </c>
      <c r="J40" s="145">
        <f t="shared" si="18"/>
        <v>2</v>
      </c>
      <c r="K40" s="146">
        <f t="shared" si="19"/>
        <v>60</v>
      </c>
      <c r="L40" s="147">
        <f t="shared" si="6"/>
        <v>30</v>
      </c>
      <c r="M40" s="148">
        <f t="shared" si="7"/>
        <v>1</v>
      </c>
    </row>
    <row r="41" spans="1:16" ht="13.5" customHeight="1">
      <c r="A41" s="1"/>
      <c r="B41" s="93" t="s">
        <v>61</v>
      </c>
      <c r="C41" s="101">
        <v>30</v>
      </c>
      <c r="D41" s="98">
        <v>1</v>
      </c>
      <c r="E41" s="9">
        <f t="shared" si="15"/>
        <v>30</v>
      </c>
      <c r="F41" s="19">
        <v>2</v>
      </c>
      <c r="G41" s="8">
        <f t="shared" si="3"/>
        <v>60</v>
      </c>
      <c r="H41" s="103">
        <f t="shared" si="16"/>
        <v>30</v>
      </c>
      <c r="I41" s="107">
        <f t="shared" si="17"/>
        <v>1</v>
      </c>
      <c r="J41" s="145">
        <f t="shared" si="18"/>
        <v>2</v>
      </c>
      <c r="K41" s="146">
        <f t="shared" si="19"/>
        <v>60</v>
      </c>
      <c r="L41" s="147">
        <f t="shared" si="6"/>
        <v>30</v>
      </c>
      <c r="M41" s="148">
        <f t="shared" si="7"/>
        <v>1</v>
      </c>
    </row>
    <row r="42" spans="1:16" ht="13.5" customHeight="1">
      <c r="A42" s="1"/>
      <c r="B42" s="93" t="s">
        <v>23</v>
      </c>
      <c r="C42" s="91">
        <v>30</v>
      </c>
      <c r="D42" s="98">
        <v>1</v>
      </c>
      <c r="E42" s="9">
        <f t="shared" si="15"/>
        <v>30</v>
      </c>
      <c r="F42" s="19">
        <v>2</v>
      </c>
      <c r="G42" s="8">
        <f t="shared" si="3"/>
        <v>60</v>
      </c>
      <c r="H42" s="103">
        <f t="shared" si="16"/>
        <v>30</v>
      </c>
      <c r="I42" s="107">
        <f t="shared" si="17"/>
        <v>1</v>
      </c>
      <c r="J42" s="145">
        <f t="shared" si="18"/>
        <v>2</v>
      </c>
      <c r="K42" s="146">
        <f t="shared" si="19"/>
        <v>60</v>
      </c>
      <c r="L42" s="147">
        <f t="shared" si="6"/>
        <v>30</v>
      </c>
      <c r="M42" s="148">
        <f t="shared" si="7"/>
        <v>1</v>
      </c>
    </row>
    <row r="43" spans="1:16" ht="13.5" customHeight="1">
      <c r="A43" s="1"/>
      <c r="B43" s="93" t="s">
        <v>62</v>
      </c>
      <c r="C43" s="101" t="s">
        <v>25</v>
      </c>
      <c r="D43" s="142" t="s">
        <v>25</v>
      </c>
      <c r="E43" s="21" t="s">
        <v>25</v>
      </c>
      <c r="F43" s="23" t="s">
        <v>25</v>
      </c>
      <c r="G43" s="8" t="s">
        <v>25</v>
      </c>
      <c r="H43" s="103" t="s">
        <v>25</v>
      </c>
      <c r="I43" s="107" t="s">
        <v>25</v>
      </c>
      <c r="J43" s="145" t="str">
        <f t="shared" si="18"/>
        <v xml:space="preserve"> </v>
      </c>
      <c r="K43" s="146" t="str">
        <f t="shared" si="19"/>
        <v xml:space="preserve"> </v>
      </c>
      <c r="L43" s="147" t="str">
        <f t="shared" si="6"/>
        <v xml:space="preserve"> </v>
      </c>
      <c r="M43" s="148" t="str">
        <f t="shared" si="7"/>
        <v xml:space="preserve"> </v>
      </c>
    </row>
    <row r="44" spans="1:16" ht="13.5" customHeight="1">
      <c r="A44" s="1"/>
      <c r="B44" s="227" t="s">
        <v>25</v>
      </c>
      <c r="C44" s="101">
        <v>30</v>
      </c>
      <c r="D44" s="96">
        <v>1</v>
      </c>
      <c r="E44" s="9">
        <f>D44*C44</f>
        <v>30</v>
      </c>
      <c r="F44" s="19">
        <v>2</v>
      </c>
      <c r="G44" s="8">
        <f t="shared" ref="G44:G46" si="20">C44*F44</f>
        <v>60</v>
      </c>
      <c r="H44" s="103">
        <f t="shared" ref="H44:H46" si="21">G44-E44</f>
        <v>30</v>
      </c>
      <c r="I44" s="107">
        <f t="shared" ref="I44:I46" si="22">H44/E44</f>
        <v>1</v>
      </c>
      <c r="J44" s="145">
        <f t="shared" ref="J44:J46" si="23">F44</f>
        <v>2</v>
      </c>
      <c r="K44" s="146">
        <f t="shared" ref="K44:K46" si="24">G44</f>
        <v>60</v>
      </c>
      <c r="L44" s="147">
        <f t="shared" ref="L44:L46" si="25">H44</f>
        <v>30</v>
      </c>
      <c r="M44" s="148">
        <f t="shared" ref="M44:M46" si="26">I44</f>
        <v>1</v>
      </c>
    </row>
    <row r="45" spans="1:16" ht="13.5" customHeight="1">
      <c r="A45" s="1"/>
      <c r="B45" s="227" t="s">
        <v>25</v>
      </c>
      <c r="C45" s="101">
        <v>30</v>
      </c>
      <c r="D45" s="96">
        <v>1</v>
      </c>
      <c r="E45" s="9">
        <f>D45*C45</f>
        <v>30</v>
      </c>
      <c r="F45" s="19">
        <v>2</v>
      </c>
      <c r="G45" s="8">
        <f t="shared" si="20"/>
        <v>60</v>
      </c>
      <c r="H45" s="103">
        <f t="shared" si="21"/>
        <v>30</v>
      </c>
      <c r="I45" s="107">
        <f t="shared" si="22"/>
        <v>1</v>
      </c>
      <c r="J45" s="145">
        <f t="shared" si="23"/>
        <v>2</v>
      </c>
      <c r="K45" s="146">
        <f t="shared" si="24"/>
        <v>60</v>
      </c>
      <c r="L45" s="147">
        <f t="shared" si="25"/>
        <v>30</v>
      </c>
      <c r="M45" s="148">
        <f t="shared" si="26"/>
        <v>1</v>
      </c>
    </row>
    <row r="46" spans="1:16" ht="13.5" customHeight="1">
      <c r="A46" s="1"/>
      <c r="B46" s="227" t="s">
        <v>25</v>
      </c>
      <c r="C46" s="101">
        <v>30</v>
      </c>
      <c r="D46" s="96">
        <v>1</v>
      </c>
      <c r="E46" s="9">
        <f>D46*C46</f>
        <v>30</v>
      </c>
      <c r="F46" s="19">
        <v>2</v>
      </c>
      <c r="G46" s="8">
        <f t="shared" si="20"/>
        <v>60</v>
      </c>
      <c r="H46" s="103">
        <f t="shared" si="21"/>
        <v>30</v>
      </c>
      <c r="I46" s="107">
        <f t="shared" si="22"/>
        <v>1</v>
      </c>
      <c r="J46" s="145">
        <f t="shared" si="23"/>
        <v>2</v>
      </c>
      <c r="K46" s="146">
        <f t="shared" si="24"/>
        <v>60</v>
      </c>
      <c r="L46" s="147">
        <f t="shared" si="25"/>
        <v>30</v>
      </c>
      <c r="M46" s="148">
        <f t="shared" si="26"/>
        <v>1</v>
      </c>
    </row>
    <row r="47" spans="1:16" ht="13.5" customHeight="1">
      <c r="A47" s="1"/>
      <c r="B47" s="227" t="s">
        <v>25</v>
      </c>
      <c r="C47" s="101" t="s">
        <v>25</v>
      </c>
      <c r="D47" s="142" t="s">
        <v>25</v>
      </c>
      <c r="E47" s="21" t="s">
        <v>25</v>
      </c>
      <c r="F47" s="142" t="s">
        <v>25</v>
      </c>
      <c r="G47" s="8" t="s">
        <v>25</v>
      </c>
      <c r="H47" s="103" t="s">
        <v>25</v>
      </c>
      <c r="I47" s="107" t="s">
        <v>25</v>
      </c>
      <c r="J47" s="145" t="str">
        <f t="shared" si="18"/>
        <v xml:space="preserve"> </v>
      </c>
      <c r="K47" s="146" t="str">
        <f t="shared" si="19"/>
        <v xml:space="preserve"> </v>
      </c>
      <c r="L47" s="147" t="str">
        <f t="shared" si="6"/>
        <v xml:space="preserve"> </v>
      </c>
      <c r="M47" s="148" t="str">
        <f t="shared" si="7"/>
        <v xml:space="preserve"> </v>
      </c>
    </row>
    <row r="48" spans="1:16" ht="13.5" customHeight="1">
      <c r="A48" s="1"/>
      <c r="B48" s="143" t="s">
        <v>25</v>
      </c>
      <c r="C48" s="102" t="s">
        <v>25</v>
      </c>
      <c r="D48" s="169" t="s">
        <v>25</v>
      </c>
      <c r="E48" s="41" t="s">
        <v>25</v>
      </c>
      <c r="F48" s="169" t="s">
        <v>25</v>
      </c>
      <c r="G48" s="10" t="s">
        <v>25</v>
      </c>
      <c r="H48" s="170" t="s">
        <v>25</v>
      </c>
      <c r="I48" s="171" t="s">
        <v>25</v>
      </c>
      <c r="J48" s="194" t="str">
        <f t="shared" si="18"/>
        <v xml:space="preserve"> </v>
      </c>
      <c r="K48" s="195" t="str">
        <f t="shared" si="19"/>
        <v xml:space="preserve"> </v>
      </c>
      <c r="L48" s="196" t="str">
        <f t="shared" si="6"/>
        <v xml:space="preserve"> </v>
      </c>
      <c r="M48" s="197" t="str">
        <f t="shared" si="7"/>
        <v xml:space="preserve"> </v>
      </c>
    </row>
    <row r="49" spans="1:13" s="51" customFormat="1" ht="13.5" customHeight="1">
      <c r="A49" s="182"/>
      <c r="B49" s="176" t="s">
        <v>132</v>
      </c>
      <c r="C49" s="177">
        <v>30</v>
      </c>
      <c r="D49" s="178">
        <f>E49/C49</f>
        <v>10.133333333333333</v>
      </c>
      <c r="E49" s="193">
        <f>SUM(E34:E48)</f>
        <v>304</v>
      </c>
      <c r="F49" s="178">
        <f>G49/C49</f>
        <v>20.266666666666666</v>
      </c>
      <c r="G49" s="180">
        <f>SUM(G34:G48)</f>
        <v>608</v>
      </c>
      <c r="H49" s="178">
        <f>G49-E49</f>
        <v>304</v>
      </c>
      <c r="I49" s="181">
        <f t="shared" si="17"/>
        <v>1</v>
      </c>
      <c r="J49" s="198">
        <f t="shared" si="18"/>
        <v>20.266666666666666</v>
      </c>
      <c r="K49" s="199">
        <f t="shared" si="19"/>
        <v>608</v>
      </c>
      <c r="L49" s="200">
        <f t="shared" si="6"/>
        <v>304</v>
      </c>
      <c r="M49" s="257">
        <f t="shared" si="7"/>
        <v>1</v>
      </c>
    </row>
    <row r="50" spans="1:13" s="51" customFormat="1" ht="13.5" customHeight="1">
      <c r="A50" s="49"/>
      <c r="B50" s="183"/>
      <c r="C50" s="184"/>
      <c r="D50" s="185"/>
      <c r="E50" s="50"/>
      <c r="F50" s="185"/>
      <c r="G50" s="186"/>
      <c r="H50" s="187"/>
      <c r="I50" s="188"/>
      <c r="J50" s="189"/>
      <c r="K50" s="190"/>
      <c r="L50" s="191" t="s">
        <v>25</v>
      </c>
      <c r="M50" s="192" t="s">
        <v>25</v>
      </c>
    </row>
    <row r="51" spans="1:13" ht="15" customHeight="1" thickBot="1">
      <c r="A51" s="1"/>
      <c r="B51" s="238" t="s">
        <v>72</v>
      </c>
      <c r="C51" s="237">
        <v>30</v>
      </c>
      <c r="D51" s="234">
        <f>E51/C51</f>
        <v>21.333333333333332</v>
      </c>
      <c r="E51" s="246">
        <f>E31+E49</f>
        <v>640</v>
      </c>
      <c r="F51" s="239">
        <f>G51/C51</f>
        <v>42.666666666666664</v>
      </c>
      <c r="G51" s="235">
        <f>G31+G49</f>
        <v>1280</v>
      </c>
      <c r="H51" s="231">
        <f>G51-E51</f>
        <v>640</v>
      </c>
      <c r="I51" s="232">
        <f>H51/E51</f>
        <v>1</v>
      </c>
      <c r="J51" s="249">
        <f>K51/C51</f>
        <v>42.666666666666664</v>
      </c>
      <c r="K51" s="250">
        <f>K31+K49</f>
        <v>1280</v>
      </c>
      <c r="L51" s="167">
        <f>H51</f>
        <v>640</v>
      </c>
      <c r="M51" s="151">
        <f>I51</f>
        <v>1</v>
      </c>
    </row>
    <row r="52" spans="1:13" ht="9" customHeight="1" thickBot="1">
      <c r="A52" s="115"/>
      <c r="B52" s="26"/>
      <c r="C52" s="26"/>
      <c r="D52" s="27"/>
      <c r="E52" s="27"/>
      <c r="F52" s="27"/>
      <c r="G52" s="27"/>
      <c r="H52" s="27"/>
      <c r="I52" s="27"/>
      <c r="J52" s="27"/>
      <c r="K52" s="27"/>
      <c r="L52" s="26"/>
      <c r="M52" s="39"/>
    </row>
    <row r="53" spans="1:13" ht="15" customHeight="1">
      <c r="A53" s="77" t="s">
        <v>15</v>
      </c>
      <c r="B53" s="209" t="s">
        <v>127</v>
      </c>
      <c r="C53" s="210">
        <v>30</v>
      </c>
      <c r="D53" s="211">
        <f>E53/C53</f>
        <v>22.333333333333332</v>
      </c>
      <c r="E53" s="212">
        <f>E7+E51</f>
        <v>670</v>
      </c>
      <c r="F53" s="213">
        <f>G53/C53</f>
        <v>44.666666666666664</v>
      </c>
      <c r="G53" s="214">
        <f>G7+G51</f>
        <v>1340</v>
      </c>
      <c r="H53" s="211">
        <f>G53-E53</f>
        <v>670</v>
      </c>
      <c r="I53" s="215">
        <f>H53/E53</f>
        <v>1</v>
      </c>
      <c r="J53" s="223">
        <f>K53/C53</f>
        <v>44.666666666666664</v>
      </c>
      <c r="K53" s="224">
        <f>K7+K51</f>
        <v>1340</v>
      </c>
      <c r="L53" s="225">
        <f>K53-E53</f>
        <v>670</v>
      </c>
      <c r="M53" s="226">
        <f>L53/E53</f>
        <v>1</v>
      </c>
    </row>
    <row r="54" spans="1:13" ht="15" customHeight="1" thickBot="1">
      <c r="A54" s="78" t="s">
        <v>17</v>
      </c>
      <c r="B54" s="216" t="s">
        <v>128</v>
      </c>
      <c r="C54" s="217">
        <v>30</v>
      </c>
      <c r="D54" s="218">
        <f>E54/C54</f>
        <v>23.333333333333332</v>
      </c>
      <c r="E54" s="219">
        <f>E9+E51</f>
        <v>700</v>
      </c>
      <c r="F54" s="220">
        <f>G54/C54</f>
        <v>46.666666666666664</v>
      </c>
      <c r="G54" s="221">
        <f>G9+G51</f>
        <v>1400</v>
      </c>
      <c r="H54" s="218">
        <f>G54-E54</f>
        <v>700</v>
      </c>
      <c r="I54" s="222">
        <f>H54/E54</f>
        <v>1</v>
      </c>
      <c r="J54" s="138" t="s">
        <v>220</v>
      </c>
      <c r="K54" s="139"/>
      <c r="L54" s="119">
        <f>K53-G53</f>
        <v>0</v>
      </c>
      <c r="M54" s="141">
        <f>L54/G53</f>
        <v>0</v>
      </c>
    </row>
    <row r="55" spans="1:13" ht="9" customHeight="1" thickBot="1">
      <c r="A55" s="115"/>
      <c r="B55" s="26"/>
      <c r="C55" s="26"/>
      <c r="D55" s="27"/>
      <c r="E55" s="27"/>
      <c r="F55" s="27"/>
      <c r="G55" s="27"/>
      <c r="H55" s="27"/>
      <c r="I55" s="27"/>
      <c r="J55" s="27"/>
      <c r="K55" s="27"/>
      <c r="L55" s="26"/>
      <c r="M55" s="39"/>
    </row>
    <row r="56" spans="1:13" ht="13.5" customHeight="1">
      <c r="A56" s="28" t="s">
        <v>19</v>
      </c>
      <c r="B56" s="272" t="s">
        <v>129</v>
      </c>
      <c r="C56" s="110"/>
      <c r="D56" s="634" t="s">
        <v>20</v>
      </c>
      <c r="E56" s="635"/>
      <c r="F56" s="634" t="s">
        <v>21</v>
      </c>
      <c r="G56" s="640"/>
      <c r="H56" s="634"/>
      <c r="I56" s="641"/>
      <c r="J56" s="645" t="s">
        <v>137</v>
      </c>
      <c r="K56" s="646"/>
      <c r="L56" s="646"/>
      <c r="M56" s="647"/>
    </row>
    <row r="57" spans="1:13" ht="13.5" customHeight="1">
      <c r="A57" s="1"/>
      <c r="B57" s="109" t="s">
        <v>222</v>
      </c>
      <c r="C57" s="29"/>
      <c r="D57" s="636">
        <f>'UnderGrad&amp;GradPeerLimits'!$B$6</f>
        <v>11687</v>
      </c>
      <c r="E57" s="637"/>
      <c r="F57" s="636">
        <f>'UnderGrad&amp;GradPeerLimits'!$D$6</f>
        <v>31822</v>
      </c>
      <c r="G57" s="656"/>
      <c r="H57" s="636"/>
      <c r="I57" s="637"/>
      <c r="J57" s="648"/>
      <c r="K57" s="649"/>
      <c r="L57" s="649"/>
      <c r="M57" s="650"/>
    </row>
    <row r="58" spans="1:13" ht="13.5" customHeight="1">
      <c r="A58" s="1"/>
      <c r="B58" s="109" t="s">
        <v>223</v>
      </c>
      <c r="C58" s="86"/>
      <c r="D58" s="638">
        <f>G53</f>
        <v>1340</v>
      </c>
      <c r="E58" s="639"/>
      <c r="F58" s="638">
        <f>G54</f>
        <v>1400</v>
      </c>
      <c r="G58" s="656"/>
      <c r="H58" s="638"/>
      <c r="I58" s="642"/>
      <c r="J58" s="651"/>
      <c r="K58" s="652"/>
      <c r="L58" s="652"/>
      <c r="M58" s="653"/>
    </row>
    <row r="59" spans="1:13" ht="13.5" customHeight="1">
      <c r="A59" s="1"/>
      <c r="B59" s="109" t="s">
        <v>28</v>
      </c>
      <c r="C59" s="87"/>
      <c r="D59" s="638">
        <f>D57-D58</f>
        <v>10347</v>
      </c>
      <c r="E59" s="639"/>
      <c r="F59" s="638">
        <f>F57-F58</f>
        <v>30422</v>
      </c>
      <c r="G59" s="656"/>
      <c r="H59" s="638" t="s">
        <v>25</v>
      </c>
      <c r="I59" s="642"/>
      <c r="J59" s="636" t="s">
        <v>25</v>
      </c>
      <c r="K59" s="662"/>
      <c r="L59" s="662"/>
      <c r="M59" s="663"/>
    </row>
    <row r="60" spans="1:13" ht="13.5" customHeight="1">
      <c r="A60" s="1"/>
      <c r="B60" s="56" t="s">
        <v>27</v>
      </c>
      <c r="C60" s="92"/>
      <c r="D60" s="643">
        <f>D58/D57</f>
        <v>0.1146573115427398</v>
      </c>
      <c r="E60" s="670"/>
      <c r="F60" s="643">
        <f>F58/F57</f>
        <v>4.3994720633523977E-2</v>
      </c>
      <c r="G60" s="656"/>
      <c r="H60" s="643" t="s">
        <v>25</v>
      </c>
      <c r="I60" s="644"/>
      <c r="J60" s="659" t="s">
        <v>25</v>
      </c>
      <c r="K60" s="660"/>
      <c r="L60" s="660"/>
      <c r="M60" s="661"/>
    </row>
    <row r="61" spans="1:13" ht="13.5" customHeight="1" thickBot="1">
      <c r="A61" s="40"/>
      <c r="B61" s="64" t="s">
        <v>258</v>
      </c>
      <c r="C61" s="108"/>
      <c r="D61" s="671">
        <f>I53</f>
        <v>1</v>
      </c>
      <c r="E61" s="672"/>
      <c r="F61" s="657">
        <f>I54</f>
        <v>1</v>
      </c>
      <c r="G61" s="658"/>
      <c r="H61" s="657" t="s">
        <v>25</v>
      </c>
      <c r="I61" s="667"/>
      <c r="J61" s="664" t="s">
        <v>25</v>
      </c>
      <c r="K61" s="665"/>
      <c r="L61" s="665"/>
      <c r="M61" s="666"/>
    </row>
    <row r="62" spans="1:13" ht="18" customHeight="1">
      <c r="A62" s="629" t="s">
        <v>149</v>
      </c>
      <c r="B62" s="629"/>
      <c r="C62" s="629"/>
      <c r="D62" s="629"/>
      <c r="E62" s="629"/>
      <c r="F62" s="629"/>
      <c r="G62" s="629"/>
      <c r="H62" s="629"/>
      <c r="I62" s="629"/>
      <c r="J62" s="629"/>
      <c r="K62" s="629"/>
      <c r="L62" s="630"/>
      <c r="M62" s="630"/>
    </row>
    <row r="63" spans="1:13" ht="30" customHeight="1">
      <c r="A63" s="654" t="s">
        <v>150</v>
      </c>
      <c r="B63" s="654"/>
      <c r="C63" s="654"/>
      <c r="D63" s="654"/>
      <c r="E63" s="654"/>
      <c r="F63" s="654"/>
      <c r="G63" s="654"/>
      <c r="H63" s="654"/>
      <c r="I63" s="654"/>
      <c r="J63" s="654"/>
      <c r="K63" s="654"/>
    </row>
    <row r="67" spans="4:8">
      <c r="H67" t="s">
        <v>25</v>
      </c>
    </row>
    <row r="69" spans="4:8">
      <c r="D69" t="s">
        <v>25</v>
      </c>
    </row>
  </sheetData>
  <mergeCells count="33">
    <mergeCell ref="A1:F1"/>
    <mergeCell ref="J3:M3"/>
    <mergeCell ref="J11:M13"/>
    <mergeCell ref="G1:M1"/>
    <mergeCell ref="C3:C4"/>
    <mergeCell ref="A3:A4"/>
    <mergeCell ref="A63:K63"/>
    <mergeCell ref="D3:E3"/>
    <mergeCell ref="F57:G57"/>
    <mergeCell ref="F58:G58"/>
    <mergeCell ref="F59:G59"/>
    <mergeCell ref="F60:G60"/>
    <mergeCell ref="F61:G61"/>
    <mergeCell ref="J60:M60"/>
    <mergeCell ref="J59:M59"/>
    <mergeCell ref="J61:M61"/>
    <mergeCell ref="H61:I61"/>
    <mergeCell ref="H59:I59"/>
    <mergeCell ref="B3:B4"/>
    <mergeCell ref="D59:E59"/>
    <mergeCell ref="D60:E60"/>
    <mergeCell ref="D61:E61"/>
    <mergeCell ref="A62:M62"/>
    <mergeCell ref="F3:I3"/>
    <mergeCell ref="D56:E56"/>
    <mergeCell ref="D57:E57"/>
    <mergeCell ref="D58:E58"/>
    <mergeCell ref="F56:G56"/>
    <mergeCell ref="H56:I56"/>
    <mergeCell ref="H57:I57"/>
    <mergeCell ref="H58:I58"/>
    <mergeCell ref="H60:I60"/>
    <mergeCell ref="J56:M58"/>
  </mergeCells>
  <phoneticPr fontId="0" type="noConversion"/>
  <printOptions horizontalCentered="1"/>
  <pageMargins left="0.25" right="0.25" top="1" bottom="0.5" header="0.5" footer="0.5"/>
  <pageSetup scale="70" orientation="portrait" r:id="rId1"/>
  <headerFooter alignWithMargins="0">
    <oddHeader xml:space="preserve">&amp;L
&amp;C&amp;"Times New Roman,Bold"&amp;14Oklahoma State Regents for Higher Education&amp;12
FY19 Tuition and Mandatory Fee Request&amp;R&amp;"Times New Roman,Bold Italic"&amp;11Research University
Undergraduate
</oddHeader>
    <oddFooter>&amp;L&amp;"Times New Roman,Italic"&amp;8&amp;D&amp;R&amp;"Times New Roman,Italic"&amp;8&amp;F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7030A0"/>
  </sheetPr>
  <dimension ref="A1:P69"/>
  <sheetViews>
    <sheetView showGridLines="0" topLeftCell="A13"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73" t="s">
        <v>130</v>
      </c>
      <c r="B1" s="673"/>
      <c r="C1" s="673"/>
      <c r="D1" s="673"/>
      <c r="E1" s="673"/>
      <c r="F1" s="673"/>
      <c r="G1" s="673" t="s">
        <v>82</v>
      </c>
      <c r="H1" s="673"/>
      <c r="I1" s="673"/>
      <c r="J1" s="673"/>
      <c r="K1" s="673"/>
      <c r="L1" s="673"/>
      <c r="M1" s="673"/>
    </row>
    <row r="2" spans="1:13" ht="12" customHeight="1" thickBot="1"/>
    <row r="3" spans="1:13" ht="14.25" customHeight="1">
      <c r="A3" s="691" t="s">
        <v>25</v>
      </c>
      <c r="B3" s="668" t="s">
        <v>157</v>
      </c>
      <c r="C3" s="689" t="s">
        <v>76</v>
      </c>
      <c r="D3" s="631" t="s">
        <v>253</v>
      </c>
      <c r="E3" s="655"/>
      <c r="F3" s="631" t="s">
        <v>216</v>
      </c>
      <c r="G3" s="632"/>
      <c r="H3" s="633"/>
      <c r="I3" s="633"/>
      <c r="J3" s="631" t="s">
        <v>217</v>
      </c>
      <c r="K3" s="674"/>
      <c r="L3" s="675"/>
      <c r="M3" s="676"/>
    </row>
    <row r="4" spans="1:13" ht="42.75" customHeight="1" thickBot="1">
      <c r="A4" s="692"/>
      <c r="B4" s="669"/>
      <c r="C4" s="690"/>
      <c r="D4" s="33" t="s">
        <v>254</v>
      </c>
      <c r="E4" s="32" t="s">
        <v>1</v>
      </c>
      <c r="F4" s="105" t="s">
        <v>218</v>
      </c>
      <c r="G4" s="104" t="s">
        <v>1</v>
      </c>
      <c r="H4" s="104" t="s">
        <v>255</v>
      </c>
      <c r="I4" s="54" t="s">
        <v>256</v>
      </c>
      <c r="J4" s="309" t="s">
        <v>219</v>
      </c>
      <c r="K4" s="54" t="s">
        <v>1</v>
      </c>
      <c r="L4" s="116" t="s">
        <v>255</v>
      </c>
      <c r="M4" s="112" t="s">
        <v>257</v>
      </c>
    </row>
    <row r="5" spans="1:13" ht="15" customHeight="1">
      <c r="A5" s="163" t="s">
        <v>0</v>
      </c>
      <c r="B5" s="168" t="s">
        <v>156</v>
      </c>
      <c r="C5" s="155"/>
      <c r="D5" s="156"/>
      <c r="E5" s="157"/>
      <c r="F5" s="158"/>
      <c r="G5" s="159"/>
      <c r="H5" s="160"/>
      <c r="I5" s="307"/>
      <c r="J5" s="310"/>
      <c r="K5" s="144"/>
      <c r="L5" s="144"/>
      <c r="M5" s="3"/>
    </row>
    <row r="6" spans="1:13" ht="9" customHeight="1">
      <c r="A6" s="164"/>
      <c r="B6" s="55"/>
      <c r="C6" s="90"/>
      <c r="D6" s="12"/>
      <c r="E6" s="3"/>
      <c r="F6" s="106"/>
      <c r="G6" s="18"/>
      <c r="H6" s="4"/>
      <c r="I6" s="5"/>
      <c r="J6" s="310"/>
      <c r="K6" s="144"/>
      <c r="L6" s="144"/>
      <c r="M6" s="3"/>
    </row>
    <row r="7" spans="1:13" ht="15" customHeight="1">
      <c r="A7" s="11"/>
      <c r="B7" s="236" t="s">
        <v>2</v>
      </c>
      <c r="C7" s="240">
        <v>30</v>
      </c>
      <c r="D7" s="241">
        <v>1</v>
      </c>
      <c r="E7" s="230">
        <f>+D7*C7</f>
        <v>30</v>
      </c>
      <c r="F7" s="248">
        <v>2</v>
      </c>
      <c r="G7" s="243">
        <f>C7*F7</f>
        <v>60</v>
      </c>
      <c r="H7" s="233">
        <f>G7-E7</f>
        <v>30</v>
      </c>
      <c r="I7" s="244">
        <f>H7/E7</f>
        <v>1</v>
      </c>
      <c r="J7" s="311">
        <v>2</v>
      </c>
      <c r="K7" s="242">
        <f>C7*J7</f>
        <v>60</v>
      </c>
      <c r="L7" s="207">
        <f>K7-E7</f>
        <v>30</v>
      </c>
      <c r="M7" s="256">
        <f>L7/E7</f>
        <v>1</v>
      </c>
    </row>
    <row r="8" spans="1:13" ht="15" customHeight="1">
      <c r="A8" s="11"/>
      <c r="B8" s="123" t="s">
        <v>3</v>
      </c>
      <c r="C8" s="124">
        <v>30</v>
      </c>
      <c r="D8" s="125">
        <v>1</v>
      </c>
      <c r="E8" s="166">
        <f>+D8*C8</f>
        <v>30</v>
      </c>
      <c r="F8" s="126">
        <v>2</v>
      </c>
      <c r="G8" s="127">
        <f>C8*F8</f>
        <v>60</v>
      </c>
      <c r="H8" s="128">
        <f>G8-E8</f>
        <v>30</v>
      </c>
      <c r="I8" s="205">
        <f>H8/E8</f>
        <v>1</v>
      </c>
      <c r="J8" s="312" t="s">
        <v>220</v>
      </c>
      <c r="K8" s="206"/>
      <c r="L8" s="208">
        <f>K7-G7</f>
        <v>0</v>
      </c>
      <c r="M8" s="501">
        <f>L8/G7</f>
        <v>0</v>
      </c>
    </row>
    <row r="9" spans="1:13" ht="15" customHeight="1" thickBot="1">
      <c r="A9" s="89"/>
      <c r="B9" s="247" t="s">
        <v>4</v>
      </c>
      <c r="C9" s="217">
        <v>30</v>
      </c>
      <c r="D9" s="245">
        <f>SUM(D7:D8)</f>
        <v>2</v>
      </c>
      <c r="E9" s="252">
        <f>D9*C9</f>
        <v>60</v>
      </c>
      <c r="F9" s="245">
        <f>SUM(F7:F8)</f>
        <v>4</v>
      </c>
      <c r="G9" s="253">
        <f>F9*C9</f>
        <v>120</v>
      </c>
      <c r="H9" s="254">
        <f>G9-E9</f>
        <v>60</v>
      </c>
      <c r="I9" s="308">
        <f>H9/E9</f>
        <v>1</v>
      </c>
      <c r="J9" s="313" t="s">
        <v>25</v>
      </c>
      <c r="K9" s="314" t="s">
        <v>25</v>
      </c>
      <c r="L9" s="315" t="s">
        <v>25</v>
      </c>
      <c r="M9" s="316" t="s">
        <v>25</v>
      </c>
    </row>
    <row r="10" spans="1:13" ht="9" customHeight="1" thickBot="1">
      <c r="A10" s="115"/>
      <c r="B10" s="152"/>
      <c r="C10" s="152"/>
      <c r="D10" s="153"/>
      <c r="E10" s="153"/>
      <c r="F10" s="154"/>
      <c r="G10" s="154"/>
      <c r="H10" s="154"/>
      <c r="I10" s="154"/>
      <c r="J10" s="117"/>
      <c r="K10" s="118"/>
      <c r="L10" s="26"/>
      <c r="M10" s="162"/>
    </row>
    <row r="11" spans="1:13" ht="15" customHeight="1">
      <c r="A11" s="163" t="s">
        <v>5</v>
      </c>
      <c r="B11" s="168" t="s">
        <v>26</v>
      </c>
      <c r="C11" s="99"/>
      <c r="D11" s="4"/>
      <c r="E11" s="3"/>
      <c r="F11" s="12"/>
      <c r="G11" s="2"/>
      <c r="H11" s="12"/>
      <c r="I11" s="3"/>
      <c r="J11" s="677" t="s">
        <v>221</v>
      </c>
      <c r="K11" s="678"/>
      <c r="L11" s="679"/>
      <c r="M11" s="680"/>
    </row>
    <row r="12" spans="1:13" ht="9" customHeight="1">
      <c r="A12" s="164"/>
      <c r="B12" s="55"/>
      <c r="C12" s="99"/>
      <c r="D12" s="4"/>
      <c r="E12" s="3"/>
      <c r="F12" s="12"/>
      <c r="G12" s="2"/>
      <c r="H12" s="12"/>
      <c r="I12" s="3"/>
      <c r="J12" s="681"/>
      <c r="K12" s="682"/>
      <c r="L12" s="683"/>
      <c r="M12" s="684"/>
    </row>
    <row r="13" spans="1:13" ht="11.25" customHeight="1">
      <c r="A13" s="1"/>
      <c r="B13" s="92" t="s">
        <v>159</v>
      </c>
      <c r="C13" s="91"/>
      <c r="D13" s="96"/>
      <c r="E13" s="9"/>
      <c r="F13" s="19"/>
      <c r="G13" s="8"/>
      <c r="H13" s="84"/>
      <c r="I13" s="85"/>
      <c r="J13" s="685"/>
      <c r="K13" s="686"/>
      <c r="L13" s="687"/>
      <c r="M13" s="688"/>
    </row>
    <row r="14" spans="1:13">
      <c r="A14" s="1"/>
      <c r="B14" s="93" t="s">
        <v>63</v>
      </c>
      <c r="C14" s="91">
        <v>30</v>
      </c>
      <c r="D14" s="165">
        <v>1</v>
      </c>
      <c r="E14" s="9">
        <f t="shared" ref="E14:E24" si="0">D14*C14</f>
        <v>30</v>
      </c>
      <c r="F14" s="19">
        <v>2</v>
      </c>
      <c r="G14" s="8">
        <f>C14*F14</f>
        <v>60</v>
      </c>
      <c r="H14" s="103">
        <f t="shared" ref="H14:H24" si="1">G14-E14</f>
        <v>30</v>
      </c>
      <c r="I14" s="107">
        <f t="shared" ref="I14:I31" si="2">H14/E14</f>
        <v>1</v>
      </c>
      <c r="J14" s="145">
        <f>F14</f>
        <v>2</v>
      </c>
      <c r="K14" s="146">
        <f>G14</f>
        <v>60</v>
      </c>
      <c r="L14" s="147">
        <f>H14</f>
        <v>30</v>
      </c>
      <c r="M14" s="148">
        <f>I14</f>
        <v>1</v>
      </c>
    </row>
    <row r="15" spans="1:13">
      <c r="A15" s="1"/>
      <c r="B15" s="93" t="s">
        <v>11</v>
      </c>
      <c r="C15" s="91">
        <v>30</v>
      </c>
      <c r="D15" s="165">
        <v>1</v>
      </c>
      <c r="E15" s="9">
        <f t="shared" si="0"/>
        <v>30</v>
      </c>
      <c r="F15" s="19">
        <v>2</v>
      </c>
      <c r="G15" s="8">
        <f t="shared" ref="G15:G42" si="3">C15*F15</f>
        <v>60</v>
      </c>
      <c r="H15" s="103">
        <f t="shared" si="1"/>
        <v>30</v>
      </c>
      <c r="I15" s="107">
        <f t="shared" si="2"/>
        <v>1</v>
      </c>
      <c r="J15" s="145">
        <f t="shared" ref="J15:M31" si="4">F15</f>
        <v>2</v>
      </c>
      <c r="K15" s="146">
        <f t="shared" si="4"/>
        <v>60</v>
      </c>
      <c r="L15" s="147">
        <f t="shared" si="4"/>
        <v>30</v>
      </c>
      <c r="M15" s="148">
        <f t="shared" si="4"/>
        <v>1</v>
      </c>
    </row>
    <row r="16" spans="1:13">
      <c r="A16" s="1"/>
      <c r="B16" s="94" t="s">
        <v>71</v>
      </c>
      <c r="C16" s="91">
        <v>30</v>
      </c>
      <c r="D16" s="96">
        <v>1</v>
      </c>
      <c r="E16" s="9">
        <f t="shared" si="0"/>
        <v>30</v>
      </c>
      <c r="F16" s="19">
        <v>2</v>
      </c>
      <c r="G16" s="8">
        <f t="shared" si="3"/>
        <v>60</v>
      </c>
      <c r="H16" s="103">
        <f t="shared" si="1"/>
        <v>30</v>
      </c>
      <c r="I16" s="107">
        <f t="shared" si="2"/>
        <v>1</v>
      </c>
      <c r="J16" s="145">
        <f t="shared" si="4"/>
        <v>2</v>
      </c>
      <c r="K16" s="146">
        <f t="shared" si="4"/>
        <v>60</v>
      </c>
      <c r="L16" s="147">
        <f t="shared" si="4"/>
        <v>30</v>
      </c>
      <c r="M16" s="148">
        <f t="shared" si="4"/>
        <v>1</v>
      </c>
    </row>
    <row r="17" spans="1:16" ht="13.5" customHeight="1">
      <c r="A17" s="1"/>
      <c r="B17" s="95" t="s">
        <v>68</v>
      </c>
      <c r="C17" s="91">
        <v>30</v>
      </c>
      <c r="D17" s="96">
        <v>1</v>
      </c>
      <c r="E17" s="9">
        <f t="shared" si="0"/>
        <v>30</v>
      </c>
      <c r="F17" s="19">
        <v>2</v>
      </c>
      <c r="G17" s="8">
        <f t="shared" si="3"/>
        <v>60</v>
      </c>
      <c r="H17" s="103">
        <f t="shared" si="1"/>
        <v>30</v>
      </c>
      <c r="I17" s="107">
        <f t="shared" si="2"/>
        <v>1</v>
      </c>
      <c r="J17" s="145">
        <f t="shared" si="4"/>
        <v>2</v>
      </c>
      <c r="K17" s="146">
        <f t="shared" si="4"/>
        <v>60</v>
      </c>
      <c r="L17" s="147">
        <f t="shared" si="4"/>
        <v>30</v>
      </c>
      <c r="M17" s="148">
        <f t="shared" si="4"/>
        <v>1</v>
      </c>
    </row>
    <row r="18" spans="1:16" ht="13.5" customHeight="1">
      <c r="A18" s="1"/>
      <c r="B18" s="93" t="s">
        <v>12</v>
      </c>
      <c r="C18" s="91">
        <v>2</v>
      </c>
      <c r="D18" s="96">
        <v>1</v>
      </c>
      <c r="E18" s="9">
        <f t="shared" si="0"/>
        <v>2</v>
      </c>
      <c r="F18" s="19">
        <v>2</v>
      </c>
      <c r="G18" s="8">
        <f t="shared" si="3"/>
        <v>4</v>
      </c>
      <c r="H18" s="103">
        <f t="shared" si="1"/>
        <v>2</v>
      </c>
      <c r="I18" s="107">
        <f t="shared" si="2"/>
        <v>1</v>
      </c>
      <c r="J18" s="145">
        <f t="shared" si="4"/>
        <v>2</v>
      </c>
      <c r="K18" s="146">
        <f t="shared" si="4"/>
        <v>4</v>
      </c>
      <c r="L18" s="147">
        <f t="shared" si="4"/>
        <v>2</v>
      </c>
      <c r="M18" s="148">
        <f t="shared" si="4"/>
        <v>1</v>
      </c>
    </row>
    <row r="19" spans="1:16" ht="13.5" customHeight="1">
      <c r="A19" s="1"/>
      <c r="B19" s="93" t="s">
        <v>13</v>
      </c>
      <c r="C19" s="91">
        <v>30</v>
      </c>
      <c r="D19" s="96">
        <v>1</v>
      </c>
      <c r="E19" s="9">
        <f t="shared" si="0"/>
        <v>30</v>
      </c>
      <c r="F19" s="19">
        <v>2</v>
      </c>
      <c r="G19" s="8">
        <f t="shared" si="3"/>
        <v>60</v>
      </c>
      <c r="H19" s="103">
        <f t="shared" si="1"/>
        <v>30</v>
      </c>
      <c r="I19" s="107">
        <f t="shared" si="2"/>
        <v>1</v>
      </c>
      <c r="J19" s="145">
        <f t="shared" si="4"/>
        <v>2</v>
      </c>
      <c r="K19" s="146">
        <f t="shared" si="4"/>
        <v>60</v>
      </c>
      <c r="L19" s="147">
        <f t="shared" si="4"/>
        <v>30</v>
      </c>
      <c r="M19" s="148">
        <f t="shared" si="4"/>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45">
        <f t="shared" si="4"/>
        <v>2</v>
      </c>
      <c r="K20" s="146">
        <f t="shared" si="4"/>
        <v>4</v>
      </c>
      <c r="L20" s="147">
        <f t="shared" si="4"/>
        <v>2</v>
      </c>
      <c r="M20" s="148">
        <f t="shared" si="4"/>
        <v>1</v>
      </c>
    </row>
    <row r="21" spans="1:16" ht="13.5" customHeight="1">
      <c r="A21" s="1"/>
      <c r="B21" s="93" t="s">
        <v>64</v>
      </c>
      <c r="C21" s="91">
        <v>2</v>
      </c>
      <c r="D21" s="96">
        <v>1</v>
      </c>
      <c r="E21" s="9">
        <f t="shared" si="0"/>
        <v>2</v>
      </c>
      <c r="F21" s="19">
        <v>2</v>
      </c>
      <c r="G21" s="8">
        <f t="shared" si="3"/>
        <v>4</v>
      </c>
      <c r="H21" s="103">
        <f t="shared" si="1"/>
        <v>2</v>
      </c>
      <c r="I21" s="107">
        <f t="shared" si="2"/>
        <v>1</v>
      </c>
      <c r="J21" s="145">
        <f t="shared" si="4"/>
        <v>2</v>
      </c>
      <c r="K21" s="146">
        <f t="shared" si="4"/>
        <v>4</v>
      </c>
      <c r="L21" s="147">
        <f t="shared" si="4"/>
        <v>2</v>
      </c>
      <c r="M21" s="148">
        <f t="shared" si="4"/>
        <v>1</v>
      </c>
    </row>
    <row r="22" spans="1:16" ht="13.5" customHeight="1">
      <c r="A22" s="1"/>
      <c r="B22" s="93" t="s">
        <v>65</v>
      </c>
      <c r="C22" s="91">
        <v>30</v>
      </c>
      <c r="D22" s="96">
        <v>1</v>
      </c>
      <c r="E22" s="9">
        <f t="shared" si="0"/>
        <v>30</v>
      </c>
      <c r="F22" s="19">
        <v>2</v>
      </c>
      <c r="G22" s="8">
        <f t="shared" si="3"/>
        <v>60</v>
      </c>
      <c r="H22" s="103">
        <f t="shared" si="1"/>
        <v>30</v>
      </c>
      <c r="I22" s="107">
        <f t="shared" si="2"/>
        <v>1</v>
      </c>
      <c r="J22" s="145">
        <f t="shared" si="4"/>
        <v>2</v>
      </c>
      <c r="K22" s="146">
        <f t="shared" si="4"/>
        <v>60</v>
      </c>
      <c r="L22" s="147">
        <f t="shared" si="4"/>
        <v>30</v>
      </c>
      <c r="M22" s="148">
        <f t="shared" si="4"/>
        <v>1</v>
      </c>
    </row>
    <row r="23" spans="1:16" ht="13.5" customHeight="1">
      <c r="A23" s="1"/>
      <c r="B23" s="93" t="s">
        <v>66</v>
      </c>
      <c r="C23" s="100">
        <v>30</v>
      </c>
      <c r="D23" s="97">
        <v>1</v>
      </c>
      <c r="E23" s="9">
        <f t="shared" si="0"/>
        <v>30</v>
      </c>
      <c r="F23" s="19">
        <v>2</v>
      </c>
      <c r="G23" s="8">
        <f t="shared" si="3"/>
        <v>60</v>
      </c>
      <c r="H23" s="103">
        <f t="shared" si="1"/>
        <v>30</v>
      </c>
      <c r="I23" s="107">
        <f t="shared" si="2"/>
        <v>1</v>
      </c>
      <c r="J23" s="145">
        <f t="shared" si="4"/>
        <v>2</v>
      </c>
      <c r="K23" s="146">
        <f t="shared" si="4"/>
        <v>60</v>
      </c>
      <c r="L23" s="147">
        <f t="shared" si="4"/>
        <v>30</v>
      </c>
      <c r="M23" s="148">
        <f t="shared" si="4"/>
        <v>1</v>
      </c>
    </row>
    <row r="24" spans="1:16" ht="13.5" customHeight="1">
      <c r="A24" s="1"/>
      <c r="B24" s="83" t="s">
        <v>70</v>
      </c>
      <c r="C24" s="101">
        <v>30</v>
      </c>
      <c r="D24" s="96">
        <v>1</v>
      </c>
      <c r="E24" s="9">
        <f t="shared" si="0"/>
        <v>30</v>
      </c>
      <c r="F24" s="19">
        <v>2</v>
      </c>
      <c r="G24" s="8">
        <f t="shared" si="3"/>
        <v>60</v>
      </c>
      <c r="H24" s="103">
        <f t="shared" si="1"/>
        <v>30</v>
      </c>
      <c r="I24" s="107">
        <f t="shared" si="2"/>
        <v>1</v>
      </c>
      <c r="J24" s="145">
        <f t="shared" si="4"/>
        <v>2</v>
      </c>
      <c r="K24" s="146">
        <f t="shared" si="4"/>
        <v>60</v>
      </c>
      <c r="L24" s="147">
        <f t="shared" si="4"/>
        <v>30</v>
      </c>
      <c r="M24" s="148">
        <f t="shared" si="4"/>
        <v>1</v>
      </c>
    </row>
    <row r="25" spans="1:16" ht="13.5" customHeight="1">
      <c r="A25" s="1"/>
      <c r="B25" s="93" t="s">
        <v>29</v>
      </c>
      <c r="C25" s="101" t="s">
        <v>25</v>
      </c>
      <c r="D25" s="142" t="s">
        <v>25</v>
      </c>
      <c r="E25" s="21" t="s">
        <v>25</v>
      </c>
      <c r="F25" s="142" t="s">
        <v>25</v>
      </c>
      <c r="G25" s="8" t="s">
        <v>25</v>
      </c>
      <c r="H25" s="103" t="s">
        <v>25</v>
      </c>
      <c r="I25" s="107" t="s">
        <v>25</v>
      </c>
      <c r="J25" s="145" t="str">
        <f t="shared" si="4"/>
        <v xml:space="preserve"> </v>
      </c>
      <c r="K25" s="146" t="str">
        <f t="shared" si="4"/>
        <v xml:space="preserve"> </v>
      </c>
      <c r="L25" s="147" t="str">
        <f t="shared" si="4"/>
        <v xml:space="preserve"> </v>
      </c>
      <c r="M25" s="148" t="str">
        <f t="shared" si="4"/>
        <v xml:space="preserve"> </v>
      </c>
    </row>
    <row r="26" spans="1:16" ht="13.5" customHeight="1">
      <c r="A26" s="1"/>
      <c r="B26" s="111"/>
      <c r="C26" s="101">
        <v>30</v>
      </c>
      <c r="D26" s="96">
        <v>1</v>
      </c>
      <c r="E26" s="9">
        <f>D26*C26</f>
        <v>30</v>
      </c>
      <c r="F26" s="19">
        <v>2</v>
      </c>
      <c r="G26" s="8">
        <f t="shared" ref="G26:G28" si="5">C26*F26</f>
        <v>60</v>
      </c>
      <c r="H26" s="103">
        <f t="shared" ref="H26:H28" si="6">G26-E26</f>
        <v>30</v>
      </c>
      <c r="I26" s="107">
        <f t="shared" ref="I26:I28" si="7">H26/E26</f>
        <v>1</v>
      </c>
      <c r="J26" s="145">
        <f t="shared" si="4"/>
        <v>2</v>
      </c>
      <c r="K26" s="146">
        <f t="shared" si="4"/>
        <v>60</v>
      </c>
      <c r="L26" s="147">
        <f t="shared" si="4"/>
        <v>30</v>
      </c>
      <c r="M26" s="148">
        <f t="shared" si="4"/>
        <v>1</v>
      </c>
    </row>
    <row r="27" spans="1:16" ht="13.5" customHeight="1">
      <c r="A27" s="1"/>
      <c r="B27" s="111"/>
      <c r="C27" s="101">
        <v>30</v>
      </c>
      <c r="D27" s="96">
        <v>1</v>
      </c>
      <c r="E27" s="9">
        <f>D27*C27</f>
        <v>30</v>
      </c>
      <c r="F27" s="19">
        <v>2</v>
      </c>
      <c r="G27" s="8">
        <f t="shared" si="5"/>
        <v>60</v>
      </c>
      <c r="H27" s="103">
        <f t="shared" si="6"/>
        <v>30</v>
      </c>
      <c r="I27" s="107">
        <f t="shared" si="7"/>
        <v>1</v>
      </c>
      <c r="J27" s="145">
        <f t="shared" si="4"/>
        <v>2</v>
      </c>
      <c r="K27" s="146">
        <f t="shared" si="4"/>
        <v>60</v>
      </c>
      <c r="L27" s="147">
        <f t="shared" si="4"/>
        <v>30</v>
      </c>
      <c r="M27" s="148">
        <f t="shared" si="4"/>
        <v>1</v>
      </c>
    </row>
    <row r="28" spans="1:16" ht="13.5" customHeight="1">
      <c r="A28" s="1"/>
      <c r="B28" s="111"/>
      <c r="C28" s="101">
        <v>30</v>
      </c>
      <c r="D28" s="96">
        <v>1</v>
      </c>
      <c r="E28" s="9">
        <f>D28*C28</f>
        <v>30</v>
      </c>
      <c r="F28" s="19">
        <v>2</v>
      </c>
      <c r="G28" s="8">
        <f t="shared" si="5"/>
        <v>60</v>
      </c>
      <c r="H28" s="103">
        <f t="shared" si="6"/>
        <v>30</v>
      </c>
      <c r="I28" s="107">
        <f t="shared" si="7"/>
        <v>1</v>
      </c>
      <c r="J28" s="145">
        <f t="shared" si="4"/>
        <v>2</v>
      </c>
      <c r="K28" s="146">
        <f t="shared" si="4"/>
        <v>60</v>
      </c>
      <c r="L28" s="147">
        <f t="shared" si="4"/>
        <v>30</v>
      </c>
      <c r="M28" s="148">
        <f t="shared" si="4"/>
        <v>1</v>
      </c>
    </row>
    <row r="29" spans="1:16" ht="13.5" customHeight="1">
      <c r="A29" s="1"/>
      <c r="B29" s="227"/>
      <c r="C29" s="101" t="s">
        <v>25</v>
      </c>
      <c r="D29" s="142" t="s">
        <v>25</v>
      </c>
      <c r="E29" s="21" t="s">
        <v>25</v>
      </c>
      <c r="F29" s="142" t="s">
        <v>25</v>
      </c>
      <c r="G29" s="8" t="s">
        <v>25</v>
      </c>
      <c r="H29" s="103" t="s">
        <v>25</v>
      </c>
      <c r="I29" s="107" t="s">
        <v>25</v>
      </c>
      <c r="J29" s="145" t="str">
        <f>F29</f>
        <v xml:space="preserve"> </v>
      </c>
      <c r="K29" s="146" t="str">
        <f>G29</f>
        <v xml:space="preserve"> </v>
      </c>
      <c r="L29" s="147" t="str">
        <f>H29</f>
        <v xml:space="preserve"> </v>
      </c>
      <c r="M29" s="148" t="str">
        <f>I29</f>
        <v xml:space="preserve"> </v>
      </c>
    </row>
    <row r="30" spans="1:16" ht="13.5" customHeight="1">
      <c r="A30" s="1"/>
      <c r="B30" s="143"/>
      <c r="C30" s="102" t="s">
        <v>25</v>
      </c>
      <c r="D30" s="169" t="s">
        <v>25</v>
      </c>
      <c r="E30" s="41" t="s">
        <v>25</v>
      </c>
      <c r="F30" s="169" t="s">
        <v>25</v>
      </c>
      <c r="G30" s="10" t="s">
        <v>25</v>
      </c>
      <c r="H30" s="170" t="s">
        <v>25</v>
      </c>
      <c r="I30" s="171" t="s">
        <v>25</v>
      </c>
      <c r="J30" s="194" t="str">
        <f t="shared" si="4"/>
        <v xml:space="preserve"> </v>
      </c>
      <c r="K30" s="195" t="str">
        <f t="shared" si="4"/>
        <v xml:space="preserve"> </v>
      </c>
      <c r="L30" s="196" t="str">
        <f t="shared" si="4"/>
        <v xml:space="preserve"> </v>
      </c>
      <c r="M30" s="197" t="str">
        <f t="shared" si="4"/>
        <v xml:space="preserve"> </v>
      </c>
    </row>
    <row r="31" spans="1:16" ht="13.5" customHeight="1">
      <c r="A31" s="11"/>
      <c r="B31" s="176" t="s">
        <v>131</v>
      </c>
      <c r="C31" s="177">
        <v>30</v>
      </c>
      <c r="D31" s="178">
        <f>E31/C31</f>
        <v>11.2</v>
      </c>
      <c r="E31" s="179">
        <f>SUM(E14:E30)</f>
        <v>336</v>
      </c>
      <c r="F31" s="178">
        <f>G31/C31</f>
        <v>22.4</v>
      </c>
      <c r="G31" s="180">
        <f>SUM(G14:G30)</f>
        <v>672</v>
      </c>
      <c r="H31" s="178">
        <f>G31-E31</f>
        <v>336</v>
      </c>
      <c r="I31" s="181">
        <f t="shared" si="2"/>
        <v>1</v>
      </c>
      <c r="J31" s="198">
        <f t="shared" si="4"/>
        <v>22.4</v>
      </c>
      <c r="K31" s="199">
        <f t="shared" si="4"/>
        <v>672</v>
      </c>
      <c r="L31" s="200">
        <f t="shared" si="4"/>
        <v>336</v>
      </c>
      <c r="M31" s="257">
        <f t="shared" si="4"/>
        <v>1</v>
      </c>
    </row>
    <row r="32" spans="1:16" s="44" customFormat="1" ht="13.5" customHeight="1">
      <c r="A32" s="43"/>
      <c r="B32" s="172"/>
      <c r="C32" s="173"/>
      <c r="D32" s="174"/>
      <c r="E32" s="175"/>
      <c r="F32" s="174"/>
      <c r="G32" s="14" t="s">
        <v>25</v>
      </c>
      <c r="H32" s="14"/>
      <c r="I32" s="15"/>
      <c r="J32" s="201"/>
      <c r="K32" s="202"/>
      <c r="L32" s="203" t="s">
        <v>25</v>
      </c>
      <c r="M32" s="204" t="s">
        <v>25</v>
      </c>
    </row>
    <row r="33" spans="1:16" ht="13.5" customHeight="1">
      <c r="A33" s="1"/>
      <c r="B33" s="88" t="s">
        <v>158</v>
      </c>
      <c r="C33" s="113"/>
      <c r="D33" s="16"/>
      <c r="E33" s="114"/>
      <c r="F33" s="84"/>
      <c r="G33" s="8" t="s">
        <v>25</v>
      </c>
      <c r="H33" s="8"/>
      <c r="I33" s="85"/>
      <c r="J33" s="149"/>
      <c r="K33" s="150"/>
      <c r="L33" s="147" t="s">
        <v>25</v>
      </c>
      <c r="M33" s="148" t="s">
        <v>25</v>
      </c>
    </row>
    <row r="34" spans="1:16" ht="13.5" customHeight="1">
      <c r="A34" s="1"/>
      <c r="B34" s="93" t="s">
        <v>6</v>
      </c>
      <c r="C34" s="91">
        <v>30</v>
      </c>
      <c r="D34" s="98">
        <v>1</v>
      </c>
      <c r="E34" s="9">
        <f t="shared" ref="E34:E42" si="8">D34*C34</f>
        <v>30</v>
      </c>
      <c r="F34" s="19">
        <v>2</v>
      </c>
      <c r="G34" s="8">
        <f t="shared" si="3"/>
        <v>60</v>
      </c>
      <c r="H34" s="103">
        <f t="shared" ref="H34:H42" si="9">G34-E34</f>
        <v>30</v>
      </c>
      <c r="I34" s="107">
        <f t="shared" ref="I34:I49" si="10">H34/E34</f>
        <v>1</v>
      </c>
      <c r="J34" s="145">
        <f t="shared" ref="J34:M49" si="11">F34</f>
        <v>2</v>
      </c>
      <c r="K34" s="146">
        <f t="shared" si="11"/>
        <v>60</v>
      </c>
      <c r="L34" s="147">
        <f t="shared" si="11"/>
        <v>30</v>
      </c>
      <c r="M34" s="148">
        <f t="shared" si="11"/>
        <v>1</v>
      </c>
    </row>
    <row r="35" spans="1:16" ht="13.5" customHeight="1">
      <c r="A35" s="1"/>
      <c r="B35" s="93" t="s">
        <v>7</v>
      </c>
      <c r="C35" s="91">
        <v>30</v>
      </c>
      <c r="D35" s="98">
        <v>1</v>
      </c>
      <c r="E35" s="9">
        <f t="shared" si="8"/>
        <v>30</v>
      </c>
      <c r="F35" s="19">
        <v>2</v>
      </c>
      <c r="G35" s="8">
        <f t="shared" si="3"/>
        <v>60</v>
      </c>
      <c r="H35" s="103">
        <f t="shared" si="9"/>
        <v>30</v>
      </c>
      <c r="I35" s="107">
        <f t="shared" si="10"/>
        <v>1</v>
      </c>
      <c r="J35" s="145">
        <f t="shared" si="11"/>
        <v>2</v>
      </c>
      <c r="K35" s="146">
        <f t="shared" si="11"/>
        <v>60</v>
      </c>
      <c r="L35" s="147">
        <f t="shared" si="11"/>
        <v>30</v>
      </c>
      <c r="M35" s="148">
        <f t="shared" si="11"/>
        <v>1</v>
      </c>
    </row>
    <row r="36" spans="1:16" ht="13.5" customHeight="1">
      <c r="A36" s="1"/>
      <c r="B36" s="93" t="s">
        <v>8</v>
      </c>
      <c r="C36" s="91">
        <v>30</v>
      </c>
      <c r="D36" s="98">
        <v>1</v>
      </c>
      <c r="E36" s="9">
        <f t="shared" si="8"/>
        <v>30</v>
      </c>
      <c r="F36" s="19">
        <v>2</v>
      </c>
      <c r="G36" s="8">
        <f t="shared" si="3"/>
        <v>60</v>
      </c>
      <c r="H36" s="103">
        <f t="shared" si="9"/>
        <v>30</v>
      </c>
      <c r="I36" s="107">
        <f t="shared" si="10"/>
        <v>1</v>
      </c>
      <c r="J36" s="145">
        <f t="shared" si="11"/>
        <v>2</v>
      </c>
      <c r="K36" s="146">
        <f t="shared" si="11"/>
        <v>60</v>
      </c>
      <c r="L36" s="147">
        <f t="shared" si="11"/>
        <v>30</v>
      </c>
      <c r="M36" s="148">
        <f t="shared" si="11"/>
        <v>1</v>
      </c>
    </row>
    <row r="37" spans="1:16" ht="13.5" customHeight="1">
      <c r="A37" s="1"/>
      <c r="B37" s="93" t="s">
        <v>9</v>
      </c>
      <c r="C37" s="101">
        <v>2</v>
      </c>
      <c r="D37" s="98">
        <v>1</v>
      </c>
      <c r="E37" s="9">
        <f t="shared" si="8"/>
        <v>2</v>
      </c>
      <c r="F37" s="19">
        <v>2</v>
      </c>
      <c r="G37" s="8">
        <f t="shared" si="3"/>
        <v>4</v>
      </c>
      <c r="H37" s="103">
        <f t="shared" si="9"/>
        <v>2</v>
      </c>
      <c r="I37" s="107">
        <f t="shared" si="10"/>
        <v>1</v>
      </c>
      <c r="J37" s="145">
        <f t="shared" si="11"/>
        <v>2</v>
      </c>
      <c r="K37" s="146">
        <f t="shared" si="11"/>
        <v>4</v>
      </c>
      <c r="L37" s="147">
        <f t="shared" si="11"/>
        <v>2</v>
      </c>
      <c r="M37" s="148">
        <f t="shared" si="11"/>
        <v>1</v>
      </c>
      <c r="P37" t="s">
        <v>25</v>
      </c>
    </row>
    <row r="38" spans="1:16" ht="13.5" customHeight="1">
      <c r="A38" s="1"/>
      <c r="B38" s="93" t="s">
        <v>10</v>
      </c>
      <c r="C38" s="91">
        <v>2</v>
      </c>
      <c r="D38" s="98">
        <v>1</v>
      </c>
      <c r="E38" s="9">
        <f t="shared" si="8"/>
        <v>2</v>
      </c>
      <c r="F38" s="19">
        <v>2</v>
      </c>
      <c r="G38" s="8">
        <f t="shared" si="3"/>
        <v>4</v>
      </c>
      <c r="H38" s="103">
        <f t="shared" si="9"/>
        <v>2</v>
      </c>
      <c r="I38" s="107">
        <f t="shared" si="10"/>
        <v>1</v>
      </c>
      <c r="J38" s="145">
        <f t="shared" si="11"/>
        <v>2</v>
      </c>
      <c r="K38" s="146">
        <f t="shared" si="11"/>
        <v>4</v>
      </c>
      <c r="L38" s="147">
        <f t="shared" si="11"/>
        <v>2</v>
      </c>
      <c r="M38" s="148">
        <f t="shared" si="11"/>
        <v>1</v>
      </c>
    </row>
    <row r="39" spans="1:16" ht="13.5" customHeight="1">
      <c r="A39" s="1"/>
      <c r="B39" s="93" t="s">
        <v>14</v>
      </c>
      <c r="C39" s="91">
        <v>30</v>
      </c>
      <c r="D39" s="98">
        <v>1</v>
      </c>
      <c r="E39" s="9">
        <f t="shared" si="8"/>
        <v>30</v>
      </c>
      <c r="F39" s="19">
        <v>2</v>
      </c>
      <c r="G39" s="8">
        <f t="shared" si="3"/>
        <v>60</v>
      </c>
      <c r="H39" s="103">
        <f t="shared" si="9"/>
        <v>30</v>
      </c>
      <c r="I39" s="107">
        <f t="shared" si="10"/>
        <v>1</v>
      </c>
      <c r="J39" s="145">
        <f t="shared" si="11"/>
        <v>2</v>
      </c>
      <c r="K39" s="146">
        <f t="shared" si="11"/>
        <v>60</v>
      </c>
      <c r="L39" s="147">
        <f t="shared" si="11"/>
        <v>30</v>
      </c>
      <c r="M39" s="148">
        <f t="shared" si="11"/>
        <v>1</v>
      </c>
    </row>
    <row r="40" spans="1:16" ht="13.5" customHeight="1">
      <c r="A40" s="1"/>
      <c r="B40" s="38" t="s">
        <v>83</v>
      </c>
      <c r="C40" s="100">
        <v>30</v>
      </c>
      <c r="D40" s="98">
        <v>1</v>
      </c>
      <c r="E40" s="9">
        <f t="shared" si="8"/>
        <v>30</v>
      </c>
      <c r="F40" s="19">
        <v>2</v>
      </c>
      <c r="G40" s="8">
        <f t="shared" si="3"/>
        <v>60</v>
      </c>
      <c r="H40" s="103">
        <f t="shared" si="9"/>
        <v>30</v>
      </c>
      <c r="I40" s="107">
        <f t="shared" si="10"/>
        <v>1</v>
      </c>
      <c r="J40" s="145">
        <f t="shared" si="11"/>
        <v>2</v>
      </c>
      <c r="K40" s="146">
        <f t="shared" si="11"/>
        <v>60</v>
      </c>
      <c r="L40" s="147">
        <f t="shared" si="11"/>
        <v>30</v>
      </c>
      <c r="M40" s="148">
        <f t="shared" si="11"/>
        <v>1</v>
      </c>
    </row>
    <row r="41" spans="1:16" ht="13.5" customHeight="1">
      <c r="A41" s="1"/>
      <c r="B41" s="93" t="s">
        <v>61</v>
      </c>
      <c r="C41" s="101">
        <v>30</v>
      </c>
      <c r="D41" s="98">
        <v>1</v>
      </c>
      <c r="E41" s="9">
        <f t="shared" si="8"/>
        <v>30</v>
      </c>
      <c r="F41" s="19">
        <v>2</v>
      </c>
      <c r="G41" s="8">
        <f t="shared" si="3"/>
        <v>60</v>
      </c>
      <c r="H41" s="103">
        <f t="shared" si="9"/>
        <v>30</v>
      </c>
      <c r="I41" s="107">
        <f t="shared" si="10"/>
        <v>1</v>
      </c>
      <c r="J41" s="145">
        <f t="shared" si="11"/>
        <v>2</v>
      </c>
      <c r="K41" s="146">
        <f t="shared" si="11"/>
        <v>60</v>
      </c>
      <c r="L41" s="147">
        <f t="shared" si="11"/>
        <v>30</v>
      </c>
      <c r="M41" s="148">
        <f t="shared" si="11"/>
        <v>1</v>
      </c>
    </row>
    <row r="42" spans="1:16" ht="13.5" customHeight="1">
      <c r="A42" s="1"/>
      <c r="B42" s="93" t="s">
        <v>23</v>
      </c>
      <c r="C42" s="91">
        <v>30</v>
      </c>
      <c r="D42" s="98">
        <v>1</v>
      </c>
      <c r="E42" s="9">
        <f t="shared" si="8"/>
        <v>30</v>
      </c>
      <c r="F42" s="19">
        <v>2</v>
      </c>
      <c r="G42" s="8">
        <f t="shared" si="3"/>
        <v>60</v>
      </c>
      <c r="H42" s="103">
        <f t="shared" si="9"/>
        <v>30</v>
      </c>
      <c r="I42" s="107">
        <f t="shared" si="10"/>
        <v>1</v>
      </c>
      <c r="J42" s="145">
        <f t="shared" si="11"/>
        <v>2</v>
      </c>
      <c r="K42" s="146">
        <f t="shared" si="11"/>
        <v>60</v>
      </c>
      <c r="L42" s="147">
        <f t="shared" si="11"/>
        <v>30</v>
      </c>
      <c r="M42" s="148">
        <f t="shared" si="11"/>
        <v>1</v>
      </c>
    </row>
    <row r="43" spans="1:16" ht="13.5" customHeight="1">
      <c r="A43" s="1"/>
      <c r="B43" s="93" t="s">
        <v>62</v>
      </c>
      <c r="C43" s="101" t="s">
        <v>25</v>
      </c>
      <c r="D43" s="142" t="s">
        <v>25</v>
      </c>
      <c r="E43" s="21" t="s">
        <v>25</v>
      </c>
      <c r="F43" s="23" t="s">
        <v>25</v>
      </c>
      <c r="G43" s="8" t="s">
        <v>25</v>
      </c>
      <c r="H43" s="103" t="s">
        <v>25</v>
      </c>
      <c r="I43" s="107" t="s">
        <v>25</v>
      </c>
      <c r="J43" s="145" t="str">
        <f t="shared" si="11"/>
        <v xml:space="preserve"> </v>
      </c>
      <c r="K43" s="146" t="str">
        <f t="shared" si="11"/>
        <v xml:space="preserve"> </v>
      </c>
      <c r="L43" s="147" t="str">
        <f t="shared" si="11"/>
        <v xml:space="preserve"> </v>
      </c>
      <c r="M43" s="148" t="str">
        <f t="shared" si="11"/>
        <v xml:space="preserve"> </v>
      </c>
    </row>
    <row r="44" spans="1:16" ht="13.5" customHeight="1">
      <c r="A44" s="1"/>
      <c r="B44" s="227" t="s">
        <v>25</v>
      </c>
      <c r="C44" s="101">
        <v>30</v>
      </c>
      <c r="D44" s="96">
        <v>1</v>
      </c>
      <c r="E44" s="9">
        <f>D44*C44</f>
        <v>30</v>
      </c>
      <c r="F44" s="19">
        <v>2</v>
      </c>
      <c r="G44" s="8">
        <f t="shared" ref="G44:G46" si="12">C44*F44</f>
        <v>60</v>
      </c>
      <c r="H44" s="103">
        <f t="shared" ref="H44:H46" si="13">G44-E44</f>
        <v>30</v>
      </c>
      <c r="I44" s="107">
        <f t="shared" ref="I44:I46" si="14">H44/E44</f>
        <v>1</v>
      </c>
      <c r="J44" s="145">
        <f t="shared" si="11"/>
        <v>2</v>
      </c>
      <c r="K44" s="146">
        <f t="shared" si="11"/>
        <v>60</v>
      </c>
      <c r="L44" s="147">
        <f t="shared" si="11"/>
        <v>30</v>
      </c>
      <c r="M44" s="148">
        <f t="shared" si="11"/>
        <v>1</v>
      </c>
    </row>
    <row r="45" spans="1:16" ht="13.5" customHeight="1">
      <c r="A45" s="1"/>
      <c r="B45" s="227" t="s">
        <v>25</v>
      </c>
      <c r="C45" s="101">
        <v>30</v>
      </c>
      <c r="D45" s="96">
        <v>1</v>
      </c>
      <c r="E45" s="9">
        <f>D45*C45</f>
        <v>30</v>
      </c>
      <c r="F45" s="19">
        <v>2</v>
      </c>
      <c r="G45" s="8">
        <f t="shared" si="12"/>
        <v>60</v>
      </c>
      <c r="H45" s="103">
        <f t="shared" si="13"/>
        <v>30</v>
      </c>
      <c r="I45" s="107">
        <f t="shared" si="14"/>
        <v>1</v>
      </c>
      <c r="J45" s="145">
        <f t="shared" si="11"/>
        <v>2</v>
      </c>
      <c r="K45" s="146">
        <f t="shared" si="11"/>
        <v>60</v>
      </c>
      <c r="L45" s="147">
        <f t="shared" si="11"/>
        <v>30</v>
      </c>
      <c r="M45" s="148">
        <f t="shared" si="11"/>
        <v>1</v>
      </c>
    </row>
    <row r="46" spans="1:16" ht="13.5" customHeight="1">
      <c r="A46" s="1"/>
      <c r="B46" s="227" t="s">
        <v>25</v>
      </c>
      <c r="C46" s="101">
        <v>30</v>
      </c>
      <c r="D46" s="96">
        <v>1</v>
      </c>
      <c r="E46" s="9">
        <f>D46*C46</f>
        <v>30</v>
      </c>
      <c r="F46" s="19">
        <v>2</v>
      </c>
      <c r="G46" s="8">
        <f t="shared" si="12"/>
        <v>60</v>
      </c>
      <c r="H46" s="103">
        <f t="shared" si="13"/>
        <v>30</v>
      </c>
      <c r="I46" s="107">
        <f t="shared" si="14"/>
        <v>1</v>
      </c>
      <c r="J46" s="145">
        <f t="shared" si="11"/>
        <v>2</v>
      </c>
      <c r="K46" s="146">
        <f t="shared" si="11"/>
        <v>60</v>
      </c>
      <c r="L46" s="147">
        <f t="shared" si="11"/>
        <v>30</v>
      </c>
      <c r="M46" s="148">
        <f t="shared" si="11"/>
        <v>1</v>
      </c>
    </row>
    <row r="47" spans="1:16" ht="13.5" customHeight="1">
      <c r="A47" s="1"/>
      <c r="B47" s="227" t="s">
        <v>25</v>
      </c>
      <c r="C47" s="101" t="s">
        <v>25</v>
      </c>
      <c r="D47" s="142" t="s">
        <v>25</v>
      </c>
      <c r="E47" s="21" t="s">
        <v>25</v>
      </c>
      <c r="F47" s="142" t="s">
        <v>25</v>
      </c>
      <c r="G47" s="8" t="s">
        <v>25</v>
      </c>
      <c r="H47" s="103" t="s">
        <v>25</v>
      </c>
      <c r="I47" s="107" t="s">
        <v>25</v>
      </c>
      <c r="J47" s="145" t="str">
        <f t="shared" si="11"/>
        <v xml:space="preserve"> </v>
      </c>
      <c r="K47" s="146" t="str">
        <f t="shared" si="11"/>
        <v xml:space="preserve"> </v>
      </c>
      <c r="L47" s="147" t="str">
        <f t="shared" si="11"/>
        <v xml:space="preserve"> </v>
      </c>
      <c r="M47" s="148" t="str">
        <f t="shared" si="11"/>
        <v xml:space="preserve"> </v>
      </c>
    </row>
    <row r="48" spans="1:16" ht="13.5" customHeight="1">
      <c r="A48" s="1"/>
      <c r="B48" s="143" t="s">
        <v>25</v>
      </c>
      <c r="C48" s="102" t="s">
        <v>25</v>
      </c>
      <c r="D48" s="169" t="s">
        <v>25</v>
      </c>
      <c r="E48" s="41" t="s">
        <v>25</v>
      </c>
      <c r="F48" s="169" t="s">
        <v>25</v>
      </c>
      <c r="G48" s="10" t="s">
        <v>25</v>
      </c>
      <c r="H48" s="170" t="s">
        <v>25</v>
      </c>
      <c r="I48" s="171" t="s">
        <v>25</v>
      </c>
      <c r="J48" s="194" t="str">
        <f t="shared" si="11"/>
        <v xml:space="preserve"> </v>
      </c>
      <c r="K48" s="195" t="str">
        <f t="shared" si="11"/>
        <v xml:space="preserve"> </v>
      </c>
      <c r="L48" s="196" t="str">
        <f t="shared" si="11"/>
        <v xml:space="preserve"> </v>
      </c>
      <c r="M48" s="197" t="str">
        <f t="shared" si="11"/>
        <v xml:space="preserve"> </v>
      </c>
    </row>
    <row r="49" spans="1:13" s="51" customFormat="1">
      <c r="A49" s="182"/>
      <c r="B49" s="176" t="s">
        <v>132</v>
      </c>
      <c r="C49" s="177">
        <v>30</v>
      </c>
      <c r="D49" s="178">
        <f>E49/C49</f>
        <v>10.133333333333333</v>
      </c>
      <c r="E49" s="193">
        <f>SUM(E34:E48)</f>
        <v>304</v>
      </c>
      <c r="F49" s="178">
        <f>G49/C49</f>
        <v>20.266666666666666</v>
      </c>
      <c r="G49" s="180">
        <f>SUM(G34:G48)</f>
        <v>608</v>
      </c>
      <c r="H49" s="178">
        <f>G49-E49</f>
        <v>304</v>
      </c>
      <c r="I49" s="181">
        <f t="shared" si="10"/>
        <v>1</v>
      </c>
      <c r="J49" s="198">
        <f t="shared" si="11"/>
        <v>20.266666666666666</v>
      </c>
      <c r="K49" s="199">
        <f t="shared" si="11"/>
        <v>608</v>
      </c>
      <c r="L49" s="200">
        <f t="shared" si="11"/>
        <v>304</v>
      </c>
      <c r="M49" s="257">
        <f t="shared" si="11"/>
        <v>1</v>
      </c>
    </row>
    <row r="50" spans="1:13" s="51" customFormat="1">
      <c r="A50" s="49"/>
      <c r="B50" s="183"/>
      <c r="C50" s="184"/>
      <c r="D50" s="185"/>
      <c r="E50" s="50"/>
      <c r="F50" s="185"/>
      <c r="G50" s="186"/>
      <c r="H50" s="187"/>
      <c r="I50" s="188"/>
      <c r="J50" s="189"/>
      <c r="K50" s="190"/>
      <c r="L50" s="191" t="s">
        <v>25</v>
      </c>
      <c r="M50" s="192" t="s">
        <v>25</v>
      </c>
    </row>
    <row r="51" spans="1:13" ht="15" customHeight="1" thickBot="1">
      <c r="A51" s="1"/>
      <c r="B51" s="238" t="s">
        <v>72</v>
      </c>
      <c r="C51" s="237">
        <v>30</v>
      </c>
      <c r="D51" s="234">
        <f>E51/C51</f>
        <v>21.333333333333332</v>
      </c>
      <c r="E51" s="246">
        <f>E31+E49</f>
        <v>640</v>
      </c>
      <c r="F51" s="239">
        <f>G51/C51</f>
        <v>42.666666666666664</v>
      </c>
      <c r="G51" s="235">
        <f>G31+G49</f>
        <v>1280</v>
      </c>
      <c r="H51" s="231">
        <f>G51-E51</f>
        <v>640</v>
      </c>
      <c r="I51" s="232">
        <f>H51/E51</f>
        <v>1</v>
      </c>
      <c r="J51" s="249">
        <f>K51/C51</f>
        <v>42.666666666666664</v>
      </c>
      <c r="K51" s="250">
        <f>K31+K49</f>
        <v>1280</v>
      </c>
      <c r="L51" s="167">
        <f>H51</f>
        <v>640</v>
      </c>
      <c r="M51" s="151">
        <f>I51</f>
        <v>1</v>
      </c>
    </row>
    <row r="52" spans="1:13" ht="9" customHeight="1" thickBot="1">
      <c r="A52" s="115"/>
      <c r="B52" s="26"/>
      <c r="C52" s="26"/>
      <c r="D52" s="27"/>
      <c r="E52" s="27"/>
      <c r="F52" s="27"/>
      <c r="G52" s="27"/>
      <c r="H52" s="27"/>
      <c r="I52" s="27"/>
      <c r="J52" s="27"/>
      <c r="K52" s="27"/>
      <c r="L52" s="26"/>
      <c r="M52" s="39"/>
    </row>
    <row r="53" spans="1:13" ht="15" customHeight="1">
      <c r="A53" s="77" t="s">
        <v>15</v>
      </c>
      <c r="B53" s="209" t="s">
        <v>127</v>
      </c>
      <c r="C53" s="210">
        <v>30</v>
      </c>
      <c r="D53" s="211">
        <f>E53/C53</f>
        <v>22.333333333333332</v>
      </c>
      <c r="E53" s="212">
        <f>E7+E51</f>
        <v>670</v>
      </c>
      <c r="F53" s="213">
        <f>G53/C53</f>
        <v>44.666666666666664</v>
      </c>
      <c r="G53" s="214">
        <f>G7+G51</f>
        <v>1340</v>
      </c>
      <c r="H53" s="211">
        <f>G53-E53</f>
        <v>670</v>
      </c>
      <c r="I53" s="215">
        <f>H53/E53</f>
        <v>1</v>
      </c>
      <c r="J53" s="223">
        <f>K53/C53</f>
        <v>44.666666666666664</v>
      </c>
      <c r="K53" s="224">
        <f>K7+K51</f>
        <v>1340</v>
      </c>
      <c r="L53" s="225">
        <f>K53-E53</f>
        <v>670</v>
      </c>
      <c r="M53" s="226">
        <f>L53/E53</f>
        <v>1</v>
      </c>
    </row>
    <row r="54" spans="1:13" ht="15" customHeight="1" thickBot="1">
      <c r="A54" s="78" t="s">
        <v>17</v>
      </c>
      <c r="B54" s="216" t="s">
        <v>128</v>
      </c>
      <c r="C54" s="217">
        <v>30</v>
      </c>
      <c r="D54" s="218">
        <f>E54/C54</f>
        <v>23.333333333333332</v>
      </c>
      <c r="E54" s="219">
        <f>E9+E51</f>
        <v>700</v>
      </c>
      <c r="F54" s="220">
        <f>G54/C54</f>
        <v>46.666666666666664</v>
      </c>
      <c r="G54" s="221">
        <f>G9+G51</f>
        <v>1400</v>
      </c>
      <c r="H54" s="218">
        <f>H9+H51</f>
        <v>700</v>
      </c>
      <c r="I54" s="222">
        <f>H54/E54</f>
        <v>1</v>
      </c>
      <c r="J54" s="138" t="s">
        <v>220</v>
      </c>
      <c r="K54" s="139"/>
      <c r="L54" s="119">
        <f>K53-G53</f>
        <v>0</v>
      </c>
      <c r="M54" s="141">
        <f>L54/G53</f>
        <v>0</v>
      </c>
    </row>
    <row r="55" spans="1:13" ht="9" customHeight="1" thickBot="1">
      <c r="A55" s="115"/>
      <c r="B55" s="26"/>
      <c r="C55" s="26"/>
      <c r="D55" s="27"/>
      <c r="E55" s="27"/>
      <c r="F55" s="27"/>
      <c r="G55" s="27"/>
      <c r="H55" s="27"/>
      <c r="I55" s="27"/>
      <c r="J55" s="27"/>
      <c r="K55" s="27"/>
      <c r="L55" s="26"/>
      <c r="M55" s="39"/>
    </row>
    <row r="56" spans="1:13" ht="15" customHeight="1">
      <c r="A56" s="28" t="s">
        <v>19</v>
      </c>
      <c r="B56" s="272" t="s">
        <v>129</v>
      </c>
      <c r="C56" s="110"/>
      <c r="D56" s="634" t="s">
        <v>20</v>
      </c>
      <c r="E56" s="635"/>
      <c r="F56" s="634" t="s">
        <v>21</v>
      </c>
      <c r="G56" s="640"/>
      <c r="H56" s="634"/>
      <c r="I56" s="640"/>
      <c r="J56" s="645" t="s">
        <v>137</v>
      </c>
      <c r="K56" s="699"/>
      <c r="L56" s="700"/>
      <c r="M56" s="701"/>
    </row>
    <row r="57" spans="1:13" ht="13.5" customHeight="1">
      <c r="A57" s="1"/>
      <c r="B57" s="109" t="s">
        <v>224</v>
      </c>
      <c r="C57" s="29"/>
      <c r="D57" s="636">
        <f>'UnderGrad&amp;GradPeerLimits'!$B$8</f>
        <v>7763</v>
      </c>
      <c r="E57" s="637"/>
      <c r="F57" s="636">
        <f>'UnderGrad&amp;GradPeerLimits'!$D$8</f>
        <v>16857</v>
      </c>
      <c r="G57" s="656"/>
      <c r="H57" s="636"/>
      <c r="I57" s="656"/>
      <c r="J57" s="702"/>
      <c r="K57" s="703"/>
      <c r="L57" s="703"/>
      <c r="M57" s="704"/>
    </row>
    <row r="58" spans="1:13" ht="13.5" customHeight="1">
      <c r="A58" s="1"/>
      <c r="B58" s="109" t="s">
        <v>223</v>
      </c>
      <c r="C58" s="86"/>
      <c r="D58" s="638">
        <f>G53</f>
        <v>1340</v>
      </c>
      <c r="E58" s="639"/>
      <c r="F58" s="638">
        <f>G54</f>
        <v>1400</v>
      </c>
      <c r="G58" s="656"/>
      <c r="H58" s="638"/>
      <c r="I58" s="656"/>
      <c r="J58" s="705"/>
      <c r="K58" s="706"/>
      <c r="L58" s="706"/>
      <c r="M58" s="707"/>
    </row>
    <row r="59" spans="1:13" ht="13.5" customHeight="1">
      <c r="A59" s="1"/>
      <c r="B59" s="109" t="s">
        <v>28</v>
      </c>
      <c r="C59" s="87"/>
      <c r="D59" s="638">
        <f>D57-D58</f>
        <v>6423</v>
      </c>
      <c r="E59" s="639"/>
      <c r="F59" s="638">
        <f>F57-F58</f>
        <v>15457</v>
      </c>
      <c r="G59" s="656"/>
      <c r="H59" s="638" t="s">
        <v>25</v>
      </c>
      <c r="I59" s="656"/>
      <c r="J59" s="636" t="s">
        <v>25</v>
      </c>
      <c r="K59" s="662"/>
      <c r="L59" s="695"/>
      <c r="M59" s="696"/>
    </row>
    <row r="60" spans="1:13" ht="13.5" customHeight="1">
      <c r="A60" s="1"/>
      <c r="B60" s="56" t="s">
        <v>27</v>
      </c>
      <c r="C60" s="92"/>
      <c r="D60" s="643">
        <f>D58/D57</f>
        <v>0.17261368027824295</v>
      </c>
      <c r="E60" s="670"/>
      <c r="F60" s="643">
        <f>F58/F57</f>
        <v>8.305155128433292E-2</v>
      </c>
      <c r="G60" s="656"/>
      <c r="H60" s="643" t="s">
        <v>25</v>
      </c>
      <c r="I60" s="656"/>
      <c r="J60" s="659" t="s">
        <v>25</v>
      </c>
      <c r="K60" s="660"/>
      <c r="L60" s="695"/>
      <c r="M60" s="696"/>
    </row>
    <row r="61" spans="1:13" ht="13.5" customHeight="1" thickBot="1">
      <c r="A61" s="40"/>
      <c r="B61" s="64" t="s">
        <v>258</v>
      </c>
      <c r="C61" s="108"/>
      <c r="D61" s="671">
        <f>I53</f>
        <v>1</v>
      </c>
      <c r="E61" s="672"/>
      <c r="F61" s="657">
        <f>I54</f>
        <v>1</v>
      </c>
      <c r="G61" s="658"/>
      <c r="H61" s="657" t="s">
        <v>25</v>
      </c>
      <c r="I61" s="658"/>
      <c r="J61" s="664" t="s">
        <v>25</v>
      </c>
      <c r="K61" s="665"/>
      <c r="L61" s="697"/>
      <c r="M61" s="698"/>
    </row>
    <row r="62" spans="1:13" ht="21" customHeight="1">
      <c r="A62" s="629" t="s">
        <v>149</v>
      </c>
      <c r="B62" s="629"/>
      <c r="C62" s="629"/>
      <c r="D62" s="629"/>
      <c r="E62" s="629"/>
      <c r="F62" s="629"/>
      <c r="G62" s="629"/>
      <c r="H62" s="629"/>
      <c r="I62" s="629"/>
      <c r="J62" s="629"/>
      <c r="K62" s="629"/>
      <c r="L62" s="693"/>
      <c r="M62" s="693"/>
    </row>
    <row r="63" spans="1:13" ht="30" customHeight="1">
      <c r="A63" s="694" t="s">
        <v>167</v>
      </c>
      <c r="B63" s="694"/>
      <c r="C63" s="694"/>
      <c r="D63" s="694"/>
      <c r="E63" s="694"/>
      <c r="F63" s="694"/>
      <c r="G63" s="694"/>
      <c r="H63" s="694"/>
      <c r="I63" s="694"/>
      <c r="J63" s="694"/>
      <c r="K63" s="694"/>
      <c r="L63" s="401"/>
      <c r="M63" s="401"/>
    </row>
    <row r="66" spans="4:8" ht="29.25" customHeight="1"/>
    <row r="67" spans="4:8">
      <c r="H67" t="s">
        <v>25</v>
      </c>
    </row>
    <row r="69" spans="4:8" ht="27" customHeight="1">
      <c r="D69" t="s">
        <v>25</v>
      </c>
    </row>
  </sheetData>
  <mergeCells count="33">
    <mergeCell ref="D56:E56"/>
    <mergeCell ref="F56:G56"/>
    <mergeCell ref="H56:I56"/>
    <mergeCell ref="J56:M58"/>
    <mergeCell ref="D57:E57"/>
    <mergeCell ref="F57:G57"/>
    <mergeCell ref="H57:I57"/>
    <mergeCell ref="D58:E58"/>
    <mergeCell ref="F58:G58"/>
    <mergeCell ref="H58:I58"/>
    <mergeCell ref="F61:G61"/>
    <mergeCell ref="F59:G59"/>
    <mergeCell ref="F60:G60"/>
    <mergeCell ref="J59:M59"/>
    <mergeCell ref="J60:M60"/>
    <mergeCell ref="J61:M61"/>
    <mergeCell ref="H60:I60"/>
    <mergeCell ref="A62:M62"/>
    <mergeCell ref="A63:K63"/>
    <mergeCell ref="A1:F1"/>
    <mergeCell ref="J3:M3"/>
    <mergeCell ref="G1:M1"/>
    <mergeCell ref="C3:C4"/>
    <mergeCell ref="J11:M13"/>
    <mergeCell ref="F3:I3"/>
    <mergeCell ref="A3:A4"/>
    <mergeCell ref="H59:I59"/>
    <mergeCell ref="D3:E3"/>
    <mergeCell ref="H61:I61"/>
    <mergeCell ref="D59:E59"/>
    <mergeCell ref="D60:E60"/>
    <mergeCell ref="B3:B4"/>
    <mergeCell ref="D61:E61"/>
  </mergeCells>
  <phoneticPr fontId="0" type="noConversion"/>
  <printOptions horizontalCentered="1"/>
  <pageMargins left="0.25" right="0.25" top="1" bottom="0.5" header="0.5" footer="0.5"/>
  <pageSetup scale="70" orientation="portrait" r:id="rId1"/>
  <headerFooter alignWithMargins="0">
    <oddHeader xml:space="preserve">&amp;C&amp;"Times New Roman,Bold"&amp;14Oklahoma State Regents for Higher Education&amp;12
FY19 Tuition and Mandatory Fee Request
&amp;R&amp;"Times New Roman,Bold Italic"&amp;11Regional University
Undergraduate&amp;"Times New Roman,Regular"&amp;10
</oddHeader>
    <oddFooter>&amp;L&amp;"Times New Roman,Italic"&amp;8&amp;D&amp;R&amp;"Times New Roman,Italic"&amp;8&amp;F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sheetPr>
  <dimension ref="A1:P69"/>
  <sheetViews>
    <sheetView showGridLines="0"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73" t="s">
        <v>130</v>
      </c>
      <c r="B1" s="673"/>
      <c r="C1" s="673"/>
      <c r="D1" s="673"/>
      <c r="E1" s="673"/>
      <c r="F1" s="673"/>
      <c r="G1" s="673" t="s">
        <v>82</v>
      </c>
      <c r="H1" s="673"/>
      <c r="I1" s="673"/>
      <c r="J1" s="673"/>
      <c r="K1" s="673"/>
      <c r="L1" s="673"/>
      <c r="M1" s="673"/>
    </row>
    <row r="2" spans="1:13" ht="12" customHeight="1" thickBot="1"/>
    <row r="3" spans="1:13" ht="14.25" customHeight="1">
      <c r="A3" s="691" t="s">
        <v>25</v>
      </c>
      <c r="B3" s="668" t="s">
        <v>157</v>
      </c>
      <c r="C3" s="689" t="s">
        <v>76</v>
      </c>
      <c r="D3" s="631" t="s">
        <v>253</v>
      </c>
      <c r="E3" s="655"/>
      <c r="F3" s="631" t="s">
        <v>216</v>
      </c>
      <c r="G3" s="632"/>
      <c r="H3" s="633"/>
      <c r="I3" s="633"/>
      <c r="J3" s="631" t="s">
        <v>217</v>
      </c>
      <c r="K3" s="674"/>
      <c r="L3" s="675"/>
      <c r="M3" s="676"/>
    </row>
    <row r="4" spans="1:13" ht="42.75" customHeight="1" thickBot="1">
      <c r="A4" s="692"/>
      <c r="B4" s="669"/>
      <c r="C4" s="690"/>
      <c r="D4" s="33" t="s">
        <v>254</v>
      </c>
      <c r="E4" s="32" t="s">
        <v>1</v>
      </c>
      <c r="F4" s="105" t="s">
        <v>218</v>
      </c>
      <c r="G4" s="104" t="s">
        <v>1</v>
      </c>
      <c r="H4" s="104" t="s">
        <v>255</v>
      </c>
      <c r="I4" s="54" t="s">
        <v>256</v>
      </c>
      <c r="J4" s="309" t="s">
        <v>219</v>
      </c>
      <c r="K4" s="54" t="s">
        <v>1</v>
      </c>
      <c r="L4" s="116" t="s">
        <v>255</v>
      </c>
      <c r="M4" s="112" t="s">
        <v>257</v>
      </c>
    </row>
    <row r="5" spans="1:13" ht="15" customHeight="1">
      <c r="A5" s="163" t="s">
        <v>0</v>
      </c>
      <c r="B5" s="168" t="s">
        <v>156</v>
      </c>
      <c r="C5" s="155"/>
      <c r="D5" s="156"/>
      <c r="E5" s="157"/>
      <c r="F5" s="158"/>
      <c r="G5" s="159"/>
      <c r="H5" s="160"/>
      <c r="I5" s="307"/>
      <c r="J5" s="310"/>
      <c r="K5" s="144"/>
      <c r="L5" s="144"/>
      <c r="M5" s="3"/>
    </row>
    <row r="6" spans="1:13" ht="9" customHeight="1">
      <c r="A6" s="164"/>
      <c r="B6" s="55"/>
      <c r="C6" s="90"/>
      <c r="D6" s="12"/>
      <c r="E6" s="3"/>
      <c r="F6" s="106"/>
      <c r="G6" s="18"/>
      <c r="H6" s="4"/>
      <c r="I6" s="5"/>
      <c r="J6" s="310"/>
      <c r="K6" s="144"/>
      <c r="L6" s="144"/>
      <c r="M6" s="3"/>
    </row>
    <row r="7" spans="1:13" ht="15" customHeight="1">
      <c r="A7" s="11"/>
      <c r="B7" s="236" t="s">
        <v>2</v>
      </c>
      <c r="C7" s="240">
        <v>30</v>
      </c>
      <c r="D7" s="241">
        <v>1</v>
      </c>
      <c r="E7" s="230">
        <f>+D7*C7</f>
        <v>30</v>
      </c>
      <c r="F7" s="248">
        <v>2</v>
      </c>
      <c r="G7" s="243">
        <f>C7*F7</f>
        <v>60</v>
      </c>
      <c r="H7" s="233">
        <f>G7-E7</f>
        <v>30</v>
      </c>
      <c r="I7" s="244">
        <f>H7/E7</f>
        <v>1</v>
      </c>
      <c r="J7" s="311">
        <v>2</v>
      </c>
      <c r="K7" s="242">
        <f>C7*J7</f>
        <v>60</v>
      </c>
      <c r="L7" s="207">
        <f>K7-E7</f>
        <v>30</v>
      </c>
      <c r="M7" s="256">
        <f>L7/E7</f>
        <v>1</v>
      </c>
    </row>
    <row r="8" spans="1:13" ht="15" customHeight="1">
      <c r="A8" s="11"/>
      <c r="B8" s="123" t="s">
        <v>3</v>
      </c>
      <c r="C8" s="124">
        <v>30</v>
      </c>
      <c r="D8" s="125">
        <v>1</v>
      </c>
      <c r="E8" s="166">
        <f>+D8*C8</f>
        <v>30</v>
      </c>
      <c r="F8" s="126">
        <v>2</v>
      </c>
      <c r="G8" s="127">
        <f>C8*F8</f>
        <v>60</v>
      </c>
      <c r="H8" s="128">
        <f>G8-E8</f>
        <v>30</v>
      </c>
      <c r="I8" s="205">
        <f>H8/E8</f>
        <v>1</v>
      </c>
      <c r="J8" s="312" t="s">
        <v>220</v>
      </c>
      <c r="K8" s="206"/>
      <c r="L8" s="208">
        <f>K7-G7</f>
        <v>0</v>
      </c>
      <c r="M8" s="501">
        <f>L8/G7</f>
        <v>0</v>
      </c>
    </row>
    <row r="9" spans="1:13" ht="15" customHeight="1" thickBot="1">
      <c r="A9" s="89"/>
      <c r="B9" s="247" t="s">
        <v>4</v>
      </c>
      <c r="C9" s="217">
        <v>30</v>
      </c>
      <c r="D9" s="245">
        <f>SUM(D7:D8)</f>
        <v>2</v>
      </c>
      <c r="E9" s="252">
        <f>D9*C9</f>
        <v>60</v>
      </c>
      <c r="F9" s="245">
        <f>SUM(F7:F8)</f>
        <v>4</v>
      </c>
      <c r="G9" s="253">
        <f>F9*C9</f>
        <v>120</v>
      </c>
      <c r="H9" s="254">
        <f>G9-E9</f>
        <v>60</v>
      </c>
      <c r="I9" s="308">
        <f>H9/E9</f>
        <v>1</v>
      </c>
      <c r="J9" s="313" t="s">
        <v>25</v>
      </c>
      <c r="K9" s="314" t="s">
        <v>25</v>
      </c>
      <c r="L9" s="315" t="s">
        <v>25</v>
      </c>
      <c r="M9" s="316" t="s">
        <v>25</v>
      </c>
    </row>
    <row r="10" spans="1:13" ht="9" customHeight="1" thickBot="1">
      <c r="A10" s="115"/>
      <c r="B10" s="152"/>
      <c r="C10" s="152"/>
      <c r="D10" s="153"/>
      <c r="E10" s="153"/>
      <c r="F10" s="154"/>
      <c r="G10" s="154"/>
      <c r="H10" s="154"/>
      <c r="I10" s="154"/>
      <c r="J10" s="154"/>
      <c r="K10" s="317"/>
      <c r="L10" s="318"/>
      <c r="M10" s="30"/>
    </row>
    <row r="11" spans="1:13" ht="15" customHeight="1">
      <c r="A11" s="163" t="s">
        <v>5</v>
      </c>
      <c r="B11" s="168" t="s">
        <v>26</v>
      </c>
      <c r="C11" s="99"/>
      <c r="D11" s="4"/>
      <c r="E11" s="3"/>
      <c r="F11" s="12"/>
      <c r="G11" s="2"/>
      <c r="H11" s="12"/>
      <c r="I11" s="3"/>
      <c r="J11" s="677" t="s">
        <v>221</v>
      </c>
      <c r="K11" s="678"/>
      <c r="L11" s="679"/>
      <c r="M11" s="680"/>
    </row>
    <row r="12" spans="1:13" ht="9" customHeight="1">
      <c r="A12" s="164"/>
      <c r="B12" s="55"/>
      <c r="C12" s="99"/>
      <c r="D12" s="4"/>
      <c r="E12" s="3"/>
      <c r="F12" s="12"/>
      <c r="G12" s="2"/>
      <c r="H12" s="12"/>
      <c r="I12" s="3"/>
      <c r="J12" s="681"/>
      <c r="K12" s="682"/>
      <c r="L12" s="683"/>
      <c r="M12" s="684"/>
    </row>
    <row r="13" spans="1:13" ht="11.25" customHeight="1">
      <c r="A13" s="1"/>
      <c r="B13" s="92" t="s">
        <v>159</v>
      </c>
      <c r="C13" s="91"/>
      <c r="D13" s="96"/>
      <c r="E13" s="9"/>
      <c r="F13" s="19"/>
      <c r="G13" s="8"/>
      <c r="H13" s="84"/>
      <c r="I13" s="85"/>
      <c r="J13" s="685"/>
      <c r="K13" s="686"/>
      <c r="L13" s="687"/>
      <c r="M13" s="688"/>
    </row>
    <row r="14" spans="1:13">
      <c r="A14" s="1"/>
      <c r="B14" s="93" t="s">
        <v>63</v>
      </c>
      <c r="C14" s="91">
        <v>30</v>
      </c>
      <c r="D14" s="165">
        <v>1</v>
      </c>
      <c r="E14" s="9">
        <f t="shared" ref="E14:E24" si="0">+D14*C14</f>
        <v>30</v>
      </c>
      <c r="F14" s="19">
        <v>2</v>
      </c>
      <c r="G14" s="8">
        <f>C14*F14</f>
        <v>60</v>
      </c>
      <c r="H14" s="103">
        <f t="shared" ref="H14:H24" si="1">G14-E14</f>
        <v>30</v>
      </c>
      <c r="I14" s="107">
        <f t="shared" ref="I14:I31" si="2">H14/E14</f>
        <v>1</v>
      </c>
      <c r="J14" s="145">
        <f>F14</f>
        <v>2</v>
      </c>
      <c r="K14" s="146">
        <f>G14</f>
        <v>60</v>
      </c>
      <c r="L14" s="147">
        <f>H14</f>
        <v>30</v>
      </c>
      <c r="M14" s="148">
        <f>I14</f>
        <v>1</v>
      </c>
    </row>
    <row r="15" spans="1:13">
      <c r="A15" s="1"/>
      <c r="B15" s="93" t="s">
        <v>11</v>
      </c>
      <c r="C15" s="91">
        <v>30</v>
      </c>
      <c r="D15" s="165">
        <v>1</v>
      </c>
      <c r="E15" s="9">
        <f t="shared" si="0"/>
        <v>30</v>
      </c>
      <c r="F15" s="19">
        <v>2</v>
      </c>
      <c r="G15" s="8">
        <f t="shared" ref="G15:G42" si="3">C15*F15</f>
        <v>60</v>
      </c>
      <c r="H15" s="103">
        <f t="shared" si="1"/>
        <v>30</v>
      </c>
      <c r="I15" s="107">
        <f t="shared" si="2"/>
        <v>1</v>
      </c>
      <c r="J15" s="145">
        <f t="shared" ref="J15:M31" si="4">F15</f>
        <v>2</v>
      </c>
      <c r="K15" s="146">
        <f t="shared" si="4"/>
        <v>60</v>
      </c>
      <c r="L15" s="147">
        <f t="shared" si="4"/>
        <v>30</v>
      </c>
      <c r="M15" s="148">
        <f t="shared" si="4"/>
        <v>1</v>
      </c>
    </row>
    <row r="16" spans="1:13">
      <c r="A16" s="1"/>
      <c r="B16" s="94" t="s">
        <v>71</v>
      </c>
      <c r="C16" s="91">
        <v>30</v>
      </c>
      <c r="D16" s="96">
        <v>1</v>
      </c>
      <c r="E16" s="9">
        <f t="shared" si="0"/>
        <v>30</v>
      </c>
      <c r="F16" s="19">
        <v>2</v>
      </c>
      <c r="G16" s="8">
        <f t="shared" si="3"/>
        <v>60</v>
      </c>
      <c r="H16" s="103">
        <f t="shared" si="1"/>
        <v>30</v>
      </c>
      <c r="I16" s="107">
        <f t="shared" si="2"/>
        <v>1</v>
      </c>
      <c r="J16" s="145">
        <f t="shared" si="4"/>
        <v>2</v>
      </c>
      <c r="K16" s="146">
        <f t="shared" si="4"/>
        <v>60</v>
      </c>
      <c r="L16" s="147">
        <f t="shared" si="4"/>
        <v>30</v>
      </c>
      <c r="M16" s="148">
        <f t="shared" si="4"/>
        <v>1</v>
      </c>
    </row>
    <row r="17" spans="1:16" ht="13.5" customHeight="1">
      <c r="A17" s="1"/>
      <c r="B17" s="95" t="s">
        <v>68</v>
      </c>
      <c r="C17" s="91">
        <v>30</v>
      </c>
      <c r="D17" s="96">
        <v>1</v>
      </c>
      <c r="E17" s="9">
        <f t="shared" si="0"/>
        <v>30</v>
      </c>
      <c r="F17" s="19">
        <v>2</v>
      </c>
      <c r="G17" s="8">
        <f t="shared" si="3"/>
        <v>60</v>
      </c>
      <c r="H17" s="103">
        <f t="shared" si="1"/>
        <v>30</v>
      </c>
      <c r="I17" s="107">
        <f t="shared" si="2"/>
        <v>1</v>
      </c>
      <c r="J17" s="145">
        <f t="shared" si="4"/>
        <v>2</v>
      </c>
      <c r="K17" s="146">
        <f t="shared" si="4"/>
        <v>60</v>
      </c>
      <c r="L17" s="147">
        <f t="shared" si="4"/>
        <v>30</v>
      </c>
      <c r="M17" s="148">
        <f t="shared" si="4"/>
        <v>1</v>
      </c>
    </row>
    <row r="18" spans="1:16" ht="13.5" customHeight="1">
      <c r="A18" s="1"/>
      <c r="B18" s="93" t="s">
        <v>12</v>
      </c>
      <c r="C18" s="91">
        <v>2</v>
      </c>
      <c r="D18" s="96">
        <v>1</v>
      </c>
      <c r="E18" s="9">
        <f t="shared" si="0"/>
        <v>2</v>
      </c>
      <c r="F18" s="19">
        <v>2</v>
      </c>
      <c r="G18" s="8">
        <f t="shared" si="3"/>
        <v>4</v>
      </c>
      <c r="H18" s="103">
        <f t="shared" si="1"/>
        <v>2</v>
      </c>
      <c r="I18" s="107">
        <f t="shared" si="2"/>
        <v>1</v>
      </c>
      <c r="J18" s="145">
        <f t="shared" si="4"/>
        <v>2</v>
      </c>
      <c r="K18" s="146">
        <f t="shared" si="4"/>
        <v>4</v>
      </c>
      <c r="L18" s="147">
        <f t="shared" si="4"/>
        <v>2</v>
      </c>
      <c r="M18" s="148">
        <f t="shared" si="4"/>
        <v>1</v>
      </c>
    </row>
    <row r="19" spans="1:16" ht="13.5" customHeight="1">
      <c r="A19" s="1"/>
      <c r="B19" s="93" t="s">
        <v>13</v>
      </c>
      <c r="C19" s="91">
        <v>30</v>
      </c>
      <c r="D19" s="96">
        <v>1</v>
      </c>
      <c r="E19" s="9">
        <f t="shared" si="0"/>
        <v>30</v>
      </c>
      <c r="F19" s="19">
        <v>2</v>
      </c>
      <c r="G19" s="8">
        <f t="shared" si="3"/>
        <v>60</v>
      </c>
      <c r="H19" s="103">
        <f t="shared" si="1"/>
        <v>30</v>
      </c>
      <c r="I19" s="107">
        <f t="shared" si="2"/>
        <v>1</v>
      </c>
      <c r="J19" s="145">
        <f t="shared" si="4"/>
        <v>2</v>
      </c>
      <c r="K19" s="146">
        <f t="shared" si="4"/>
        <v>60</v>
      </c>
      <c r="L19" s="147">
        <f t="shared" si="4"/>
        <v>30</v>
      </c>
      <c r="M19" s="148">
        <f t="shared" si="4"/>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45">
        <f t="shared" si="4"/>
        <v>2</v>
      </c>
      <c r="K20" s="146">
        <f t="shared" si="4"/>
        <v>4</v>
      </c>
      <c r="L20" s="147">
        <f t="shared" si="4"/>
        <v>2</v>
      </c>
      <c r="M20" s="148">
        <f t="shared" si="4"/>
        <v>1</v>
      </c>
    </row>
    <row r="21" spans="1:16" ht="13.5" customHeight="1">
      <c r="A21" s="1"/>
      <c r="B21" s="93" t="s">
        <v>64</v>
      </c>
      <c r="C21" s="91">
        <v>2</v>
      </c>
      <c r="D21" s="96">
        <v>1</v>
      </c>
      <c r="E21" s="9">
        <f t="shared" si="0"/>
        <v>2</v>
      </c>
      <c r="F21" s="19">
        <v>2</v>
      </c>
      <c r="G21" s="8">
        <f t="shared" si="3"/>
        <v>4</v>
      </c>
      <c r="H21" s="103">
        <f t="shared" si="1"/>
        <v>2</v>
      </c>
      <c r="I21" s="107">
        <f t="shared" si="2"/>
        <v>1</v>
      </c>
      <c r="J21" s="145">
        <f t="shared" si="4"/>
        <v>2</v>
      </c>
      <c r="K21" s="146">
        <f t="shared" si="4"/>
        <v>4</v>
      </c>
      <c r="L21" s="147">
        <f t="shared" si="4"/>
        <v>2</v>
      </c>
      <c r="M21" s="148">
        <f t="shared" si="4"/>
        <v>1</v>
      </c>
    </row>
    <row r="22" spans="1:16" ht="13.5" customHeight="1">
      <c r="A22" s="1"/>
      <c r="B22" s="93" t="s">
        <v>65</v>
      </c>
      <c r="C22" s="91">
        <v>30</v>
      </c>
      <c r="D22" s="96">
        <v>1</v>
      </c>
      <c r="E22" s="9">
        <f t="shared" si="0"/>
        <v>30</v>
      </c>
      <c r="F22" s="19">
        <v>2</v>
      </c>
      <c r="G22" s="8">
        <f t="shared" si="3"/>
        <v>60</v>
      </c>
      <c r="H22" s="103">
        <f t="shared" si="1"/>
        <v>30</v>
      </c>
      <c r="I22" s="107">
        <f t="shared" si="2"/>
        <v>1</v>
      </c>
      <c r="J22" s="145">
        <f t="shared" si="4"/>
        <v>2</v>
      </c>
      <c r="K22" s="146">
        <f t="shared" si="4"/>
        <v>60</v>
      </c>
      <c r="L22" s="147">
        <f t="shared" si="4"/>
        <v>30</v>
      </c>
      <c r="M22" s="148">
        <f t="shared" si="4"/>
        <v>1</v>
      </c>
    </row>
    <row r="23" spans="1:16" ht="13.5" customHeight="1">
      <c r="A23" s="1"/>
      <c r="B23" s="93" t="s">
        <v>66</v>
      </c>
      <c r="C23" s="100">
        <v>30</v>
      </c>
      <c r="D23" s="97">
        <v>1</v>
      </c>
      <c r="E23" s="9">
        <f t="shared" si="0"/>
        <v>30</v>
      </c>
      <c r="F23" s="19">
        <v>2</v>
      </c>
      <c r="G23" s="8">
        <f t="shared" si="3"/>
        <v>60</v>
      </c>
      <c r="H23" s="103">
        <f t="shared" si="1"/>
        <v>30</v>
      </c>
      <c r="I23" s="107">
        <f t="shared" si="2"/>
        <v>1</v>
      </c>
      <c r="J23" s="145">
        <f t="shared" si="4"/>
        <v>2</v>
      </c>
      <c r="K23" s="146">
        <f t="shared" si="4"/>
        <v>60</v>
      </c>
      <c r="L23" s="147">
        <f t="shared" si="4"/>
        <v>30</v>
      </c>
      <c r="M23" s="148">
        <f t="shared" si="4"/>
        <v>1</v>
      </c>
    </row>
    <row r="24" spans="1:16" ht="13.5" customHeight="1">
      <c r="A24" s="1"/>
      <c r="B24" s="83" t="s">
        <v>70</v>
      </c>
      <c r="C24" s="101">
        <v>30</v>
      </c>
      <c r="D24" s="96">
        <v>1</v>
      </c>
      <c r="E24" s="9">
        <f t="shared" si="0"/>
        <v>30</v>
      </c>
      <c r="F24" s="19">
        <v>2</v>
      </c>
      <c r="G24" s="8">
        <f t="shared" si="3"/>
        <v>60</v>
      </c>
      <c r="H24" s="103">
        <f t="shared" si="1"/>
        <v>30</v>
      </c>
      <c r="I24" s="107">
        <f t="shared" si="2"/>
        <v>1</v>
      </c>
      <c r="J24" s="145">
        <f t="shared" si="4"/>
        <v>2</v>
      </c>
      <c r="K24" s="146">
        <f t="shared" si="4"/>
        <v>60</v>
      </c>
      <c r="L24" s="147">
        <f t="shared" si="4"/>
        <v>30</v>
      </c>
      <c r="M24" s="148">
        <f t="shared" si="4"/>
        <v>1</v>
      </c>
    </row>
    <row r="25" spans="1:16" ht="13.5" customHeight="1">
      <c r="A25" s="1"/>
      <c r="B25" s="93" t="s">
        <v>29</v>
      </c>
      <c r="C25" s="101" t="s">
        <v>25</v>
      </c>
      <c r="D25" s="142" t="s">
        <v>25</v>
      </c>
      <c r="E25" s="21" t="s">
        <v>25</v>
      </c>
      <c r="F25" s="142" t="s">
        <v>25</v>
      </c>
      <c r="G25" s="8" t="s">
        <v>25</v>
      </c>
      <c r="H25" s="103" t="s">
        <v>25</v>
      </c>
      <c r="I25" s="107" t="s">
        <v>25</v>
      </c>
      <c r="J25" s="145" t="str">
        <f t="shared" si="4"/>
        <v xml:space="preserve"> </v>
      </c>
      <c r="K25" s="146" t="str">
        <f t="shared" si="4"/>
        <v xml:space="preserve"> </v>
      </c>
      <c r="L25" s="147" t="str">
        <f t="shared" si="4"/>
        <v xml:space="preserve"> </v>
      </c>
      <c r="M25" s="148" t="str">
        <f t="shared" si="4"/>
        <v xml:space="preserve"> </v>
      </c>
    </row>
    <row r="26" spans="1:16" ht="13.5" customHeight="1">
      <c r="A26" s="1"/>
      <c r="B26" s="111"/>
      <c r="C26" s="101">
        <v>30</v>
      </c>
      <c r="D26" s="96">
        <v>1</v>
      </c>
      <c r="E26" s="9">
        <f t="shared" ref="E26:E28" si="5">+D26*C26</f>
        <v>30</v>
      </c>
      <c r="F26" s="19">
        <v>2</v>
      </c>
      <c r="G26" s="8">
        <f t="shared" ref="G26:G28" si="6">C26*F26</f>
        <v>60</v>
      </c>
      <c r="H26" s="103">
        <f t="shared" ref="H26:H28" si="7">G26-E26</f>
        <v>30</v>
      </c>
      <c r="I26" s="107">
        <f t="shared" ref="I26:I28" si="8">H26/E26</f>
        <v>1</v>
      </c>
      <c r="J26" s="145">
        <f t="shared" si="4"/>
        <v>2</v>
      </c>
      <c r="K26" s="146">
        <f t="shared" si="4"/>
        <v>60</v>
      </c>
      <c r="L26" s="147">
        <f t="shared" si="4"/>
        <v>30</v>
      </c>
      <c r="M26" s="148">
        <f t="shared" si="4"/>
        <v>1</v>
      </c>
    </row>
    <row r="27" spans="1:16" ht="13.5" customHeight="1">
      <c r="A27" s="1"/>
      <c r="B27" s="111"/>
      <c r="C27" s="101">
        <v>30</v>
      </c>
      <c r="D27" s="96">
        <v>1</v>
      </c>
      <c r="E27" s="9">
        <f t="shared" si="5"/>
        <v>30</v>
      </c>
      <c r="F27" s="19">
        <v>2</v>
      </c>
      <c r="G27" s="8">
        <f t="shared" si="6"/>
        <v>60</v>
      </c>
      <c r="H27" s="103">
        <f t="shared" si="7"/>
        <v>30</v>
      </c>
      <c r="I27" s="107">
        <f t="shared" si="8"/>
        <v>1</v>
      </c>
      <c r="J27" s="145">
        <f t="shared" si="4"/>
        <v>2</v>
      </c>
      <c r="K27" s="146">
        <f t="shared" si="4"/>
        <v>60</v>
      </c>
      <c r="L27" s="147">
        <f t="shared" si="4"/>
        <v>30</v>
      </c>
      <c r="M27" s="148">
        <f t="shared" si="4"/>
        <v>1</v>
      </c>
    </row>
    <row r="28" spans="1:16" ht="13.5" customHeight="1">
      <c r="A28" s="1"/>
      <c r="B28" s="111"/>
      <c r="C28" s="101">
        <v>30</v>
      </c>
      <c r="D28" s="96">
        <v>1</v>
      </c>
      <c r="E28" s="9">
        <f t="shared" si="5"/>
        <v>30</v>
      </c>
      <c r="F28" s="19">
        <v>2</v>
      </c>
      <c r="G28" s="8">
        <f t="shared" si="6"/>
        <v>60</v>
      </c>
      <c r="H28" s="103">
        <f t="shared" si="7"/>
        <v>30</v>
      </c>
      <c r="I28" s="107">
        <f t="shared" si="8"/>
        <v>1</v>
      </c>
      <c r="J28" s="145">
        <f t="shared" si="4"/>
        <v>2</v>
      </c>
      <c r="K28" s="146">
        <f t="shared" si="4"/>
        <v>60</v>
      </c>
      <c r="L28" s="147">
        <f t="shared" si="4"/>
        <v>30</v>
      </c>
      <c r="M28" s="148">
        <f t="shared" si="4"/>
        <v>1</v>
      </c>
    </row>
    <row r="29" spans="1:16" ht="13.5" customHeight="1">
      <c r="A29" s="1"/>
      <c r="B29" s="227"/>
      <c r="C29" s="101" t="s">
        <v>25</v>
      </c>
      <c r="D29" s="142" t="s">
        <v>25</v>
      </c>
      <c r="E29" s="21" t="s">
        <v>25</v>
      </c>
      <c r="F29" s="142" t="s">
        <v>25</v>
      </c>
      <c r="G29" s="8" t="s">
        <v>25</v>
      </c>
      <c r="H29" s="103" t="s">
        <v>25</v>
      </c>
      <c r="I29" s="107" t="s">
        <v>25</v>
      </c>
      <c r="J29" s="145" t="str">
        <f>F29</f>
        <v xml:space="preserve"> </v>
      </c>
      <c r="K29" s="146" t="str">
        <f>G29</f>
        <v xml:space="preserve"> </v>
      </c>
      <c r="L29" s="147" t="str">
        <f>H29</f>
        <v xml:space="preserve"> </v>
      </c>
      <c r="M29" s="148" t="str">
        <f>I29</f>
        <v xml:space="preserve"> </v>
      </c>
    </row>
    <row r="30" spans="1:16" ht="13.5" customHeight="1">
      <c r="A30" s="1"/>
      <c r="B30" s="143"/>
      <c r="C30" s="102" t="s">
        <v>25</v>
      </c>
      <c r="D30" s="169" t="s">
        <v>25</v>
      </c>
      <c r="E30" s="41" t="s">
        <v>25</v>
      </c>
      <c r="F30" s="169" t="s">
        <v>25</v>
      </c>
      <c r="G30" s="10" t="s">
        <v>25</v>
      </c>
      <c r="H30" s="170" t="s">
        <v>25</v>
      </c>
      <c r="I30" s="171" t="s">
        <v>25</v>
      </c>
      <c r="J30" s="194" t="str">
        <f t="shared" si="4"/>
        <v xml:space="preserve"> </v>
      </c>
      <c r="K30" s="195" t="str">
        <f t="shared" si="4"/>
        <v xml:space="preserve"> </v>
      </c>
      <c r="L30" s="196" t="str">
        <f t="shared" si="4"/>
        <v xml:space="preserve"> </v>
      </c>
      <c r="M30" s="197" t="str">
        <f t="shared" si="4"/>
        <v xml:space="preserve"> </v>
      </c>
    </row>
    <row r="31" spans="1:16" ht="13.5" customHeight="1">
      <c r="A31" s="11"/>
      <c r="B31" s="176" t="s">
        <v>131</v>
      </c>
      <c r="C31" s="177">
        <v>30</v>
      </c>
      <c r="D31" s="178">
        <f>E31/C31</f>
        <v>11.2</v>
      </c>
      <c r="E31" s="179">
        <f>SUM(E14:E30)</f>
        <v>336</v>
      </c>
      <c r="F31" s="178">
        <f>G31/C31</f>
        <v>22.4</v>
      </c>
      <c r="G31" s="180">
        <f>SUM(G14:G30)</f>
        <v>672</v>
      </c>
      <c r="H31" s="178">
        <f>G31-E31</f>
        <v>336</v>
      </c>
      <c r="I31" s="181">
        <f t="shared" si="2"/>
        <v>1</v>
      </c>
      <c r="J31" s="198">
        <f t="shared" si="4"/>
        <v>22.4</v>
      </c>
      <c r="K31" s="199">
        <f t="shared" si="4"/>
        <v>672</v>
      </c>
      <c r="L31" s="200">
        <f t="shared" si="4"/>
        <v>336</v>
      </c>
      <c r="M31" s="257">
        <f t="shared" si="4"/>
        <v>1</v>
      </c>
    </row>
    <row r="32" spans="1:16" s="44" customFormat="1" ht="13.5" customHeight="1">
      <c r="A32" s="43"/>
      <c r="B32" s="172"/>
      <c r="C32" s="173"/>
      <c r="D32" s="174"/>
      <c r="E32" s="175"/>
      <c r="F32" s="174"/>
      <c r="G32" s="14" t="s">
        <v>25</v>
      </c>
      <c r="H32" s="14"/>
      <c r="I32" s="15"/>
      <c r="J32" s="201"/>
      <c r="K32" s="202"/>
      <c r="L32" s="203" t="s">
        <v>25</v>
      </c>
      <c r="M32" s="204" t="s">
        <v>25</v>
      </c>
    </row>
    <row r="33" spans="1:16" ht="13.5" customHeight="1">
      <c r="A33" s="1"/>
      <c r="B33" s="88" t="s">
        <v>158</v>
      </c>
      <c r="C33" s="113"/>
      <c r="D33" s="16"/>
      <c r="E33" s="114"/>
      <c r="F33" s="84"/>
      <c r="G33" s="8" t="s">
        <v>25</v>
      </c>
      <c r="H33" s="8"/>
      <c r="I33" s="85"/>
      <c r="J33" s="149"/>
      <c r="K33" s="150"/>
      <c r="L33" s="147" t="s">
        <v>25</v>
      </c>
      <c r="M33" s="148" t="s">
        <v>25</v>
      </c>
    </row>
    <row r="34" spans="1:16" ht="13.5" customHeight="1">
      <c r="A34" s="1"/>
      <c r="B34" s="93" t="s">
        <v>6</v>
      </c>
      <c r="C34" s="91">
        <v>30</v>
      </c>
      <c r="D34" s="98">
        <v>1</v>
      </c>
      <c r="E34" s="9">
        <f t="shared" ref="E34:E42" si="9">+D34*C34</f>
        <v>30</v>
      </c>
      <c r="F34" s="19">
        <v>2</v>
      </c>
      <c r="G34" s="8">
        <f t="shared" si="3"/>
        <v>60</v>
      </c>
      <c r="H34" s="103">
        <f t="shared" ref="H34:H42" si="10">G34-E34</f>
        <v>30</v>
      </c>
      <c r="I34" s="107">
        <f t="shared" ref="I34:I49" si="11">H34/E34</f>
        <v>1</v>
      </c>
      <c r="J34" s="145">
        <f t="shared" ref="J34:M49" si="12">F34</f>
        <v>2</v>
      </c>
      <c r="K34" s="146">
        <f t="shared" si="12"/>
        <v>60</v>
      </c>
      <c r="L34" s="147">
        <f t="shared" si="12"/>
        <v>30</v>
      </c>
      <c r="M34" s="148">
        <f t="shared" si="12"/>
        <v>1</v>
      </c>
    </row>
    <row r="35" spans="1:16" ht="13.5" customHeight="1">
      <c r="A35" s="1"/>
      <c r="B35" s="93" t="s">
        <v>7</v>
      </c>
      <c r="C35" s="91">
        <v>30</v>
      </c>
      <c r="D35" s="98">
        <v>1</v>
      </c>
      <c r="E35" s="9">
        <f t="shared" si="9"/>
        <v>30</v>
      </c>
      <c r="F35" s="19">
        <v>2</v>
      </c>
      <c r="G35" s="8">
        <f t="shared" si="3"/>
        <v>60</v>
      </c>
      <c r="H35" s="103">
        <f t="shared" si="10"/>
        <v>30</v>
      </c>
      <c r="I35" s="107">
        <f t="shared" si="11"/>
        <v>1</v>
      </c>
      <c r="J35" s="145">
        <f t="shared" si="12"/>
        <v>2</v>
      </c>
      <c r="K35" s="146">
        <f t="shared" si="12"/>
        <v>60</v>
      </c>
      <c r="L35" s="147">
        <f t="shared" si="12"/>
        <v>30</v>
      </c>
      <c r="M35" s="148">
        <f t="shared" si="12"/>
        <v>1</v>
      </c>
    </row>
    <row r="36" spans="1:16" ht="13.5" customHeight="1">
      <c r="A36" s="1"/>
      <c r="B36" s="93" t="s">
        <v>8</v>
      </c>
      <c r="C36" s="91">
        <v>30</v>
      </c>
      <c r="D36" s="98">
        <v>1</v>
      </c>
      <c r="E36" s="9">
        <f t="shared" si="9"/>
        <v>30</v>
      </c>
      <c r="F36" s="19">
        <v>2</v>
      </c>
      <c r="G36" s="8">
        <f t="shared" si="3"/>
        <v>60</v>
      </c>
      <c r="H36" s="103">
        <f t="shared" si="10"/>
        <v>30</v>
      </c>
      <c r="I36" s="107">
        <f t="shared" si="11"/>
        <v>1</v>
      </c>
      <c r="J36" s="145">
        <f t="shared" si="12"/>
        <v>2</v>
      </c>
      <c r="K36" s="146">
        <f t="shared" si="12"/>
        <v>60</v>
      </c>
      <c r="L36" s="147">
        <f t="shared" si="12"/>
        <v>30</v>
      </c>
      <c r="M36" s="148">
        <f t="shared" si="12"/>
        <v>1</v>
      </c>
    </row>
    <row r="37" spans="1:16" ht="13.5" customHeight="1">
      <c r="A37" s="1"/>
      <c r="B37" s="93" t="s">
        <v>9</v>
      </c>
      <c r="C37" s="101">
        <v>2</v>
      </c>
      <c r="D37" s="98">
        <v>1</v>
      </c>
      <c r="E37" s="9">
        <f t="shared" si="9"/>
        <v>2</v>
      </c>
      <c r="F37" s="19">
        <v>2</v>
      </c>
      <c r="G37" s="8">
        <f t="shared" si="3"/>
        <v>4</v>
      </c>
      <c r="H37" s="103">
        <f t="shared" si="10"/>
        <v>2</v>
      </c>
      <c r="I37" s="107">
        <f t="shared" si="11"/>
        <v>1</v>
      </c>
      <c r="J37" s="145">
        <f t="shared" si="12"/>
        <v>2</v>
      </c>
      <c r="K37" s="146">
        <f t="shared" si="12"/>
        <v>4</v>
      </c>
      <c r="L37" s="147">
        <f t="shared" si="12"/>
        <v>2</v>
      </c>
      <c r="M37" s="148">
        <f t="shared" si="12"/>
        <v>1</v>
      </c>
      <c r="P37" t="s">
        <v>25</v>
      </c>
    </row>
    <row r="38" spans="1:16" ht="13.5" customHeight="1">
      <c r="A38" s="1"/>
      <c r="B38" s="93" t="s">
        <v>10</v>
      </c>
      <c r="C38" s="91">
        <v>2</v>
      </c>
      <c r="D38" s="98">
        <v>1</v>
      </c>
      <c r="E38" s="9">
        <f t="shared" si="9"/>
        <v>2</v>
      </c>
      <c r="F38" s="19">
        <v>2</v>
      </c>
      <c r="G38" s="8">
        <f t="shared" si="3"/>
        <v>4</v>
      </c>
      <c r="H38" s="103">
        <f t="shared" si="10"/>
        <v>2</v>
      </c>
      <c r="I38" s="107">
        <f t="shared" si="11"/>
        <v>1</v>
      </c>
      <c r="J38" s="145">
        <f t="shared" si="12"/>
        <v>2</v>
      </c>
      <c r="K38" s="146">
        <f t="shared" si="12"/>
        <v>4</v>
      </c>
      <c r="L38" s="147">
        <f t="shared" si="12"/>
        <v>2</v>
      </c>
      <c r="M38" s="148">
        <f t="shared" si="12"/>
        <v>1</v>
      </c>
    </row>
    <row r="39" spans="1:16" ht="13.5" customHeight="1">
      <c r="A39" s="1"/>
      <c r="B39" s="93" t="s">
        <v>14</v>
      </c>
      <c r="C39" s="91">
        <v>30</v>
      </c>
      <c r="D39" s="98">
        <v>1</v>
      </c>
      <c r="E39" s="9">
        <f t="shared" si="9"/>
        <v>30</v>
      </c>
      <c r="F39" s="19">
        <v>2</v>
      </c>
      <c r="G39" s="8">
        <f t="shared" si="3"/>
        <v>60</v>
      </c>
      <c r="H39" s="103">
        <f t="shared" si="10"/>
        <v>30</v>
      </c>
      <c r="I39" s="107">
        <f t="shared" si="11"/>
        <v>1</v>
      </c>
      <c r="J39" s="145">
        <f t="shared" si="12"/>
        <v>2</v>
      </c>
      <c r="K39" s="146">
        <f t="shared" si="12"/>
        <v>60</v>
      </c>
      <c r="L39" s="147">
        <f t="shared" si="12"/>
        <v>30</v>
      </c>
      <c r="M39" s="148">
        <f t="shared" si="12"/>
        <v>1</v>
      </c>
    </row>
    <row r="40" spans="1:16" ht="13.5" customHeight="1">
      <c r="A40" s="1"/>
      <c r="B40" s="38" t="s">
        <v>83</v>
      </c>
      <c r="C40" s="100">
        <v>30</v>
      </c>
      <c r="D40" s="98">
        <v>1</v>
      </c>
      <c r="E40" s="9">
        <f t="shared" si="9"/>
        <v>30</v>
      </c>
      <c r="F40" s="19">
        <v>2</v>
      </c>
      <c r="G40" s="8">
        <f t="shared" si="3"/>
        <v>60</v>
      </c>
      <c r="H40" s="103">
        <f t="shared" si="10"/>
        <v>30</v>
      </c>
      <c r="I40" s="107">
        <f t="shared" si="11"/>
        <v>1</v>
      </c>
      <c r="J40" s="145">
        <f t="shared" si="12"/>
        <v>2</v>
      </c>
      <c r="K40" s="146">
        <f t="shared" si="12"/>
        <v>60</v>
      </c>
      <c r="L40" s="147">
        <f t="shared" si="12"/>
        <v>30</v>
      </c>
      <c r="M40" s="148">
        <f t="shared" si="12"/>
        <v>1</v>
      </c>
    </row>
    <row r="41" spans="1:16" ht="13.5" customHeight="1">
      <c r="A41" s="1"/>
      <c r="B41" s="93" t="s">
        <v>61</v>
      </c>
      <c r="C41" s="101">
        <v>30</v>
      </c>
      <c r="D41" s="98">
        <v>1</v>
      </c>
      <c r="E41" s="9">
        <f t="shared" si="9"/>
        <v>30</v>
      </c>
      <c r="F41" s="19">
        <v>2</v>
      </c>
      <c r="G41" s="8">
        <f t="shared" si="3"/>
        <v>60</v>
      </c>
      <c r="H41" s="103">
        <f t="shared" si="10"/>
        <v>30</v>
      </c>
      <c r="I41" s="107">
        <f t="shared" si="11"/>
        <v>1</v>
      </c>
      <c r="J41" s="145">
        <f t="shared" si="12"/>
        <v>2</v>
      </c>
      <c r="K41" s="146">
        <f t="shared" si="12"/>
        <v>60</v>
      </c>
      <c r="L41" s="147">
        <f t="shared" si="12"/>
        <v>30</v>
      </c>
      <c r="M41" s="148">
        <f t="shared" si="12"/>
        <v>1</v>
      </c>
    </row>
    <row r="42" spans="1:16" ht="13.5" customHeight="1">
      <c r="A42" s="1"/>
      <c r="B42" s="93" t="s">
        <v>23</v>
      </c>
      <c r="C42" s="91">
        <v>30</v>
      </c>
      <c r="D42" s="98">
        <v>1</v>
      </c>
      <c r="E42" s="9">
        <f t="shared" si="9"/>
        <v>30</v>
      </c>
      <c r="F42" s="19">
        <v>2</v>
      </c>
      <c r="G42" s="8">
        <f t="shared" si="3"/>
        <v>60</v>
      </c>
      <c r="H42" s="103">
        <f t="shared" si="10"/>
        <v>30</v>
      </c>
      <c r="I42" s="107">
        <f t="shared" si="11"/>
        <v>1</v>
      </c>
      <c r="J42" s="145">
        <f t="shared" si="12"/>
        <v>2</v>
      </c>
      <c r="K42" s="146">
        <f t="shared" si="12"/>
        <v>60</v>
      </c>
      <c r="L42" s="147">
        <f t="shared" si="12"/>
        <v>30</v>
      </c>
      <c r="M42" s="148">
        <f t="shared" si="12"/>
        <v>1</v>
      </c>
    </row>
    <row r="43" spans="1:16" ht="13.5" customHeight="1">
      <c r="A43" s="1"/>
      <c r="B43" s="93" t="s">
        <v>62</v>
      </c>
      <c r="C43" s="101" t="s">
        <v>25</v>
      </c>
      <c r="D43" s="142" t="s">
        <v>25</v>
      </c>
      <c r="E43" s="21" t="s">
        <v>25</v>
      </c>
      <c r="F43" s="23" t="s">
        <v>25</v>
      </c>
      <c r="G43" s="8" t="s">
        <v>25</v>
      </c>
      <c r="H43" s="103" t="s">
        <v>25</v>
      </c>
      <c r="I43" s="107" t="s">
        <v>25</v>
      </c>
      <c r="J43" s="145" t="str">
        <f t="shared" si="12"/>
        <v xml:space="preserve"> </v>
      </c>
      <c r="K43" s="146" t="str">
        <f t="shared" si="12"/>
        <v xml:space="preserve"> </v>
      </c>
      <c r="L43" s="147" t="str">
        <f t="shared" si="12"/>
        <v xml:space="preserve"> </v>
      </c>
      <c r="M43" s="148" t="str">
        <f t="shared" si="12"/>
        <v xml:space="preserve"> </v>
      </c>
    </row>
    <row r="44" spans="1:16" ht="13.5" customHeight="1">
      <c r="A44" s="1"/>
      <c r="B44" s="227" t="s">
        <v>25</v>
      </c>
      <c r="C44" s="101">
        <v>30</v>
      </c>
      <c r="D44" s="96">
        <v>1</v>
      </c>
      <c r="E44" s="9">
        <f t="shared" ref="E44:E46" si="13">+D44*C44</f>
        <v>30</v>
      </c>
      <c r="F44" s="19">
        <v>2</v>
      </c>
      <c r="G44" s="8">
        <f t="shared" ref="G44:G46" si="14">C44*F44</f>
        <v>60</v>
      </c>
      <c r="H44" s="103">
        <f t="shared" ref="H44:H46" si="15">G44-E44</f>
        <v>30</v>
      </c>
      <c r="I44" s="107">
        <f t="shared" ref="I44:I46" si="16">H44/E44</f>
        <v>1</v>
      </c>
      <c r="J44" s="145">
        <f t="shared" si="12"/>
        <v>2</v>
      </c>
      <c r="K44" s="146">
        <f t="shared" si="12"/>
        <v>60</v>
      </c>
      <c r="L44" s="147">
        <f t="shared" si="12"/>
        <v>30</v>
      </c>
      <c r="M44" s="148">
        <f t="shared" si="12"/>
        <v>1</v>
      </c>
    </row>
    <row r="45" spans="1:16" ht="13.5" customHeight="1">
      <c r="A45" s="1"/>
      <c r="B45" s="227" t="s">
        <v>25</v>
      </c>
      <c r="C45" s="101">
        <v>30</v>
      </c>
      <c r="D45" s="96">
        <v>1</v>
      </c>
      <c r="E45" s="9">
        <f t="shared" si="13"/>
        <v>30</v>
      </c>
      <c r="F45" s="19">
        <v>2</v>
      </c>
      <c r="G45" s="8">
        <f t="shared" si="14"/>
        <v>60</v>
      </c>
      <c r="H45" s="103">
        <f t="shared" si="15"/>
        <v>30</v>
      </c>
      <c r="I45" s="107">
        <f t="shared" si="16"/>
        <v>1</v>
      </c>
      <c r="J45" s="145">
        <f t="shared" si="12"/>
        <v>2</v>
      </c>
      <c r="K45" s="146">
        <f t="shared" si="12"/>
        <v>60</v>
      </c>
      <c r="L45" s="147">
        <f t="shared" si="12"/>
        <v>30</v>
      </c>
      <c r="M45" s="148">
        <f t="shared" si="12"/>
        <v>1</v>
      </c>
    </row>
    <row r="46" spans="1:16" ht="13.5" customHeight="1">
      <c r="A46" s="1"/>
      <c r="B46" s="227" t="s">
        <v>25</v>
      </c>
      <c r="C46" s="101">
        <v>30</v>
      </c>
      <c r="D46" s="96">
        <v>1</v>
      </c>
      <c r="E46" s="9">
        <f t="shared" si="13"/>
        <v>30</v>
      </c>
      <c r="F46" s="19">
        <v>2</v>
      </c>
      <c r="G46" s="8">
        <f t="shared" si="14"/>
        <v>60</v>
      </c>
      <c r="H46" s="103">
        <f t="shared" si="15"/>
        <v>30</v>
      </c>
      <c r="I46" s="107">
        <f t="shared" si="16"/>
        <v>1</v>
      </c>
      <c r="J46" s="145">
        <f t="shared" si="12"/>
        <v>2</v>
      </c>
      <c r="K46" s="146">
        <f t="shared" si="12"/>
        <v>60</v>
      </c>
      <c r="L46" s="147">
        <f t="shared" si="12"/>
        <v>30</v>
      </c>
      <c r="M46" s="148">
        <f t="shared" si="12"/>
        <v>1</v>
      </c>
    </row>
    <row r="47" spans="1:16" ht="13.5" customHeight="1">
      <c r="A47" s="1"/>
      <c r="B47" s="227" t="s">
        <v>25</v>
      </c>
      <c r="C47" s="101" t="s">
        <v>25</v>
      </c>
      <c r="D47" s="142" t="s">
        <v>25</v>
      </c>
      <c r="E47" s="21" t="s">
        <v>25</v>
      </c>
      <c r="F47" s="142" t="s">
        <v>25</v>
      </c>
      <c r="G47" s="8" t="s">
        <v>25</v>
      </c>
      <c r="H47" s="103" t="s">
        <v>25</v>
      </c>
      <c r="I47" s="107" t="s">
        <v>25</v>
      </c>
      <c r="J47" s="145" t="str">
        <f t="shared" si="12"/>
        <v xml:space="preserve"> </v>
      </c>
      <c r="K47" s="146" t="str">
        <f t="shared" si="12"/>
        <v xml:space="preserve"> </v>
      </c>
      <c r="L47" s="147" t="str">
        <f t="shared" si="12"/>
        <v xml:space="preserve"> </v>
      </c>
      <c r="M47" s="148" t="str">
        <f t="shared" si="12"/>
        <v xml:space="preserve"> </v>
      </c>
    </row>
    <row r="48" spans="1:16" ht="13.5" customHeight="1">
      <c r="A48" s="1"/>
      <c r="B48" s="143" t="s">
        <v>25</v>
      </c>
      <c r="C48" s="102" t="s">
        <v>25</v>
      </c>
      <c r="D48" s="169" t="s">
        <v>25</v>
      </c>
      <c r="E48" s="41" t="s">
        <v>25</v>
      </c>
      <c r="F48" s="169" t="s">
        <v>25</v>
      </c>
      <c r="G48" s="10" t="s">
        <v>25</v>
      </c>
      <c r="H48" s="170" t="s">
        <v>25</v>
      </c>
      <c r="I48" s="171" t="s">
        <v>25</v>
      </c>
      <c r="J48" s="194" t="str">
        <f t="shared" si="12"/>
        <v xml:space="preserve"> </v>
      </c>
      <c r="K48" s="195" t="str">
        <f t="shared" si="12"/>
        <v xml:space="preserve"> </v>
      </c>
      <c r="L48" s="196" t="str">
        <f t="shared" si="12"/>
        <v xml:space="preserve"> </v>
      </c>
      <c r="M48" s="197" t="str">
        <f t="shared" si="12"/>
        <v xml:space="preserve"> </v>
      </c>
    </row>
    <row r="49" spans="1:13" s="51" customFormat="1">
      <c r="A49" s="182"/>
      <c r="B49" s="176" t="s">
        <v>132</v>
      </c>
      <c r="C49" s="177">
        <v>30</v>
      </c>
      <c r="D49" s="178">
        <f>E49/C49</f>
        <v>10.133333333333333</v>
      </c>
      <c r="E49" s="193">
        <f>SUM(E34:E48)</f>
        <v>304</v>
      </c>
      <c r="F49" s="178">
        <f>G49/C49</f>
        <v>20.266666666666666</v>
      </c>
      <c r="G49" s="180">
        <f>SUM(G34:G48)</f>
        <v>608</v>
      </c>
      <c r="H49" s="178">
        <f>G49-E49</f>
        <v>304</v>
      </c>
      <c r="I49" s="181">
        <f t="shared" si="11"/>
        <v>1</v>
      </c>
      <c r="J49" s="198">
        <f t="shared" si="12"/>
        <v>20.266666666666666</v>
      </c>
      <c r="K49" s="199">
        <f t="shared" si="12"/>
        <v>608</v>
      </c>
      <c r="L49" s="200">
        <f t="shared" si="12"/>
        <v>304</v>
      </c>
      <c r="M49" s="257">
        <f t="shared" si="12"/>
        <v>1</v>
      </c>
    </row>
    <row r="50" spans="1:13" s="51" customFormat="1">
      <c r="A50" s="49"/>
      <c r="B50" s="183"/>
      <c r="C50" s="184"/>
      <c r="D50" s="185"/>
      <c r="E50" s="50"/>
      <c r="F50" s="185"/>
      <c r="G50" s="186"/>
      <c r="H50" s="187"/>
      <c r="I50" s="188"/>
      <c r="J50" s="189"/>
      <c r="K50" s="190"/>
      <c r="L50" s="191" t="s">
        <v>25</v>
      </c>
      <c r="M50" s="192" t="s">
        <v>25</v>
      </c>
    </row>
    <row r="51" spans="1:13" ht="15" customHeight="1" thickBot="1">
      <c r="A51" s="1"/>
      <c r="B51" s="238" t="s">
        <v>72</v>
      </c>
      <c r="C51" s="237">
        <v>30</v>
      </c>
      <c r="D51" s="234">
        <f>E51/C51</f>
        <v>21.333333333333332</v>
      </c>
      <c r="E51" s="246">
        <f>E31+E49</f>
        <v>640</v>
      </c>
      <c r="F51" s="239">
        <f>G51/C51</f>
        <v>42.666666666666664</v>
      </c>
      <c r="G51" s="235">
        <f>G31+G49</f>
        <v>1280</v>
      </c>
      <c r="H51" s="231">
        <f>G51-E51</f>
        <v>640</v>
      </c>
      <c r="I51" s="232">
        <f>H51/E51</f>
        <v>1</v>
      </c>
      <c r="J51" s="249">
        <f>K51/C51</f>
        <v>42.666666666666664</v>
      </c>
      <c r="K51" s="250">
        <f>K31+K49</f>
        <v>1280</v>
      </c>
      <c r="L51" s="167">
        <f>H51</f>
        <v>640</v>
      </c>
      <c r="M51" s="151">
        <f>I51</f>
        <v>1</v>
      </c>
    </row>
    <row r="52" spans="1:13" ht="9" customHeight="1" thickBot="1">
      <c r="A52" s="115"/>
      <c r="B52" s="26"/>
      <c r="C52" s="26"/>
      <c r="D52" s="27"/>
      <c r="E52" s="27"/>
      <c r="F52" s="27"/>
      <c r="G52" s="27"/>
      <c r="H52" s="27"/>
      <c r="I52" s="27"/>
      <c r="J52" s="27"/>
      <c r="K52" s="27"/>
      <c r="L52" s="26"/>
      <c r="M52" s="39"/>
    </row>
    <row r="53" spans="1:13" ht="15" customHeight="1">
      <c r="A53" s="77" t="s">
        <v>15</v>
      </c>
      <c r="B53" s="209" t="s">
        <v>127</v>
      </c>
      <c r="C53" s="210">
        <v>30</v>
      </c>
      <c r="D53" s="211">
        <f>E53/30</f>
        <v>22.333333333333332</v>
      </c>
      <c r="E53" s="212">
        <f>E7+E51</f>
        <v>670</v>
      </c>
      <c r="F53" s="213">
        <f>G53/C53</f>
        <v>44.666666666666664</v>
      </c>
      <c r="G53" s="214">
        <f>G7+G51</f>
        <v>1340</v>
      </c>
      <c r="H53" s="211">
        <f>G53-E53</f>
        <v>670</v>
      </c>
      <c r="I53" s="215">
        <f>H53/E53</f>
        <v>1</v>
      </c>
      <c r="J53" s="223">
        <f>K53/C53</f>
        <v>44.666666666666664</v>
      </c>
      <c r="K53" s="224">
        <f>K7+K51</f>
        <v>1340</v>
      </c>
      <c r="L53" s="225">
        <f>K53-E53</f>
        <v>670</v>
      </c>
      <c r="M53" s="226">
        <f>L53/E53</f>
        <v>1</v>
      </c>
    </row>
    <row r="54" spans="1:13" ht="15" customHeight="1" thickBot="1">
      <c r="A54" s="78" t="s">
        <v>17</v>
      </c>
      <c r="B54" s="216" t="s">
        <v>128</v>
      </c>
      <c r="C54" s="217">
        <v>30</v>
      </c>
      <c r="D54" s="218">
        <f>E54/C54</f>
        <v>23.333333333333332</v>
      </c>
      <c r="E54" s="219">
        <f>E9+E51</f>
        <v>700</v>
      </c>
      <c r="F54" s="220">
        <f>G54/C54</f>
        <v>46.666666666666664</v>
      </c>
      <c r="G54" s="221">
        <f>G9+G51</f>
        <v>1400</v>
      </c>
      <c r="H54" s="218">
        <f>H9+H51</f>
        <v>700</v>
      </c>
      <c r="I54" s="222">
        <f>H54/E54</f>
        <v>1</v>
      </c>
      <c r="J54" s="138" t="s">
        <v>220</v>
      </c>
      <c r="K54" s="139"/>
      <c r="L54" s="119">
        <f>K53-G53</f>
        <v>0</v>
      </c>
      <c r="M54" s="141">
        <f>L54/G53</f>
        <v>0</v>
      </c>
    </row>
    <row r="55" spans="1:13" ht="9" customHeight="1" thickBot="1">
      <c r="A55" s="115"/>
      <c r="B55" s="26"/>
      <c r="C55" s="26"/>
      <c r="D55" s="27"/>
      <c r="E55" s="27"/>
      <c r="F55" s="27"/>
      <c r="G55" s="27"/>
      <c r="H55" s="27"/>
      <c r="I55" s="27"/>
      <c r="J55" s="27"/>
      <c r="K55" s="27"/>
      <c r="L55" s="26"/>
      <c r="M55" s="39"/>
    </row>
    <row r="56" spans="1:13" ht="15" customHeight="1">
      <c r="A56" s="28" t="s">
        <v>19</v>
      </c>
      <c r="B56" s="272" t="s">
        <v>129</v>
      </c>
      <c r="C56" s="110"/>
      <c r="D56" s="634" t="s">
        <v>20</v>
      </c>
      <c r="E56" s="635"/>
      <c r="F56" s="634" t="s">
        <v>21</v>
      </c>
      <c r="G56" s="640"/>
      <c r="H56" s="634"/>
      <c r="I56" s="640"/>
      <c r="J56" s="645" t="s">
        <v>137</v>
      </c>
      <c r="K56" s="699"/>
      <c r="L56" s="700"/>
      <c r="M56" s="701"/>
    </row>
    <row r="57" spans="1:13" ht="13.5" customHeight="1">
      <c r="A57" s="1"/>
      <c r="B57" s="109" t="s">
        <v>225</v>
      </c>
      <c r="C57" s="29"/>
      <c r="D57" s="636">
        <f>'UnderGrad&amp;GradPeerLimits'!$B$9</f>
        <v>8244</v>
      </c>
      <c r="E57" s="637"/>
      <c r="F57" s="636">
        <f>'UnderGrad&amp;GradPeerLimits'!$D$9</f>
        <v>20996</v>
      </c>
      <c r="G57" s="656"/>
      <c r="H57" s="636"/>
      <c r="I57" s="656"/>
      <c r="J57" s="702"/>
      <c r="K57" s="703"/>
      <c r="L57" s="703"/>
      <c r="M57" s="704"/>
    </row>
    <row r="58" spans="1:13" ht="13.5" customHeight="1">
      <c r="A58" s="1"/>
      <c r="B58" s="109" t="s">
        <v>223</v>
      </c>
      <c r="C58" s="86"/>
      <c r="D58" s="638">
        <f>G53</f>
        <v>1340</v>
      </c>
      <c r="E58" s="639"/>
      <c r="F58" s="638">
        <f>G54</f>
        <v>1400</v>
      </c>
      <c r="G58" s="656"/>
      <c r="H58" s="638"/>
      <c r="I58" s="656"/>
      <c r="J58" s="705"/>
      <c r="K58" s="706"/>
      <c r="L58" s="706"/>
      <c r="M58" s="707"/>
    </row>
    <row r="59" spans="1:13" ht="13.5" customHeight="1">
      <c r="A59" s="1"/>
      <c r="B59" s="109" t="s">
        <v>28</v>
      </c>
      <c r="C59" s="87"/>
      <c r="D59" s="638">
        <f>D57-D58</f>
        <v>6904</v>
      </c>
      <c r="E59" s="639"/>
      <c r="F59" s="638">
        <f>F57-F58</f>
        <v>19596</v>
      </c>
      <c r="G59" s="656"/>
      <c r="H59" s="638" t="s">
        <v>25</v>
      </c>
      <c r="I59" s="656"/>
      <c r="J59" s="636" t="s">
        <v>25</v>
      </c>
      <c r="K59" s="662"/>
      <c r="L59" s="695"/>
      <c r="M59" s="696"/>
    </row>
    <row r="60" spans="1:13" ht="13.5" customHeight="1">
      <c r="A60" s="1"/>
      <c r="B60" s="56" t="s">
        <v>27</v>
      </c>
      <c r="C60" s="92"/>
      <c r="D60" s="643">
        <f>D58/D57</f>
        <v>0.16254245511887433</v>
      </c>
      <c r="E60" s="670"/>
      <c r="F60" s="643">
        <f>F58/F57</f>
        <v>6.667936749857116E-2</v>
      </c>
      <c r="G60" s="656"/>
      <c r="H60" s="643" t="s">
        <v>25</v>
      </c>
      <c r="I60" s="656"/>
      <c r="J60" s="659" t="s">
        <v>25</v>
      </c>
      <c r="K60" s="660"/>
      <c r="L60" s="695"/>
      <c r="M60" s="696"/>
    </row>
    <row r="61" spans="1:13" ht="13.5" customHeight="1" thickBot="1">
      <c r="A61" s="40"/>
      <c r="B61" s="64" t="s">
        <v>258</v>
      </c>
      <c r="C61" s="108"/>
      <c r="D61" s="671">
        <f>I53</f>
        <v>1</v>
      </c>
      <c r="E61" s="672"/>
      <c r="F61" s="657">
        <f>I54</f>
        <v>1</v>
      </c>
      <c r="G61" s="658"/>
      <c r="H61" s="657" t="s">
        <v>25</v>
      </c>
      <c r="I61" s="658"/>
      <c r="J61" s="664" t="s">
        <v>25</v>
      </c>
      <c r="K61" s="665"/>
      <c r="L61" s="697"/>
      <c r="M61" s="698"/>
    </row>
    <row r="62" spans="1:13" ht="21" customHeight="1">
      <c r="A62" s="629" t="s">
        <v>149</v>
      </c>
      <c r="B62" s="629"/>
      <c r="C62" s="629"/>
      <c r="D62" s="629"/>
      <c r="E62" s="629"/>
      <c r="F62" s="629"/>
      <c r="G62" s="629"/>
      <c r="H62" s="629"/>
      <c r="I62" s="629"/>
      <c r="J62" s="629"/>
      <c r="K62" s="629"/>
      <c r="L62" s="630"/>
      <c r="M62" s="630"/>
    </row>
    <row r="63" spans="1:13" ht="30" customHeight="1">
      <c r="A63" s="654" t="s">
        <v>150</v>
      </c>
      <c r="B63" s="654"/>
      <c r="C63" s="654"/>
      <c r="D63" s="654"/>
      <c r="E63" s="654"/>
      <c r="F63" s="654"/>
      <c r="G63" s="654"/>
      <c r="H63" s="654"/>
      <c r="I63" s="654"/>
      <c r="J63" s="654"/>
      <c r="K63" s="654"/>
    </row>
    <row r="66" spans="4:8" ht="29.25" customHeight="1"/>
    <row r="67" spans="4:8">
      <c r="H67" t="s">
        <v>25</v>
      </c>
    </row>
    <row r="69" spans="4:8" ht="27" customHeight="1">
      <c r="D69" t="s">
        <v>25</v>
      </c>
    </row>
  </sheetData>
  <mergeCells count="33">
    <mergeCell ref="D59:E59"/>
    <mergeCell ref="D60:E60"/>
    <mergeCell ref="D56:E56"/>
    <mergeCell ref="F56:G56"/>
    <mergeCell ref="H56:I56"/>
    <mergeCell ref="D57:E57"/>
    <mergeCell ref="F57:G57"/>
    <mergeCell ref="H57:I57"/>
    <mergeCell ref="D58:E58"/>
    <mergeCell ref="F58:G58"/>
    <mergeCell ref="H58:I58"/>
    <mergeCell ref="A62:M62"/>
    <mergeCell ref="A63:K63"/>
    <mergeCell ref="F61:G61"/>
    <mergeCell ref="H61:I61"/>
    <mergeCell ref="D61:E61"/>
    <mergeCell ref="J61:M61"/>
    <mergeCell ref="A1:F1"/>
    <mergeCell ref="J3:M3"/>
    <mergeCell ref="G1:M1"/>
    <mergeCell ref="C3:C4"/>
    <mergeCell ref="B3:B4"/>
    <mergeCell ref="F3:I3"/>
    <mergeCell ref="A3:A4"/>
    <mergeCell ref="D3:E3"/>
    <mergeCell ref="J11:M13"/>
    <mergeCell ref="H60:I60"/>
    <mergeCell ref="F59:G59"/>
    <mergeCell ref="F60:G60"/>
    <mergeCell ref="H59:I59"/>
    <mergeCell ref="J59:M59"/>
    <mergeCell ref="J60:M60"/>
    <mergeCell ref="J56:M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FY19 Tuition and Mandatory Fee Request&amp;R&amp;"Times New Roman,Bold Italic"&amp;11Regional University
UCO Undergraduate</oddHeader>
    <oddFooter>&amp;L&amp;"Times New Roman,Italic"&amp;8&amp;D&amp;R&amp;"Times New Roman,Italic"&amp;8&amp;F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00B050"/>
  </sheetPr>
  <dimension ref="A1:P69"/>
  <sheetViews>
    <sheetView showGridLines="0"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73" t="s">
        <v>130</v>
      </c>
      <c r="B1" s="673"/>
      <c r="C1" s="673"/>
      <c r="D1" s="673"/>
      <c r="E1" s="673"/>
      <c r="F1" s="673"/>
      <c r="G1" s="673" t="s">
        <v>82</v>
      </c>
      <c r="H1" s="673"/>
      <c r="I1" s="673"/>
      <c r="J1" s="673"/>
      <c r="K1" s="673"/>
      <c r="L1" s="673"/>
      <c r="M1" s="673"/>
    </row>
    <row r="2" spans="1:13" ht="12" customHeight="1" thickBot="1"/>
    <row r="3" spans="1:13" ht="14.25" customHeight="1">
      <c r="A3" s="691" t="s">
        <v>25</v>
      </c>
      <c r="B3" s="668" t="s">
        <v>157</v>
      </c>
      <c r="C3" s="689" t="s">
        <v>76</v>
      </c>
      <c r="D3" s="631" t="s">
        <v>253</v>
      </c>
      <c r="E3" s="655"/>
      <c r="F3" s="631" t="s">
        <v>216</v>
      </c>
      <c r="G3" s="632"/>
      <c r="H3" s="633"/>
      <c r="I3" s="633"/>
      <c r="J3" s="631" t="s">
        <v>217</v>
      </c>
      <c r="K3" s="674"/>
      <c r="L3" s="675"/>
      <c r="M3" s="676"/>
    </row>
    <row r="4" spans="1:13" ht="42.75" customHeight="1" thickBot="1">
      <c r="A4" s="692"/>
      <c r="B4" s="669"/>
      <c r="C4" s="690"/>
      <c r="D4" s="33" t="s">
        <v>254</v>
      </c>
      <c r="E4" s="32" t="s">
        <v>1</v>
      </c>
      <c r="F4" s="105" t="s">
        <v>218</v>
      </c>
      <c r="G4" s="104" t="s">
        <v>1</v>
      </c>
      <c r="H4" s="104" t="s">
        <v>255</v>
      </c>
      <c r="I4" s="54" t="s">
        <v>256</v>
      </c>
      <c r="J4" s="309" t="s">
        <v>219</v>
      </c>
      <c r="K4" s="54" t="s">
        <v>1</v>
      </c>
      <c r="L4" s="116" t="s">
        <v>255</v>
      </c>
      <c r="M4" s="112" t="s">
        <v>257</v>
      </c>
    </row>
    <row r="5" spans="1:13" ht="15" customHeight="1">
      <c r="A5" s="163" t="s">
        <v>0</v>
      </c>
      <c r="B5" s="168" t="s">
        <v>156</v>
      </c>
      <c r="C5" s="155"/>
      <c r="D5" s="156"/>
      <c r="E5" s="157"/>
      <c r="F5" s="158"/>
      <c r="G5" s="159"/>
      <c r="H5" s="160"/>
      <c r="I5" s="307"/>
      <c r="J5" s="310"/>
      <c r="K5" s="144"/>
      <c r="L5" s="144"/>
      <c r="M5" s="3"/>
    </row>
    <row r="6" spans="1:13" ht="9" customHeight="1">
      <c r="A6" s="164"/>
      <c r="B6" s="55"/>
      <c r="C6" s="90"/>
      <c r="D6" s="12"/>
      <c r="E6" s="3"/>
      <c r="F6" s="106"/>
      <c r="G6" s="18"/>
      <c r="H6" s="4"/>
      <c r="I6" s="5"/>
      <c r="J6" s="310"/>
      <c r="K6" s="144"/>
      <c r="L6" s="144"/>
      <c r="M6" s="3"/>
    </row>
    <row r="7" spans="1:13" ht="15" customHeight="1">
      <c r="A7" s="11"/>
      <c r="B7" s="236" t="s">
        <v>2</v>
      </c>
      <c r="C7" s="240">
        <v>30</v>
      </c>
      <c r="D7" s="241">
        <v>1</v>
      </c>
      <c r="E7" s="230">
        <f>+D7*C7</f>
        <v>30</v>
      </c>
      <c r="F7" s="248">
        <v>2</v>
      </c>
      <c r="G7" s="243">
        <f>C7*F7</f>
        <v>60</v>
      </c>
      <c r="H7" s="233">
        <f>G7-E7</f>
        <v>30</v>
      </c>
      <c r="I7" s="244">
        <f>H7/E7</f>
        <v>1</v>
      </c>
      <c r="J7" s="311">
        <v>2</v>
      </c>
      <c r="K7" s="242">
        <f>C7*J7</f>
        <v>60</v>
      </c>
      <c r="L7" s="207">
        <f>K7-E7</f>
        <v>30</v>
      </c>
      <c r="M7" s="256">
        <f>L7/E7</f>
        <v>1</v>
      </c>
    </row>
    <row r="8" spans="1:13" ht="15" customHeight="1">
      <c r="A8" s="11"/>
      <c r="B8" s="123" t="s">
        <v>3</v>
      </c>
      <c r="C8" s="124">
        <v>30</v>
      </c>
      <c r="D8" s="125">
        <v>1</v>
      </c>
      <c r="E8" s="166">
        <f>+D8*C8</f>
        <v>30</v>
      </c>
      <c r="F8" s="126">
        <v>2</v>
      </c>
      <c r="G8" s="127">
        <f>C8*F8</f>
        <v>60</v>
      </c>
      <c r="H8" s="128">
        <f>G8-E8</f>
        <v>30</v>
      </c>
      <c r="I8" s="205">
        <f>H8/E8</f>
        <v>1</v>
      </c>
      <c r="J8" s="312" t="s">
        <v>220</v>
      </c>
      <c r="K8" s="206"/>
      <c r="L8" s="208">
        <f>K7-G7</f>
        <v>0</v>
      </c>
      <c r="M8" s="501">
        <f>L8/G7</f>
        <v>0</v>
      </c>
    </row>
    <row r="9" spans="1:13" ht="15" customHeight="1" thickBot="1">
      <c r="A9" s="89"/>
      <c r="B9" s="247" t="s">
        <v>4</v>
      </c>
      <c r="C9" s="217">
        <v>30</v>
      </c>
      <c r="D9" s="245">
        <f>SUM(D7:D8)</f>
        <v>2</v>
      </c>
      <c r="E9" s="252">
        <f>D9*C9</f>
        <v>60</v>
      </c>
      <c r="F9" s="245">
        <f>SUM(F7:F8)</f>
        <v>4</v>
      </c>
      <c r="G9" s="253">
        <f>F9*C9</f>
        <v>120</v>
      </c>
      <c r="H9" s="254">
        <f>G9-E9</f>
        <v>60</v>
      </c>
      <c r="I9" s="308">
        <f>H9/E9</f>
        <v>1</v>
      </c>
      <c r="J9" s="313" t="s">
        <v>25</v>
      </c>
      <c r="K9" s="314" t="s">
        <v>25</v>
      </c>
      <c r="L9" s="315" t="s">
        <v>25</v>
      </c>
      <c r="M9" s="316" t="s">
        <v>25</v>
      </c>
    </row>
    <row r="10" spans="1:13" ht="9" customHeight="1" thickBot="1">
      <c r="A10" s="115"/>
      <c r="B10" s="152"/>
      <c r="C10" s="152"/>
      <c r="D10" s="153"/>
      <c r="E10" s="153"/>
      <c r="F10" s="154"/>
      <c r="G10" s="154"/>
      <c r="H10" s="154"/>
      <c r="I10" s="154"/>
      <c r="J10" s="154"/>
      <c r="K10" s="317"/>
      <c r="L10" s="318"/>
      <c r="M10" s="30"/>
    </row>
    <row r="11" spans="1:13" ht="15" customHeight="1">
      <c r="A11" s="163" t="s">
        <v>5</v>
      </c>
      <c r="B11" s="168" t="s">
        <v>26</v>
      </c>
      <c r="C11" s="99"/>
      <c r="D11" s="4"/>
      <c r="E11" s="3"/>
      <c r="F11" s="12"/>
      <c r="G11" s="2"/>
      <c r="H11" s="12"/>
      <c r="I11" s="3"/>
      <c r="J11" s="677" t="s">
        <v>221</v>
      </c>
      <c r="K11" s="678"/>
      <c r="L11" s="679"/>
      <c r="M11" s="680"/>
    </row>
    <row r="12" spans="1:13" ht="9" customHeight="1">
      <c r="A12" s="164"/>
      <c r="B12" s="55"/>
      <c r="C12" s="99"/>
      <c r="D12" s="4"/>
      <c r="E12" s="3"/>
      <c r="F12" s="12"/>
      <c r="G12" s="2"/>
      <c r="H12" s="12"/>
      <c r="I12" s="3"/>
      <c r="J12" s="681"/>
      <c r="K12" s="682"/>
      <c r="L12" s="683"/>
      <c r="M12" s="684"/>
    </row>
    <row r="13" spans="1:13" ht="13.5" customHeight="1">
      <c r="A13" s="1"/>
      <c r="B13" s="92" t="s">
        <v>159</v>
      </c>
      <c r="C13" s="91"/>
      <c r="D13" s="96"/>
      <c r="E13" s="9"/>
      <c r="F13" s="19"/>
      <c r="G13" s="8"/>
      <c r="H13" s="84"/>
      <c r="I13" s="85"/>
      <c r="J13" s="685"/>
      <c r="K13" s="686"/>
      <c r="L13" s="687"/>
      <c r="M13" s="688"/>
    </row>
    <row r="14" spans="1:13" ht="13.5" customHeight="1">
      <c r="A14" s="1"/>
      <c r="B14" s="93" t="s">
        <v>63</v>
      </c>
      <c r="C14" s="91">
        <v>30</v>
      </c>
      <c r="D14" s="165">
        <v>1</v>
      </c>
      <c r="E14" s="9">
        <f t="shared" ref="E14:E24" si="0">+D14*C14</f>
        <v>30</v>
      </c>
      <c r="F14" s="19">
        <v>2</v>
      </c>
      <c r="G14" s="8">
        <f>C14*F14</f>
        <v>60</v>
      </c>
      <c r="H14" s="103">
        <f t="shared" ref="H14:H24" si="1">G14-E14</f>
        <v>30</v>
      </c>
      <c r="I14" s="107">
        <f t="shared" ref="I14:I31" si="2">H14/E14</f>
        <v>1</v>
      </c>
      <c r="J14" s="145">
        <f>F14</f>
        <v>2</v>
      </c>
      <c r="K14" s="146">
        <f>G14</f>
        <v>60</v>
      </c>
      <c r="L14" s="147">
        <f>H14</f>
        <v>30</v>
      </c>
      <c r="M14" s="148">
        <f>I14</f>
        <v>1</v>
      </c>
    </row>
    <row r="15" spans="1:13" ht="13.5" customHeight="1">
      <c r="A15" s="1"/>
      <c r="B15" s="93" t="s">
        <v>11</v>
      </c>
      <c r="C15" s="91">
        <v>30</v>
      </c>
      <c r="D15" s="165">
        <v>1</v>
      </c>
      <c r="E15" s="9">
        <f t="shared" si="0"/>
        <v>30</v>
      </c>
      <c r="F15" s="19">
        <v>2</v>
      </c>
      <c r="G15" s="8">
        <f t="shared" ref="G15:G42" si="3">C15*F15</f>
        <v>60</v>
      </c>
      <c r="H15" s="103">
        <f t="shared" si="1"/>
        <v>30</v>
      </c>
      <c r="I15" s="107">
        <f t="shared" si="2"/>
        <v>1</v>
      </c>
      <c r="J15" s="145">
        <f t="shared" ref="J15:M31" si="4">F15</f>
        <v>2</v>
      </c>
      <c r="K15" s="146">
        <f t="shared" si="4"/>
        <v>60</v>
      </c>
      <c r="L15" s="147">
        <f t="shared" si="4"/>
        <v>30</v>
      </c>
      <c r="M15" s="148">
        <f t="shared" si="4"/>
        <v>1</v>
      </c>
    </row>
    <row r="16" spans="1:13" ht="13.5" customHeight="1">
      <c r="A16" s="1"/>
      <c r="B16" s="94" t="s">
        <v>71</v>
      </c>
      <c r="C16" s="91">
        <v>30</v>
      </c>
      <c r="D16" s="96">
        <v>1</v>
      </c>
      <c r="E16" s="9">
        <f t="shared" si="0"/>
        <v>30</v>
      </c>
      <c r="F16" s="19">
        <v>2</v>
      </c>
      <c r="G16" s="8">
        <f t="shared" si="3"/>
        <v>60</v>
      </c>
      <c r="H16" s="103">
        <f t="shared" si="1"/>
        <v>30</v>
      </c>
      <c r="I16" s="107">
        <f t="shared" si="2"/>
        <v>1</v>
      </c>
      <c r="J16" s="145">
        <f t="shared" si="4"/>
        <v>2</v>
      </c>
      <c r="K16" s="146">
        <f t="shared" si="4"/>
        <v>60</v>
      </c>
      <c r="L16" s="147">
        <f t="shared" si="4"/>
        <v>30</v>
      </c>
      <c r="M16" s="148">
        <f t="shared" si="4"/>
        <v>1</v>
      </c>
    </row>
    <row r="17" spans="1:16" ht="13.5" customHeight="1">
      <c r="A17" s="1"/>
      <c r="B17" s="95" t="s">
        <v>68</v>
      </c>
      <c r="C17" s="91">
        <v>30</v>
      </c>
      <c r="D17" s="96">
        <v>1</v>
      </c>
      <c r="E17" s="9">
        <f t="shared" si="0"/>
        <v>30</v>
      </c>
      <c r="F17" s="19">
        <v>2</v>
      </c>
      <c r="G17" s="8">
        <f t="shared" si="3"/>
        <v>60</v>
      </c>
      <c r="H17" s="103">
        <f t="shared" si="1"/>
        <v>30</v>
      </c>
      <c r="I17" s="107">
        <f t="shared" si="2"/>
        <v>1</v>
      </c>
      <c r="J17" s="145">
        <f t="shared" si="4"/>
        <v>2</v>
      </c>
      <c r="K17" s="146">
        <f t="shared" si="4"/>
        <v>60</v>
      </c>
      <c r="L17" s="147">
        <f t="shared" si="4"/>
        <v>30</v>
      </c>
      <c r="M17" s="148">
        <f t="shared" si="4"/>
        <v>1</v>
      </c>
    </row>
    <row r="18" spans="1:16" ht="13.5" customHeight="1">
      <c r="A18" s="1"/>
      <c r="B18" s="93" t="s">
        <v>12</v>
      </c>
      <c r="C18" s="91">
        <v>2</v>
      </c>
      <c r="D18" s="96">
        <v>1</v>
      </c>
      <c r="E18" s="9">
        <f t="shared" si="0"/>
        <v>2</v>
      </c>
      <c r="F18" s="19">
        <v>2</v>
      </c>
      <c r="G18" s="8">
        <f t="shared" si="3"/>
        <v>4</v>
      </c>
      <c r="H18" s="103">
        <f t="shared" si="1"/>
        <v>2</v>
      </c>
      <c r="I18" s="107">
        <f t="shared" si="2"/>
        <v>1</v>
      </c>
      <c r="J18" s="145">
        <f t="shared" si="4"/>
        <v>2</v>
      </c>
      <c r="K18" s="146">
        <f t="shared" si="4"/>
        <v>4</v>
      </c>
      <c r="L18" s="147">
        <f t="shared" si="4"/>
        <v>2</v>
      </c>
      <c r="M18" s="148">
        <f t="shared" si="4"/>
        <v>1</v>
      </c>
    </row>
    <row r="19" spans="1:16" ht="13.5" customHeight="1">
      <c r="A19" s="1"/>
      <c r="B19" s="93" t="s">
        <v>13</v>
      </c>
      <c r="C19" s="91">
        <v>30</v>
      </c>
      <c r="D19" s="96">
        <v>1</v>
      </c>
      <c r="E19" s="9">
        <f t="shared" si="0"/>
        <v>30</v>
      </c>
      <c r="F19" s="19">
        <v>2</v>
      </c>
      <c r="G19" s="8">
        <f t="shared" si="3"/>
        <v>60</v>
      </c>
      <c r="H19" s="103">
        <f t="shared" si="1"/>
        <v>30</v>
      </c>
      <c r="I19" s="107">
        <f t="shared" si="2"/>
        <v>1</v>
      </c>
      <c r="J19" s="145">
        <f t="shared" si="4"/>
        <v>2</v>
      </c>
      <c r="K19" s="146">
        <f t="shared" si="4"/>
        <v>60</v>
      </c>
      <c r="L19" s="147">
        <f t="shared" si="4"/>
        <v>30</v>
      </c>
      <c r="M19" s="148">
        <f t="shared" si="4"/>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45">
        <f t="shared" si="4"/>
        <v>2</v>
      </c>
      <c r="K20" s="146">
        <f t="shared" si="4"/>
        <v>4</v>
      </c>
      <c r="L20" s="147">
        <f t="shared" si="4"/>
        <v>2</v>
      </c>
      <c r="M20" s="148">
        <f t="shared" si="4"/>
        <v>1</v>
      </c>
    </row>
    <row r="21" spans="1:16" ht="13.5" customHeight="1">
      <c r="A21" s="1"/>
      <c r="B21" s="93" t="s">
        <v>64</v>
      </c>
      <c r="C21" s="91">
        <v>2</v>
      </c>
      <c r="D21" s="96">
        <v>1</v>
      </c>
      <c r="E21" s="9">
        <f t="shared" si="0"/>
        <v>2</v>
      </c>
      <c r="F21" s="19">
        <v>2</v>
      </c>
      <c r="G21" s="8">
        <f t="shared" si="3"/>
        <v>4</v>
      </c>
      <c r="H21" s="103">
        <f t="shared" si="1"/>
        <v>2</v>
      </c>
      <c r="I21" s="107">
        <f t="shared" si="2"/>
        <v>1</v>
      </c>
      <c r="J21" s="145">
        <f t="shared" si="4"/>
        <v>2</v>
      </c>
      <c r="K21" s="146">
        <f t="shared" si="4"/>
        <v>4</v>
      </c>
      <c r="L21" s="147">
        <f t="shared" si="4"/>
        <v>2</v>
      </c>
      <c r="M21" s="148">
        <f t="shared" si="4"/>
        <v>1</v>
      </c>
    </row>
    <row r="22" spans="1:16" ht="13.5" customHeight="1">
      <c r="A22" s="1"/>
      <c r="B22" s="93" t="s">
        <v>65</v>
      </c>
      <c r="C22" s="91">
        <v>30</v>
      </c>
      <c r="D22" s="96">
        <v>1</v>
      </c>
      <c r="E22" s="9">
        <f t="shared" si="0"/>
        <v>30</v>
      </c>
      <c r="F22" s="19">
        <v>2</v>
      </c>
      <c r="G22" s="8">
        <f t="shared" si="3"/>
        <v>60</v>
      </c>
      <c r="H22" s="103">
        <f t="shared" si="1"/>
        <v>30</v>
      </c>
      <c r="I22" s="107">
        <f t="shared" si="2"/>
        <v>1</v>
      </c>
      <c r="J22" s="145">
        <f t="shared" si="4"/>
        <v>2</v>
      </c>
      <c r="K22" s="146">
        <f t="shared" si="4"/>
        <v>60</v>
      </c>
      <c r="L22" s="147">
        <f t="shared" si="4"/>
        <v>30</v>
      </c>
      <c r="M22" s="148">
        <f t="shared" si="4"/>
        <v>1</v>
      </c>
    </row>
    <row r="23" spans="1:16" ht="13.5" customHeight="1">
      <c r="A23" s="1"/>
      <c r="B23" s="93" t="s">
        <v>66</v>
      </c>
      <c r="C23" s="100">
        <v>30</v>
      </c>
      <c r="D23" s="97">
        <v>1</v>
      </c>
      <c r="E23" s="9">
        <f t="shared" si="0"/>
        <v>30</v>
      </c>
      <c r="F23" s="19">
        <v>2</v>
      </c>
      <c r="G23" s="8">
        <f t="shared" si="3"/>
        <v>60</v>
      </c>
      <c r="H23" s="103">
        <f t="shared" si="1"/>
        <v>30</v>
      </c>
      <c r="I23" s="107">
        <f t="shared" si="2"/>
        <v>1</v>
      </c>
      <c r="J23" s="145">
        <f t="shared" si="4"/>
        <v>2</v>
      </c>
      <c r="K23" s="146">
        <f t="shared" si="4"/>
        <v>60</v>
      </c>
      <c r="L23" s="147">
        <f t="shared" si="4"/>
        <v>30</v>
      </c>
      <c r="M23" s="148">
        <f t="shared" si="4"/>
        <v>1</v>
      </c>
    </row>
    <row r="24" spans="1:16" ht="13.5" customHeight="1">
      <c r="A24" s="1"/>
      <c r="B24" s="83" t="s">
        <v>70</v>
      </c>
      <c r="C24" s="101">
        <v>30</v>
      </c>
      <c r="D24" s="96">
        <v>1</v>
      </c>
      <c r="E24" s="9">
        <f t="shared" si="0"/>
        <v>30</v>
      </c>
      <c r="F24" s="19">
        <v>2</v>
      </c>
      <c r="G24" s="8">
        <f t="shared" si="3"/>
        <v>60</v>
      </c>
      <c r="H24" s="103">
        <f t="shared" si="1"/>
        <v>30</v>
      </c>
      <c r="I24" s="107">
        <f t="shared" si="2"/>
        <v>1</v>
      </c>
      <c r="J24" s="145">
        <f t="shared" si="4"/>
        <v>2</v>
      </c>
      <c r="K24" s="146">
        <f t="shared" si="4"/>
        <v>60</v>
      </c>
      <c r="L24" s="147">
        <f t="shared" si="4"/>
        <v>30</v>
      </c>
      <c r="M24" s="148">
        <f t="shared" si="4"/>
        <v>1</v>
      </c>
    </row>
    <row r="25" spans="1:16" ht="13.5" customHeight="1">
      <c r="A25" s="1"/>
      <c r="B25" s="93" t="s">
        <v>29</v>
      </c>
      <c r="C25" s="101" t="s">
        <v>25</v>
      </c>
      <c r="D25" s="142" t="s">
        <v>25</v>
      </c>
      <c r="E25" s="21" t="s">
        <v>25</v>
      </c>
      <c r="F25" s="142" t="s">
        <v>25</v>
      </c>
      <c r="G25" s="8" t="s">
        <v>25</v>
      </c>
      <c r="H25" s="103" t="s">
        <v>25</v>
      </c>
      <c r="I25" s="107" t="s">
        <v>25</v>
      </c>
      <c r="J25" s="145" t="str">
        <f t="shared" si="4"/>
        <v xml:space="preserve"> </v>
      </c>
      <c r="K25" s="146" t="str">
        <f t="shared" si="4"/>
        <v xml:space="preserve"> </v>
      </c>
      <c r="L25" s="147" t="str">
        <f t="shared" si="4"/>
        <v xml:space="preserve"> </v>
      </c>
      <c r="M25" s="148" t="str">
        <f t="shared" si="4"/>
        <v xml:space="preserve"> </v>
      </c>
    </row>
    <row r="26" spans="1:16" ht="13.5" customHeight="1">
      <c r="A26" s="1"/>
      <c r="B26" s="111"/>
      <c r="C26" s="101">
        <v>30</v>
      </c>
      <c r="D26" s="96">
        <v>1</v>
      </c>
      <c r="E26" s="9">
        <f t="shared" ref="E26:E28" si="5">+D26*C26</f>
        <v>30</v>
      </c>
      <c r="F26" s="19">
        <v>2</v>
      </c>
      <c r="G26" s="8">
        <f t="shared" ref="G26:G28" si="6">C26*F26</f>
        <v>60</v>
      </c>
      <c r="H26" s="103">
        <f t="shared" ref="H26:H28" si="7">G26-E26</f>
        <v>30</v>
      </c>
      <c r="I26" s="107">
        <f t="shared" ref="I26:I28" si="8">H26/E26</f>
        <v>1</v>
      </c>
      <c r="J26" s="145">
        <f t="shared" si="4"/>
        <v>2</v>
      </c>
      <c r="K26" s="146">
        <f t="shared" si="4"/>
        <v>60</v>
      </c>
      <c r="L26" s="147">
        <f t="shared" si="4"/>
        <v>30</v>
      </c>
      <c r="M26" s="148">
        <f t="shared" si="4"/>
        <v>1</v>
      </c>
    </row>
    <row r="27" spans="1:16" ht="13.5" customHeight="1">
      <c r="A27" s="1"/>
      <c r="B27" s="111"/>
      <c r="C27" s="101">
        <v>30</v>
      </c>
      <c r="D27" s="96">
        <v>1</v>
      </c>
      <c r="E27" s="9">
        <f t="shared" si="5"/>
        <v>30</v>
      </c>
      <c r="F27" s="19">
        <v>2</v>
      </c>
      <c r="G27" s="8">
        <f t="shared" si="6"/>
        <v>60</v>
      </c>
      <c r="H27" s="103">
        <f t="shared" si="7"/>
        <v>30</v>
      </c>
      <c r="I27" s="107">
        <f t="shared" si="8"/>
        <v>1</v>
      </c>
      <c r="J27" s="145">
        <f t="shared" si="4"/>
        <v>2</v>
      </c>
      <c r="K27" s="146">
        <f t="shared" si="4"/>
        <v>60</v>
      </c>
      <c r="L27" s="147">
        <f t="shared" si="4"/>
        <v>30</v>
      </c>
      <c r="M27" s="148">
        <f t="shared" si="4"/>
        <v>1</v>
      </c>
    </row>
    <row r="28" spans="1:16" ht="13.5" customHeight="1">
      <c r="A28" s="1"/>
      <c r="B28" s="111"/>
      <c r="C28" s="101">
        <v>30</v>
      </c>
      <c r="D28" s="96">
        <v>1</v>
      </c>
      <c r="E28" s="9">
        <f t="shared" si="5"/>
        <v>30</v>
      </c>
      <c r="F28" s="19">
        <v>2</v>
      </c>
      <c r="G28" s="8">
        <f t="shared" si="6"/>
        <v>60</v>
      </c>
      <c r="H28" s="103">
        <f t="shared" si="7"/>
        <v>30</v>
      </c>
      <c r="I28" s="107">
        <f t="shared" si="8"/>
        <v>1</v>
      </c>
      <c r="J28" s="145">
        <f t="shared" si="4"/>
        <v>2</v>
      </c>
      <c r="K28" s="146">
        <f t="shared" si="4"/>
        <v>60</v>
      </c>
      <c r="L28" s="147">
        <f t="shared" si="4"/>
        <v>30</v>
      </c>
      <c r="M28" s="148">
        <f t="shared" si="4"/>
        <v>1</v>
      </c>
    </row>
    <row r="29" spans="1:16" ht="13.5" customHeight="1">
      <c r="A29" s="1"/>
      <c r="B29" s="227"/>
      <c r="C29" s="101" t="s">
        <v>25</v>
      </c>
      <c r="D29" s="142" t="s">
        <v>25</v>
      </c>
      <c r="E29" s="21" t="s">
        <v>25</v>
      </c>
      <c r="F29" s="142" t="s">
        <v>25</v>
      </c>
      <c r="G29" s="8" t="s">
        <v>25</v>
      </c>
      <c r="H29" s="103" t="s">
        <v>25</v>
      </c>
      <c r="I29" s="107" t="s">
        <v>25</v>
      </c>
      <c r="J29" s="145" t="str">
        <f>F29</f>
        <v xml:space="preserve"> </v>
      </c>
      <c r="K29" s="146" t="str">
        <f>G29</f>
        <v xml:space="preserve"> </v>
      </c>
      <c r="L29" s="147" t="str">
        <f>H29</f>
        <v xml:space="preserve"> </v>
      </c>
      <c r="M29" s="148" t="str">
        <f>I29</f>
        <v xml:space="preserve"> </v>
      </c>
    </row>
    <row r="30" spans="1:16" ht="13.5" customHeight="1">
      <c r="A30" s="1"/>
      <c r="B30" s="143"/>
      <c r="C30" s="102" t="s">
        <v>25</v>
      </c>
      <c r="D30" s="169" t="s">
        <v>25</v>
      </c>
      <c r="E30" s="41" t="s">
        <v>25</v>
      </c>
      <c r="F30" s="169" t="s">
        <v>25</v>
      </c>
      <c r="G30" s="10" t="s">
        <v>25</v>
      </c>
      <c r="H30" s="170" t="s">
        <v>25</v>
      </c>
      <c r="I30" s="171" t="s">
        <v>25</v>
      </c>
      <c r="J30" s="194" t="str">
        <f t="shared" si="4"/>
        <v xml:space="preserve"> </v>
      </c>
      <c r="K30" s="195" t="str">
        <f t="shared" si="4"/>
        <v xml:space="preserve"> </v>
      </c>
      <c r="L30" s="196" t="str">
        <f t="shared" si="4"/>
        <v xml:space="preserve"> </v>
      </c>
      <c r="M30" s="197" t="str">
        <f t="shared" si="4"/>
        <v xml:space="preserve"> </v>
      </c>
    </row>
    <row r="31" spans="1:16" ht="13.5" customHeight="1">
      <c r="A31" s="11"/>
      <c r="B31" s="176" t="s">
        <v>131</v>
      </c>
      <c r="C31" s="177">
        <v>30</v>
      </c>
      <c r="D31" s="178">
        <f>E31/C31</f>
        <v>11.2</v>
      </c>
      <c r="E31" s="179">
        <f>SUM(E14:E30)</f>
        <v>336</v>
      </c>
      <c r="F31" s="178">
        <f>G31/C31</f>
        <v>22.4</v>
      </c>
      <c r="G31" s="180">
        <f>SUM(G14:G30)</f>
        <v>672</v>
      </c>
      <c r="H31" s="178">
        <f>G31-E31</f>
        <v>336</v>
      </c>
      <c r="I31" s="181">
        <f t="shared" si="2"/>
        <v>1</v>
      </c>
      <c r="J31" s="198">
        <f t="shared" si="4"/>
        <v>22.4</v>
      </c>
      <c r="K31" s="199">
        <f t="shared" si="4"/>
        <v>672</v>
      </c>
      <c r="L31" s="200">
        <f t="shared" si="4"/>
        <v>336</v>
      </c>
      <c r="M31" s="257">
        <f t="shared" si="4"/>
        <v>1</v>
      </c>
    </row>
    <row r="32" spans="1:16" s="44" customFormat="1" ht="13.5" customHeight="1">
      <c r="A32" s="43"/>
      <c r="B32" s="172"/>
      <c r="C32" s="173"/>
      <c r="D32" s="174"/>
      <c r="E32" s="175"/>
      <c r="F32" s="174"/>
      <c r="G32" s="14" t="s">
        <v>25</v>
      </c>
      <c r="H32" s="14"/>
      <c r="I32" s="15"/>
      <c r="J32" s="201"/>
      <c r="K32" s="202"/>
      <c r="L32" s="203" t="s">
        <v>25</v>
      </c>
      <c r="M32" s="204" t="s">
        <v>25</v>
      </c>
    </row>
    <row r="33" spans="1:16" ht="13.5" customHeight="1">
      <c r="A33" s="1"/>
      <c r="B33" s="88" t="s">
        <v>158</v>
      </c>
      <c r="C33" s="113"/>
      <c r="D33" s="16"/>
      <c r="E33" s="114"/>
      <c r="F33" s="84"/>
      <c r="G33" s="8" t="s">
        <v>25</v>
      </c>
      <c r="H33" s="8"/>
      <c r="I33" s="85"/>
      <c r="J33" s="149"/>
      <c r="K33" s="150"/>
      <c r="L33" s="147" t="s">
        <v>25</v>
      </c>
      <c r="M33" s="148" t="s">
        <v>25</v>
      </c>
    </row>
    <row r="34" spans="1:16" ht="13.5" customHeight="1">
      <c r="A34" s="1"/>
      <c r="B34" s="93" t="s">
        <v>6</v>
      </c>
      <c r="C34" s="91">
        <v>30</v>
      </c>
      <c r="D34" s="98">
        <v>1</v>
      </c>
      <c r="E34" s="9">
        <f t="shared" ref="E34:E42" si="9">+D34*C34</f>
        <v>30</v>
      </c>
      <c r="F34" s="19">
        <v>2</v>
      </c>
      <c r="G34" s="8">
        <f t="shared" si="3"/>
        <v>60</v>
      </c>
      <c r="H34" s="103">
        <f t="shared" ref="H34:H42" si="10">G34-E34</f>
        <v>30</v>
      </c>
      <c r="I34" s="107">
        <f t="shared" ref="I34:I49" si="11">H34/E34</f>
        <v>1</v>
      </c>
      <c r="J34" s="145">
        <f t="shared" ref="J34:M49" si="12">F34</f>
        <v>2</v>
      </c>
      <c r="K34" s="146">
        <f t="shared" si="12"/>
        <v>60</v>
      </c>
      <c r="L34" s="147">
        <f t="shared" si="12"/>
        <v>30</v>
      </c>
      <c r="M34" s="148">
        <f t="shared" si="12"/>
        <v>1</v>
      </c>
    </row>
    <row r="35" spans="1:16" ht="13.5" customHeight="1">
      <c r="A35" s="1"/>
      <c r="B35" s="93" t="s">
        <v>7</v>
      </c>
      <c r="C35" s="91">
        <v>30</v>
      </c>
      <c r="D35" s="98">
        <v>1</v>
      </c>
      <c r="E35" s="9">
        <f t="shared" si="9"/>
        <v>30</v>
      </c>
      <c r="F35" s="19">
        <v>2</v>
      </c>
      <c r="G35" s="8">
        <f t="shared" si="3"/>
        <v>60</v>
      </c>
      <c r="H35" s="103">
        <f t="shared" si="10"/>
        <v>30</v>
      </c>
      <c r="I35" s="107">
        <f t="shared" si="11"/>
        <v>1</v>
      </c>
      <c r="J35" s="145">
        <f t="shared" si="12"/>
        <v>2</v>
      </c>
      <c r="K35" s="146">
        <f t="shared" si="12"/>
        <v>60</v>
      </c>
      <c r="L35" s="147">
        <f t="shared" si="12"/>
        <v>30</v>
      </c>
      <c r="M35" s="148">
        <f t="shared" si="12"/>
        <v>1</v>
      </c>
    </row>
    <row r="36" spans="1:16" ht="13.5" customHeight="1">
      <c r="A36" s="1"/>
      <c r="B36" s="93" t="s">
        <v>8</v>
      </c>
      <c r="C36" s="91">
        <v>30</v>
      </c>
      <c r="D36" s="98">
        <v>1</v>
      </c>
      <c r="E36" s="9">
        <f t="shared" si="9"/>
        <v>30</v>
      </c>
      <c r="F36" s="19">
        <v>2</v>
      </c>
      <c r="G36" s="8">
        <f t="shared" si="3"/>
        <v>60</v>
      </c>
      <c r="H36" s="103">
        <f t="shared" si="10"/>
        <v>30</v>
      </c>
      <c r="I36" s="107">
        <f t="shared" si="11"/>
        <v>1</v>
      </c>
      <c r="J36" s="145">
        <f t="shared" si="12"/>
        <v>2</v>
      </c>
      <c r="K36" s="146">
        <f t="shared" si="12"/>
        <v>60</v>
      </c>
      <c r="L36" s="147">
        <f t="shared" si="12"/>
        <v>30</v>
      </c>
      <c r="M36" s="148">
        <f t="shared" si="12"/>
        <v>1</v>
      </c>
    </row>
    <row r="37" spans="1:16" ht="13.5" customHeight="1">
      <c r="A37" s="1"/>
      <c r="B37" s="93" t="s">
        <v>9</v>
      </c>
      <c r="C37" s="101">
        <v>2</v>
      </c>
      <c r="D37" s="98">
        <v>1</v>
      </c>
      <c r="E37" s="9">
        <f t="shared" si="9"/>
        <v>2</v>
      </c>
      <c r="F37" s="19">
        <v>2</v>
      </c>
      <c r="G37" s="8">
        <f t="shared" si="3"/>
        <v>4</v>
      </c>
      <c r="H37" s="103">
        <f t="shared" si="10"/>
        <v>2</v>
      </c>
      <c r="I37" s="107">
        <f t="shared" si="11"/>
        <v>1</v>
      </c>
      <c r="J37" s="145">
        <f t="shared" si="12"/>
        <v>2</v>
      </c>
      <c r="K37" s="146">
        <f t="shared" si="12"/>
        <v>4</v>
      </c>
      <c r="L37" s="147">
        <f t="shared" si="12"/>
        <v>2</v>
      </c>
      <c r="M37" s="148">
        <f t="shared" si="12"/>
        <v>1</v>
      </c>
      <c r="P37" t="s">
        <v>25</v>
      </c>
    </row>
    <row r="38" spans="1:16" ht="13.5" customHeight="1">
      <c r="A38" s="1"/>
      <c r="B38" s="93" t="s">
        <v>10</v>
      </c>
      <c r="C38" s="91">
        <v>2</v>
      </c>
      <c r="D38" s="98">
        <v>1</v>
      </c>
      <c r="E38" s="9">
        <f t="shared" si="9"/>
        <v>2</v>
      </c>
      <c r="F38" s="19">
        <v>2</v>
      </c>
      <c r="G38" s="8">
        <f t="shared" si="3"/>
        <v>4</v>
      </c>
      <c r="H38" s="103">
        <f t="shared" si="10"/>
        <v>2</v>
      </c>
      <c r="I38" s="107">
        <f t="shared" si="11"/>
        <v>1</v>
      </c>
      <c r="J38" s="145">
        <f t="shared" si="12"/>
        <v>2</v>
      </c>
      <c r="K38" s="146">
        <f t="shared" si="12"/>
        <v>4</v>
      </c>
      <c r="L38" s="147">
        <f t="shared" si="12"/>
        <v>2</v>
      </c>
      <c r="M38" s="148">
        <f t="shared" si="12"/>
        <v>1</v>
      </c>
    </row>
    <row r="39" spans="1:16" ht="13.5" customHeight="1">
      <c r="A39" s="1"/>
      <c r="B39" s="93" t="s">
        <v>14</v>
      </c>
      <c r="C39" s="91">
        <v>30</v>
      </c>
      <c r="D39" s="98">
        <v>1</v>
      </c>
      <c r="E39" s="9">
        <f t="shared" si="9"/>
        <v>30</v>
      </c>
      <c r="F39" s="19">
        <v>2</v>
      </c>
      <c r="G39" s="8">
        <f t="shared" si="3"/>
        <v>60</v>
      </c>
      <c r="H39" s="103">
        <f t="shared" si="10"/>
        <v>30</v>
      </c>
      <c r="I39" s="107">
        <f t="shared" si="11"/>
        <v>1</v>
      </c>
      <c r="J39" s="145">
        <f t="shared" si="12"/>
        <v>2</v>
      </c>
      <c r="K39" s="146">
        <f t="shared" si="12"/>
        <v>60</v>
      </c>
      <c r="L39" s="147">
        <f t="shared" si="12"/>
        <v>30</v>
      </c>
      <c r="M39" s="148">
        <f t="shared" si="12"/>
        <v>1</v>
      </c>
    </row>
    <row r="40" spans="1:16" ht="13.5" customHeight="1">
      <c r="A40" s="1"/>
      <c r="B40" s="38" t="s">
        <v>83</v>
      </c>
      <c r="C40" s="100">
        <v>30</v>
      </c>
      <c r="D40" s="98">
        <v>1</v>
      </c>
      <c r="E40" s="9">
        <f t="shared" si="9"/>
        <v>30</v>
      </c>
      <c r="F40" s="19">
        <v>2</v>
      </c>
      <c r="G40" s="8">
        <f t="shared" si="3"/>
        <v>60</v>
      </c>
      <c r="H40" s="103">
        <f t="shared" si="10"/>
        <v>30</v>
      </c>
      <c r="I40" s="107">
        <f t="shared" si="11"/>
        <v>1</v>
      </c>
      <c r="J40" s="145">
        <f t="shared" si="12"/>
        <v>2</v>
      </c>
      <c r="K40" s="146">
        <f t="shared" si="12"/>
        <v>60</v>
      </c>
      <c r="L40" s="147">
        <f t="shared" si="12"/>
        <v>30</v>
      </c>
      <c r="M40" s="148">
        <f t="shared" si="12"/>
        <v>1</v>
      </c>
    </row>
    <row r="41" spans="1:16" ht="13.5" customHeight="1">
      <c r="A41" s="1"/>
      <c r="B41" s="93" t="s">
        <v>61</v>
      </c>
      <c r="C41" s="101">
        <v>30</v>
      </c>
      <c r="D41" s="98">
        <v>1</v>
      </c>
      <c r="E41" s="9">
        <f t="shared" si="9"/>
        <v>30</v>
      </c>
      <c r="F41" s="19">
        <v>2</v>
      </c>
      <c r="G41" s="8">
        <f t="shared" si="3"/>
        <v>60</v>
      </c>
      <c r="H41" s="103">
        <f t="shared" si="10"/>
        <v>30</v>
      </c>
      <c r="I41" s="107">
        <f t="shared" si="11"/>
        <v>1</v>
      </c>
      <c r="J41" s="145">
        <f t="shared" si="12"/>
        <v>2</v>
      </c>
      <c r="K41" s="146">
        <f t="shared" si="12"/>
        <v>60</v>
      </c>
      <c r="L41" s="147">
        <f t="shared" si="12"/>
        <v>30</v>
      </c>
      <c r="M41" s="148">
        <f t="shared" si="12"/>
        <v>1</v>
      </c>
    </row>
    <row r="42" spans="1:16" ht="13.5" customHeight="1">
      <c r="A42" s="1"/>
      <c r="B42" s="93" t="s">
        <v>23</v>
      </c>
      <c r="C42" s="91">
        <v>30</v>
      </c>
      <c r="D42" s="98">
        <v>1</v>
      </c>
      <c r="E42" s="9">
        <f t="shared" si="9"/>
        <v>30</v>
      </c>
      <c r="F42" s="19">
        <v>2</v>
      </c>
      <c r="G42" s="8">
        <f t="shared" si="3"/>
        <v>60</v>
      </c>
      <c r="H42" s="103">
        <f t="shared" si="10"/>
        <v>30</v>
      </c>
      <c r="I42" s="107">
        <f t="shared" si="11"/>
        <v>1</v>
      </c>
      <c r="J42" s="145">
        <f t="shared" si="12"/>
        <v>2</v>
      </c>
      <c r="K42" s="146">
        <f t="shared" si="12"/>
        <v>60</v>
      </c>
      <c r="L42" s="147">
        <f t="shared" si="12"/>
        <v>30</v>
      </c>
      <c r="M42" s="148">
        <f t="shared" si="12"/>
        <v>1</v>
      </c>
    </row>
    <row r="43" spans="1:16" ht="13.5" customHeight="1">
      <c r="A43" s="1"/>
      <c r="B43" s="93" t="s">
        <v>62</v>
      </c>
      <c r="C43" s="101" t="s">
        <v>25</v>
      </c>
      <c r="D43" s="142" t="s">
        <v>25</v>
      </c>
      <c r="E43" s="21" t="s">
        <v>25</v>
      </c>
      <c r="F43" s="23" t="s">
        <v>25</v>
      </c>
      <c r="G43" s="8" t="s">
        <v>25</v>
      </c>
      <c r="H43" s="103" t="s">
        <v>25</v>
      </c>
      <c r="I43" s="107" t="s">
        <v>25</v>
      </c>
      <c r="J43" s="145" t="str">
        <f t="shared" si="12"/>
        <v xml:space="preserve"> </v>
      </c>
      <c r="K43" s="146" t="str">
        <f t="shared" si="12"/>
        <v xml:space="preserve"> </v>
      </c>
      <c r="L43" s="147" t="str">
        <f t="shared" si="12"/>
        <v xml:space="preserve"> </v>
      </c>
      <c r="M43" s="148" t="str">
        <f t="shared" si="12"/>
        <v xml:space="preserve"> </v>
      </c>
    </row>
    <row r="44" spans="1:16" ht="13.5" customHeight="1">
      <c r="A44" s="1"/>
      <c r="B44" s="227" t="s">
        <v>25</v>
      </c>
      <c r="C44" s="101">
        <v>30</v>
      </c>
      <c r="D44" s="96">
        <v>1</v>
      </c>
      <c r="E44" s="9">
        <f t="shared" ref="E44:E46" si="13">+D44*C44</f>
        <v>30</v>
      </c>
      <c r="F44" s="19">
        <v>2</v>
      </c>
      <c r="G44" s="8">
        <f t="shared" ref="G44:G46" si="14">C44*F44</f>
        <v>60</v>
      </c>
      <c r="H44" s="103">
        <f t="shared" ref="H44:H46" si="15">G44-E44</f>
        <v>30</v>
      </c>
      <c r="I44" s="107">
        <f t="shared" ref="I44:I46" si="16">H44/E44</f>
        <v>1</v>
      </c>
      <c r="J44" s="145">
        <f t="shared" si="12"/>
        <v>2</v>
      </c>
      <c r="K44" s="146">
        <f t="shared" si="12"/>
        <v>60</v>
      </c>
      <c r="L44" s="147">
        <f t="shared" si="12"/>
        <v>30</v>
      </c>
      <c r="M44" s="148">
        <f t="shared" si="12"/>
        <v>1</v>
      </c>
    </row>
    <row r="45" spans="1:16" ht="13.5" customHeight="1">
      <c r="A45" s="1"/>
      <c r="B45" s="227" t="s">
        <v>25</v>
      </c>
      <c r="C45" s="101">
        <v>30</v>
      </c>
      <c r="D45" s="96">
        <v>1</v>
      </c>
      <c r="E45" s="9">
        <f t="shared" si="13"/>
        <v>30</v>
      </c>
      <c r="F45" s="19">
        <v>2</v>
      </c>
      <c r="G45" s="8">
        <f t="shared" si="14"/>
        <v>60</v>
      </c>
      <c r="H45" s="103">
        <f t="shared" si="15"/>
        <v>30</v>
      </c>
      <c r="I45" s="107">
        <f t="shared" si="16"/>
        <v>1</v>
      </c>
      <c r="J45" s="145">
        <f t="shared" si="12"/>
        <v>2</v>
      </c>
      <c r="K45" s="146">
        <f t="shared" si="12"/>
        <v>60</v>
      </c>
      <c r="L45" s="147">
        <f t="shared" si="12"/>
        <v>30</v>
      </c>
      <c r="M45" s="148">
        <f t="shared" si="12"/>
        <v>1</v>
      </c>
    </row>
    <row r="46" spans="1:16" ht="13.5" customHeight="1">
      <c r="A46" s="1"/>
      <c r="B46" s="227" t="s">
        <v>25</v>
      </c>
      <c r="C46" s="101">
        <v>30</v>
      </c>
      <c r="D46" s="96">
        <v>1</v>
      </c>
      <c r="E46" s="9">
        <f t="shared" si="13"/>
        <v>30</v>
      </c>
      <c r="F46" s="19">
        <v>2</v>
      </c>
      <c r="G46" s="8">
        <f t="shared" si="14"/>
        <v>60</v>
      </c>
      <c r="H46" s="103">
        <f t="shared" si="15"/>
        <v>30</v>
      </c>
      <c r="I46" s="107">
        <f t="shared" si="16"/>
        <v>1</v>
      </c>
      <c r="J46" s="145">
        <f t="shared" si="12"/>
        <v>2</v>
      </c>
      <c r="K46" s="146">
        <f t="shared" si="12"/>
        <v>60</v>
      </c>
      <c r="L46" s="147">
        <f t="shared" si="12"/>
        <v>30</v>
      </c>
      <c r="M46" s="148">
        <f t="shared" si="12"/>
        <v>1</v>
      </c>
    </row>
    <row r="47" spans="1:16" ht="13.5" customHeight="1">
      <c r="A47" s="1"/>
      <c r="B47" s="227" t="s">
        <v>25</v>
      </c>
      <c r="C47" s="101" t="s">
        <v>25</v>
      </c>
      <c r="D47" s="142" t="s">
        <v>25</v>
      </c>
      <c r="E47" s="21" t="s">
        <v>25</v>
      </c>
      <c r="F47" s="142" t="s">
        <v>25</v>
      </c>
      <c r="G47" s="8" t="s">
        <v>25</v>
      </c>
      <c r="H47" s="103" t="s">
        <v>25</v>
      </c>
      <c r="I47" s="107" t="s">
        <v>25</v>
      </c>
      <c r="J47" s="145" t="str">
        <f t="shared" si="12"/>
        <v xml:space="preserve"> </v>
      </c>
      <c r="K47" s="146" t="str">
        <f t="shared" si="12"/>
        <v xml:space="preserve"> </v>
      </c>
      <c r="L47" s="147" t="str">
        <f t="shared" si="12"/>
        <v xml:space="preserve"> </v>
      </c>
      <c r="M47" s="148" t="str">
        <f t="shared" si="12"/>
        <v xml:space="preserve"> </v>
      </c>
    </row>
    <row r="48" spans="1:16" ht="13.5" customHeight="1">
      <c r="A48" s="1"/>
      <c r="B48" s="143" t="s">
        <v>25</v>
      </c>
      <c r="C48" s="102" t="s">
        <v>25</v>
      </c>
      <c r="D48" s="169" t="s">
        <v>25</v>
      </c>
      <c r="E48" s="41" t="s">
        <v>25</v>
      </c>
      <c r="F48" s="169" t="s">
        <v>25</v>
      </c>
      <c r="G48" s="10" t="s">
        <v>25</v>
      </c>
      <c r="H48" s="170" t="s">
        <v>25</v>
      </c>
      <c r="I48" s="171" t="s">
        <v>25</v>
      </c>
      <c r="J48" s="194" t="str">
        <f t="shared" si="12"/>
        <v xml:space="preserve"> </v>
      </c>
      <c r="K48" s="195" t="str">
        <f t="shared" si="12"/>
        <v xml:space="preserve"> </v>
      </c>
      <c r="L48" s="196" t="str">
        <f t="shared" si="12"/>
        <v xml:space="preserve"> </v>
      </c>
      <c r="M48" s="197" t="str">
        <f t="shared" si="12"/>
        <v xml:space="preserve"> </v>
      </c>
    </row>
    <row r="49" spans="1:13" s="51" customFormat="1" ht="13.5" customHeight="1">
      <c r="A49" s="182"/>
      <c r="B49" s="176" t="s">
        <v>132</v>
      </c>
      <c r="C49" s="177">
        <v>30</v>
      </c>
      <c r="D49" s="178">
        <f>E49/C49</f>
        <v>10.133333333333333</v>
      </c>
      <c r="E49" s="193">
        <f>SUM(E34:E48)</f>
        <v>304</v>
      </c>
      <c r="F49" s="178">
        <f>G49/C49</f>
        <v>20.266666666666666</v>
      </c>
      <c r="G49" s="180">
        <f>SUM(G34:G48)</f>
        <v>608</v>
      </c>
      <c r="H49" s="178">
        <f>G49-E49</f>
        <v>304</v>
      </c>
      <c r="I49" s="181">
        <f t="shared" si="11"/>
        <v>1</v>
      </c>
      <c r="J49" s="198">
        <f t="shared" si="12"/>
        <v>20.266666666666666</v>
      </c>
      <c r="K49" s="199">
        <f t="shared" si="12"/>
        <v>608</v>
      </c>
      <c r="L49" s="200">
        <f t="shared" si="12"/>
        <v>304</v>
      </c>
      <c r="M49" s="257">
        <f t="shared" si="12"/>
        <v>1</v>
      </c>
    </row>
    <row r="50" spans="1:13" s="51" customFormat="1" ht="13.5" customHeight="1">
      <c r="A50" s="49"/>
      <c r="B50" s="183"/>
      <c r="C50" s="184"/>
      <c r="D50" s="185"/>
      <c r="E50" s="50"/>
      <c r="F50" s="185"/>
      <c r="G50" s="186"/>
      <c r="H50" s="187"/>
      <c r="I50" s="188"/>
      <c r="J50" s="189"/>
      <c r="K50" s="190"/>
      <c r="L50" s="191" t="s">
        <v>25</v>
      </c>
      <c r="M50" s="192" t="s">
        <v>25</v>
      </c>
    </row>
    <row r="51" spans="1:13" ht="15" customHeight="1" thickBot="1">
      <c r="A51" s="1"/>
      <c r="B51" s="238" t="s">
        <v>72</v>
      </c>
      <c r="C51" s="237">
        <v>30</v>
      </c>
      <c r="D51" s="234">
        <f>E51/C51</f>
        <v>21.333333333333332</v>
      </c>
      <c r="E51" s="246">
        <f>E31+E49</f>
        <v>640</v>
      </c>
      <c r="F51" s="239">
        <f>G51/C51</f>
        <v>42.666666666666664</v>
      </c>
      <c r="G51" s="235">
        <f>G31+G49</f>
        <v>1280</v>
      </c>
      <c r="H51" s="231">
        <f>G51-E51</f>
        <v>640</v>
      </c>
      <c r="I51" s="232">
        <f>H51/E51</f>
        <v>1</v>
      </c>
      <c r="J51" s="249">
        <f>K51/C51</f>
        <v>42.666666666666664</v>
      </c>
      <c r="K51" s="250">
        <f>K31+K49</f>
        <v>1280</v>
      </c>
      <c r="L51" s="167">
        <f>H51</f>
        <v>640</v>
      </c>
      <c r="M51" s="151">
        <f>I51</f>
        <v>1</v>
      </c>
    </row>
    <row r="52" spans="1:13" ht="9" customHeight="1" thickBot="1">
      <c r="A52" s="115"/>
      <c r="B52" s="26"/>
      <c r="C52" s="26"/>
      <c r="D52" s="27"/>
      <c r="E52" s="27"/>
      <c r="F52" s="27"/>
      <c r="G52" s="27"/>
      <c r="H52" s="27"/>
      <c r="I52" s="27"/>
      <c r="J52" s="27"/>
      <c r="K52" s="27"/>
      <c r="L52" s="26"/>
      <c r="M52" s="39"/>
    </row>
    <row r="53" spans="1:13" ht="15" customHeight="1">
      <c r="A53" s="77" t="s">
        <v>15</v>
      </c>
      <c r="B53" s="209" t="s">
        <v>127</v>
      </c>
      <c r="C53" s="210">
        <v>30</v>
      </c>
      <c r="D53" s="211">
        <f>E53/30</f>
        <v>22.333333333333332</v>
      </c>
      <c r="E53" s="212">
        <f>E7+E51</f>
        <v>670</v>
      </c>
      <c r="F53" s="213">
        <f>G53/C53</f>
        <v>44.666666666666664</v>
      </c>
      <c r="G53" s="214">
        <f>G7+G51</f>
        <v>1340</v>
      </c>
      <c r="H53" s="211">
        <f>G53-E53</f>
        <v>670</v>
      </c>
      <c r="I53" s="215">
        <f>H53/E53</f>
        <v>1</v>
      </c>
      <c r="J53" s="223">
        <f>K53/C53</f>
        <v>44.666666666666664</v>
      </c>
      <c r="K53" s="224">
        <f>K7+K51</f>
        <v>1340</v>
      </c>
      <c r="L53" s="225">
        <f>K53-E53</f>
        <v>670</v>
      </c>
      <c r="M53" s="226">
        <f>L53/E53</f>
        <v>1</v>
      </c>
    </row>
    <row r="54" spans="1:13" ht="15" customHeight="1" thickBot="1">
      <c r="A54" s="78" t="s">
        <v>17</v>
      </c>
      <c r="B54" s="216" t="s">
        <v>128</v>
      </c>
      <c r="C54" s="217">
        <v>30</v>
      </c>
      <c r="D54" s="218">
        <f>E54/C54</f>
        <v>23.333333333333332</v>
      </c>
      <c r="E54" s="219">
        <f>E9+E51</f>
        <v>700</v>
      </c>
      <c r="F54" s="220">
        <f>G54/C54</f>
        <v>46.666666666666664</v>
      </c>
      <c r="G54" s="221">
        <f>G9+G51</f>
        <v>1400</v>
      </c>
      <c r="H54" s="218">
        <f>H9+H51</f>
        <v>700</v>
      </c>
      <c r="I54" s="222">
        <f>H54/E54</f>
        <v>1</v>
      </c>
      <c r="J54" s="138" t="s">
        <v>220</v>
      </c>
      <c r="K54" s="139"/>
      <c r="L54" s="119">
        <f>K53-G53</f>
        <v>0</v>
      </c>
      <c r="M54" s="141">
        <f>L54/G53</f>
        <v>0</v>
      </c>
    </row>
    <row r="55" spans="1:13" ht="9" customHeight="1" thickBot="1">
      <c r="A55" s="115"/>
      <c r="B55" s="26"/>
      <c r="C55" s="26"/>
      <c r="D55" s="27"/>
      <c r="E55" s="27"/>
      <c r="F55" s="27"/>
      <c r="G55" s="27"/>
      <c r="H55" s="27"/>
      <c r="I55" s="27"/>
      <c r="J55" s="27"/>
      <c r="K55" s="27"/>
      <c r="L55" s="26"/>
      <c r="M55" s="39"/>
    </row>
    <row r="56" spans="1:13" ht="15">
      <c r="A56" s="28" t="s">
        <v>19</v>
      </c>
      <c r="B56" s="272" t="s">
        <v>129</v>
      </c>
      <c r="C56" s="110"/>
      <c r="D56" s="634" t="s">
        <v>20</v>
      </c>
      <c r="E56" s="635"/>
      <c r="F56" s="634" t="s">
        <v>21</v>
      </c>
      <c r="G56" s="640"/>
      <c r="H56" s="634"/>
      <c r="I56" s="640"/>
      <c r="J56" s="645" t="s">
        <v>137</v>
      </c>
      <c r="K56" s="699"/>
      <c r="L56" s="700"/>
      <c r="M56" s="701"/>
    </row>
    <row r="57" spans="1:13" ht="13.5" customHeight="1">
      <c r="A57" s="1"/>
      <c r="B57" s="109" t="s">
        <v>226</v>
      </c>
      <c r="C57" s="29"/>
      <c r="D57" s="636">
        <f>'UnderGrad&amp;GradPeerLimits'!$B$10</f>
        <v>10192</v>
      </c>
      <c r="E57" s="637"/>
      <c r="F57" s="636">
        <f>'UnderGrad&amp;GradPeerLimits'!$D$10</f>
        <v>22975</v>
      </c>
      <c r="G57" s="656"/>
      <c r="H57" s="636"/>
      <c r="I57" s="656"/>
      <c r="J57" s="702"/>
      <c r="K57" s="703"/>
      <c r="L57" s="703"/>
      <c r="M57" s="704"/>
    </row>
    <row r="58" spans="1:13" ht="13.5" customHeight="1">
      <c r="A58" s="1"/>
      <c r="B58" s="109" t="s">
        <v>223</v>
      </c>
      <c r="C58" s="86"/>
      <c r="D58" s="638">
        <f>G53</f>
        <v>1340</v>
      </c>
      <c r="E58" s="639"/>
      <c r="F58" s="638">
        <f>G54</f>
        <v>1400</v>
      </c>
      <c r="G58" s="656"/>
      <c r="H58" s="638"/>
      <c r="I58" s="656"/>
      <c r="J58" s="705"/>
      <c r="K58" s="706"/>
      <c r="L58" s="706"/>
      <c r="M58" s="707"/>
    </row>
    <row r="59" spans="1:13" ht="13.5" customHeight="1">
      <c r="A59" s="1"/>
      <c r="B59" s="109" t="s">
        <v>28</v>
      </c>
      <c r="C59" s="87"/>
      <c r="D59" s="638">
        <f>D57-D58</f>
        <v>8852</v>
      </c>
      <c r="E59" s="639"/>
      <c r="F59" s="638">
        <f>F57-F58</f>
        <v>21575</v>
      </c>
      <c r="G59" s="656"/>
      <c r="H59" s="638" t="s">
        <v>25</v>
      </c>
      <c r="I59" s="656"/>
      <c r="J59" s="636" t="s">
        <v>25</v>
      </c>
      <c r="K59" s="662"/>
      <c r="L59" s="695"/>
      <c r="M59" s="696"/>
    </row>
    <row r="60" spans="1:13" ht="13.5" customHeight="1">
      <c r="A60" s="1"/>
      <c r="B60" s="56" t="s">
        <v>27</v>
      </c>
      <c r="C60" s="92"/>
      <c r="D60" s="643">
        <f>D58/D57</f>
        <v>0.13147566718995291</v>
      </c>
      <c r="E60" s="670"/>
      <c r="F60" s="643">
        <f>F58/F57</f>
        <v>6.0935799782372145E-2</v>
      </c>
      <c r="G60" s="656"/>
      <c r="H60" s="643" t="s">
        <v>25</v>
      </c>
      <c r="I60" s="656"/>
      <c r="J60" s="659" t="s">
        <v>25</v>
      </c>
      <c r="K60" s="660"/>
      <c r="L60" s="695"/>
      <c r="M60" s="696"/>
    </row>
    <row r="61" spans="1:13" ht="13.5" customHeight="1" thickBot="1">
      <c r="A61" s="40"/>
      <c r="B61" s="64" t="s">
        <v>258</v>
      </c>
      <c r="C61" s="108"/>
      <c r="D61" s="671">
        <f>I53</f>
        <v>1</v>
      </c>
      <c r="E61" s="672"/>
      <c r="F61" s="657">
        <f>I54</f>
        <v>1</v>
      </c>
      <c r="G61" s="658"/>
      <c r="H61" s="657" t="s">
        <v>25</v>
      </c>
      <c r="I61" s="658"/>
      <c r="J61" s="664" t="s">
        <v>25</v>
      </c>
      <c r="K61" s="665"/>
      <c r="L61" s="697"/>
      <c r="M61" s="698"/>
    </row>
    <row r="62" spans="1:13" ht="21" customHeight="1">
      <c r="A62" s="629" t="s">
        <v>149</v>
      </c>
      <c r="B62" s="629"/>
      <c r="C62" s="629"/>
      <c r="D62" s="629"/>
      <c r="E62" s="629"/>
      <c r="F62" s="629"/>
      <c r="G62" s="629"/>
      <c r="H62" s="629"/>
      <c r="I62" s="629"/>
      <c r="J62" s="629"/>
      <c r="K62" s="629"/>
      <c r="L62" s="630"/>
      <c r="M62" s="630"/>
    </row>
    <row r="63" spans="1:13" ht="30" customHeight="1">
      <c r="A63" s="654" t="s">
        <v>150</v>
      </c>
      <c r="B63" s="654"/>
      <c r="C63" s="654"/>
      <c r="D63" s="654"/>
      <c r="E63" s="654"/>
      <c r="F63" s="654"/>
      <c r="G63" s="654"/>
      <c r="H63" s="654"/>
      <c r="I63" s="654"/>
      <c r="J63" s="654"/>
      <c r="K63" s="654"/>
    </row>
    <row r="64" spans="1:13" ht="31.5" customHeight="1"/>
    <row r="66" spans="4:8" ht="29.25" customHeight="1"/>
    <row r="67" spans="4:8">
      <c r="H67" t="s">
        <v>25</v>
      </c>
    </row>
    <row r="69" spans="4:8" ht="27" customHeight="1">
      <c r="D69" t="s">
        <v>25</v>
      </c>
    </row>
  </sheetData>
  <mergeCells count="33">
    <mergeCell ref="D59:E59"/>
    <mergeCell ref="D60:E60"/>
    <mergeCell ref="D56:E56"/>
    <mergeCell ref="F56:G56"/>
    <mergeCell ref="H56:I56"/>
    <mergeCell ref="D57:E57"/>
    <mergeCell ref="F57:G57"/>
    <mergeCell ref="H57:I57"/>
    <mergeCell ref="D58:E58"/>
    <mergeCell ref="F58:G58"/>
    <mergeCell ref="H58:I58"/>
    <mergeCell ref="A62:M62"/>
    <mergeCell ref="A63:K63"/>
    <mergeCell ref="F61:G61"/>
    <mergeCell ref="H61:I61"/>
    <mergeCell ref="D61:E61"/>
    <mergeCell ref="J61:M61"/>
    <mergeCell ref="A1:F1"/>
    <mergeCell ref="J3:M3"/>
    <mergeCell ref="G1:M1"/>
    <mergeCell ref="C3:C4"/>
    <mergeCell ref="B3:B4"/>
    <mergeCell ref="F3:I3"/>
    <mergeCell ref="A3:A4"/>
    <mergeCell ref="D3:E3"/>
    <mergeCell ref="J11:M13"/>
    <mergeCell ref="H60:I60"/>
    <mergeCell ref="F59:G59"/>
    <mergeCell ref="F60:G60"/>
    <mergeCell ref="H59:I59"/>
    <mergeCell ref="J59:M59"/>
    <mergeCell ref="J60:M60"/>
    <mergeCell ref="J56:M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FY19 Tuition and Mandatory Fee Request&amp;R&amp;"Times New Roman,Bold Italic"&amp;11Regional University
USAO undergraduate</oddHeader>
    <oddFooter>&amp;L&amp;"Times New Roman,Italic"&amp;8&amp;D&amp;R&amp;"Times New Roman,Italic"&amp;8&amp;F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48"/>
  </sheetPr>
  <dimension ref="A1:L64"/>
  <sheetViews>
    <sheetView showGridLines="0" zoomScaleNormal="100" workbookViewId="0">
      <selection sqref="A1:D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9" width="10.83203125" customWidth="1"/>
  </cols>
  <sheetData>
    <row r="1" spans="1:9" ht="21" customHeight="1">
      <c r="A1" s="673" t="s">
        <v>130</v>
      </c>
      <c r="B1" s="713"/>
      <c r="C1" s="713"/>
      <c r="D1" s="713"/>
      <c r="E1" s="228" t="s">
        <v>134</v>
      </c>
      <c r="F1" s="228"/>
      <c r="G1" s="228"/>
      <c r="H1" s="228"/>
      <c r="I1" s="34"/>
    </row>
    <row r="2" spans="1:9" ht="12" customHeight="1" thickBot="1"/>
    <row r="3" spans="1:9" ht="14.25" customHeight="1">
      <c r="A3" s="691" t="s">
        <v>25</v>
      </c>
      <c r="B3" s="668" t="s">
        <v>157</v>
      </c>
      <c r="C3" s="689" t="s">
        <v>76</v>
      </c>
      <c r="D3" s="631" t="s">
        <v>253</v>
      </c>
      <c r="E3" s="632"/>
      <c r="F3" s="631" t="s">
        <v>216</v>
      </c>
      <c r="G3" s="632"/>
      <c r="H3" s="633"/>
      <c r="I3" s="712"/>
    </row>
    <row r="4" spans="1:9" ht="42.75" customHeight="1" thickBot="1">
      <c r="A4" s="692"/>
      <c r="B4" s="669"/>
      <c r="C4" s="690"/>
      <c r="D4" s="33" t="s">
        <v>254</v>
      </c>
      <c r="E4" s="54" t="s">
        <v>1</v>
      </c>
      <c r="F4" s="105" t="s">
        <v>218</v>
      </c>
      <c r="G4" s="104" t="s">
        <v>1</v>
      </c>
      <c r="H4" s="104" t="s">
        <v>255</v>
      </c>
      <c r="I4" s="32" t="s">
        <v>256</v>
      </c>
    </row>
    <row r="5" spans="1:9" ht="15" customHeight="1">
      <c r="A5" s="163" t="s">
        <v>0</v>
      </c>
      <c r="B5" s="168" t="s">
        <v>156</v>
      </c>
      <c r="C5" s="155"/>
      <c r="D5" s="156"/>
      <c r="E5" s="364"/>
      <c r="F5" s="158"/>
      <c r="G5" s="159"/>
      <c r="H5" s="160"/>
      <c r="I5" s="161"/>
    </row>
    <row r="6" spans="1:9" ht="9" customHeight="1">
      <c r="A6" s="164"/>
      <c r="B6" s="55"/>
      <c r="C6" s="90"/>
      <c r="D6" s="12"/>
      <c r="E6" s="13"/>
      <c r="F6" s="106"/>
      <c r="G6" s="18"/>
      <c r="H6" s="4"/>
      <c r="I6" s="6"/>
    </row>
    <row r="7" spans="1:9" ht="15" customHeight="1">
      <c r="A7" s="11"/>
      <c r="B7" s="236" t="s">
        <v>2</v>
      </c>
      <c r="C7" s="240">
        <v>30</v>
      </c>
      <c r="D7" s="241">
        <v>1</v>
      </c>
      <c r="E7" s="365">
        <f>+D7*C7</f>
        <v>30</v>
      </c>
      <c r="F7" s="248">
        <v>2</v>
      </c>
      <c r="G7" s="243">
        <f>C7*F7</f>
        <v>60</v>
      </c>
      <c r="H7" s="233">
        <f>G7-E7</f>
        <v>30</v>
      </c>
      <c r="I7" s="361">
        <f>H7/E7</f>
        <v>1</v>
      </c>
    </row>
    <row r="8" spans="1:9" ht="15" customHeight="1">
      <c r="A8" s="11"/>
      <c r="B8" s="123" t="s">
        <v>3</v>
      </c>
      <c r="C8" s="124">
        <v>30</v>
      </c>
      <c r="D8" s="125">
        <v>1</v>
      </c>
      <c r="E8" s="366">
        <f>+D8*C8</f>
        <v>30</v>
      </c>
      <c r="F8" s="126">
        <v>2</v>
      </c>
      <c r="G8" s="127">
        <f>C8*F8</f>
        <v>60</v>
      </c>
      <c r="H8" s="128">
        <f>G8-E8</f>
        <v>30</v>
      </c>
      <c r="I8" s="362">
        <f>H8/E8</f>
        <v>1</v>
      </c>
    </row>
    <row r="9" spans="1:9" ht="15" customHeight="1" thickBot="1">
      <c r="A9" s="89"/>
      <c r="B9" s="247" t="s">
        <v>4</v>
      </c>
      <c r="C9" s="217">
        <v>30</v>
      </c>
      <c r="D9" s="245">
        <f>SUM(D7:D8)</f>
        <v>2</v>
      </c>
      <c r="E9" s="367">
        <f>D9*C9</f>
        <v>60</v>
      </c>
      <c r="F9" s="368">
        <f>SUM(F7:F8)</f>
        <v>4</v>
      </c>
      <c r="G9" s="253">
        <f>F9*C9</f>
        <v>120</v>
      </c>
      <c r="H9" s="254">
        <f>G9-E9</f>
        <v>60</v>
      </c>
      <c r="I9" s="255">
        <f>H9/E9</f>
        <v>1</v>
      </c>
    </row>
    <row r="10" spans="1:9" ht="9" customHeight="1" thickBot="1">
      <c r="A10" s="115"/>
      <c r="B10" s="152"/>
      <c r="C10" s="152"/>
      <c r="D10" s="153"/>
      <c r="E10" s="153"/>
      <c r="F10" s="153"/>
      <c r="G10" s="153"/>
      <c r="H10" s="154"/>
      <c r="I10" s="363"/>
    </row>
    <row r="11" spans="1:9" ht="15" customHeight="1">
      <c r="A11" s="163" t="s">
        <v>5</v>
      </c>
      <c r="B11" s="168" t="s">
        <v>26</v>
      </c>
      <c r="C11" s="99"/>
      <c r="D11" s="4"/>
      <c r="E11" s="3"/>
      <c r="F11" s="12"/>
      <c r="G11" s="2"/>
      <c r="H11" s="12"/>
      <c r="I11" s="3"/>
    </row>
    <row r="12" spans="1:9" ht="9" customHeight="1">
      <c r="A12" s="164"/>
      <c r="B12" s="55"/>
      <c r="C12" s="99"/>
      <c r="D12" s="4"/>
      <c r="E12" s="3"/>
      <c r="F12" s="12"/>
      <c r="G12" s="2"/>
      <c r="H12" s="12"/>
      <c r="I12" s="3"/>
    </row>
    <row r="13" spans="1:9" ht="13.5" customHeight="1">
      <c r="A13" s="1"/>
      <c r="B13" s="92" t="s">
        <v>159</v>
      </c>
      <c r="C13" s="91"/>
      <c r="D13" s="96"/>
      <c r="E13" s="9"/>
      <c r="F13" s="19"/>
      <c r="G13" s="8"/>
      <c r="H13" s="84"/>
      <c r="I13" s="85"/>
    </row>
    <row r="14" spans="1:9" ht="13.5" customHeight="1">
      <c r="A14" s="1"/>
      <c r="B14" s="93" t="s">
        <v>63</v>
      </c>
      <c r="C14" s="91">
        <v>30</v>
      </c>
      <c r="D14" s="165">
        <v>1</v>
      </c>
      <c r="E14" s="9">
        <f t="shared" ref="E14:E24" si="0">+D14*C14</f>
        <v>30</v>
      </c>
      <c r="F14" s="19">
        <v>2</v>
      </c>
      <c r="G14" s="8">
        <f>C14*F14</f>
        <v>60</v>
      </c>
      <c r="H14" s="103">
        <f t="shared" ref="H14:H24" si="1">G14-E14</f>
        <v>30</v>
      </c>
      <c r="I14" s="107">
        <f t="shared" ref="I14:I30" si="2">H14/E14</f>
        <v>1</v>
      </c>
    </row>
    <row r="15" spans="1:9" ht="13.5" customHeight="1">
      <c r="A15" s="1"/>
      <c r="B15" s="93" t="s">
        <v>11</v>
      </c>
      <c r="C15" s="91">
        <v>30</v>
      </c>
      <c r="D15" s="165">
        <v>1</v>
      </c>
      <c r="E15" s="9">
        <f t="shared" si="0"/>
        <v>30</v>
      </c>
      <c r="F15" s="19">
        <v>2</v>
      </c>
      <c r="G15" s="8">
        <f t="shared" ref="G15:G41" si="3">C15*F15</f>
        <v>60</v>
      </c>
      <c r="H15" s="103">
        <f t="shared" si="1"/>
        <v>30</v>
      </c>
      <c r="I15" s="107">
        <f t="shared" si="2"/>
        <v>1</v>
      </c>
    </row>
    <row r="16" spans="1:9" ht="13.5" customHeight="1">
      <c r="A16" s="1"/>
      <c r="B16" s="94" t="s">
        <v>71</v>
      </c>
      <c r="C16" s="91">
        <v>30</v>
      </c>
      <c r="D16" s="96">
        <v>1</v>
      </c>
      <c r="E16" s="9">
        <f t="shared" si="0"/>
        <v>30</v>
      </c>
      <c r="F16" s="19">
        <v>2</v>
      </c>
      <c r="G16" s="8">
        <f t="shared" si="3"/>
        <v>60</v>
      </c>
      <c r="H16" s="103">
        <f t="shared" si="1"/>
        <v>30</v>
      </c>
      <c r="I16" s="107">
        <f t="shared" si="2"/>
        <v>1</v>
      </c>
    </row>
    <row r="17" spans="1:12" ht="13.5" customHeight="1">
      <c r="A17" s="1"/>
      <c r="B17" s="95" t="s">
        <v>68</v>
      </c>
      <c r="C17" s="91">
        <v>30</v>
      </c>
      <c r="D17" s="96">
        <v>1</v>
      </c>
      <c r="E17" s="9">
        <f t="shared" si="0"/>
        <v>30</v>
      </c>
      <c r="F17" s="19">
        <v>2</v>
      </c>
      <c r="G17" s="8">
        <f t="shared" si="3"/>
        <v>60</v>
      </c>
      <c r="H17" s="103">
        <f t="shared" si="1"/>
        <v>30</v>
      </c>
      <c r="I17" s="107">
        <f t="shared" si="2"/>
        <v>1</v>
      </c>
    </row>
    <row r="18" spans="1:12" ht="13.5" customHeight="1">
      <c r="A18" s="1"/>
      <c r="B18" s="93" t="s">
        <v>12</v>
      </c>
      <c r="C18" s="91">
        <v>2</v>
      </c>
      <c r="D18" s="96">
        <v>1</v>
      </c>
      <c r="E18" s="9">
        <f t="shared" si="0"/>
        <v>2</v>
      </c>
      <c r="F18" s="19">
        <v>2</v>
      </c>
      <c r="G18" s="8">
        <f t="shared" si="3"/>
        <v>4</v>
      </c>
      <c r="H18" s="103">
        <f t="shared" si="1"/>
        <v>2</v>
      </c>
      <c r="I18" s="107">
        <f t="shared" si="2"/>
        <v>1</v>
      </c>
    </row>
    <row r="19" spans="1:12" ht="13.5" customHeight="1">
      <c r="A19" s="1"/>
      <c r="B19" s="93" t="s">
        <v>13</v>
      </c>
      <c r="C19" s="91">
        <v>30</v>
      </c>
      <c r="D19" s="96">
        <v>1</v>
      </c>
      <c r="E19" s="9">
        <f t="shared" si="0"/>
        <v>30</v>
      </c>
      <c r="F19" s="19">
        <v>2</v>
      </c>
      <c r="G19" s="8">
        <f t="shared" si="3"/>
        <v>60</v>
      </c>
      <c r="H19" s="103">
        <f t="shared" si="1"/>
        <v>30</v>
      </c>
      <c r="I19" s="107">
        <f t="shared" si="2"/>
        <v>1</v>
      </c>
      <c r="L19" t="s">
        <v>25</v>
      </c>
    </row>
    <row r="20" spans="1:12" ht="13.5" customHeight="1">
      <c r="A20" s="1"/>
      <c r="B20" s="93" t="s">
        <v>69</v>
      </c>
      <c r="C20" s="91">
        <v>2</v>
      </c>
      <c r="D20" s="96">
        <v>1</v>
      </c>
      <c r="E20" s="9">
        <f t="shared" si="0"/>
        <v>2</v>
      </c>
      <c r="F20" s="19">
        <v>2</v>
      </c>
      <c r="G20" s="8">
        <f t="shared" si="3"/>
        <v>4</v>
      </c>
      <c r="H20" s="103">
        <f t="shared" si="1"/>
        <v>2</v>
      </c>
      <c r="I20" s="107">
        <f t="shared" si="2"/>
        <v>1</v>
      </c>
    </row>
    <row r="21" spans="1:12" ht="13.5" customHeight="1">
      <c r="A21" s="1"/>
      <c r="B21" s="93" t="s">
        <v>64</v>
      </c>
      <c r="C21" s="91">
        <v>2</v>
      </c>
      <c r="D21" s="96">
        <v>1</v>
      </c>
      <c r="E21" s="9">
        <f t="shared" si="0"/>
        <v>2</v>
      </c>
      <c r="F21" s="19">
        <v>2</v>
      </c>
      <c r="G21" s="8">
        <f t="shared" si="3"/>
        <v>4</v>
      </c>
      <c r="H21" s="103">
        <f t="shared" si="1"/>
        <v>2</v>
      </c>
      <c r="I21" s="107">
        <f t="shared" si="2"/>
        <v>1</v>
      </c>
    </row>
    <row r="22" spans="1:12" ht="13.5" customHeight="1">
      <c r="A22" s="1"/>
      <c r="B22" s="93" t="s">
        <v>65</v>
      </c>
      <c r="C22" s="91">
        <v>30</v>
      </c>
      <c r="D22" s="96">
        <v>1</v>
      </c>
      <c r="E22" s="9">
        <f t="shared" si="0"/>
        <v>30</v>
      </c>
      <c r="F22" s="19">
        <v>2</v>
      </c>
      <c r="G22" s="8">
        <f t="shared" si="3"/>
        <v>60</v>
      </c>
      <c r="H22" s="103">
        <f t="shared" si="1"/>
        <v>30</v>
      </c>
      <c r="I22" s="107">
        <f t="shared" si="2"/>
        <v>1</v>
      </c>
    </row>
    <row r="23" spans="1:12" ht="13.5" customHeight="1">
      <c r="A23" s="1"/>
      <c r="B23" s="93" t="s">
        <v>66</v>
      </c>
      <c r="C23" s="100">
        <v>30</v>
      </c>
      <c r="D23" s="97">
        <v>1</v>
      </c>
      <c r="E23" s="9">
        <f t="shared" si="0"/>
        <v>30</v>
      </c>
      <c r="F23" s="19">
        <v>2</v>
      </c>
      <c r="G23" s="8">
        <f t="shared" si="3"/>
        <v>60</v>
      </c>
      <c r="H23" s="103">
        <f t="shared" si="1"/>
        <v>30</v>
      </c>
      <c r="I23" s="107">
        <f t="shared" si="2"/>
        <v>1</v>
      </c>
    </row>
    <row r="24" spans="1:12" ht="13.5" customHeight="1">
      <c r="A24" s="1"/>
      <c r="B24" s="83" t="s">
        <v>70</v>
      </c>
      <c r="C24" s="101">
        <v>30</v>
      </c>
      <c r="D24" s="96">
        <v>1</v>
      </c>
      <c r="E24" s="9">
        <f t="shared" si="0"/>
        <v>30</v>
      </c>
      <c r="F24" s="19">
        <v>2</v>
      </c>
      <c r="G24" s="8">
        <f t="shared" si="3"/>
        <v>60</v>
      </c>
      <c r="H24" s="103">
        <f t="shared" si="1"/>
        <v>30</v>
      </c>
      <c r="I24" s="107">
        <f t="shared" si="2"/>
        <v>1</v>
      </c>
    </row>
    <row r="25" spans="1:12" ht="13.5" customHeight="1">
      <c r="A25" s="1"/>
      <c r="B25" s="93" t="s">
        <v>29</v>
      </c>
      <c r="C25" s="101" t="s">
        <v>25</v>
      </c>
      <c r="D25" s="142" t="s">
        <v>25</v>
      </c>
      <c r="E25" s="21" t="s">
        <v>25</v>
      </c>
      <c r="F25" s="142" t="s">
        <v>25</v>
      </c>
      <c r="G25" s="8" t="s">
        <v>25</v>
      </c>
      <c r="H25" s="103" t="s">
        <v>25</v>
      </c>
      <c r="I25" s="107" t="s">
        <v>25</v>
      </c>
    </row>
    <row r="26" spans="1:12" ht="13.5" customHeight="1">
      <c r="A26" s="1"/>
      <c r="B26" s="111"/>
      <c r="C26" s="101">
        <v>30</v>
      </c>
      <c r="D26" s="96">
        <v>1</v>
      </c>
      <c r="E26" s="9">
        <f t="shared" ref="E26:E28" si="4">+D26*C26</f>
        <v>30</v>
      </c>
      <c r="F26" s="19">
        <v>2</v>
      </c>
      <c r="G26" s="8">
        <f t="shared" ref="G26:G28" si="5">C26*F26</f>
        <v>60</v>
      </c>
      <c r="H26" s="103">
        <f t="shared" ref="H26:H28" si="6">G26-E26</f>
        <v>30</v>
      </c>
      <c r="I26" s="107">
        <f t="shared" ref="I26:I28" si="7">H26/E26</f>
        <v>1</v>
      </c>
    </row>
    <row r="27" spans="1:12" ht="13.5" customHeight="1">
      <c r="A27" s="1"/>
      <c r="B27" s="111"/>
      <c r="C27" s="101">
        <v>30</v>
      </c>
      <c r="D27" s="96">
        <v>1</v>
      </c>
      <c r="E27" s="9">
        <f t="shared" si="4"/>
        <v>30</v>
      </c>
      <c r="F27" s="19">
        <v>2</v>
      </c>
      <c r="G27" s="8">
        <f t="shared" si="5"/>
        <v>60</v>
      </c>
      <c r="H27" s="103">
        <f t="shared" si="6"/>
        <v>30</v>
      </c>
      <c r="I27" s="107">
        <f t="shared" si="7"/>
        <v>1</v>
      </c>
    </row>
    <row r="28" spans="1:12" ht="13.5" customHeight="1">
      <c r="A28" s="1"/>
      <c r="B28" s="111"/>
      <c r="C28" s="101">
        <v>30</v>
      </c>
      <c r="D28" s="96">
        <v>1</v>
      </c>
      <c r="E28" s="9">
        <f t="shared" si="4"/>
        <v>30</v>
      </c>
      <c r="F28" s="19">
        <v>2</v>
      </c>
      <c r="G28" s="8">
        <f t="shared" si="5"/>
        <v>60</v>
      </c>
      <c r="H28" s="103">
        <f t="shared" si="6"/>
        <v>30</v>
      </c>
      <c r="I28" s="107">
        <f t="shared" si="7"/>
        <v>1</v>
      </c>
    </row>
    <row r="29" spans="1:12" ht="13.5" customHeight="1">
      <c r="A29" s="1"/>
      <c r="B29" s="143"/>
      <c r="C29" s="102" t="s">
        <v>25</v>
      </c>
      <c r="D29" s="169" t="s">
        <v>25</v>
      </c>
      <c r="E29" s="41" t="s">
        <v>25</v>
      </c>
      <c r="F29" s="169" t="s">
        <v>25</v>
      </c>
      <c r="G29" s="10" t="s">
        <v>25</v>
      </c>
      <c r="H29" s="170" t="s">
        <v>25</v>
      </c>
      <c r="I29" s="171" t="s">
        <v>25</v>
      </c>
    </row>
    <row r="30" spans="1:12" ht="13.5" customHeight="1">
      <c r="A30" s="11"/>
      <c r="B30" s="176" t="s">
        <v>131</v>
      </c>
      <c r="C30" s="177">
        <v>30</v>
      </c>
      <c r="D30" s="178">
        <f>E30/C30</f>
        <v>11.2</v>
      </c>
      <c r="E30" s="179">
        <f>SUM(E14:E29)</f>
        <v>336</v>
      </c>
      <c r="F30" s="178">
        <f>G30/C30</f>
        <v>22.4</v>
      </c>
      <c r="G30" s="180">
        <f>SUM(G14:G29)</f>
        <v>672</v>
      </c>
      <c r="H30" s="178">
        <f>G30-E30</f>
        <v>336</v>
      </c>
      <c r="I30" s="181">
        <f t="shared" si="2"/>
        <v>1</v>
      </c>
    </row>
    <row r="31" spans="1:12" s="44" customFormat="1" ht="13.5" customHeight="1">
      <c r="A31" s="43"/>
      <c r="B31" s="172"/>
      <c r="C31" s="173"/>
      <c r="D31" s="174"/>
      <c r="E31" s="175"/>
      <c r="F31" s="174"/>
      <c r="G31" s="14" t="s">
        <v>25</v>
      </c>
      <c r="H31" s="14"/>
      <c r="I31" s="15"/>
    </row>
    <row r="32" spans="1:12" ht="13.5" customHeight="1">
      <c r="A32" s="1"/>
      <c r="B32" s="88" t="s">
        <v>158</v>
      </c>
      <c r="C32" s="113"/>
      <c r="D32" s="16"/>
      <c r="E32" s="114"/>
      <c r="F32" s="84"/>
      <c r="G32" s="8" t="s">
        <v>25</v>
      </c>
      <c r="H32" s="8"/>
      <c r="I32" s="85"/>
    </row>
    <row r="33" spans="1:12" ht="13.5" customHeight="1">
      <c r="A33" s="1"/>
      <c r="B33" s="93" t="s">
        <v>6</v>
      </c>
      <c r="C33" s="91">
        <v>30</v>
      </c>
      <c r="D33" s="98">
        <v>1</v>
      </c>
      <c r="E33" s="9">
        <f t="shared" ref="E33:E41" si="8">+D33*C33</f>
        <v>30</v>
      </c>
      <c r="F33" s="19">
        <v>2</v>
      </c>
      <c r="G33" s="8">
        <f t="shared" si="3"/>
        <v>60</v>
      </c>
      <c r="H33" s="103">
        <f t="shared" ref="H33:H41" si="9">G33-E33</f>
        <v>30</v>
      </c>
      <c r="I33" s="107">
        <f t="shared" ref="I33:I47" si="10">H33/E33</f>
        <v>1</v>
      </c>
    </row>
    <row r="34" spans="1:12" ht="13.5" customHeight="1">
      <c r="A34" s="1"/>
      <c r="B34" s="93" t="s">
        <v>7</v>
      </c>
      <c r="C34" s="91">
        <v>30</v>
      </c>
      <c r="D34" s="98">
        <v>1</v>
      </c>
      <c r="E34" s="9">
        <f t="shared" si="8"/>
        <v>30</v>
      </c>
      <c r="F34" s="19">
        <v>2</v>
      </c>
      <c r="G34" s="8">
        <f t="shared" si="3"/>
        <v>60</v>
      </c>
      <c r="H34" s="103">
        <f t="shared" si="9"/>
        <v>30</v>
      </c>
      <c r="I34" s="107">
        <f t="shared" si="10"/>
        <v>1</v>
      </c>
    </row>
    <row r="35" spans="1:12" ht="13.5" customHeight="1">
      <c r="A35" s="1"/>
      <c r="B35" s="93" t="s">
        <v>8</v>
      </c>
      <c r="C35" s="91">
        <v>30</v>
      </c>
      <c r="D35" s="98">
        <v>1</v>
      </c>
      <c r="E35" s="9">
        <f t="shared" si="8"/>
        <v>30</v>
      </c>
      <c r="F35" s="19">
        <v>2</v>
      </c>
      <c r="G35" s="8">
        <f t="shared" si="3"/>
        <v>60</v>
      </c>
      <c r="H35" s="103">
        <f t="shared" si="9"/>
        <v>30</v>
      </c>
      <c r="I35" s="107">
        <f t="shared" si="10"/>
        <v>1</v>
      </c>
    </row>
    <row r="36" spans="1:12" ht="13.5" customHeight="1">
      <c r="A36" s="1"/>
      <c r="B36" s="93" t="s">
        <v>9</v>
      </c>
      <c r="C36" s="101">
        <v>2</v>
      </c>
      <c r="D36" s="98">
        <v>1</v>
      </c>
      <c r="E36" s="9">
        <f t="shared" si="8"/>
        <v>2</v>
      </c>
      <c r="F36" s="19">
        <v>2</v>
      </c>
      <c r="G36" s="8">
        <f t="shared" si="3"/>
        <v>4</v>
      </c>
      <c r="H36" s="103">
        <f t="shared" si="9"/>
        <v>2</v>
      </c>
      <c r="I36" s="107">
        <f t="shared" si="10"/>
        <v>1</v>
      </c>
      <c r="L36" t="s">
        <v>25</v>
      </c>
    </row>
    <row r="37" spans="1:12" ht="13.5" customHeight="1">
      <c r="A37" s="1"/>
      <c r="B37" s="93" t="s">
        <v>10</v>
      </c>
      <c r="C37" s="91">
        <v>2</v>
      </c>
      <c r="D37" s="98">
        <v>1</v>
      </c>
      <c r="E37" s="9">
        <f t="shared" si="8"/>
        <v>2</v>
      </c>
      <c r="F37" s="19">
        <v>2</v>
      </c>
      <c r="G37" s="8">
        <f t="shared" si="3"/>
        <v>4</v>
      </c>
      <c r="H37" s="103">
        <f t="shared" si="9"/>
        <v>2</v>
      </c>
      <c r="I37" s="107">
        <f t="shared" si="10"/>
        <v>1</v>
      </c>
    </row>
    <row r="38" spans="1:12" ht="13.5" customHeight="1">
      <c r="A38" s="1"/>
      <c r="B38" s="93" t="s">
        <v>14</v>
      </c>
      <c r="C38" s="91">
        <v>30</v>
      </c>
      <c r="D38" s="98">
        <v>1</v>
      </c>
      <c r="E38" s="9">
        <f t="shared" si="8"/>
        <v>30</v>
      </c>
      <c r="F38" s="19">
        <v>2</v>
      </c>
      <c r="G38" s="8">
        <f t="shared" si="3"/>
        <v>60</v>
      </c>
      <c r="H38" s="103">
        <f t="shared" si="9"/>
        <v>30</v>
      </c>
      <c r="I38" s="107">
        <f t="shared" si="10"/>
        <v>1</v>
      </c>
    </row>
    <row r="39" spans="1:12" ht="13.5" customHeight="1">
      <c r="A39" s="1"/>
      <c r="B39" s="38" t="s">
        <v>83</v>
      </c>
      <c r="C39" s="100">
        <v>30</v>
      </c>
      <c r="D39" s="98">
        <v>1</v>
      </c>
      <c r="E39" s="9">
        <f t="shared" si="8"/>
        <v>30</v>
      </c>
      <c r="F39" s="19">
        <v>2</v>
      </c>
      <c r="G39" s="8">
        <f t="shared" si="3"/>
        <v>60</v>
      </c>
      <c r="H39" s="103">
        <f t="shared" si="9"/>
        <v>30</v>
      </c>
      <c r="I39" s="107">
        <f t="shared" si="10"/>
        <v>1</v>
      </c>
    </row>
    <row r="40" spans="1:12" ht="13.5" customHeight="1">
      <c r="A40" s="1"/>
      <c r="B40" s="93" t="s">
        <v>61</v>
      </c>
      <c r="C40" s="101">
        <v>30</v>
      </c>
      <c r="D40" s="98">
        <v>1</v>
      </c>
      <c r="E40" s="9">
        <f t="shared" si="8"/>
        <v>30</v>
      </c>
      <c r="F40" s="19">
        <v>2</v>
      </c>
      <c r="G40" s="8">
        <f t="shared" si="3"/>
        <v>60</v>
      </c>
      <c r="H40" s="103">
        <f t="shared" si="9"/>
        <v>30</v>
      </c>
      <c r="I40" s="107">
        <f t="shared" si="10"/>
        <v>1</v>
      </c>
    </row>
    <row r="41" spans="1:12" ht="13.5" customHeight="1">
      <c r="A41" s="1"/>
      <c r="B41" s="93" t="s">
        <v>23</v>
      </c>
      <c r="C41" s="91">
        <v>30</v>
      </c>
      <c r="D41" s="98">
        <v>1</v>
      </c>
      <c r="E41" s="9">
        <f t="shared" si="8"/>
        <v>30</v>
      </c>
      <c r="F41" s="19">
        <v>2</v>
      </c>
      <c r="G41" s="8">
        <f t="shared" si="3"/>
        <v>60</v>
      </c>
      <c r="H41" s="103">
        <f t="shared" si="9"/>
        <v>30</v>
      </c>
      <c r="I41" s="107">
        <f t="shared" si="10"/>
        <v>1</v>
      </c>
    </row>
    <row r="42" spans="1:12" ht="13.5" customHeight="1">
      <c r="A42" s="1"/>
      <c r="B42" s="93" t="s">
        <v>62</v>
      </c>
      <c r="C42" s="101" t="s">
        <v>25</v>
      </c>
      <c r="D42" s="142" t="s">
        <v>25</v>
      </c>
      <c r="E42" s="21" t="s">
        <v>25</v>
      </c>
      <c r="F42" s="23" t="s">
        <v>25</v>
      </c>
      <c r="G42" s="8" t="s">
        <v>25</v>
      </c>
      <c r="H42" s="103" t="s">
        <v>25</v>
      </c>
      <c r="I42" s="107" t="s">
        <v>25</v>
      </c>
    </row>
    <row r="43" spans="1:12" ht="13.5" customHeight="1">
      <c r="A43" s="1"/>
      <c r="B43" s="227" t="s">
        <v>25</v>
      </c>
      <c r="C43" s="101">
        <v>30</v>
      </c>
      <c r="D43" s="96">
        <v>1</v>
      </c>
      <c r="E43" s="9">
        <f t="shared" ref="E43:E45" si="11">+D43*C43</f>
        <v>30</v>
      </c>
      <c r="F43" s="19">
        <v>2</v>
      </c>
      <c r="G43" s="8">
        <f t="shared" ref="G43:G45" si="12">C43*F43</f>
        <v>60</v>
      </c>
      <c r="H43" s="103">
        <f t="shared" ref="H43:H45" si="13">G43-E43</f>
        <v>30</v>
      </c>
      <c r="I43" s="107">
        <f t="shared" ref="I43:I45" si="14">H43/E43</f>
        <v>1</v>
      </c>
    </row>
    <row r="44" spans="1:12" ht="13.5" customHeight="1">
      <c r="A44" s="1"/>
      <c r="B44" s="227" t="s">
        <v>25</v>
      </c>
      <c r="C44" s="101">
        <v>30</v>
      </c>
      <c r="D44" s="96">
        <v>1</v>
      </c>
      <c r="E44" s="9">
        <f t="shared" si="11"/>
        <v>30</v>
      </c>
      <c r="F44" s="19">
        <v>2</v>
      </c>
      <c r="G44" s="8">
        <f t="shared" si="12"/>
        <v>60</v>
      </c>
      <c r="H44" s="103">
        <f t="shared" si="13"/>
        <v>30</v>
      </c>
      <c r="I44" s="107">
        <f t="shared" si="14"/>
        <v>1</v>
      </c>
    </row>
    <row r="45" spans="1:12" ht="13.5" customHeight="1">
      <c r="A45" s="1"/>
      <c r="B45" s="227" t="s">
        <v>25</v>
      </c>
      <c r="C45" s="101">
        <v>30</v>
      </c>
      <c r="D45" s="96">
        <v>1</v>
      </c>
      <c r="E45" s="9">
        <f t="shared" si="11"/>
        <v>30</v>
      </c>
      <c r="F45" s="19">
        <v>2</v>
      </c>
      <c r="G45" s="8">
        <f t="shared" si="12"/>
        <v>60</v>
      </c>
      <c r="H45" s="103">
        <f t="shared" si="13"/>
        <v>30</v>
      </c>
      <c r="I45" s="107">
        <f t="shared" si="14"/>
        <v>1</v>
      </c>
    </row>
    <row r="46" spans="1:12" ht="13.5" customHeight="1">
      <c r="A46" s="1"/>
      <c r="B46" s="143" t="s">
        <v>25</v>
      </c>
      <c r="C46" s="102" t="s">
        <v>25</v>
      </c>
      <c r="D46" s="169" t="s">
        <v>25</v>
      </c>
      <c r="E46" s="41" t="s">
        <v>25</v>
      </c>
      <c r="F46" s="169" t="s">
        <v>25</v>
      </c>
      <c r="G46" s="10" t="s">
        <v>25</v>
      </c>
      <c r="H46" s="170" t="s">
        <v>25</v>
      </c>
      <c r="I46" s="171" t="s">
        <v>25</v>
      </c>
    </row>
    <row r="47" spans="1:12" s="51" customFormat="1" ht="13.5" customHeight="1">
      <c r="A47" s="182"/>
      <c r="B47" s="176" t="s">
        <v>132</v>
      </c>
      <c r="C47" s="177">
        <v>30</v>
      </c>
      <c r="D47" s="178">
        <f>E47/C47</f>
        <v>10.133333333333333</v>
      </c>
      <c r="E47" s="193">
        <f>SUM(E33:E46)</f>
        <v>304</v>
      </c>
      <c r="F47" s="178">
        <f>G47/C47</f>
        <v>20.266666666666666</v>
      </c>
      <c r="G47" s="180">
        <f>SUM(G33:G46)</f>
        <v>608</v>
      </c>
      <c r="H47" s="178">
        <f>G47-E47</f>
        <v>304</v>
      </c>
      <c r="I47" s="181">
        <f t="shared" si="10"/>
        <v>1</v>
      </c>
    </row>
    <row r="48" spans="1:12" s="51" customFormat="1" ht="13.5" customHeight="1">
      <c r="A48" s="49"/>
      <c r="B48" s="183"/>
      <c r="C48" s="184"/>
      <c r="D48" s="185"/>
      <c r="E48" s="50"/>
      <c r="F48" s="185"/>
      <c r="G48" s="186"/>
      <c r="H48" s="187"/>
      <c r="I48" s="188"/>
    </row>
    <row r="49" spans="1:9" ht="15" customHeight="1" thickBot="1">
      <c r="A49" s="1"/>
      <c r="B49" s="238" t="s">
        <v>72</v>
      </c>
      <c r="C49" s="237">
        <v>30</v>
      </c>
      <c r="D49" s="234">
        <f>E49/C49</f>
        <v>21.333333333333332</v>
      </c>
      <c r="E49" s="246">
        <f>E30+E47</f>
        <v>640</v>
      </c>
      <c r="F49" s="239">
        <f>G49/C49</f>
        <v>42.666666666666664</v>
      </c>
      <c r="G49" s="235">
        <f>G30+G47</f>
        <v>1280</v>
      </c>
      <c r="H49" s="231">
        <f>G49-E49</f>
        <v>640</v>
      </c>
      <c r="I49" s="232">
        <f>H49/E49</f>
        <v>1</v>
      </c>
    </row>
    <row r="50" spans="1:9" ht="9" customHeight="1" thickBot="1">
      <c r="A50" s="115"/>
      <c r="B50" s="26"/>
      <c r="C50" s="26"/>
      <c r="D50" s="27"/>
      <c r="E50" s="27"/>
      <c r="F50" s="27"/>
      <c r="G50" s="27"/>
      <c r="H50" s="27"/>
      <c r="I50" s="363"/>
    </row>
    <row r="51" spans="1:9" ht="15" customHeight="1">
      <c r="A51" s="77" t="s">
        <v>15</v>
      </c>
      <c r="B51" s="209" t="s">
        <v>127</v>
      </c>
      <c r="C51" s="210">
        <v>30</v>
      </c>
      <c r="D51" s="211">
        <f>E51/C51</f>
        <v>22.333333333333332</v>
      </c>
      <c r="E51" s="212">
        <f>E7+E49</f>
        <v>670</v>
      </c>
      <c r="F51" s="213">
        <f>G51/C51</f>
        <v>44.666666666666664</v>
      </c>
      <c r="G51" s="214">
        <f>G7+G49</f>
        <v>1340</v>
      </c>
      <c r="H51" s="211">
        <f>G51-E51</f>
        <v>670</v>
      </c>
      <c r="I51" s="215">
        <f>H51/E51</f>
        <v>1</v>
      </c>
    </row>
    <row r="52" spans="1:9" ht="15" customHeight="1" thickBot="1">
      <c r="A52" s="78" t="s">
        <v>17</v>
      </c>
      <c r="B52" s="216" t="s">
        <v>128</v>
      </c>
      <c r="C52" s="217">
        <v>30</v>
      </c>
      <c r="D52" s="218">
        <f>E52/C52</f>
        <v>23.333333333333332</v>
      </c>
      <c r="E52" s="219">
        <f>E9+E49</f>
        <v>700</v>
      </c>
      <c r="F52" s="220">
        <f>G52/C52</f>
        <v>46.666666666666664</v>
      </c>
      <c r="G52" s="221">
        <f>G9+G49</f>
        <v>1400</v>
      </c>
      <c r="H52" s="218">
        <f>H9+H49</f>
        <v>700</v>
      </c>
      <c r="I52" s="222">
        <f>H52/E52</f>
        <v>1</v>
      </c>
    </row>
    <row r="53" spans="1:9" ht="9" customHeight="1" thickBot="1">
      <c r="A53" s="115"/>
      <c r="B53" s="26"/>
      <c r="C53" s="26"/>
      <c r="D53" s="27"/>
      <c r="E53" s="27"/>
      <c r="F53" s="27"/>
      <c r="G53" s="27"/>
      <c r="H53" s="27"/>
      <c r="I53" s="295"/>
    </row>
    <row r="54" spans="1:9" ht="15" customHeight="1">
      <c r="A54" s="28" t="s">
        <v>19</v>
      </c>
      <c r="B54" s="272" t="s">
        <v>129</v>
      </c>
      <c r="C54" s="110"/>
      <c r="D54" s="634" t="s">
        <v>20</v>
      </c>
      <c r="E54" s="635"/>
      <c r="F54" s="634" t="s">
        <v>21</v>
      </c>
      <c r="G54" s="640"/>
      <c r="H54" s="634"/>
      <c r="I54" s="714"/>
    </row>
    <row r="55" spans="1:9" ht="13.5" customHeight="1">
      <c r="A55" s="1"/>
      <c r="B55" s="109" t="s">
        <v>227</v>
      </c>
      <c r="C55" s="29"/>
      <c r="D55" s="636">
        <f>'UnderGrad&amp;GradPeerLimits'!$B$11</f>
        <v>6230</v>
      </c>
      <c r="E55" s="637"/>
      <c r="F55" s="636">
        <f>'UnderGrad&amp;GradPeerLimits'!$D$11</f>
        <v>11255</v>
      </c>
      <c r="G55" s="637"/>
      <c r="H55" s="636"/>
      <c r="I55" s="710"/>
    </row>
    <row r="56" spans="1:9" ht="13.5" customHeight="1">
      <c r="A56" s="1"/>
      <c r="B56" s="109" t="s">
        <v>223</v>
      </c>
      <c r="C56" s="86"/>
      <c r="D56" s="638">
        <f>G51</f>
        <v>1340</v>
      </c>
      <c r="E56" s="639"/>
      <c r="F56" s="638">
        <f>G52</f>
        <v>1400</v>
      </c>
      <c r="G56" s="656"/>
      <c r="H56" s="638"/>
      <c r="I56" s="710"/>
    </row>
    <row r="57" spans="1:9" ht="13.5" customHeight="1">
      <c r="A57" s="1"/>
      <c r="B57" s="109" t="s">
        <v>28</v>
      </c>
      <c r="C57" s="87"/>
      <c r="D57" s="638">
        <f>D55-D56</f>
        <v>4890</v>
      </c>
      <c r="E57" s="639"/>
      <c r="F57" s="638">
        <f>F55-F56</f>
        <v>9855</v>
      </c>
      <c r="G57" s="656"/>
      <c r="H57" s="638" t="s">
        <v>25</v>
      </c>
      <c r="I57" s="710"/>
    </row>
    <row r="58" spans="1:9" ht="13.5" customHeight="1">
      <c r="A58" s="1"/>
      <c r="B58" s="56" t="s">
        <v>27</v>
      </c>
      <c r="C58" s="92"/>
      <c r="D58" s="643">
        <f>D56/D55</f>
        <v>0.21508828250401285</v>
      </c>
      <c r="E58" s="670"/>
      <c r="F58" s="643">
        <f>F56/F55</f>
        <v>0.12438916037316748</v>
      </c>
      <c r="G58" s="656"/>
      <c r="H58" s="643" t="s">
        <v>25</v>
      </c>
      <c r="I58" s="710"/>
    </row>
    <row r="59" spans="1:9" ht="13.5" customHeight="1" thickBot="1">
      <c r="A59" s="40"/>
      <c r="B59" s="64" t="s">
        <v>258</v>
      </c>
      <c r="C59" s="108"/>
      <c r="D59" s="671">
        <f>I51</f>
        <v>1</v>
      </c>
      <c r="E59" s="672"/>
      <c r="F59" s="657">
        <f>I52</f>
        <v>1</v>
      </c>
      <c r="G59" s="658"/>
      <c r="H59" s="657" t="s">
        <v>25</v>
      </c>
      <c r="I59" s="711"/>
    </row>
    <row r="60" spans="1:9" ht="14.25" customHeight="1">
      <c r="A60" s="708" t="s">
        <v>149</v>
      </c>
      <c r="B60" s="708"/>
      <c r="C60" s="708"/>
      <c r="D60" s="708"/>
      <c r="E60" s="708"/>
      <c r="F60" s="708"/>
      <c r="G60" s="708"/>
      <c r="H60" s="708"/>
      <c r="I60" s="708"/>
    </row>
    <row r="61" spans="1:9" ht="26.25" customHeight="1">
      <c r="A61" s="709" t="s">
        <v>164</v>
      </c>
      <c r="B61" s="709"/>
      <c r="C61" s="709"/>
      <c r="D61" s="709"/>
      <c r="E61" s="709"/>
      <c r="F61" s="709"/>
      <c r="G61" s="709"/>
      <c r="H61" s="709"/>
      <c r="I61" s="709"/>
    </row>
    <row r="62" spans="1:9">
      <c r="H62" t="s">
        <v>25</v>
      </c>
    </row>
    <row r="64" spans="1:9">
      <c r="D64" t="s">
        <v>25</v>
      </c>
    </row>
  </sheetData>
  <mergeCells count="26">
    <mergeCell ref="D56:E56"/>
    <mergeCell ref="F56:G56"/>
    <mergeCell ref="H56:I56"/>
    <mergeCell ref="A1:D1"/>
    <mergeCell ref="D54:E54"/>
    <mergeCell ref="F54:G54"/>
    <mergeCell ref="H54:I54"/>
    <mergeCell ref="D55:E55"/>
    <mergeCell ref="F55:G55"/>
    <mergeCell ref="H55:I55"/>
    <mergeCell ref="A60:I60"/>
    <mergeCell ref="A61:I61"/>
    <mergeCell ref="D3:E3"/>
    <mergeCell ref="F58:G58"/>
    <mergeCell ref="F59:G59"/>
    <mergeCell ref="D57:E57"/>
    <mergeCell ref="D58:E58"/>
    <mergeCell ref="D59:E59"/>
    <mergeCell ref="F57:G57"/>
    <mergeCell ref="H57:I57"/>
    <mergeCell ref="H58:I58"/>
    <mergeCell ref="H59:I59"/>
    <mergeCell ref="C3:C4"/>
    <mergeCell ref="A3:A4"/>
    <mergeCell ref="B3:B4"/>
    <mergeCell ref="F3:I3"/>
  </mergeCells>
  <phoneticPr fontId="0" type="noConversion"/>
  <printOptions horizontalCentered="1"/>
  <pageMargins left="0.5" right="0.5" top="0.75" bottom="0.5" header="0.5" footer="0.3"/>
  <pageSetup scale="80" orientation="portrait" r:id="rId1"/>
  <headerFooter alignWithMargins="0">
    <oddHeader>&amp;C&amp;"Times New Roman,Bold"&amp;12Oklahoma State Regents for Higher Education
&amp;11FY19 Tuition and Mandatory Fee Request&amp;R&amp;"Times New Roman,Bold Italic"&amp;11Community College
Undergraduate</oddHeader>
    <oddFooter>&amp;L&amp;"Times New Roman,Italic"&amp;8&amp;D&amp;R&amp;"Times New Roman,Italic"&amp;8&amp;F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FF0000"/>
  </sheetPr>
  <dimension ref="A1:K66"/>
  <sheetViews>
    <sheetView showGridLines="0" zoomScaleNormal="100" workbookViewId="0">
      <selection sqref="A1:D1"/>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10" ht="21" customHeight="1">
      <c r="A1" s="673" t="s">
        <v>130</v>
      </c>
      <c r="B1" s="713"/>
      <c r="C1" s="713"/>
      <c r="D1" s="713"/>
      <c r="E1" s="228" t="s">
        <v>134</v>
      </c>
      <c r="F1" s="228"/>
      <c r="G1" s="228"/>
      <c r="H1" s="228"/>
      <c r="I1" s="34"/>
      <c r="J1" s="82" t="s">
        <v>25</v>
      </c>
    </row>
    <row r="2" spans="1:10" ht="12" customHeight="1" thickBot="1"/>
    <row r="3" spans="1:10" ht="14.25" customHeight="1">
      <c r="A3" s="716" t="s">
        <v>0</v>
      </c>
      <c r="B3" s="668" t="s">
        <v>157</v>
      </c>
      <c r="C3" s="689" t="s">
        <v>76</v>
      </c>
      <c r="D3" s="631" t="s">
        <v>253</v>
      </c>
      <c r="E3" s="655"/>
      <c r="F3" s="631" t="s">
        <v>216</v>
      </c>
      <c r="G3" s="632"/>
      <c r="H3" s="633"/>
      <c r="I3" s="712"/>
    </row>
    <row r="4" spans="1:10" ht="43.5" customHeight="1" thickBot="1">
      <c r="A4" s="717"/>
      <c r="B4" s="669"/>
      <c r="C4" s="690"/>
      <c r="D4" s="33" t="s">
        <v>254</v>
      </c>
      <c r="E4" s="32" t="s">
        <v>85</v>
      </c>
      <c r="F4" s="105" t="s">
        <v>218</v>
      </c>
      <c r="G4" s="104" t="s">
        <v>85</v>
      </c>
      <c r="H4" s="104" t="s">
        <v>255</v>
      </c>
      <c r="I4" s="32" t="s">
        <v>256</v>
      </c>
    </row>
    <row r="5" spans="1:10" ht="15" customHeight="1">
      <c r="A5" s="1"/>
      <c r="B5" s="251" t="s">
        <v>156</v>
      </c>
      <c r="C5" s="262"/>
      <c r="D5" s="5"/>
      <c r="E5" s="6"/>
      <c r="F5" s="5"/>
      <c r="G5" s="5"/>
      <c r="H5" s="5"/>
      <c r="I5" s="6"/>
      <c r="J5" t="s">
        <v>25</v>
      </c>
    </row>
    <row r="6" spans="1:10" ht="9" customHeight="1">
      <c r="A6" s="1"/>
      <c r="B6" s="258" t="s">
        <v>25</v>
      </c>
      <c r="C6" s="263"/>
      <c r="D6" s="71"/>
      <c r="E6" s="283"/>
      <c r="F6" s="71"/>
      <c r="G6" s="71"/>
      <c r="H6" s="71"/>
      <c r="I6" s="283"/>
    </row>
    <row r="7" spans="1:10" ht="15" customHeight="1">
      <c r="A7" s="11"/>
      <c r="B7" s="236" t="s">
        <v>2</v>
      </c>
      <c r="C7" s="240">
        <v>24</v>
      </c>
      <c r="D7" s="268">
        <v>1</v>
      </c>
      <c r="E7" s="269">
        <f>D7*C7</f>
        <v>24</v>
      </c>
      <c r="F7" s="268">
        <v>2</v>
      </c>
      <c r="G7" s="270">
        <f>F7*C7</f>
        <v>48</v>
      </c>
      <c r="H7" s="271">
        <f>G7-E7</f>
        <v>24</v>
      </c>
      <c r="I7" s="284">
        <f>H7/E7</f>
        <v>1</v>
      </c>
      <c r="J7" t="s">
        <v>25</v>
      </c>
    </row>
    <row r="8" spans="1:10" ht="15" customHeight="1">
      <c r="A8" s="11"/>
      <c r="B8" s="123" t="s">
        <v>3</v>
      </c>
      <c r="C8" s="124">
        <v>24</v>
      </c>
      <c r="D8" s="264">
        <v>1</v>
      </c>
      <c r="E8" s="265">
        <f>D8*C8</f>
        <v>24</v>
      </c>
      <c r="F8" s="264">
        <v>2</v>
      </c>
      <c r="G8" s="266">
        <f>F8*C8</f>
        <v>48</v>
      </c>
      <c r="H8" s="267">
        <f>G8-E8</f>
        <v>24</v>
      </c>
      <c r="I8" s="285">
        <f>H8/E8</f>
        <v>1</v>
      </c>
    </row>
    <row r="9" spans="1:10" ht="15" customHeight="1" thickBot="1">
      <c r="A9" s="11"/>
      <c r="B9" s="236" t="s">
        <v>4</v>
      </c>
      <c r="C9" s="217">
        <v>24</v>
      </c>
      <c r="D9" s="268">
        <f>SUM(D7:D8)</f>
        <v>2</v>
      </c>
      <c r="E9" s="269">
        <f>D9*C9</f>
        <v>48</v>
      </c>
      <c r="F9" s="268">
        <f>SUM(F7:F8)</f>
        <v>4</v>
      </c>
      <c r="G9" s="270">
        <f>F9*C9</f>
        <v>96</v>
      </c>
      <c r="H9" s="271">
        <f>G9-E9</f>
        <v>48</v>
      </c>
      <c r="I9" s="286">
        <f>H9/E9</f>
        <v>1</v>
      </c>
    </row>
    <row r="10" spans="1:10" ht="9" customHeight="1" thickBot="1">
      <c r="A10" s="115"/>
      <c r="B10" s="259"/>
      <c r="C10" s="261"/>
      <c r="D10" s="260"/>
      <c r="E10" s="260"/>
      <c r="F10" s="117"/>
      <c r="G10" s="117"/>
      <c r="H10" s="117"/>
      <c r="I10" s="287"/>
    </row>
    <row r="11" spans="1:10" ht="15" customHeight="1">
      <c r="A11" s="17" t="s">
        <v>160</v>
      </c>
      <c r="B11" s="55" t="s">
        <v>26</v>
      </c>
      <c r="C11" s="302"/>
      <c r="D11" s="4"/>
      <c r="E11" s="6"/>
      <c r="F11" s="12"/>
      <c r="G11" s="13"/>
      <c r="H11" s="13"/>
      <c r="I11" s="3"/>
    </row>
    <row r="12" spans="1:10" ht="9" customHeight="1">
      <c r="A12" s="1"/>
      <c r="B12" s="55"/>
      <c r="C12" s="99"/>
      <c r="D12" s="4"/>
      <c r="E12" s="6"/>
      <c r="F12" s="12"/>
      <c r="G12" s="13"/>
      <c r="H12" s="13"/>
      <c r="I12" s="3"/>
    </row>
    <row r="13" spans="1:10" ht="13.5" customHeight="1">
      <c r="A13" s="1"/>
      <c r="B13" s="92" t="s">
        <v>161</v>
      </c>
      <c r="C13" s="91"/>
      <c r="D13" s="96"/>
      <c r="E13" s="9"/>
      <c r="F13" s="19"/>
      <c r="G13" s="8"/>
      <c r="H13" s="8"/>
      <c r="I13" s="85"/>
    </row>
    <row r="14" spans="1:10" ht="13.5" customHeight="1">
      <c r="A14" s="1"/>
      <c r="B14" s="93" t="s">
        <v>63</v>
      </c>
      <c r="C14" s="91">
        <v>24</v>
      </c>
      <c r="D14" s="165">
        <v>1</v>
      </c>
      <c r="E14" s="9">
        <f t="shared" ref="E14:E25" si="0">+D14*C14</f>
        <v>24</v>
      </c>
      <c r="F14" s="19">
        <v>2</v>
      </c>
      <c r="G14" s="8">
        <f>F14*C14</f>
        <v>48</v>
      </c>
      <c r="H14" s="70">
        <f t="shared" ref="H14:H25" si="1">G14-E14</f>
        <v>24</v>
      </c>
      <c r="I14" s="288">
        <f t="shared" ref="I14:I25" si="2">H14/E14</f>
        <v>1</v>
      </c>
    </row>
    <row r="15" spans="1:10" ht="13.5" customHeight="1">
      <c r="A15" s="1"/>
      <c r="B15" s="93" t="s">
        <v>11</v>
      </c>
      <c r="C15" s="91">
        <v>24</v>
      </c>
      <c r="D15" s="165">
        <v>1</v>
      </c>
      <c r="E15" s="9">
        <f t="shared" si="0"/>
        <v>24</v>
      </c>
      <c r="F15" s="19">
        <v>2</v>
      </c>
      <c r="G15" s="8">
        <f t="shared" ref="G15:G25" si="3">F15*C15</f>
        <v>48</v>
      </c>
      <c r="H15" s="70">
        <f t="shared" si="1"/>
        <v>24</v>
      </c>
      <c r="I15" s="288">
        <f t="shared" si="2"/>
        <v>1</v>
      </c>
    </row>
    <row r="16" spans="1:10" ht="13.5" customHeight="1">
      <c r="A16" s="1"/>
      <c r="B16" s="94" t="s">
        <v>71</v>
      </c>
      <c r="C16" s="91">
        <v>24</v>
      </c>
      <c r="D16" s="96">
        <v>1</v>
      </c>
      <c r="E16" s="9">
        <f t="shared" si="0"/>
        <v>24</v>
      </c>
      <c r="F16" s="19">
        <v>2</v>
      </c>
      <c r="G16" s="8">
        <f t="shared" si="3"/>
        <v>48</v>
      </c>
      <c r="H16" s="70">
        <f t="shared" si="1"/>
        <v>24</v>
      </c>
      <c r="I16" s="288">
        <f t="shared" si="2"/>
        <v>1</v>
      </c>
    </row>
    <row r="17" spans="1:9" ht="13.5" customHeight="1">
      <c r="A17" s="1"/>
      <c r="B17" s="95" t="s">
        <v>68</v>
      </c>
      <c r="C17" s="91">
        <v>24</v>
      </c>
      <c r="D17" s="96">
        <v>1</v>
      </c>
      <c r="E17" s="9">
        <f t="shared" si="0"/>
        <v>24</v>
      </c>
      <c r="F17" s="19">
        <v>2</v>
      </c>
      <c r="G17" s="8">
        <f t="shared" si="3"/>
        <v>48</v>
      </c>
      <c r="H17" s="70">
        <f t="shared" si="1"/>
        <v>24</v>
      </c>
      <c r="I17" s="288">
        <f t="shared" si="2"/>
        <v>1</v>
      </c>
    </row>
    <row r="18" spans="1:9" ht="13.5" customHeight="1">
      <c r="A18" s="1"/>
      <c r="B18" s="93" t="s">
        <v>12</v>
      </c>
      <c r="C18" s="91">
        <v>24</v>
      </c>
      <c r="D18" s="96">
        <v>1</v>
      </c>
      <c r="E18" s="9">
        <f t="shared" si="0"/>
        <v>24</v>
      </c>
      <c r="F18" s="19">
        <v>2</v>
      </c>
      <c r="G18" s="8">
        <f t="shared" si="3"/>
        <v>48</v>
      </c>
      <c r="H18" s="70">
        <f t="shared" si="1"/>
        <v>24</v>
      </c>
      <c r="I18" s="288">
        <f t="shared" si="2"/>
        <v>1</v>
      </c>
    </row>
    <row r="19" spans="1:9" ht="13.5" customHeight="1">
      <c r="A19" s="1"/>
      <c r="B19" s="93" t="s">
        <v>13</v>
      </c>
      <c r="C19" s="91">
        <v>2</v>
      </c>
      <c r="D19" s="96">
        <v>1</v>
      </c>
      <c r="E19" s="9">
        <f t="shared" si="0"/>
        <v>2</v>
      </c>
      <c r="F19" s="19">
        <v>2</v>
      </c>
      <c r="G19" s="8">
        <f t="shared" si="3"/>
        <v>4</v>
      </c>
      <c r="H19" s="70">
        <f t="shared" si="1"/>
        <v>2</v>
      </c>
      <c r="I19" s="288">
        <f t="shared" si="2"/>
        <v>1</v>
      </c>
    </row>
    <row r="20" spans="1:9" ht="13.5" customHeight="1">
      <c r="A20" s="1"/>
      <c r="B20" s="93" t="s">
        <v>69</v>
      </c>
      <c r="C20" s="91">
        <v>2</v>
      </c>
      <c r="D20" s="96">
        <v>1</v>
      </c>
      <c r="E20" s="9">
        <f t="shared" si="0"/>
        <v>2</v>
      </c>
      <c r="F20" s="19">
        <v>2</v>
      </c>
      <c r="G20" s="8">
        <f t="shared" si="3"/>
        <v>4</v>
      </c>
      <c r="H20" s="70">
        <f t="shared" si="1"/>
        <v>2</v>
      </c>
      <c r="I20" s="288">
        <f t="shared" si="2"/>
        <v>1</v>
      </c>
    </row>
    <row r="21" spans="1:9" ht="13.5" customHeight="1">
      <c r="A21" s="1"/>
      <c r="B21" s="93" t="s">
        <v>64</v>
      </c>
      <c r="C21" s="91">
        <v>2</v>
      </c>
      <c r="D21" s="96">
        <v>1</v>
      </c>
      <c r="E21" s="9">
        <f t="shared" si="0"/>
        <v>2</v>
      </c>
      <c r="F21" s="19">
        <v>2</v>
      </c>
      <c r="G21" s="8">
        <f t="shared" si="3"/>
        <v>4</v>
      </c>
      <c r="H21" s="70">
        <f t="shared" si="1"/>
        <v>2</v>
      </c>
      <c r="I21" s="288">
        <f t="shared" si="2"/>
        <v>1</v>
      </c>
    </row>
    <row r="22" spans="1:9" ht="13.5" customHeight="1">
      <c r="A22" s="1"/>
      <c r="B22" s="93" t="s">
        <v>65</v>
      </c>
      <c r="C22" s="91">
        <v>24</v>
      </c>
      <c r="D22" s="96">
        <v>1</v>
      </c>
      <c r="E22" s="9">
        <f t="shared" si="0"/>
        <v>24</v>
      </c>
      <c r="F22" s="19">
        <v>2</v>
      </c>
      <c r="G22" s="8">
        <f t="shared" si="3"/>
        <v>48</v>
      </c>
      <c r="H22" s="70">
        <f t="shared" si="1"/>
        <v>24</v>
      </c>
      <c r="I22" s="288">
        <f t="shared" si="2"/>
        <v>1</v>
      </c>
    </row>
    <row r="23" spans="1:9" ht="13.5" customHeight="1">
      <c r="A23" s="1"/>
      <c r="B23" s="93" t="s">
        <v>66</v>
      </c>
      <c r="C23" s="100">
        <v>24</v>
      </c>
      <c r="D23" s="97">
        <v>1</v>
      </c>
      <c r="E23" s="20">
        <f t="shared" si="0"/>
        <v>24</v>
      </c>
      <c r="F23" s="19">
        <v>2</v>
      </c>
      <c r="G23" s="8">
        <f t="shared" si="3"/>
        <v>48</v>
      </c>
      <c r="H23" s="70">
        <f t="shared" si="1"/>
        <v>24</v>
      </c>
      <c r="I23" s="288">
        <f t="shared" si="2"/>
        <v>1</v>
      </c>
    </row>
    <row r="24" spans="1:9" ht="13.5" customHeight="1">
      <c r="A24" s="1"/>
      <c r="B24" s="93" t="s">
        <v>67</v>
      </c>
      <c r="C24" s="101">
        <v>24</v>
      </c>
      <c r="D24" s="96">
        <v>1</v>
      </c>
      <c r="E24" s="21">
        <f t="shared" si="0"/>
        <v>24</v>
      </c>
      <c r="F24" s="19">
        <v>2</v>
      </c>
      <c r="G24" s="8">
        <f t="shared" si="3"/>
        <v>48</v>
      </c>
      <c r="H24" s="70">
        <f t="shared" si="1"/>
        <v>24</v>
      </c>
      <c r="I24" s="288">
        <f t="shared" si="2"/>
        <v>1</v>
      </c>
    </row>
    <row r="25" spans="1:9" ht="13.5" customHeight="1">
      <c r="A25" s="1"/>
      <c r="B25" s="83" t="s">
        <v>70</v>
      </c>
      <c r="C25" s="101">
        <v>24</v>
      </c>
      <c r="D25" s="96">
        <v>1</v>
      </c>
      <c r="E25" s="21">
        <f t="shared" si="0"/>
        <v>24</v>
      </c>
      <c r="F25" s="19">
        <v>2</v>
      </c>
      <c r="G25" s="8">
        <f t="shared" si="3"/>
        <v>48</v>
      </c>
      <c r="H25" s="70">
        <f t="shared" si="1"/>
        <v>24</v>
      </c>
      <c r="I25" s="288">
        <f t="shared" si="2"/>
        <v>1</v>
      </c>
    </row>
    <row r="26" spans="1:9" ht="13.5" customHeight="1">
      <c r="A26" s="1"/>
      <c r="B26" s="93" t="s">
        <v>29</v>
      </c>
      <c r="C26" s="101" t="s">
        <v>25</v>
      </c>
      <c r="D26" s="96" t="s">
        <v>25</v>
      </c>
      <c r="E26" s="21" t="s">
        <v>25</v>
      </c>
      <c r="F26" s="23" t="s">
        <v>25</v>
      </c>
      <c r="G26" s="8" t="s">
        <v>25</v>
      </c>
      <c r="H26" s="70" t="s">
        <v>25</v>
      </c>
      <c r="I26" s="288" t="s">
        <v>25</v>
      </c>
    </row>
    <row r="27" spans="1:9" ht="13.5" customHeight="1">
      <c r="A27" s="1"/>
      <c r="B27" s="227" t="s">
        <v>25</v>
      </c>
      <c r="C27" s="101">
        <v>24</v>
      </c>
      <c r="D27" s="96">
        <v>1</v>
      </c>
      <c r="E27" s="21">
        <f>+D27*C27</f>
        <v>24</v>
      </c>
      <c r="F27" s="19">
        <v>2</v>
      </c>
      <c r="G27" s="8">
        <f t="shared" ref="G27:G29" si="4">F27*C27</f>
        <v>48</v>
      </c>
      <c r="H27" s="70">
        <f>G27-E27</f>
        <v>24</v>
      </c>
      <c r="I27" s="288">
        <f>H27/E27</f>
        <v>1</v>
      </c>
    </row>
    <row r="28" spans="1:9" ht="13.5" customHeight="1">
      <c r="A28" s="1"/>
      <c r="B28" s="143"/>
      <c r="C28" s="102">
        <v>24</v>
      </c>
      <c r="D28" s="98">
        <v>1</v>
      </c>
      <c r="E28" s="41">
        <f>+D28*C28</f>
        <v>24</v>
      </c>
      <c r="F28" s="19">
        <v>2</v>
      </c>
      <c r="G28" s="8">
        <f t="shared" si="4"/>
        <v>48</v>
      </c>
      <c r="H28" s="70">
        <f>G28-E28</f>
        <v>24</v>
      </c>
      <c r="I28" s="288">
        <f>H28/E28</f>
        <v>1</v>
      </c>
    </row>
    <row r="29" spans="1:9" ht="13.5" customHeight="1">
      <c r="A29" s="1"/>
      <c r="B29" s="296"/>
      <c r="C29" s="102">
        <v>24</v>
      </c>
      <c r="D29" s="98">
        <v>1</v>
      </c>
      <c r="E29" s="41">
        <f>+D29*C29</f>
        <v>24</v>
      </c>
      <c r="F29" s="19">
        <v>2</v>
      </c>
      <c r="G29" s="8">
        <f t="shared" si="4"/>
        <v>48</v>
      </c>
      <c r="H29" s="70">
        <f>G29-E29</f>
        <v>24</v>
      </c>
      <c r="I29" s="288">
        <f>H29/E29</f>
        <v>1</v>
      </c>
    </row>
    <row r="30" spans="1:9" ht="13.5" customHeight="1">
      <c r="A30" s="1"/>
      <c r="B30" s="297" t="s">
        <v>73</v>
      </c>
      <c r="C30" s="303">
        <v>24</v>
      </c>
      <c r="D30" s="59">
        <f>E30/C30</f>
        <v>12.25</v>
      </c>
      <c r="E30" s="58">
        <f>SUM(E14:E29)</f>
        <v>294</v>
      </c>
      <c r="F30" s="59">
        <f>G30/C30</f>
        <v>24.5</v>
      </c>
      <c r="G30" s="61">
        <f>SUM(G14:G29)</f>
        <v>588</v>
      </c>
      <c r="H30" s="72">
        <f>G30-E30</f>
        <v>294</v>
      </c>
      <c r="I30" s="289">
        <f>H30/E30</f>
        <v>1</v>
      </c>
    </row>
    <row r="31" spans="1:9" s="44" customFormat="1" ht="13.5" customHeight="1">
      <c r="A31" s="43"/>
      <c r="B31" s="298"/>
      <c r="C31" s="304"/>
      <c r="D31" s="42"/>
      <c r="E31" s="45"/>
      <c r="F31" s="42"/>
      <c r="G31" s="46"/>
      <c r="H31" s="73"/>
      <c r="I31" s="290"/>
    </row>
    <row r="32" spans="1:9" ht="13.5" customHeight="1">
      <c r="A32" s="1"/>
      <c r="B32" s="55" t="s">
        <v>158</v>
      </c>
      <c r="C32" s="99"/>
      <c r="D32" s="4"/>
      <c r="E32" s="6"/>
      <c r="F32" s="12"/>
      <c r="G32" s="13"/>
      <c r="H32" s="71"/>
      <c r="I32" s="291"/>
    </row>
    <row r="33" spans="1:10" ht="13.5" customHeight="1">
      <c r="A33" s="1"/>
      <c r="B33" s="93" t="s">
        <v>6</v>
      </c>
      <c r="C33" s="91">
        <v>24</v>
      </c>
      <c r="D33" s="23">
        <v>1</v>
      </c>
      <c r="E33" s="9">
        <f t="shared" ref="E33:E41" si="5">+D33*C33</f>
        <v>24</v>
      </c>
      <c r="F33" s="19">
        <v>2</v>
      </c>
      <c r="G33" s="8">
        <f t="shared" ref="G33:G41" si="6">F33*C33</f>
        <v>48</v>
      </c>
      <c r="H33" s="70">
        <f t="shared" ref="H33:H41" si="7">G33-E33</f>
        <v>24</v>
      </c>
      <c r="I33" s="288">
        <f t="shared" ref="I33:I41" si="8">H33/E33</f>
        <v>1</v>
      </c>
    </row>
    <row r="34" spans="1:10" ht="13.5" customHeight="1">
      <c r="A34" s="1"/>
      <c r="B34" s="93" t="s">
        <v>7</v>
      </c>
      <c r="C34" s="91">
        <v>24</v>
      </c>
      <c r="D34" s="96">
        <v>1</v>
      </c>
      <c r="E34" s="9">
        <f t="shared" si="5"/>
        <v>24</v>
      </c>
      <c r="F34" s="19">
        <v>2</v>
      </c>
      <c r="G34" s="8">
        <f t="shared" si="6"/>
        <v>48</v>
      </c>
      <c r="H34" s="70">
        <f t="shared" si="7"/>
        <v>24</v>
      </c>
      <c r="I34" s="288">
        <f t="shared" si="8"/>
        <v>1</v>
      </c>
    </row>
    <row r="35" spans="1:10" ht="13.5" customHeight="1">
      <c r="A35" s="1"/>
      <c r="B35" s="93" t="s">
        <v>8</v>
      </c>
      <c r="C35" s="91">
        <v>24</v>
      </c>
      <c r="D35" s="96">
        <v>1</v>
      </c>
      <c r="E35" s="9">
        <f t="shared" si="5"/>
        <v>24</v>
      </c>
      <c r="F35" s="19">
        <v>2</v>
      </c>
      <c r="G35" s="8">
        <f t="shared" si="6"/>
        <v>48</v>
      </c>
      <c r="H35" s="70">
        <f t="shared" si="7"/>
        <v>24</v>
      </c>
      <c r="I35" s="288">
        <f t="shared" si="8"/>
        <v>1</v>
      </c>
    </row>
    <row r="36" spans="1:10" ht="13.5" customHeight="1">
      <c r="A36" s="1"/>
      <c r="B36" s="93" t="s">
        <v>9</v>
      </c>
      <c r="C36" s="101">
        <v>24</v>
      </c>
      <c r="D36" s="96">
        <v>1</v>
      </c>
      <c r="E36" s="21">
        <f t="shared" si="5"/>
        <v>24</v>
      </c>
      <c r="F36" s="19">
        <v>2</v>
      </c>
      <c r="G36" s="8">
        <f t="shared" si="6"/>
        <v>48</v>
      </c>
      <c r="H36" s="70">
        <f t="shared" si="7"/>
        <v>24</v>
      </c>
      <c r="I36" s="288">
        <f t="shared" si="8"/>
        <v>1</v>
      </c>
    </row>
    <row r="37" spans="1:10" ht="13.5" customHeight="1">
      <c r="A37" s="1"/>
      <c r="B37" s="93" t="s">
        <v>10</v>
      </c>
      <c r="C37" s="91">
        <v>24</v>
      </c>
      <c r="D37" s="96">
        <v>1</v>
      </c>
      <c r="E37" s="9">
        <f t="shared" si="5"/>
        <v>24</v>
      </c>
      <c r="F37" s="19">
        <v>2</v>
      </c>
      <c r="G37" s="8">
        <f t="shared" si="6"/>
        <v>48</v>
      </c>
      <c r="H37" s="70">
        <f t="shared" si="7"/>
        <v>24</v>
      </c>
      <c r="I37" s="288">
        <f t="shared" si="8"/>
        <v>1</v>
      </c>
    </row>
    <row r="38" spans="1:10" ht="13.5" customHeight="1">
      <c r="A38" s="1"/>
      <c r="B38" s="93" t="s">
        <v>14</v>
      </c>
      <c r="C38" s="91">
        <v>24</v>
      </c>
      <c r="D38" s="96">
        <v>1</v>
      </c>
      <c r="E38" s="9">
        <f t="shared" si="5"/>
        <v>24</v>
      </c>
      <c r="F38" s="19">
        <v>2</v>
      </c>
      <c r="G38" s="8">
        <f t="shared" si="6"/>
        <v>48</v>
      </c>
      <c r="H38" s="70">
        <f t="shared" si="7"/>
        <v>24</v>
      </c>
      <c r="I38" s="288">
        <f t="shared" si="8"/>
        <v>1</v>
      </c>
    </row>
    <row r="39" spans="1:10" ht="13.5" customHeight="1">
      <c r="A39" s="1"/>
      <c r="B39" s="38" t="s">
        <v>83</v>
      </c>
      <c r="C39" s="100">
        <v>2</v>
      </c>
      <c r="D39" s="97">
        <v>1</v>
      </c>
      <c r="E39" s="20">
        <f t="shared" si="5"/>
        <v>2</v>
      </c>
      <c r="F39" s="19">
        <v>2</v>
      </c>
      <c r="G39" s="8">
        <f t="shared" si="6"/>
        <v>4</v>
      </c>
      <c r="H39" s="70">
        <f t="shared" si="7"/>
        <v>2</v>
      </c>
      <c r="I39" s="288">
        <f t="shared" si="8"/>
        <v>1</v>
      </c>
    </row>
    <row r="40" spans="1:10" ht="13.5" customHeight="1">
      <c r="A40" s="1"/>
      <c r="B40" s="93" t="s">
        <v>61</v>
      </c>
      <c r="C40" s="101">
        <v>24</v>
      </c>
      <c r="D40" s="96">
        <v>1</v>
      </c>
      <c r="E40" s="21">
        <f t="shared" si="5"/>
        <v>24</v>
      </c>
      <c r="F40" s="19">
        <v>2</v>
      </c>
      <c r="G40" s="8">
        <f t="shared" si="6"/>
        <v>48</v>
      </c>
      <c r="H40" s="70">
        <f t="shared" si="7"/>
        <v>24</v>
      </c>
      <c r="I40" s="288">
        <f t="shared" si="8"/>
        <v>1</v>
      </c>
    </row>
    <row r="41" spans="1:10" ht="13.5" customHeight="1">
      <c r="A41" s="1"/>
      <c r="B41" s="93" t="s">
        <v>23</v>
      </c>
      <c r="C41" s="91">
        <v>24</v>
      </c>
      <c r="D41" s="96">
        <v>1</v>
      </c>
      <c r="E41" s="9">
        <f t="shared" si="5"/>
        <v>24</v>
      </c>
      <c r="F41" s="19">
        <v>2</v>
      </c>
      <c r="G41" s="8">
        <f t="shared" si="6"/>
        <v>48</v>
      </c>
      <c r="H41" s="70">
        <f t="shared" si="7"/>
        <v>24</v>
      </c>
      <c r="I41" s="288">
        <f t="shared" si="8"/>
        <v>1</v>
      </c>
    </row>
    <row r="42" spans="1:10" ht="13.5" customHeight="1">
      <c r="A42" s="1"/>
      <c r="B42" s="38" t="s">
        <v>62</v>
      </c>
      <c r="C42" s="100" t="s">
        <v>25</v>
      </c>
      <c r="D42" s="97" t="s">
        <v>25</v>
      </c>
      <c r="E42" s="20" t="s">
        <v>25</v>
      </c>
      <c r="F42" s="22" t="s">
        <v>25</v>
      </c>
      <c r="G42" s="8" t="s">
        <v>25</v>
      </c>
      <c r="H42" s="70" t="s">
        <v>25</v>
      </c>
      <c r="I42" s="288" t="s">
        <v>25</v>
      </c>
      <c r="J42" t="s">
        <v>25</v>
      </c>
    </row>
    <row r="43" spans="1:10" ht="13.5" customHeight="1">
      <c r="A43" s="1"/>
      <c r="B43" s="93" t="s">
        <v>25</v>
      </c>
      <c r="C43" s="101">
        <v>24</v>
      </c>
      <c r="D43" s="96">
        <v>1</v>
      </c>
      <c r="E43" s="21">
        <f>+D43*C43</f>
        <v>24</v>
      </c>
      <c r="F43" s="19">
        <v>2</v>
      </c>
      <c r="G43" s="8">
        <f t="shared" ref="G43:G45" si="9">F43*C43</f>
        <v>48</v>
      </c>
      <c r="H43" s="70">
        <f>G43-E43</f>
        <v>24</v>
      </c>
      <c r="I43" s="288">
        <f>H43/E43</f>
        <v>1</v>
      </c>
    </row>
    <row r="44" spans="1:10" ht="13.5" customHeight="1">
      <c r="A44" s="1"/>
      <c r="B44" s="93" t="s">
        <v>25</v>
      </c>
      <c r="C44" s="91">
        <v>24</v>
      </c>
      <c r="D44" s="96">
        <v>1</v>
      </c>
      <c r="E44" s="9">
        <f>+D44*C44</f>
        <v>24</v>
      </c>
      <c r="F44" s="19">
        <v>2</v>
      </c>
      <c r="G44" s="8">
        <f t="shared" si="9"/>
        <v>48</v>
      </c>
      <c r="H44" s="70">
        <f>G44-E44</f>
        <v>24</v>
      </c>
      <c r="I44" s="288">
        <f>H44/E44</f>
        <v>1</v>
      </c>
    </row>
    <row r="45" spans="1:10" ht="13.5" customHeight="1">
      <c r="A45" s="1"/>
      <c r="B45" s="93" t="s">
        <v>25</v>
      </c>
      <c r="C45" s="101">
        <v>24</v>
      </c>
      <c r="D45" s="96">
        <v>1</v>
      </c>
      <c r="E45" s="21">
        <f>+D45*C45</f>
        <v>24</v>
      </c>
      <c r="F45" s="19">
        <v>2</v>
      </c>
      <c r="G45" s="8">
        <f t="shared" si="9"/>
        <v>48</v>
      </c>
      <c r="H45" s="70">
        <f>G45-E45</f>
        <v>24</v>
      </c>
      <c r="I45" s="288">
        <f>H45/E45</f>
        <v>1</v>
      </c>
    </row>
    <row r="46" spans="1:10" s="51" customFormat="1" ht="13.5" customHeight="1">
      <c r="A46" s="49"/>
      <c r="B46" s="299" t="s">
        <v>74</v>
      </c>
      <c r="C46" s="303">
        <v>24</v>
      </c>
      <c r="D46" s="59">
        <f>E46/C46</f>
        <v>11.083333333333334</v>
      </c>
      <c r="E46" s="58">
        <f>SUM(E33:E45)</f>
        <v>266</v>
      </c>
      <c r="F46" s="59">
        <f>G46/C46</f>
        <v>22.166666666666668</v>
      </c>
      <c r="G46" s="60">
        <f>SUM(G33:G45)</f>
        <v>532</v>
      </c>
      <c r="H46" s="74">
        <f>G46-E46</f>
        <v>266</v>
      </c>
      <c r="I46" s="289">
        <f>H46/E46</f>
        <v>1</v>
      </c>
    </row>
    <row r="47" spans="1:10" s="51" customFormat="1" ht="9" customHeight="1">
      <c r="A47" s="49"/>
      <c r="B47" s="300"/>
      <c r="C47" s="305"/>
      <c r="D47" s="48"/>
      <c r="E47" s="47"/>
      <c r="F47" s="48"/>
      <c r="G47" s="52"/>
      <c r="H47" s="75"/>
      <c r="I47" s="292"/>
    </row>
    <row r="48" spans="1:10" ht="15" customHeight="1" thickBot="1">
      <c r="A48" s="1"/>
      <c r="B48" s="238" t="s">
        <v>72</v>
      </c>
      <c r="C48" s="217">
        <v>24</v>
      </c>
      <c r="D48" s="301">
        <f>E48/C48</f>
        <v>23.333333333333332</v>
      </c>
      <c r="E48" s="273">
        <f>E30+E46</f>
        <v>560</v>
      </c>
      <c r="F48" s="274">
        <f>G48/C48</f>
        <v>46.666666666666664</v>
      </c>
      <c r="G48" s="275">
        <f>G30+G46</f>
        <v>1120</v>
      </c>
      <c r="H48" s="276">
        <f>G48-E48</f>
        <v>560</v>
      </c>
      <c r="I48" s="293">
        <f>H48/E48</f>
        <v>1</v>
      </c>
    </row>
    <row r="49" spans="1:11" ht="9" customHeight="1" thickBot="1">
      <c r="A49" s="115"/>
      <c r="B49" s="259"/>
      <c r="C49" s="261"/>
      <c r="D49" s="260"/>
      <c r="E49" s="260"/>
      <c r="F49" s="117"/>
      <c r="G49" s="117"/>
      <c r="H49" s="117"/>
      <c r="I49" s="287"/>
    </row>
    <row r="50" spans="1:11" ht="15" customHeight="1">
      <c r="A50" s="62" t="s">
        <v>15</v>
      </c>
      <c r="B50" s="306" t="s">
        <v>16</v>
      </c>
      <c r="C50" s="210">
        <v>24</v>
      </c>
      <c r="D50" s="301">
        <f>E50/C50</f>
        <v>24.333333333333332</v>
      </c>
      <c r="E50" s="277">
        <f>E7+E48</f>
        <v>584</v>
      </c>
      <c r="F50" s="274">
        <f>G50/C50</f>
        <v>48.666666666666664</v>
      </c>
      <c r="G50" s="278">
        <f>G7+G48</f>
        <v>1168</v>
      </c>
      <c r="H50" s="279">
        <f>G50-E50</f>
        <v>584</v>
      </c>
      <c r="I50" s="293">
        <f>H50/E50</f>
        <v>1</v>
      </c>
    </row>
    <row r="51" spans="1:11" ht="15" customHeight="1" thickBot="1">
      <c r="A51" s="63" t="s">
        <v>17</v>
      </c>
      <c r="B51" s="216" t="s">
        <v>18</v>
      </c>
      <c r="C51" s="217">
        <v>24</v>
      </c>
      <c r="D51" s="301">
        <f>E51/C51</f>
        <v>25.333333333333332</v>
      </c>
      <c r="E51" s="280">
        <f>E9+E48</f>
        <v>608</v>
      </c>
      <c r="F51" s="274">
        <f>G51/C51</f>
        <v>50.666666666666664</v>
      </c>
      <c r="G51" s="281">
        <f>G9+G48</f>
        <v>1216</v>
      </c>
      <c r="H51" s="282">
        <f>G51-E51</f>
        <v>608</v>
      </c>
      <c r="I51" s="294">
        <f>H51/E51</f>
        <v>1</v>
      </c>
      <c r="J51" t="s">
        <v>25</v>
      </c>
    </row>
    <row r="52" spans="1:11" ht="9" customHeight="1" thickBot="1">
      <c r="A52" s="115"/>
      <c r="B52" s="26"/>
      <c r="C52" s="26"/>
      <c r="D52" s="27"/>
      <c r="E52" s="27"/>
      <c r="F52" s="27"/>
      <c r="G52" s="27"/>
      <c r="H52" s="27"/>
      <c r="I52" s="295"/>
    </row>
    <row r="53" spans="1:11" ht="15">
      <c r="A53" s="28" t="s">
        <v>19</v>
      </c>
      <c r="B53" s="272" t="s">
        <v>129</v>
      </c>
      <c r="C53" s="110"/>
      <c r="D53" s="634" t="s">
        <v>20</v>
      </c>
      <c r="E53" s="635"/>
      <c r="F53" s="634" t="s">
        <v>21</v>
      </c>
      <c r="G53" s="640"/>
      <c r="H53" s="634"/>
      <c r="I53" s="714"/>
    </row>
    <row r="54" spans="1:11" ht="13.5" customHeight="1">
      <c r="A54" s="1"/>
      <c r="B54" s="109" t="s">
        <v>222</v>
      </c>
      <c r="C54" s="29"/>
      <c r="D54" s="636">
        <f>'UnderGrad&amp;GradPeerLimits'!$B$15</f>
        <v>10465</v>
      </c>
      <c r="E54" s="637"/>
      <c r="F54" s="636">
        <f>'UnderGrad&amp;GradPeerLimits'!$D$15</f>
        <v>24655</v>
      </c>
      <c r="G54" s="656"/>
      <c r="H54" s="636"/>
      <c r="I54" s="710"/>
    </row>
    <row r="55" spans="1:11" ht="13.5" customHeight="1">
      <c r="A55" s="1"/>
      <c r="B55" s="109" t="s">
        <v>223</v>
      </c>
      <c r="C55" s="86"/>
      <c r="D55" s="638">
        <f>G50</f>
        <v>1168</v>
      </c>
      <c r="E55" s="642"/>
      <c r="F55" s="638">
        <f>G51</f>
        <v>1216</v>
      </c>
      <c r="G55" s="642"/>
      <c r="H55" s="638"/>
      <c r="I55" s="710"/>
    </row>
    <row r="56" spans="1:11" ht="13.5" customHeight="1">
      <c r="A56" s="1"/>
      <c r="B56" s="109" t="s">
        <v>28</v>
      </c>
      <c r="C56" s="87"/>
      <c r="D56" s="638">
        <f>D54-D55</f>
        <v>9297</v>
      </c>
      <c r="E56" s="642"/>
      <c r="F56" s="638">
        <f>F54-F55</f>
        <v>23439</v>
      </c>
      <c r="G56" s="642"/>
      <c r="H56" s="638" t="s">
        <v>25</v>
      </c>
      <c r="I56" s="710"/>
    </row>
    <row r="57" spans="1:11" ht="13.5" customHeight="1">
      <c r="A57" s="1"/>
      <c r="B57" s="56" t="s">
        <v>27</v>
      </c>
      <c r="C57" s="92"/>
      <c r="D57" s="643">
        <f>D55/D54</f>
        <v>0.11161012900143336</v>
      </c>
      <c r="E57" s="644"/>
      <c r="F57" s="643">
        <f>F55/F54</f>
        <v>4.9320624619752583E-2</v>
      </c>
      <c r="G57" s="644"/>
      <c r="H57" s="643" t="s">
        <v>25</v>
      </c>
      <c r="I57" s="710"/>
    </row>
    <row r="58" spans="1:11" ht="13.5" customHeight="1" thickBot="1">
      <c r="A58" s="40"/>
      <c r="B58" s="64" t="s">
        <v>258</v>
      </c>
      <c r="C58" s="108"/>
      <c r="D58" s="671">
        <f>I50</f>
        <v>1</v>
      </c>
      <c r="E58" s="715"/>
      <c r="F58" s="657">
        <f>I51</f>
        <v>1</v>
      </c>
      <c r="G58" s="667"/>
      <c r="H58" s="657" t="s">
        <v>25</v>
      </c>
      <c r="I58" s="711"/>
    </row>
    <row r="59" spans="1:11" ht="15.75">
      <c r="A59" s="629" t="s">
        <v>149</v>
      </c>
      <c r="B59" s="629"/>
      <c r="C59" s="629"/>
      <c r="D59" s="629"/>
      <c r="E59" s="629"/>
      <c r="F59" s="629"/>
      <c r="G59" s="629"/>
      <c r="H59" s="629"/>
      <c r="I59" s="629"/>
      <c r="J59" s="136"/>
      <c r="K59" s="136"/>
    </row>
    <row r="60" spans="1:11" ht="30" customHeight="1">
      <c r="A60" s="654" t="s">
        <v>150</v>
      </c>
      <c r="B60" s="654"/>
      <c r="C60" s="654"/>
      <c r="D60" s="654"/>
      <c r="E60" s="654"/>
      <c r="F60" s="654"/>
      <c r="G60" s="654"/>
      <c r="H60" s="654"/>
      <c r="I60" s="654"/>
    </row>
    <row r="63" spans="1:11" ht="27.75" customHeight="1">
      <c r="J63" s="79"/>
      <c r="K63" s="79"/>
    </row>
    <row r="66" spans="4:4">
      <c r="D66" t="s">
        <v>25</v>
      </c>
    </row>
  </sheetData>
  <mergeCells count="26">
    <mergeCell ref="A3:A4"/>
    <mergeCell ref="A1:D1"/>
    <mergeCell ref="A60:I60"/>
    <mergeCell ref="D3:E3"/>
    <mergeCell ref="A59:I59"/>
    <mergeCell ref="D53:E53"/>
    <mergeCell ref="F3:I3"/>
    <mergeCell ref="B3:B4"/>
    <mergeCell ref="C3:C4"/>
    <mergeCell ref="F53:G53"/>
    <mergeCell ref="H53:I53"/>
    <mergeCell ref="D54:E54"/>
    <mergeCell ref="F54:G54"/>
    <mergeCell ref="H54:I54"/>
    <mergeCell ref="D55:E55"/>
    <mergeCell ref="F55:G55"/>
    <mergeCell ref="D58:E58"/>
    <mergeCell ref="F58:G58"/>
    <mergeCell ref="H58:I58"/>
    <mergeCell ref="H55:I55"/>
    <mergeCell ref="D56:E56"/>
    <mergeCell ref="F56:G56"/>
    <mergeCell ref="H56:I56"/>
    <mergeCell ref="D57:E57"/>
    <mergeCell ref="F57:G57"/>
    <mergeCell ref="H57:I57"/>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&amp;11FY19 Tuition and Mandatory Fee Request&amp;R&amp;"Times New Roman,Bold Italic"&amp;11Research University
Graduate</oddHeader>
    <oddFooter>&amp;L&amp;"Times New Roman,Italic"&amp;8&amp;D&amp;R&amp;"Times New Roman,Italic"&amp;8&amp;F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7030A0"/>
  </sheetPr>
  <dimension ref="A1:I63"/>
  <sheetViews>
    <sheetView showGridLines="0" zoomScaleNormal="100" workbookViewId="0">
      <selection sqref="A1:D1"/>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673" t="s">
        <v>130</v>
      </c>
      <c r="B1" s="713"/>
      <c r="C1" s="713"/>
      <c r="D1" s="713"/>
      <c r="E1" s="228" t="s">
        <v>134</v>
      </c>
      <c r="F1" s="228"/>
      <c r="G1" s="228"/>
      <c r="H1" s="228"/>
      <c r="I1" s="34"/>
    </row>
    <row r="2" spans="1:9" ht="12" customHeight="1" thickBot="1"/>
    <row r="3" spans="1:9" ht="14.25" customHeight="1">
      <c r="A3" s="716" t="s">
        <v>0</v>
      </c>
      <c r="B3" s="668" t="s">
        <v>157</v>
      </c>
      <c r="C3" s="689" t="s">
        <v>76</v>
      </c>
      <c r="D3" s="631" t="s">
        <v>253</v>
      </c>
      <c r="E3" s="655"/>
      <c r="F3" s="631" t="s">
        <v>216</v>
      </c>
      <c r="G3" s="632"/>
      <c r="H3" s="633"/>
      <c r="I3" s="712"/>
    </row>
    <row r="4" spans="1:9" ht="42.75" customHeight="1" thickBot="1">
      <c r="A4" s="717"/>
      <c r="B4" s="669"/>
      <c r="C4" s="690"/>
      <c r="D4" s="33" t="s">
        <v>254</v>
      </c>
      <c r="E4" s="32" t="s">
        <v>85</v>
      </c>
      <c r="F4" s="105" t="s">
        <v>218</v>
      </c>
      <c r="G4" s="104" t="s">
        <v>85</v>
      </c>
      <c r="H4" s="104" t="s">
        <v>255</v>
      </c>
      <c r="I4" s="32" t="s">
        <v>256</v>
      </c>
    </row>
    <row r="5" spans="1:9" ht="15" customHeight="1">
      <c r="A5" s="1"/>
      <c r="B5" s="251" t="s">
        <v>156</v>
      </c>
      <c r="C5" s="262"/>
      <c r="D5" s="5"/>
      <c r="E5" s="6"/>
      <c r="F5" s="5"/>
      <c r="G5" s="5"/>
      <c r="H5" s="5"/>
      <c r="I5" s="6"/>
    </row>
    <row r="6" spans="1:9" ht="9" customHeight="1">
      <c r="A6" s="1"/>
      <c r="B6" s="258" t="s">
        <v>25</v>
      </c>
      <c r="C6" s="263"/>
      <c r="D6" s="71"/>
      <c r="E6" s="283"/>
      <c r="F6" s="71"/>
      <c r="G6" s="71"/>
      <c r="H6" s="71"/>
      <c r="I6" s="283"/>
    </row>
    <row r="7" spans="1:9" ht="15" customHeight="1">
      <c r="A7" s="11"/>
      <c r="B7" s="236" t="s">
        <v>2</v>
      </c>
      <c r="C7" s="240">
        <v>24</v>
      </c>
      <c r="D7" s="268">
        <v>1</v>
      </c>
      <c r="E7" s="269">
        <f>D7*C7</f>
        <v>24</v>
      </c>
      <c r="F7" s="268">
        <v>2</v>
      </c>
      <c r="G7" s="270">
        <f>F7*C7</f>
        <v>48</v>
      </c>
      <c r="H7" s="271">
        <f>G7-E7</f>
        <v>24</v>
      </c>
      <c r="I7" s="284">
        <f>H7/E7</f>
        <v>1</v>
      </c>
    </row>
    <row r="8" spans="1:9" ht="15" customHeight="1">
      <c r="A8" s="11"/>
      <c r="B8" s="123" t="s">
        <v>3</v>
      </c>
      <c r="C8" s="124">
        <v>24</v>
      </c>
      <c r="D8" s="264">
        <v>1</v>
      </c>
      <c r="E8" s="265">
        <f>D8*C8</f>
        <v>24</v>
      </c>
      <c r="F8" s="264">
        <v>2</v>
      </c>
      <c r="G8" s="266">
        <f>F8*C8</f>
        <v>48</v>
      </c>
      <c r="H8" s="267">
        <f>G8-E8</f>
        <v>24</v>
      </c>
      <c r="I8" s="285">
        <f>H8/E8</f>
        <v>1</v>
      </c>
    </row>
    <row r="9" spans="1:9" ht="15" customHeight="1" thickBot="1">
      <c r="A9" s="11"/>
      <c r="B9" s="236" t="s">
        <v>4</v>
      </c>
      <c r="C9" s="217">
        <v>24</v>
      </c>
      <c r="D9" s="268">
        <f>SUM(D7:D8)</f>
        <v>2</v>
      </c>
      <c r="E9" s="269">
        <f>D9*C9</f>
        <v>48</v>
      </c>
      <c r="F9" s="268">
        <f>SUM(F7:F8)</f>
        <v>4</v>
      </c>
      <c r="G9" s="270">
        <f>F9*C9</f>
        <v>96</v>
      </c>
      <c r="H9" s="271">
        <f>G9-E9</f>
        <v>48</v>
      </c>
      <c r="I9" s="286">
        <f>H9/E9</f>
        <v>1</v>
      </c>
    </row>
    <row r="10" spans="1:9" ht="9" customHeight="1" thickBot="1">
      <c r="A10" s="115"/>
      <c r="B10" s="259"/>
      <c r="C10" s="261"/>
      <c r="D10" s="260"/>
      <c r="E10" s="260"/>
      <c r="F10" s="117"/>
      <c r="G10" s="117"/>
      <c r="H10" s="117"/>
      <c r="I10" s="287"/>
    </row>
    <row r="11" spans="1:9" ht="15" customHeight="1">
      <c r="A11" s="164" t="s">
        <v>162</v>
      </c>
      <c r="B11" s="168" t="s">
        <v>26</v>
      </c>
      <c r="C11" s="302"/>
      <c r="D11" s="4"/>
      <c r="E11" s="6"/>
      <c r="F11" s="12"/>
      <c r="G11" s="13"/>
      <c r="H11" s="13"/>
      <c r="I11" s="3"/>
    </row>
    <row r="12" spans="1:9" ht="9" customHeight="1">
      <c r="A12" s="1"/>
      <c r="B12" s="55"/>
      <c r="C12" s="99"/>
      <c r="D12" s="4"/>
      <c r="E12" s="6"/>
      <c r="F12" s="12"/>
      <c r="G12" s="13"/>
      <c r="H12" s="13"/>
      <c r="I12" s="3"/>
    </row>
    <row r="13" spans="1:9" ht="13.5" customHeight="1">
      <c r="A13" s="1"/>
      <c r="B13" s="92" t="s">
        <v>161</v>
      </c>
      <c r="C13" s="91"/>
      <c r="D13" s="96"/>
      <c r="E13" s="9"/>
      <c r="F13" s="19"/>
      <c r="G13" s="8"/>
      <c r="H13" s="8"/>
      <c r="I13" s="85"/>
    </row>
    <row r="14" spans="1:9" ht="13.5" customHeight="1">
      <c r="A14" s="1"/>
      <c r="B14" s="93" t="s">
        <v>63</v>
      </c>
      <c r="C14" s="91">
        <v>24</v>
      </c>
      <c r="D14" s="165">
        <v>1</v>
      </c>
      <c r="E14" s="9">
        <f t="shared" ref="E14:E25" si="0">+D14*C14</f>
        <v>24</v>
      </c>
      <c r="F14" s="19">
        <v>2</v>
      </c>
      <c r="G14" s="8">
        <f>F14*C14</f>
        <v>48</v>
      </c>
      <c r="H14" s="70">
        <f t="shared" ref="H14:H25" si="1">G14-E14</f>
        <v>24</v>
      </c>
      <c r="I14" s="288">
        <f t="shared" ref="I14:I25" si="2">H14/E14</f>
        <v>1</v>
      </c>
    </row>
    <row r="15" spans="1:9" ht="13.5" customHeight="1">
      <c r="A15" s="1"/>
      <c r="B15" s="93" t="s">
        <v>11</v>
      </c>
      <c r="C15" s="91">
        <v>24</v>
      </c>
      <c r="D15" s="165">
        <v>1</v>
      </c>
      <c r="E15" s="9">
        <f t="shared" si="0"/>
        <v>24</v>
      </c>
      <c r="F15" s="19">
        <v>2</v>
      </c>
      <c r="G15" s="8">
        <f t="shared" ref="G15:G25" si="3">F15*C15</f>
        <v>48</v>
      </c>
      <c r="H15" s="70">
        <f t="shared" si="1"/>
        <v>24</v>
      </c>
      <c r="I15" s="288">
        <f t="shared" si="2"/>
        <v>1</v>
      </c>
    </row>
    <row r="16" spans="1:9" ht="13.5" customHeight="1">
      <c r="A16" s="1"/>
      <c r="B16" s="94" t="s">
        <v>71</v>
      </c>
      <c r="C16" s="91">
        <v>24</v>
      </c>
      <c r="D16" s="96">
        <v>1</v>
      </c>
      <c r="E16" s="9">
        <f t="shared" si="0"/>
        <v>24</v>
      </c>
      <c r="F16" s="19">
        <v>2</v>
      </c>
      <c r="G16" s="8">
        <f t="shared" si="3"/>
        <v>48</v>
      </c>
      <c r="H16" s="70">
        <f t="shared" si="1"/>
        <v>24</v>
      </c>
      <c r="I16" s="288">
        <f t="shared" si="2"/>
        <v>1</v>
      </c>
    </row>
    <row r="17" spans="1:9" ht="13.5" customHeight="1">
      <c r="A17" s="1"/>
      <c r="B17" s="95" t="s">
        <v>68</v>
      </c>
      <c r="C17" s="91">
        <v>24</v>
      </c>
      <c r="D17" s="96">
        <v>1</v>
      </c>
      <c r="E17" s="9">
        <f t="shared" si="0"/>
        <v>24</v>
      </c>
      <c r="F17" s="19">
        <v>2</v>
      </c>
      <c r="G17" s="8">
        <f t="shared" si="3"/>
        <v>48</v>
      </c>
      <c r="H17" s="70">
        <f t="shared" si="1"/>
        <v>24</v>
      </c>
      <c r="I17" s="288">
        <f t="shared" si="2"/>
        <v>1</v>
      </c>
    </row>
    <row r="18" spans="1:9" ht="13.5" customHeight="1">
      <c r="A18" s="1"/>
      <c r="B18" s="93" t="s">
        <v>12</v>
      </c>
      <c r="C18" s="91">
        <v>24</v>
      </c>
      <c r="D18" s="96">
        <v>1</v>
      </c>
      <c r="E18" s="9">
        <f t="shared" si="0"/>
        <v>24</v>
      </c>
      <c r="F18" s="19">
        <v>2</v>
      </c>
      <c r="G18" s="8">
        <f t="shared" si="3"/>
        <v>48</v>
      </c>
      <c r="H18" s="70">
        <f t="shared" si="1"/>
        <v>24</v>
      </c>
      <c r="I18" s="288">
        <f t="shared" si="2"/>
        <v>1</v>
      </c>
    </row>
    <row r="19" spans="1:9" ht="13.5" customHeight="1">
      <c r="A19" s="1"/>
      <c r="B19" s="93" t="s">
        <v>13</v>
      </c>
      <c r="C19" s="91">
        <v>2</v>
      </c>
      <c r="D19" s="96">
        <v>1</v>
      </c>
      <c r="E19" s="9">
        <f t="shared" si="0"/>
        <v>2</v>
      </c>
      <c r="F19" s="19">
        <v>2</v>
      </c>
      <c r="G19" s="8">
        <f t="shared" si="3"/>
        <v>4</v>
      </c>
      <c r="H19" s="70">
        <f t="shared" si="1"/>
        <v>2</v>
      </c>
      <c r="I19" s="288">
        <f t="shared" si="2"/>
        <v>1</v>
      </c>
    </row>
    <row r="20" spans="1:9" ht="13.5" customHeight="1">
      <c r="A20" s="1"/>
      <c r="B20" s="93" t="s">
        <v>69</v>
      </c>
      <c r="C20" s="91">
        <v>2</v>
      </c>
      <c r="D20" s="96">
        <v>1</v>
      </c>
      <c r="E20" s="9">
        <f t="shared" si="0"/>
        <v>2</v>
      </c>
      <c r="F20" s="19">
        <v>2</v>
      </c>
      <c r="G20" s="8">
        <f t="shared" si="3"/>
        <v>4</v>
      </c>
      <c r="H20" s="70">
        <f t="shared" si="1"/>
        <v>2</v>
      </c>
      <c r="I20" s="288">
        <f t="shared" si="2"/>
        <v>1</v>
      </c>
    </row>
    <row r="21" spans="1:9" ht="13.5" customHeight="1">
      <c r="A21" s="1"/>
      <c r="B21" s="93" t="s">
        <v>64</v>
      </c>
      <c r="C21" s="91">
        <v>2</v>
      </c>
      <c r="D21" s="96">
        <v>1</v>
      </c>
      <c r="E21" s="9">
        <f t="shared" si="0"/>
        <v>2</v>
      </c>
      <c r="F21" s="19">
        <v>2</v>
      </c>
      <c r="G21" s="8">
        <f t="shared" si="3"/>
        <v>4</v>
      </c>
      <c r="H21" s="70">
        <f t="shared" si="1"/>
        <v>2</v>
      </c>
      <c r="I21" s="288">
        <f t="shared" si="2"/>
        <v>1</v>
      </c>
    </row>
    <row r="22" spans="1:9" ht="13.5" customHeight="1">
      <c r="A22" s="1"/>
      <c r="B22" s="93" t="s">
        <v>65</v>
      </c>
      <c r="C22" s="91">
        <v>24</v>
      </c>
      <c r="D22" s="96">
        <v>1</v>
      </c>
      <c r="E22" s="9">
        <f t="shared" si="0"/>
        <v>24</v>
      </c>
      <c r="F22" s="19">
        <v>2</v>
      </c>
      <c r="G22" s="8">
        <f t="shared" si="3"/>
        <v>48</v>
      </c>
      <c r="H22" s="70">
        <f t="shared" si="1"/>
        <v>24</v>
      </c>
      <c r="I22" s="288">
        <f t="shared" si="2"/>
        <v>1</v>
      </c>
    </row>
    <row r="23" spans="1:9" ht="13.5" customHeight="1">
      <c r="A23" s="1"/>
      <c r="B23" s="93" t="s">
        <v>66</v>
      </c>
      <c r="C23" s="100">
        <v>24</v>
      </c>
      <c r="D23" s="97">
        <v>1</v>
      </c>
      <c r="E23" s="20">
        <f t="shared" si="0"/>
        <v>24</v>
      </c>
      <c r="F23" s="19">
        <v>2</v>
      </c>
      <c r="G23" s="8">
        <f t="shared" si="3"/>
        <v>48</v>
      </c>
      <c r="H23" s="70">
        <f t="shared" si="1"/>
        <v>24</v>
      </c>
      <c r="I23" s="288">
        <f t="shared" si="2"/>
        <v>1</v>
      </c>
    </row>
    <row r="24" spans="1:9" ht="13.5" customHeight="1">
      <c r="A24" s="1"/>
      <c r="B24" s="93" t="s">
        <v>67</v>
      </c>
      <c r="C24" s="101">
        <v>24</v>
      </c>
      <c r="D24" s="96">
        <v>1</v>
      </c>
      <c r="E24" s="21">
        <f t="shared" si="0"/>
        <v>24</v>
      </c>
      <c r="F24" s="19">
        <v>2</v>
      </c>
      <c r="G24" s="8">
        <f t="shared" si="3"/>
        <v>48</v>
      </c>
      <c r="H24" s="70">
        <f t="shared" si="1"/>
        <v>24</v>
      </c>
      <c r="I24" s="288">
        <f t="shared" si="2"/>
        <v>1</v>
      </c>
    </row>
    <row r="25" spans="1:9" ht="13.5" customHeight="1">
      <c r="A25" s="1"/>
      <c r="B25" s="83" t="s">
        <v>70</v>
      </c>
      <c r="C25" s="101">
        <v>24</v>
      </c>
      <c r="D25" s="96">
        <v>1</v>
      </c>
      <c r="E25" s="21">
        <f t="shared" si="0"/>
        <v>24</v>
      </c>
      <c r="F25" s="19">
        <v>2</v>
      </c>
      <c r="G25" s="8">
        <f t="shared" si="3"/>
        <v>48</v>
      </c>
      <c r="H25" s="70">
        <f t="shared" si="1"/>
        <v>24</v>
      </c>
      <c r="I25" s="288">
        <f t="shared" si="2"/>
        <v>1</v>
      </c>
    </row>
    <row r="26" spans="1:9" ht="13.5" customHeight="1">
      <c r="A26" s="1"/>
      <c r="B26" s="93" t="s">
        <v>29</v>
      </c>
      <c r="C26" s="101" t="s">
        <v>25</v>
      </c>
      <c r="D26" s="96" t="s">
        <v>25</v>
      </c>
      <c r="E26" s="21" t="s">
        <v>25</v>
      </c>
      <c r="F26" s="23" t="s">
        <v>25</v>
      </c>
      <c r="G26" s="8" t="s">
        <v>25</v>
      </c>
      <c r="H26" s="70" t="s">
        <v>25</v>
      </c>
      <c r="I26" s="288" t="s">
        <v>25</v>
      </c>
    </row>
    <row r="27" spans="1:9" ht="13.5" customHeight="1">
      <c r="A27" s="1"/>
      <c r="B27" s="227" t="s">
        <v>25</v>
      </c>
      <c r="C27" s="101">
        <v>24</v>
      </c>
      <c r="D27" s="96">
        <v>1</v>
      </c>
      <c r="E27" s="21">
        <f>+D27*C27</f>
        <v>24</v>
      </c>
      <c r="F27" s="19">
        <v>2</v>
      </c>
      <c r="G27" s="8">
        <f t="shared" ref="G27:G29" si="4">F27*C27</f>
        <v>48</v>
      </c>
      <c r="H27" s="70">
        <f>G27-E27</f>
        <v>24</v>
      </c>
      <c r="I27" s="288">
        <f>H27/E27</f>
        <v>1</v>
      </c>
    </row>
    <row r="28" spans="1:9" ht="13.5" customHeight="1">
      <c r="A28" s="1"/>
      <c r="B28" s="143"/>
      <c r="C28" s="102">
        <v>24</v>
      </c>
      <c r="D28" s="98">
        <v>1</v>
      </c>
      <c r="E28" s="41">
        <f>+D28*C28</f>
        <v>24</v>
      </c>
      <c r="F28" s="19">
        <v>2</v>
      </c>
      <c r="G28" s="8">
        <f t="shared" si="4"/>
        <v>48</v>
      </c>
      <c r="H28" s="70">
        <f>G28-E28</f>
        <v>24</v>
      </c>
      <c r="I28" s="288">
        <f>H28/E28</f>
        <v>1</v>
      </c>
    </row>
    <row r="29" spans="1:9" ht="13.5" customHeight="1">
      <c r="A29" s="1"/>
      <c r="B29" s="296"/>
      <c r="C29" s="102">
        <v>24</v>
      </c>
      <c r="D29" s="98">
        <v>1</v>
      </c>
      <c r="E29" s="41">
        <f>+D29*C29</f>
        <v>24</v>
      </c>
      <c r="F29" s="19">
        <v>2</v>
      </c>
      <c r="G29" s="8">
        <f t="shared" si="4"/>
        <v>48</v>
      </c>
      <c r="H29" s="70">
        <f>G29-E29</f>
        <v>24</v>
      </c>
      <c r="I29" s="288">
        <f>H29/E29</f>
        <v>1</v>
      </c>
    </row>
    <row r="30" spans="1:9" ht="13.5" customHeight="1">
      <c r="A30" s="1"/>
      <c r="B30" s="297" t="s">
        <v>73</v>
      </c>
      <c r="C30" s="303">
        <v>24</v>
      </c>
      <c r="D30" s="59">
        <f>E30/C30</f>
        <v>12.25</v>
      </c>
      <c r="E30" s="58">
        <f>SUM(E14:E29)</f>
        <v>294</v>
      </c>
      <c r="F30" s="59">
        <f>G30/C30</f>
        <v>24.5</v>
      </c>
      <c r="G30" s="61">
        <f>SUM(G14:G29)</f>
        <v>588</v>
      </c>
      <c r="H30" s="72">
        <f>G30-E30</f>
        <v>294</v>
      </c>
      <c r="I30" s="289">
        <f>H30/E30</f>
        <v>1</v>
      </c>
    </row>
    <row r="31" spans="1:9" s="44" customFormat="1" ht="13.5" customHeight="1">
      <c r="A31" s="43"/>
      <c r="B31" s="298"/>
      <c r="C31" s="304"/>
      <c r="D31" s="42"/>
      <c r="E31" s="45"/>
      <c r="F31" s="42"/>
      <c r="G31" s="46"/>
      <c r="H31" s="73"/>
      <c r="I31" s="290"/>
    </row>
    <row r="32" spans="1:9" ht="13.5" customHeight="1">
      <c r="A32" s="1"/>
      <c r="B32" s="55" t="s">
        <v>158</v>
      </c>
      <c r="C32" s="99"/>
      <c r="D32" s="4"/>
      <c r="E32" s="6"/>
      <c r="F32" s="12"/>
      <c r="G32" s="13"/>
      <c r="H32" s="71"/>
      <c r="I32" s="291"/>
    </row>
    <row r="33" spans="1:9" ht="13.5" customHeight="1">
      <c r="A33" s="1"/>
      <c r="B33" s="93" t="s">
        <v>6</v>
      </c>
      <c r="C33" s="91">
        <v>24</v>
      </c>
      <c r="D33" s="23">
        <v>1</v>
      </c>
      <c r="E33" s="9">
        <f t="shared" ref="E33:E41" si="5">+D33*C33</f>
        <v>24</v>
      </c>
      <c r="F33" s="19">
        <v>2</v>
      </c>
      <c r="G33" s="8">
        <f t="shared" ref="G33:G41" si="6">F33*C33</f>
        <v>48</v>
      </c>
      <c r="H33" s="70">
        <f t="shared" ref="H33:H41" si="7">G33-E33</f>
        <v>24</v>
      </c>
      <c r="I33" s="288">
        <f t="shared" ref="I33:I41" si="8">H33/E33</f>
        <v>1</v>
      </c>
    </row>
    <row r="34" spans="1:9" ht="13.5" customHeight="1">
      <c r="A34" s="1"/>
      <c r="B34" s="93" t="s">
        <v>7</v>
      </c>
      <c r="C34" s="91">
        <v>24</v>
      </c>
      <c r="D34" s="96">
        <v>1</v>
      </c>
      <c r="E34" s="9">
        <f t="shared" si="5"/>
        <v>24</v>
      </c>
      <c r="F34" s="19">
        <v>2</v>
      </c>
      <c r="G34" s="8">
        <f t="shared" si="6"/>
        <v>48</v>
      </c>
      <c r="H34" s="70">
        <f t="shared" si="7"/>
        <v>24</v>
      </c>
      <c r="I34" s="288">
        <f t="shared" si="8"/>
        <v>1</v>
      </c>
    </row>
    <row r="35" spans="1:9" ht="13.5" customHeight="1">
      <c r="A35" s="1"/>
      <c r="B35" s="93" t="s">
        <v>8</v>
      </c>
      <c r="C35" s="91">
        <v>24</v>
      </c>
      <c r="D35" s="96">
        <v>1</v>
      </c>
      <c r="E35" s="9">
        <f t="shared" si="5"/>
        <v>24</v>
      </c>
      <c r="F35" s="19">
        <v>2</v>
      </c>
      <c r="G35" s="8">
        <f t="shared" si="6"/>
        <v>48</v>
      </c>
      <c r="H35" s="70">
        <f t="shared" si="7"/>
        <v>24</v>
      </c>
      <c r="I35" s="288">
        <f t="shared" si="8"/>
        <v>1</v>
      </c>
    </row>
    <row r="36" spans="1:9" ht="13.5" customHeight="1">
      <c r="A36" s="1"/>
      <c r="B36" s="93" t="s">
        <v>9</v>
      </c>
      <c r="C36" s="101">
        <v>24</v>
      </c>
      <c r="D36" s="96">
        <v>1</v>
      </c>
      <c r="E36" s="21">
        <f t="shared" si="5"/>
        <v>24</v>
      </c>
      <c r="F36" s="19">
        <v>2</v>
      </c>
      <c r="G36" s="8">
        <f t="shared" si="6"/>
        <v>48</v>
      </c>
      <c r="H36" s="70">
        <f t="shared" si="7"/>
        <v>24</v>
      </c>
      <c r="I36" s="288">
        <f t="shared" si="8"/>
        <v>1</v>
      </c>
    </row>
    <row r="37" spans="1:9" ht="13.5" customHeight="1">
      <c r="A37" s="1"/>
      <c r="B37" s="93" t="s">
        <v>10</v>
      </c>
      <c r="C37" s="91">
        <v>24</v>
      </c>
      <c r="D37" s="96">
        <v>1</v>
      </c>
      <c r="E37" s="9">
        <f t="shared" si="5"/>
        <v>24</v>
      </c>
      <c r="F37" s="19">
        <v>2</v>
      </c>
      <c r="G37" s="8">
        <f t="shared" si="6"/>
        <v>48</v>
      </c>
      <c r="H37" s="70">
        <f t="shared" si="7"/>
        <v>24</v>
      </c>
      <c r="I37" s="288">
        <f t="shared" si="8"/>
        <v>1</v>
      </c>
    </row>
    <row r="38" spans="1:9" ht="13.5" customHeight="1">
      <c r="A38" s="1"/>
      <c r="B38" s="93" t="s">
        <v>14</v>
      </c>
      <c r="C38" s="91">
        <v>24</v>
      </c>
      <c r="D38" s="96">
        <v>1</v>
      </c>
      <c r="E38" s="9">
        <f t="shared" si="5"/>
        <v>24</v>
      </c>
      <c r="F38" s="19">
        <v>2</v>
      </c>
      <c r="G38" s="8">
        <f t="shared" si="6"/>
        <v>48</v>
      </c>
      <c r="H38" s="70">
        <f t="shared" si="7"/>
        <v>24</v>
      </c>
      <c r="I38" s="288">
        <f t="shared" si="8"/>
        <v>1</v>
      </c>
    </row>
    <row r="39" spans="1:9" ht="13.5" customHeight="1">
      <c r="A39" s="1"/>
      <c r="B39" s="38" t="s">
        <v>83</v>
      </c>
      <c r="C39" s="100">
        <v>2</v>
      </c>
      <c r="D39" s="97">
        <v>1</v>
      </c>
      <c r="E39" s="20">
        <f t="shared" si="5"/>
        <v>2</v>
      </c>
      <c r="F39" s="19">
        <v>2</v>
      </c>
      <c r="G39" s="8">
        <f t="shared" si="6"/>
        <v>4</v>
      </c>
      <c r="H39" s="70">
        <f t="shared" si="7"/>
        <v>2</v>
      </c>
      <c r="I39" s="288">
        <f t="shared" si="8"/>
        <v>1</v>
      </c>
    </row>
    <row r="40" spans="1:9" ht="13.5" customHeight="1">
      <c r="A40" s="1"/>
      <c r="B40" s="93" t="s">
        <v>61</v>
      </c>
      <c r="C40" s="101">
        <v>24</v>
      </c>
      <c r="D40" s="96">
        <v>1</v>
      </c>
      <c r="E40" s="21">
        <f t="shared" si="5"/>
        <v>24</v>
      </c>
      <c r="F40" s="19">
        <v>2</v>
      </c>
      <c r="G40" s="8">
        <f t="shared" si="6"/>
        <v>48</v>
      </c>
      <c r="H40" s="70">
        <f t="shared" si="7"/>
        <v>24</v>
      </c>
      <c r="I40" s="288">
        <f t="shared" si="8"/>
        <v>1</v>
      </c>
    </row>
    <row r="41" spans="1:9" ht="13.5" customHeight="1">
      <c r="A41" s="1"/>
      <c r="B41" s="93" t="s">
        <v>23</v>
      </c>
      <c r="C41" s="91">
        <v>24</v>
      </c>
      <c r="D41" s="96">
        <v>1</v>
      </c>
      <c r="E41" s="9">
        <f t="shared" si="5"/>
        <v>24</v>
      </c>
      <c r="F41" s="19">
        <v>2</v>
      </c>
      <c r="G41" s="8">
        <f t="shared" si="6"/>
        <v>48</v>
      </c>
      <c r="H41" s="70">
        <f t="shared" si="7"/>
        <v>24</v>
      </c>
      <c r="I41" s="288">
        <f t="shared" si="8"/>
        <v>1</v>
      </c>
    </row>
    <row r="42" spans="1:9" ht="13.5" customHeight="1">
      <c r="A42" s="1"/>
      <c r="B42" s="38" t="s">
        <v>62</v>
      </c>
      <c r="C42" s="100" t="s">
        <v>25</v>
      </c>
      <c r="D42" s="97" t="s">
        <v>25</v>
      </c>
      <c r="E42" s="20" t="s">
        <v>25</v>
      </c>
      <c r="F42" s="22" t="s">
        <v>25</v>
      </c>
      <c r="G42" s="8" t="s">
        <v>25</v>
      </c>
      <c r="H42" s="70" t="s">
        <v>25</v>
      </c>
      <c r="I42" s="288" t="s">
        <v>25</v>
      </c>
    </row>
    <row r="43" spans="1:9" ht="13.5" customHeight="1">
      <c r="A43" s="1"/>
      <c r="B43" s="93" t="s">
        <v>25</v>
      </c>
      <c r="C43" s="101">
        <v>24</v>
      </c>
      <c r="D43" s="96">
        <v>1</v>
      </c>
      <c r="E43" s="21">
        <f>+D43*C43</f>
        <v>24</v>
      </c>
      <c r="F43" s="19">
        <v>2</v>
      </c>
      <c r="G43" s="8">
        <f t="shared" ref="G43:G45" si="9">F43*C43</f>
        <v>48</v>
      </c>
      <c r="H43" s="70">
        <f>G43-E43</f>
        <v>24</v>
      </c>
      <c r="I43" s="288">
        <f>H43/E43</f>
        <v>1</v>
      </c>
    </row>
    <row r="44" spans="1:9" ht="13.5" customHeight="1">
      <c r="A44" s="1"/>
      <c r="B44" s="93" t="s">
        <v>25</v>
      </c>
      <c r="C44" s="91">
        <v>24</v>
      </c>
      <c r="D44" s="96">
        <v>1</v>
      </c>
      <c r="E44" s="9">
        <f>+D44*C44</f>
        <v>24</v>
      </c>
      <c r="F44" s="19">
        <v>2</v>
      </c>
      <c r="G44" s="8">
        <f t="shared" si="9"/>
        <v>48</v>
      </c>
      <c r="H44" s="70">
        <f>G44-E44</f>
        <v>24</v>
      </c>
      <c r="I44" s="288">
        <f>H44/E44</f>
        <v>1</v>
      </c>
    </row>
    <row r="45" spans="1:9" ht="13.5" customHeight="1">
      <c r="A45" s="1"/>
      <c r="B45" s="93" t="s">
        <v>25</v>
      </c>
      <c r="C45" s="101">
        <v>24</v>
      </c>
      <c r="D45" s="96">
        <v>1</v>
      </c>
      <c r="E45" s="21">
        <f>+D45*C45</f>
        <v>24</v>
      </c>
      <c r="F45" s="19">
        <v>2</v>
      </c>
      <c r="G45" s="8">
        <f t="shared" si="9"/>
        <v>48</v>
      </c>
      <c r="H45" s="70">
        <f>G45-E45</f>
        <v>24</v>
      </c>
      <c r="I45" s="288">
        <f>H45/E45</f>
        <v>1</v>
      </c>
    </row>
    <row r="46" spans="1:9" s="51" customFormat="1" ht="13.5" customHeight="1">
      <c r="A46" s="49"/>
      <c r="B46" s="299" t="s">
        <v>74</v>
      </c>
      <c r="C46" s="303">
        <v>24</v>
      </c>
      <c r="D46" s="59">
        <f>E46/C46</f>
        <v>11.083333333333334</v>
      </c>
      <c r="E46" s="58">
        <f>SUM(E33:E45)</f>
        <v>266</v>
      </c>
      <c r="F46" s="59">
        <f>G46/C46</f>
        <v>22.166666666666668</v>
      </c>
      <c r="G46" s="60">
        <f>SUM(G33:G45)</f>
        <v>532</v>
      </c>
      <c r="H46" s="74">
        <f>G46-E46</f>
        <v>266</v>
      </c>
      <c r="I46" s="289">
        <f>H46/E46</f>
        <v>1</v>
      </c>
    </row>
    <row r="47" spans="1:9" s="51" customFormat="1" ht="9" customHeight="1">
      <c r="A47" s="49"/>
      <c r="B47" s="300"/>
      <c r="C47" s="305"/>
      <c r="D47" s="48"/>
      <c r="E47" s="47"/>
      <c r="F47" s="48"/>
      <c r="G47" s="52"/>
      <c r="H47" s="75"/>
      <c r="I47" s="292"/>
    </row>
    <row r="48" spans="1:9" ht="15" customHeight="1" thickBot="1">
      <c r="A48" s="1"/>
      <c r="B48" s="238" t="s">
        <v>72</v>
      </c>
      <c r="C48" s="217">
        <v>24</v>
      </c>
      <c r="D48" s="301">
        <f>E48/C48</f>
        <v>23.333333333333332</v>
      </c>
      <c r="E48" s="273">
        <f>E30+E46</f>
        <v>560</v>
      </c>
      <c r="F48" s="274">
        <f>G48/C48</f>
        <v>46.666666666666664</v>
      </c>
      <c r="G48" s="275">
        <f>G30+G46</f>
        <v>1120</v>
      </c>
      <c r="H48" s="276">
        <f>G48-E48</f>
        <v>560</v>
      </c>
      <c r="I48" s="293">
        <f>H48/E48</f>
        <v>1</v>
      </c>
    </row>
    <row r="49" spans="1:9" ht="9" customHeight="1" thickBot="1">
      <c r="A49" s="115"/>
      <c r="B49" s="259"/>
      <c r="C49" s="261"/>
      <c r="D49" s="260"/>
      <c r="E49" s="260"/>
      <c r="F49" s="117"/>
      <c r="G49" s="117"/>
      <c r="H49" s="117"/>
      <c r="I49" s="287"/>
    </row>
    <row r="50" spans="1:9" ht="15" customHeight="1">
      <c r="A50" s="62" t="s">
        <v>15</v>
      </c>
      <c r="B50" s="306" t="s">
        <v>16</v>
      </c>
      <c r="C50" s="210">
        <v>24</v>
      </c>
      <c r="D50" s="301">
        <f>E50/C50</f>
        <v>24.333333333333332</v>
      </c>
      <c r="E50" s="277">
        <f>E7+E48</f>
        <v>584</v>
      </c>
      <c r="F50" s="274">
        <f>G50/C50</f>
        <v>48.666666666666664</v>
      </c>
      <c r="G50" s="278">
        <f>G7+G48</f>
        <v>1168</v>
      </c>
      <c r="H50" s="279">
        <f>G50-E50</f>
        <v>584</v>
      </c>
      <c r="I50" s="293">
        <f>H50/E50</f>
        <v>1</v>
      </c>
    </row>
    <row r="51" spans="1:9" ht="15" customHeight="1" thickBot="1">
      <c r="A51" s="63" t="s">
        <v>17</v>
      </c>
      <c r="B51" s="216" t="s">
        <v>18</v>
      </c>
      <c r="C51" s="217">
        <v>24</v>
      </c>
      <c r="D51" s="301">
        <f>E51/C51</f>
        <v>25.333333333333332</v>
      </c>
      <c r="E51" s="280">
        <f>E9+E48</f>
        <v>608</v>
      </c>
      <c r="F51" s="274">
        <f>G51/C51</f>
        <v>50.666666666666664</v>
      </c>
      <c r="G51" s="281">
        <f>G9+G48</f>
        <v>1216</v>
      </c>
      <c r="H51" s="282">
        <f>G51-E51</f>
        <v>608</v>
      </c>
      <c r="I51" s="294">
        <f>H51/E51</f>
        <v>1</v>
      </c>
    </row>
    <row r="52" spans="1:9" ht="9" customHeight="1" thickBot="1">
      <c r="A52" s="115"/>
      <c r="B52" s="26"/>
      <c r="C52" s="26"/>
      <c r="D52" s="27"/>
      <c r="E52" s="27"/>
      <c r="F52" s="27"/>
      <c r="G52" s="27"/>
      <c r="H52" s="27"/>
      <c r="I52" s="295"/>
    </row>
    <row r="53" spans="1:9" ht="15">
      <c r="A53" s="28" t="s">
        <v>19</v>
      </c>
      <c r="B53" s="272" t="s">
        <v>129</v>
      </c>
      <c r="C53" s="110"/>
      <c r="D53" s="634" t="s">
        <v>20</v>
      </c>
      <c r="E53" s="635"/>
      <c r="F53" s="634" t="s">
        <v>21</v>
      </c>
      <c r="G53" s="640"/>
      <c r="H53" s="634"/>
      <c r="I53" s="714"/>
    </row>
    <row r="54" spans="1:9" ht="13.5" customHeight="1">
      <c r="A54" s="1"/>
      <c r="B54" s="109" t="s">
        <v>224</v>
      </c>
      <c r="C54" s="29"/>
      <c r="D54" s="636">
        <f>'UnderGrad&amp;GradPeerLimits'!$B$17</f>
        <v>8304</v>
      </c>
      <c r="E54" s="637"/>
      <c r="F54" s="636">
        <f>'UnderGrad&amp;GradPeerLimits'!$D$17</f>
        <v>15572</v>
      </c>
      <c r="G54" s="656"/>
      <c r="H54" s="636"/>
      <c r="I54" s="710"/>
    </row>
    <row r="55" spans="1:9" ht="13.5" customHeight="1">
      <c r="A55" s="1"/>
      <c r="B55" s="109" t="s">
        <v>223</v>
      </c>
      <c r="C55" s="86"/>
      <c r="D55" s="638">
        <f>G50</f>
        <v>1168</v>
      </c>
      <c r="E55" s="639"/>
      <c r="F55" s="638">
        <f>G51</f>
        <v>1216</v>
      </c>
      <c r="G55" s="656"/>
      <c r="H55" s="638"/>
      <c r="I55" s="710"/>
    </row>
    <row r="56" spans="1:9" ht="13.5" customHeight="1">
      <c r="A56" s="1"/>
      <c r="B56" s="109" t="s">
        <v>28</v>
      </c>
      <c r="C56" s="87"/>
      <c r="D56" s="638">
        <f>D54-D55</f>
        <v>7136</v>
      </c>
      <c r="E56" s="639"/>
      <c r="F56" s="638">
        <f>F54-F55</f>
        <v>14356</v>
      </c>
      <c r="G56" s="656"/>
      <c r="H56" s="638" t="s">
        <v>25</v>
      </c>
      <c r="I56" s="710"/>
    </row>
    <row r="57" spans="1:9" ht="13.5" customHeight="1">
      <c r="A57" s="1"/>
      <c r="B57" s="56" t="s">
        <v>27</v>
      </c>
      <c r="C57" s="92"/>
      <c r="D57" s="643">
        <f>D55/D54</f>
        <v>0.14065510597302505</v>
      </c>
      <c r="E57" s="670"/>
      <c r="F57" s="643">
        <f>F55/F54</f>
        <v>7.8088877472386339E-2</v>
      </c>
      <c r="G57" s="656"/>
      <c r="H57" s="643" t="s">
        <v>25</v>
      </c>
      <c r="I57" s="710"/>
    </row>
    <row r="58" spans="1:9" ht="13.5" customHeight="1" thickBot="1">
      <c r="A58" s="40"/>
      <c r="B58" s="64" t="s">
        <v>258</v>
      </c>
      <c r="C58" s="108"/>
      <c r="D58" s="671">
        <f>I50</f>
        <v>1</v>
      </c>
      <c r="E58" s="672"/>
      <c r="F58" s="657">
        <f>I51</f>
        <v>1</v>
      </c>
      <c r="G58" s="658"/>
      <c r="H58" s="657" t="s">
        <v>25</v>
      </c>
      <c r="I58" s="711"/>
    </row>
    <row r="59" spans="1:9" ht="15.75">
      <c r="A59" s="629" t="s">
        <v>149</v>
      </c>
      <c r="B59" s="629"/>
      <c r="C59" s="629"/>
      <c r="D59" s="629"/>
      <c r="E59" s="629"/>
      <c r="F59" s="629"/>
      <c r="G59" s="629"/>
      <c r="H59" s="629"/>
      <c r="I59" s="629"/>
    </row>
    <row r="60" spans="1:9" ht="30" customHeight="1">
      <c r="A60" s="654" t="s">
        <v>150</v>
      </c>
      <c r="B60" s="654"/>
      <c r="C60" s="654"/>
      <c r="D60" s="654"/>
      <c r="E60" s="654"/>
      <c r="F60" s="654"/>
      <c r="G60" s="654"/>
      <c r="H60" s="654"/>
      <c r="I60" s="654"/>
    </row>
    <row r="63" spans="1:9" ht="29.25" customHeight="1"/>
  </sheetData>
  <mergeCells count="26">
    <mergeCell ref="F3:I3"/>
    <mergeCell ref="D53:E53"/>
    <mergeCell ref="F53:G53"/>
    <mergeCell ref="H53:I53"/>
    <mergeCell ref="A1:D1"/>
    <mergeCell ref="B3:B4"/>
    <mergeCell ref="A3:A4"/>
    <mergeCell ref="C3:C4"/>
    <mergeCell ref="D3:E3"/>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A59:I59"/>
    <mergeCell ref="A60:I60"/>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&amp;11FY19 Tuition and Mandatory Fee Request&amp;R&amp;"Times New Roman,Bold Italic"Regional University
Graduate</oddHeader>
    <oddFooter>&amp;L&amp;"Times New Roman,Italic"&amp;D&amp;R&amp;"Times New Roman,Italic"&amp;A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FFFF00"/>
  </sheetPr>
  <dimension ref="A1:I63"/>
  <sheetViews>
    <sheetView showGridLines="0" zoomScale="115" zoomScaleNormal="115" workbookViewId="0">
      <selection sqref="A1:D1"/>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673" t="s">
        <v>130</v>
      </c>
      <c r="B1" s="713"/>
      <c r="C1" s="713"/>
      <c r="D1" s="713"/>
      <c r="E1" s="228" t="s">
        <v>134</v>
      </c>
      <c r="F1" s="228"/>
      <c r="G1" s="228"/>
      <c r="H1" s="228"/>
      <c r="I1" s="34"/>
    </row>
    <row r="2" spans="1:9" ht="12" customHeight="1" thickBot="1"/>
    <row r="3" spans="1:9" ht="14.25" customHeight="1">
      <c r="A3" s="716" t="s">
        <v>0</v>
      </c>
      <c r="B3" s="668" t="s">
        <v>157</v>
      </c>
      <c r="C3" s="689" t="s">
        <v>76</v>
      </c>
      <c r="D3" s="631" t="s">
        <v>253</v>
      </c>
      <c r="E3" s="655"/>
      <c r="F3" s="631" t="s">
        <v>216</v>
      </c>
      <c r="G3" s="632"/>
      <c r="H3" s="633"/>
      <c r="I3" s="712"/>
    </row>
    <row r="4" spans="1:9" ht="42.75" customHeight="1" thickBot="1">
      <c r="A4" s="717"/>
      <c r="B4" s="669"/>
      <c r="C4" s="690"/>
      <c r="D4" s="33" t="s">
        <v>254</v>
      </c>
      <c r="E4" s="32" t="s">
        <v>85</v>
      </c>
      <c r="F4" s="105" t="s">
        <v>218</v>
      </c>
      <c r="G4" s="104" t="s">
        <v>85</v>
      </c>
      <c r="H4" s="104" t="s">
        <v>255</v>
      </c>
      <c r="I4" s="32" t="s">
        <v>256</v>
      </c>
    </row>
    <row r="5" spans="1:9" ht="15" customHeight="1">
      <c r="A5" s="1"/>
      <c r="B5" s="251" t="s">
        <v>156</v>
      </c>
      <c r="C5" s="262"/>
      <c r="D5" s="5"/>
      <c r="E5" s="6"/>
      <c r="F5" s="5"/>
      <c r="G5" s="5"/>
      <c r="H5" s="5"/>
      <c r="I5" s="6"/>
    </row>
    <row r="6" spans="1:9" ht="9" customHeight="1">
      <c r="A6" s="1"/>
      <c r="B6" s="258" t="s">
        <v>25</v>
      </c>
      <c r="C6" s="263"/>
      <c r="D6" s="71"/>
      <c r="E6" s="283"/>
      <c r="F6" s="71"/>
      <c r="G6" s="71"/>
      <c r="H6" s="71"/>
      <c r="I6" s="283"/>
    </row>
    <row r="7" spans="1:9" ht="15" customHeight="1">
      <c r="A7" s="11"/>
      <c r="B7" s="236" t="s">
        <v>2</v>
      </c>
      <c r="C7" s="240">
        <v>24</v>
      </c>
      <c r="D7" s="268">
        <v>1</v>
      </c>
      <c r="E7" s="269">
        <f>D7*C7</f>
        <v>24</v>
      </c>
      <c r="F7" s="268">
        <v>2</v>
      </c>
      <c r="G7" s="270">
        <f>F7*C7</f>
        <v>48</v>
      </c>
      <c r="H7" s="271">
        <f>G7-E7</f>
        <v>24</v>
      </c>
      <c r="I7" s="284">
        <f>H7/E7</f>
        <v>1</v>
      </c>
    </row>
    <row r="8" spans="1:9" ht="15" customHeight="1">
      <c r="A8" s="11"/>
      <c r="B8" s="123" t="s">
        <v>3</v>
      </c>
      <c r="C8" s="124">
        <v>24</v>
      </c>
      <c r="D8" s="264">
        <v>1</v>
      </c>
      <c r="E8" s="265">
        <f>D8*C8</f>
        <v>24</v>
      </c>
      <c r="F8" s="264">
        <v>2</v>
      </c>
      <c r="G8" s="266">
        <f>F8*C8</f>
        <v>48</v>
      </c>
      <c r="H8" s="267">
        <f>G8-E8</f>
        <v>24</v>
      </c>
      <c r="I8" s="285">
        <f>H8/E8</f>
        <v>1</v>
      </c>
    </row>
    <row r="9" spans="1:9" ht="15" customHeight="1" thickBot="1">
      <c r="A9" s="11"/>
      <c r="B9" s="236" t="s">
        <v>4</v>
      </c>
      <c r="C9" s="217">
        <v>24</v>
      </c>
      <c r="D9" s="268">
        <f>SUM(D7:D8)</f>
        <v>2</v>
      </c>
      <c r="E9" s="269">
        <f>D9*C9</f>
        <v>48</v>
      </c>
      <c r="F9" s="268">
        <f>SUM(F7:F8)</f>
        <v>4</v>
      </c>
      <c r="G9" s="270">
        <f>F9*C9</f>
        <v>96</v>
      </c>
      <c r="H9" s="271">
        <f>G9-E9</f>
        <v>48</v>
      </c>
      <c r="I9" s="286">
        <f>H9/E9</f>
        <v>1</v>
      </c>
    </row>
    <row r="10" spans="1:9" ht="9" customHeight="1" thickBot="1">
      <c r="A10" s="115"/>
      <c r="B10" s="259"/>
      <c r="C10" s="261"/>
      <c r="D10" s="260"/>
      <c r="E10" s="260"/>
      <c r="F10" s="117"/>
      <c r="G10" s="117"/>
      <c r="H10" s="117"/>
      <c r="I10" s="287"/>
    </row>
    <row r="11" spans="1:9" ht="15" customHeight="1">
      <c r="A11" s="17" t="s">
        <v>160</v>
      </c>
      <c r="B11" s="168" t="s">
        <v>26</v>
      </c>
      <c r="C11" s="302"/>
      <c r="D11" s="4"/>
      <c r="E11" s="6"/>
      <c r="F11" s="12"/>
      <c r="G11" s="13"/>
      <c r="H11" s="13"/>
      <c r="I11" s="3"/>
    </row>
    <row r="12" spans="1:9" ht="9" customHeight="1">
      <c r="A12" s="1"/>
      <c r="B12" s="55"/>
      <c r="C12" s="99"/>
      <c r="D12" s="4"/>
      <c r="E12" s="6"/>
      <c r="F12" s="12"/>
      <c r="G12" s="13"/>
      <c r="H12" s="13"/>
      <c r="I12" s="3"/>
    </row>
    <row r="13" spans="1:9" ht="13.5" customHeight="1">
      <c r="A13" s="1"/>
      <c r="B13" s="92" t="s">
        <v>161</v>
      </c>
      <c r="C13" s="91"/>
      <c r="D13" s="96"/>
      <c r="E13" s="9"/>
      <c r="F13" s="19"/>
      <c r="G13" s="8"/>
      <c r="H13" s="8"/>
      <c r="I13" s="85"/>
    </row>
    <row r="14" spans="1:9" ht="13.5" customHeight="1">
      <c r="A14" s="1"/>
      <c r="B14" s="93" t="s">
        <v>63</v>
      </c>
      <c r="C14" s="91">
        <v>24</v>
      </c>
      <c r="D14" s="165">
        <v>1</v>
      </c>
      <c r="E14" s="9">
        <f>D14*C14</f>
        <v>24</v>
      </c>
      <c r="F14" s="19">
        <v>2</v>
      </c>
      <c r="G14" s="8">
        <f>F14*C14</f>
        <v>48</v>
      </c>
      <c r="H14" s="70">
        <f t="shared" ref="H14:H25" si="0">G14-E14</f>
        <v>24</v>
      </c>
      <c r="I14" s="288">
        <f t="shared" ref="I14:I25" si="1">H14/E14</f>
        <v>1</v>
      </c>
    </row>
    <row r="15" spans="1:9" ht="13.5" customHeight="1">
      <c r="A15" s="1"/>
      <c r="B15" s="93" t="s">
        <v>11</v>
      </c>
      <c r="C15" s="91">
        <v>24</v>
      </c>
      <c r="D15" s="165">
        <v>1</v>
      </c>
      <c r="E15" s="9">
        <f t="shared" ref="E15:E25" si="2">D15*C15</f>
        <v>24</v>
      </c>
      <c r="F15" s="19">
        <v>2</v>
      </c>
      <c r="G15" s="8">
        <f t="shared" ref="G15:G25" si="3">F15*C15</f>
        <v>48</v>
      </c>
      <c r="H15" s="70">
        <f t="shared" si="0"/>
        <v>24</v>
      </c>
      <c r="I15" s="288">
        <f t="shared" si="1"/>
        <v>1</v>
      </c>
    </row>
    <row r="16" spans="1:9" ht="13.5" customHeight="1">
      <c r="A16" s="1"/>
      <c r="B16" s="94" t="s">
        <v>71</v>
      </c>
      <c r="C16" s="91">
        <v>24</v>
      </c>
      <c r="D16" s="96">
        <v>1</v>
      </c>
      <c r="E16" s="9">
        <f t="shared" si="2"/>
        <v>24</v>
      </c>
      <c r="F16" s="19">
        <v>2</v>
      </c>
      <c r="G16" s="8">
        <f t="shared" si="3"/>
        <v>48</v>
      </c>
      <c r="H16" s="70">
        <f t="shared" si="0"/>
        <v>24</v>
      </c>
      <c r="I16" s="288">
        <f t="shared" si="1"/>
        <v>1</v>
      </c>
    </row>
    <row r="17" spans="1:9" ht="13.5" customHeight="1">
      <c r="A17" s="1"/>
      <c r="B17" s="95" t="s">
        <v>68</v>
      </c>
      <c r="C17" s="91">
        <v>24</v>
      </c>
      <c r="D17" s="96">
        <v>1</v>
      </c>
      <c r="E17" s="9">
        <f t="shared" si="2"/>
        <v>24</v>
      </c>
      <c r="F17" s="19">
        <v>2</v>
      </c>
      <c r="G17" s="8">
        <f t="shared" si="3"/>
        <v>48</v>
      </c>
      <c r="H17" s="70">
        <f t="shared" si="0"/>
        <v>24</v>
      </c>
      <c r="I17" s="288">
        <f t="shared" si="1"/>
        <v>1</v>
      </c>
    </row>
    <row r="18" spans="1:9" ht="13.5" customHeight="1">
      <c r="A18" s="1"/>
      <c r="B18" s="93" t="s">
        <v>12</v>
      </c>
      <c r="C18" s="91">
        <v>24</v>
      </c>
      <c r="D18" s="96">
        <v>1</v>
      </c>
      <c r="E18" s="9">
        <f t="shared" si="2"/>
        <v>24</v>
      </c>
      <c r="F18" s="19">
        <v>2</v>
      </c>
      <c r="G18" s="8">
        <f t="shared" si="3"/>
        <v>48</v>
      </c>
      <c r="H18" s="70">
        <f t="shared" si="0"/>
        <v>24</v>
      </c>
      <c r="I18" s="288">
        <f t="shared" si="1"/>
        <v>1</v>
      </c>
    </row>
    <row r="19" spans="1:9" ht="13.5" customHeight="1">
      <c r="A19" s="1"/>
      <c r="B19" s="93" t="s">
        <v>13</v>
      </c>
      <c r="C19" s="91">
        <v>2</v>
      </c>
      <c r="D19" s="96">
        <v>1</v>
      </c>
      <c r="E19" s="9">
        <f t="shared" si="2"/>
        <v>2</v>
      </c>
      <c r="F19" s="19">
        <v>2</v>
      </c>
      <c r="G19" s="8">
        <f t="shared" si="3"/>
        <v>4</v>
      </c>
      <c r="H19" s="70">
        <f t="shared" si="0"/>
        <v>2</v>
      </c>
      <c r="I19" s="288">
        <f t="shared" si="1"/>
        <v>1</v>
      </c>
    </row>
    <row r="20" spans="1:9" ht="13.5" customHeight="1">
      <c r="A20" s="1"/>
      <c r="B20" s="93" t="s">
        <v>69</v>
      </c>
      <c r="C20" s="91">
        <v>2</v>
      </c>
      <c r="D20" s="96">
        <v>1</v>
      </c>
      <c r="E20" s="9">
        <f t="shared" si="2"/>
        <v>2</v>
      </c>
      <c r="F20" s="19">
        <v>2</v>
      </c>
      <c r="G20" s="8">
        <f t="shared" si="3"/>
        <v>4</v>
      </c>
      <c r="H20" s="70">
        <f t="shared" si="0"/>
        <v>2</v>
      </c>
      <c r="I20" s="288">
        <f t="shared" si="1"/>
        <v>1</v>
      </c>
    </row>
    <row r="21" spans="1:9" ht="13.5" customHeight="1">
      <c r="A21" s="1"/>
      <c r="B21" s="93" t="s">
        <v>64</v>
      </c>
      <c r="C21" s="91">
        <v>2</v>
      </c>
      <c r="D21" s="96">
        <v>1</v>
      </c>
      <c r="E21" s="9">
        <f t="shared" si="2"/>
        <v>2</v>
      </c>
      <c r="F21" s="19">
        <v>2</v>
      </c>
      <c r="G21" s="8">
        <f t="shared" si="3"/>
        <v>4</v>
      </c>
      <c r="H21" s="70">
        <f t="shared" si="0"/>
        <v>2</v>
      </c>
      <c r="I21" s="288">
        <f t="shared" si="1"/>
        <v>1</v>
      </c>
    </row>
    <row r="22" spans="1:9" ht="13.5" customHeight="1">
      <c r="A22" s="1"/>
      <c r="B22" s="93" t="s">
        <v>65</v>
      </c>
      <c r="C22" s="91">
        <v>24</v>
      </c>
      <c r="D22" s="96">
        <v>1</v>
      </c>
      <c r="E22" s="9">
        <f t="shared" si="2"/>
        <v>24</v>
      </c>
      <c r="F22" s="19">
        <v>2</v>
      </c>
      <c r="G22" s="8">
        <f t="shared" si="3"/>
        <v>48</v>
      </c>
      <c r="H22" s="70">
        <f t="shared" si="0"/>
        <v>24</v>
      </c>
      <c r="I22" s="288">
        <f t="shared" si="1"/>
        <v>1</v>
      </c>
    </row>
    <row r="23" spans="1:9" ht="13.5" customHeight="1">
      <c r="A23" s="1"/>
      <c r="B23" s="93" t="s">
        <v>66</v>
      </c>
      <c r="C23" s="100">
        <v>24</v>
      </c>
      <c r="D23" s="97">
        <v>1</v>
      </c>
      <c r="E23" s="9">
        <f t="shared" si="2"/>
        <v>24</v>
      </c>
      <c r="F23" s="19">
        <v>2</v>
      </c>
      <c r="G23" s="8">
        <f t="shared" si="3"/>
        <v>48</v>
      </c>
      <c r="H23" s="70">
        <f t="shared" si="0"/>
        <v>24</v>
      </c>
      <c r="I23" s="288">
        <f t="shared" si="1"/>
        <v>1</v>
      </c>
    </row>
    <row r="24" spans="1:9" ht="13.5" customHeight="1">
      <c r="A24" s="1"/>
      <c r="B24" s="93" t="s">
        <v>67</v>
      </c>
      <c r="C24" s="101">
        <v>24</v>
      </c>
      <c r="D24" s="96">
        <v>1</v>
      </c>
      <c r="E24" s="9">
        <f t="shared" si="2"/>
        <v>24</v>
      </c>
      <c r="F24" s="19">
        <v>2</v>
      </c>
      <c r="G24" s="8">
        <f t="shared" si="3"/>
        <v>48</v>
      </c>
      <c r="H24" s="70">
        <f t="shared" si="0"/>
        <v>24</v>
      </c>
      <c r="I24" s="288">
        <f t="shared" si="1"/>
        <v>1</v>
      </c>
    </row>
    <row r="25" spans="1:9" ht="13.5" customHeight="1">
      <c r="A25" s="1"/>
      <c r="B25" s="83" t="s">
        <v>70</v>
      </c>
      <c r="C25" s="101">
        <v>24</v>
      </c>
      <c r="D25" s="96">
        <v>1</v>
      </c>
      <c r="E25" s="9">
        <f t="shared" si="2"/>
        <v>24</v>
      </c>
      <c r="F25" s="19">
        <v>2</v>
      </c>
      <c r="G25" s="8">
        <f t="shared" si="3"/>
        <v>48</v>
      </c>
      <c r="H25" s="70">
        <f t="shared" si="0"/>
        <v>24</v>
      </c>
      <c r="I25" s="288">
        <f t="shared" si="1"/>
        <v>1</v>
      </c>
    </row>
    <row r="26" spans="1:9" ht="13.5" customHeight="1">
      <c r="A26" s="1"/>
      <c r="B26" s="93" t="s">
        <v>29</v>
      </c>
      <c r="C26" s="101" t="s">
        <v>25</v>
      </c>
      <c r="D26" s="96" t="s">
        <v>25</v>
      </c>
      <c r="E26" s="21" t="s">
        <v>25</v>
      </c>
      <c r="F26" s="23" t="s">
        <v>25</v>
      </c>
      <c r="G26" s="8" t="s">
        <v>25</v>
      </c>
      <c r="H26" s="70" t="s">
        <v>25</v>
      </c>
      <c r="I26" s="288" t="s">
        <v>25</v>
      </c>
    </row>
    <row r="27" spans="1:9" ht="13.5" customHeight="1">
      <c r="A27" s="1"/>
      <c r="B27" s="227" t="s">
        <v>25</v>
      </c>
      <c r="C27" s="101">
        <v>24</v>
      </c>
      <c r="D27" s="96">
        <v>1</v>
      </c>
      <c r="E27" s="9">
        <f t="shared" ref="E27:E29" si="4">D27*C27</f>
        <v>24</v>
      </c>
      <c r="F27" s="19">
        <v>2</v>
      </c>
      <c r="G27" s="8">
        <f t="shared" ref="G27:G29" si="5">F27*C27</f>
        <v>48</v>
      </c>
      <c r="H27" s="70">
        <f>G27-E27</f>
        <v>24</v>
      </c>
      <c r="I27" s="288">
        <f>H27/E27</f>
        <v>1</v>
      </c>
    </row>
    <row r="28" spans="1:9" ht="13.5" customHeight="1">
      <c r="A28" s="1"/>
      <c r="B28" s="143"/>
      <c r="C28" s="102">
        <v>24</v>
      </c>
      <c r="D28" s="98">
        <v>1</v>
      </c>
      <c r="E28" s="9">
        <f t="shared" si="4"/>
        <v>24</v>
      </c>
      <c r="F28" s="19">
        <v>2</v>
      </c>
      <c r="G28" s="8">
        <f t="shared" si="5"/>
        <v>48</v>
      </c>
      <c r="H28" s="70">
        <f>G28-E28</f>
        <v>24</v>
      </c>
      <c r="I28" s="288">
        <f>H28/E28</f>
        <v>1</v>
      </c>
    </row>
    <row r="29" spans="1:9" ht="13.5" customHeight="1">
      <c r="A29" s="1"/>
      <c r="B29" s="296"/>
      <c r="C29" s="102">
        <v>24</v>
      </c>
      <c r="D29" s="98">
        <v>1</v>
      </c>
      <c r="E29" s="9">
        <f t="shared" si="4"/>
        <v>24</v>
      </c>
      <c r="F29" s="19">
        <v>2</v>
      </c>
      <c r="G29" s="8">
        <f t="shared" si="5"/>
        <v>48</v>
      </c>
      <c r="H29" s="70">
        <f>G29-E29</f>
        <v>24</v>
      </c>
      <c r="I29" s="288">
        <f>H29/E29</f>
        <v>1</v>
      </c>
    </row>
    <row r="30" spans="1:9" ht="13.5" customHeight="1">
      <c r="A30" s="1"/>
      <c r="B30" s="297" t="s">
        <v>73</v>
      </c>
      <c r="C30" s="303">
        <v>24</v>
      </c>
      <c r="D30" s="59">
        <f>E30/C30</f>
        <v>12.25</v>
      </c>
      <c r="E30" s="58">
        <f>SUM(E14:E29)</f>
        <v>294</v>
      </c>
      <c r="F30" s="59">
        <f>G30/C30</f>
        <v>24.5</v>
      </c>
      <c r="G30" s="61">
        <f>SUM(G14:G29)</f>
        <v>588</v>
      </c>
      <c r="H30" s="72">
        <f>G30-E30</f>
        <v>294</v>
      </c>
      <c r="I30" s="289">
        <f>H30/E30</f>
        <v>1</v>
      </c>
    </row>
    <row r="31" spans="1:9" s="44" customFormat="1" ht="13.5" customHeight="1">
      <c r="A31" s="43"/>
      <c r="B31" s="298"/>
      <c r="C31" s="304"/>
      <c r="D31" s="42"/>
      <c r="E31" s="45"/>
      <c r="F31" s="42"/>
      <c r="G31" s="46"/>
      <c r="H31" s="73"/>
      <c r="I31" s="290"/>
    </row>
    <row r="32" spans="1:9" ht="13.5" customHeight="1">
      <c r="A32" s="1"/>
      <c r="B32" s="55" t="s">
        <v>158</v>
      </c>
      <c r="C32" s="99"/>
      <c r="D32" s="4"/>
      <c r="E32" s="6"/>
      <c r="F32" s="12"/>
      <c r="G32" s="13"/>
      <c r="H32" s="71"/>
      <c r="I32" s="291"/>
    </row>
    <row r="33" spans="1:9" ht="13.5" customHeight="1">
      <c r="A33" s="1"/>
      <c r="B33" s="93" t="s">
        <v>6</v>
      </c>
      <c r="C33" s="91">
        <v>24</v>
      </c>
      <c r="D33" s="23">
        <v>1</v>
      </c>
      <c r="E33" s="9">
        <f>D33*C33</f>
        <v>24</v>
      </c>
      <c r="F33" s="19">
        <v>2</v>
      </c>
      <c r="G33" s="8">
        <f t="shared" ref="G33:G41" si="6">F33*C33</f>
        <v>48</v>
      </c>
      <c r="H33" s="70">
        <f t="shared" ref="H33:H41" si="7">G33-E33</f>
        <v>24</v>
      </c>
      <c r="I33" s="288">
        <f t="shared" ref="I33:I41" si="8">H33/E33</f>
        <v>1</v>
      </c>
    </row>
    <row r="34" spans="1:9" ht="13.5" customHeight="1">
      <c r="A34" s="1"/>
      <c r="B34" s="93" t="s">
        <v>7</v>
      </c>
      <c r="C34" s="91">
        <v>24</v>
      </c>
      <c r="D34" s="96">
        <v>1</v>
      </c>
      <c r="E34" s="9">
        <f t="shared" ref="E34:E41" si="9">D34*C34</f>
        <v>24</v>
      </c>
      <c r="F34" s="19">
        <v>2</v>
      </c>
      <c r="G34" s="8">
        <f t="shared" si="6"/>
        <v>48</v>
      </c>
      <c r="H34" s="70">
        <f t="shared" si="7"/>
        <v>24</v>
      </c>
      <c r="I34" s="288">
        <f t="shared" si="8"/>
        <v>1</v>
      </c>
    </row>
    <row r="35" spans="1:9" ht="13.5" customHeight="1">
      <c r="A35" s="1"/>
      <c r="B35" s="93" t="s">
        <v>8</v>
      </c>
      <c r="C35" s="91">
        <v>24</v>
      </c>
      <c r="D35" s="96">
        <v>1</v>
      </c>
      <c r="E35" s="9">
        <f t="shared" si="9"/>
        <v>24</v>
      </c>
      <c r="F35" s="19">
        <v>2</v>
      </c>
      <c r="G35" s="8">
        <f t="shared" si="6"/>
        <v>48</v>
      </c>
      <c r="H35" s="70">
        <f t="shared" si="7"/>
        <v>24</v>
      </c>
      <c r="I35" s="288">
        <f t="shared" si="8"/>
        <v>1</v>
      </c>
    </row>
    <row r="36" spans="1:9" ht="13.5" customHeight="1">
      <c r="A36" s="1"/>
      <c r="B36" s="93" t="s">
        <v>9</v>
      </c>
      <c r="C36" s="101">
        <v>24</v>
      </c>
      <c r="D36" s="96">
        <v>1</v>
      </c>
      <c r="E36" s="9">
        <f t="shared" si="9"/>
        <v>24</v>
      </c>
      <c r="F36" s="19">
        <v>2</v>
      </c>
      <c r="G36" s="8">
        <f t="shared" si="6"/>
        <v>48</v>
      </c>
      <c r="H36" s="70">
        <f t="shared" si="7"/>
        <v>24</v>
      </c>
      <c r="I36" s="288">
        <f t="shared" si="8"/>
        <v>1</v>
      </c>
    </row>
    <row r="37" spans="1:9" ht="13.5" customHeight="1">
      <c r="A37" s="1"/>
      <c r="B37" s="93" t="s">
        <v>10</v>
      </c>
      <c r="C37" s="91">
        <v>24</v>
      </c>
      <c r="D37" s="96">
        <v>1</v>
      </c>
      <c r="E37" s="9">
        <f t="shared" si="9"/>
        <v>24</v>
      </c>
      <c r="F37" s="19">
        <v>2</v>
      </c>
      <c r="G37" s="8">
        <f t="shared" si="6"/>
        <v>48</v>
      </c>
      <c r="H37" s="70">
        <f t="shared" si="7"/>
        <v>24</v>
      </c>
      <c r="I37" s="288">
        <f t="shared" si="8"/>
        <v>1</v>
      </c>
    </row>
    <row r="38" spans="1:9" ht="13.5" customHeight="1">
      <c r="A38" s="1"/>
      <c r="B38" s="93" t="s">
        <v>14</v>
      </c>
      <c r="C38" s="91">
        <v>24</v>
      </c>
      <c r="D38" s="96">
        <v>1</v>
      </c>
      <c r="E38" s="9">
        <f t="shared" si="9"/>
        <v>24</v>
      </c>
      <c r="F38" s="19">
        <v>2</v>
      </c>
      <c r="G38" s="8">
        <f t="shared" si="6"/>
        <v>48</v>
      </c>
      <c r="H38" s="70">
        <f t="shared" si="7"/>
        <v>24</v>
      </c>
      <c r="I38" s="288">
        <f t="shared" si="8"/>
        <v>1</v>
      </c>
    </row>
    <row r="39" spans="1:9" ht="13.5" customHeight="1">
      <c r="A39" s="1"/>
      <c r="B39" s="38" t="s">
        <v>83</v>
      </c>
      <c r="C39" s="100">
        <v>2</v>
      </c>
      <c r="D39" s="97">
        <v>1</v>
      </c>
      <c r="E39" s="9">
        <f t="shared" si="9"/>
        <v>2</v>
      </c>
      <c r="F39" s="19">
        <v>2</v>
      </c>
      <c r="G39" s="8">
        <f t="shared" si="6"/>
        <v>4</v>
      </c>
      <c r="H39" s="70">
        <f t="shared" si="7"/>
        <v>2</v>
      </c>
      <c r="I39" s="288">
        <f t="shared" si="8"/>
        <v>1</v>
      </c>
    </row>
    <row r="40" spans="1:9" ht="13.5" customHeight="1">
      <c r="A40" s="1"/>
      <c r="B40" s="93" t="s">
        <v>61</v>
      </c>
      <c r="C40" s="101">
        <v>24</v>
      </c>
      <c r="D40" s="96">
        <v>1</v>
      </c>
      <c r="E40" s="9">
        <f t="shared" si="9"/>
        <v>24</v>
      </c>
      <c r="F40" s="19">
        <v>2</v>
      </c>
      <c r="G40" s="8">
        <f t="shared" si="6"/>
        <v>48</v>
      </c>
      <c r="H40" s="70">
        <f t="shared" si="7"/>
        <v>24</v>
      </c>
      <c r="I40" s="288">
        <f t="shared" si="8"/>
        <v>1</v>
      </c>
    </row>
    <row r="41" spans="1:9" ht="13.5" customHeight="1">
      <c r="A41" s="1"/>
      <c r="B41" s="93" t="s">
        <v>23</v>
      </c>
      <c r="C41" s="91">
        <v>24</v>
      </c>
      <c r="D41" s="96">
        <v>1</v>
      </c>
      <c r="E41" s="9">
        <f t="shared" si="9"/>
        <v>24</v>
      </c>
      <c r="F41" s="19">
        <v>2</v>
      </c>
      <c r="G41" s="8">
        <f t="shared" si="6"/>
        <v>48</v>
      </c>
      <c r="H41" s="70">
        <f t="shared" si="7"/>
        <v>24</v>
      </c>
      <c r="I41" s="288">
        <f t="shared" si="8"/>
        <v>1</v>
      </c>
    </row>
    <row r="42" spans="1:9" ht="13.5" customHeight="1">
      <c r="A42" s="1"/>
      <c r="B42" s="38" t="s">
        <v>62</v>
      </c>
      <c r="C42" s="100" t="s">
        <v>25</v>
      </c>
      <c r="D42" s="97" t="s">
        <v>25</v>
      </c>
      <c r="E42" s="20" t="s">
        <v>25</v>
      </c>
      <c r="F42" s="22" t="s">
        <v>25</v>
      </c>
      <c r="G42" s="8" t="s">
        <v>25</v>
      </c>
      <c r="H42" s="70" t="s">
        <v>25</v>
      </c>
      <c r="I42" s="288" t="s">
        <v>25</v>
      </c>
    </row>
    <row r="43" spans="1:9" ht="13.5" customHeight="1">
      <c r="A43" s="1"/>
      <c r="B43" s="93" t="s">
        <v>25</v>
      </c>
      <c r="C43" s="101">
        <v>24</v>
      </c>
      <c r="D43" s="96">
        <v>1</v>
      </c>
      <c r="E43" s="9">
        <f t="shared" ref="E43:E45" si="10">D43*C43</f>
        <v>24</v>
      </c>
      <c r="F43" s="19">
        <v>2</v>
      </c>
      <c r="G43" s="8">
        <f t="shared" ref="G43:G45" si="11">F43*C43</f>
        <v>48</v>
      </c>
      <c r="H43" s="70">
        <f>G43-E43</f>
        <v>24</v>
      </c>
      <c r="I43" s="288">
        <f>H43/E43</f>
        <v>1</v>
      </c>
    </row>
    <row r="44" spans="1:9" ht="13.5" customHeight="1">
      <c r="A44" s="1"/>
      <c r="B44" s="93" t="s">
        <v>25</v>
      </c>
      <c r="C44" s="91">
        <v>24</v>
      </c>
      <c r="D44" s="96">
        <v>1</v>
      </c>
      <c r="E44" s="9">
        <f t="shared" si="10"/>
        <v>24</v>
      </c>
      <c r="F44" s="19">
        <v>2</v>
      </c>
      <c r="G44" s="8">
        <f t="shared" si="11"/>
        <v>48</v>
      </c>
      <c r="H44" s="70">
        <f>G44-E44</f>
        <v>24</v>
      </c>
      <c r="I44" s="288">
        <f>H44/E44</f>
        <v>1</v>
      </c>
    </row>
    <row r="45" spans="1:9" ht="13.5" customHeight="1">
      <c r="A45" s="1"/>
      <c r="B45" s="93" t="s">
        <v>25</v>
      </c>
      <c r="C45" s="101">
        <v>24</v>
      </c>
      <c r="D45" s="96">
        <v>1</v>
      </c>
      <c r="E45" s="9">
        <f t="shared" si="10"/>
        <v>24</v>
      </c>
      <c r="F45" s="19">
        <v>2</v>
      </c>
      <c r="G45" s="8">
        <f t="shared" si="11"/>
        <v>48</v>
      </c>
      <c r="H45" s="70">
        <f>G45-E45</f>
        <v>24</v>
      </c>
      <c r="I45" s="288">
        <f>H45/E45</f>
        <v>1</v>
      </c>
    </row>
    <row r="46" spans="1:9" s="51" customFormat="1" ht="13.5" customHeight="1">
      <c r="A46" s="49"/>
      <c r="B46" s="299" t="s">
        <v>74</v>
      </c>
      <c r="C46" s="303">
        <v>24</v>
      </c>
      <c r="D46" s="59">
        <f>E46/C46</f>
        <v>11.083333333333334</v>
      </c>
      <c r="E46" s="58">
        <f>SUM(E33:E45)</f>
        <v>266</v>
      </c>
      <c r="F46" s="59">
        <f>G46/C46</f>
        <v>22.166666666666668</v>
      </c>
      <c r="G46" s="60">
        <f>SUM(G33:G45)</f>
        <v>532</v>
      </c>
      <c r="H46" s="74">
        <f>G46-E46</f>
        <v>266</v>
      </c>
      <c r="I46" s="289">
        <f>H46/E46</f>
        <v>1</v>
      </c>
    </row>
    <row r="47" spans="1:9" s="51" customFormat="1" ht="13.5" customHeight="1">
      <c r="A47" s="49"/>
      <c r="B47" s="300"/>
      <c r="C47" s="305"/>
      <c r="D47" s="48"/>
      <c r="E47" s="47"/>
      <c r="F47" s="48"/>
      <c r="G47" s="52"/>
      <c r="H47" s="75"/>
      <c r="I47" s="292"/>
    </row>
    <row r="48" spans="1:9" ht="15" customHeight="1" thickBot="1">
      <c r="A48" s="1"/>
      <c r="B48" s="238" t="s">
        <v>72</v>
      </c>
      <c r="C48" s="217">
        <v>24</v>
      </c>
      <c r="D48" s="301">
        <f>E48/C48</f>
        <v>23.333333333333332</v>
      </c>
      <c r="E48" s="273">
        <f>E30+E46</f>
        <v>560</v>
      </c>
      <c r="F48" s="274">
        <f>G48/C48</f>
        <v>46.666666666666664</v>
      </c>
      <c r="G48" s="275">
        <f>G30+G46</f>
        <v>1120</v>
      </c>
      <c r="H48" s="276">
        <f>G48-E48</f>
        <v>560</v>
      </c>
      <c r="I48" s="293">
        <f>H48/E48</f>
        <v>1</v>
      </c>
    </row>
    <row r="49" spans="1:9" ht="9" customHeight="1" thickBot="1">
      <c r="A49" s="115"/>
      <c r="B49" s="259"/>
      <c r="C49" s="261"/>
      <c r="D49" s="260"/>
      <c r="E49" s="260"/>
      <c r="F49" s="117"/>
      <c r="G49" s="117"/>
      <c r="H49" s="117"/>
      <c r="I49" s="287"/>
    </row>
    <row r="50" spans="1:9" ht="13.5" customHeight="1">
      <c r="A50" s="62" t="s">
        <v>15</v>
      </c>
      <c r="B50" s="306" t="s">
        <v>16</v>
      </c>
      <c r="C50" s="210">
        <v>24</v>
      </c>
      <c r="D50" s="301">
        <f>E50/C50</f>
        <v>24.333333333333332</v>
      </c>
      <c r="E50" s="277">
        <f>E7+E48</f>
        <v>584</v>
      </c>
      <c r="F50" s="274">
        <f>G50/C50</f>
        <v>48.666666666666664</v>
      </c>
      <c r="G50" s="278">
        <f>G7+G48</f>
        <v>1168</v>
      </c>
      <c r="H50" s="279">
        <f>G50-E50</f>
        <v>584</v>
      </c>
      <c r="I50" s="293">
        <f>H50/E50</f>
        <v>1</v>
      </c>
    </row>
    <row r="51" spans="1:9" ht="13.5" customHeight="1" thickBot="1">
      <c r="A51" s="63" t="s">
        <v>17</v>
      </c>
      <c r="B51" s="216" t="s">
        <v>18</v>
      </c>
      <c r="C51" s="217">
        <v>24</v>
      </c>
      <c r="D51" s="301">
        <f>E51/C51</f>
        <v>25.333333333333332</v>
      </c>
      <c r="E51" s="280">
        <f>E9+E48</f>
        <v>608</v>
      </c>
      <c r="F51" s="274">
        <f>G51/C51</f>
        <v>50.666666666666664</v>
      </c>
      <c r="G51" s="281">
        <f>G9+G48</f>
        <v>1216</v>
      </c>
      <c r="H51" s="282">
        <f>G51-E51</f>
        <v>608</v>
      </c>
      <c r="I51" s="294">
        <f>H51/E51</f>
        <v>1</v>
      </c>
    </row>
    <row r="52" spans="1:9" ht="9" customHeight="1" thickBot="1">
      <c r="A52" s="115"/>
      <c r="B52" s="26"/>
      <c r="C52" s="26"/>
      <c r="D52" s="27"/>
      <c r="E52" s="27"/>
      <c r="F52" s="27"/>
      <c r="G52" s="27"/>
      <c r="H52" s="27"/>
      <c r="I52" s="295"/>
    </row>
    <row r="53" spans="1:9" ht="15">
      <c r="A53" s="28" t="s">
        <v>19</v>
      </c>
      <c r="B53" s="272" t="s">
        <v>129</v>
      </c>
      <c r="C53" s="110"/>
      <c r="D53" s="634" t="s">
        <v>20</v>
      </c>
      <c r="E53" s="635"/>
      <c r="F53" s="634" t="s">
        <v>21</v>
      </c>
      <c r="G53" s="640"/>
      <c r="H53" s="634"/>
      <c r="I53" s="714"/>
    </row>
    <row r="54" spans="1:9" ht="13.5" customHeight="1">
      <c r="A54" s="1"/>
      <c r="B54" s="109" t="s">
        <v>225</v>
      </c>
      <c r="C54" s="29"/>
      <c r="D54" s="638">
        <f>'UnderGrad&amp;GradPeerLimits'!$B$18</f>
        <v>9971</v>
      </c>
      <c r="E54" s="639"/>
      <c r="F54" s="638">
        <f>'UnderGrad&amp;GradPeerLimits'!$D$18</f>
        <v>20917</v>
      </c>
      <c r="G54" s="656"/>
      <c r="H54" s="636"/>
      <c r="I54" s="710"/>
    </row>
    <row r="55" spans="1:9" ht="13.5" customHeight="1">
      <c r="A55" s="1"/>
      <c r="B55" s="109" t="s">
        <v>223</v>
      </c>
      <c r="C55" s="86"/>
      <c r="D55" s="638">
        <f>G50</f>
        <v>1168</v>
      </c>
      <c r="E55" s="639"/>
      <c r="F55" s="638">
        <f>G51</f>
        <v>1216</v>
      </c>
      <c r="G55" s="656"/>
      <c r="H55" s="638"/>
      <c r="I55" s="710"/>
    </row>
    <row r="56" spans="1:9" ht="13.5" customHeight="1">
      <c r="A56" s="1"/>
      <c r="B56" s="109" t="s">
        <v>28</v>
      </c>
      <c r="C56" s="87"/>
      <c r="D56" s="638">
        <f>D54-D55</f>
        <v>8803</v>
      </c>
      <c r="E56" s="639"/>
      <c r="F56" s="638">
        <f>F54-F55</f>
        <v>19701</v>
      </c>
      <c r="G56" s="656"/>
      <c r="H56" s="638" t="s">
        <v>25</v>
      </c>
      <c r="I56" s="710"/>
    </row>
    <row r="57" spans="1:9" ht="13.5" customHeight="1">
      <c r="A57" s="1"/>
      <c r="B57" s="56" t="s">
        <v>27</v>
      </c>
      <c r="C57" s="92"/>
      <c r="D57" s="643">
        <f>D55/D54</f>
        <v>0.11713970514492027</v>
      </c>
      <c r="E57" s="670"/>
      <c r="F57" s="643">
        <f>F55/F54</f>
        <v>5.8134531720610033E-2</v>
      </c>
      <c r="G57" s="656"/>
      <c r="H57" s="643" t="s">
        <v>25</v>
      </c>
      <c r="I57" s="710"/>
    </row>
    <row r="58" spans="1:9" ht="13.5" customHeight="1" thickBot="1">
      <c r="A58" s="40"/>
      <c r="B58" s="64" t="s">
        <v>258</v>
      </c>
      <c r="C58" s="108"/>
      <c r="D58" s="671">
        <f>I50</f>
        <v>1</v>
      </c>
      <c r="E58" s="672"/>
      <c r="F58" s="657">
        <f>I51</f>
        <v>1</v>
      </c>
      <c r="G58" s="658"/>
      <c r="H58" s="657" t="s">
        <v>25</v>
      </c>
      <c r="I58" s="711"/>
    </row>
    <row r="59" spans="1:9" ht="15.75">
      <c r="A59" s="629" t="s">
        <v>149</v>
      </c>
      <c r="B59" s="629"/>
      <c r="C59" s="629"/>
      <c r="D59" s="629"/>
      <c r="E59" s="629"/>
      <c r="F59" s="629"/>
      <c r="G59" s="629"/>
      <c r="H59" s="629"/>
      <c r="I59" s="629"/>
    </row>
    <row r="60" spans="1:9" ht="30" customHeight="1">
      <c r="A60" s="654" t="s">
        <v>150</v>
      </c>
      <c r="B60" s="654"/>
      <c r="C60" s="654"/>
      <c r="D60" s="654"/>
      <c r="E60" s="654"/>
      <c r="F60" s="654"/>
      <c r="G60" s="654"/>
      <c r="H60" s="654"/>
      <c r="I60" s="654"/>
    </row>
    <row r="63" spans="1:9" ht="29.25" customHeight="1"/>
  </sheetData>
  <mergeCells count="26">
    <mergeCell ref="F3:I3"/>
    <mergeCell ref="D53:E53"/>
    <mergeCell ref="F53:G53"/>
    <mergeCell ref="H53:I53"/>
    <mergeCell ref="A1:D1"/>
    <mergeCell ref="B3:B4"/>
    <mergeCell ref="A3:A4"/>
    <mergeCell ref="C3:C4"/>
    <mergeCell ref="D3:E3"/>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A59:I59"/>
    <mergeCell ref="A60:I60"/>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&amp;11FY19 Tuition and Mandatory Fee Request&amp;R&amp;"Times New Roman,Bold Italic"&amp;9Regional University
UCO Grad</oddHeader>
    <oddFooter>&amp;L&amp;"Times New Roman,Italic"&amp;D&amp;R&amp;"Times New Roman,Italic"&amp;8&amp;F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00B050"/>
    <pageSetUpPr fitToPage="1"/>
  </sheetPr>
  <dimension ref="A1:J67"/>
  <sheetViews>
    <sheetView showGridLines="0" zoomScaleNormal="100" workbookViewId="0">
      <selection sqref="A1:D1"/>
    </sheetView>
  </sheetViews>
  <sheetFormatPr defaultRowHeight="12.75"/>
  <cols>
    <col min="1" max="1" width="3.83203125" customWidth="1"/>
    <col min="2" max="2" width="50.83203125" customWidth="1"/>
    <col min="3" max="4" width="10.83203125" customWidth="1"/>
    <col min="5" max="5" width="13.83203125" customWidth="1"/>
    <col min="6" max="6" width="10.83203125" customWidth="1"/>
    <col min="7" max="7" width="13.83203125" customWidth="1"/>
    <col min="8" max="9" width="10.83203125" customWidth="1"/>
  </cols>
  <sheetData>
    <row r="1" spans="1:10" ht="21" customHeight="1">
      <c r="A1" s="673" t="s">
        <v>130</v>
      </c>
      <c r="B1" s="713"/>
      <c r="C1" s="713"/>
      <c r="D1" s="713"/>
      <c r="E1" s="388" t="s">
        <v>134</v>
      </c>
      <c r="F1" s="388"/>
      <c r="G1" s="388"/>
      <c r="H1" s="388"/>
      <c r="I1" s="34"/>
      <c r="J1" s="82" t="s">
        <v>25</v>
      </c>
    </row>
    <row r="2" spans="1:10" ht="12" customHeight="1" thickBot="1"/>
    <row r="3" spans="1:10" ht="14.25" customHeight="1">
      <c r="A3" s="720" t="s">
        <v>25</v>
      </c>
      <c r="B3" s="668" t="s">
        <v>157</v>
      </c>
      <c r="C3" s="689" t="s">
        <v>76</v>
      </c>
      <c r="D3" s="631" t="s">
        <v>253</v>
      </c>
      <c r="E3" s="655"/>
      <c r="F3" s="631" t="s">
        <v>216</v>
      </c>
      <c r="G3" s="632"/>
      <c r="H3" s="633"/>
      <c r="I3" s="712"/>
    </row>
    <row r="4" spans="1:10" ht="42.75" customHeight="1" thickBot="1">
      <c r="A4" s="692"/>
      <c r="B4" s="669"/>
      <c r="C4" s="690"/>
      <c r="D4" s="344" t="s">
        <v>254</v>
      </c>
      <c r="E4" s="54" t="s">
        <v>22</v>
      </c>
      <c r="F4" s="105" t="s">
        <v>218</v>
      </c>
      <c r="G4" s="31" t="s">
        <v>22</v>
      </c>
      <c r="H4" s="350" t="s">
        <v>255</v>
      </c>
      <c r="I4" s="349" t="s">
        <v>257</v>
      </c>
    </row>
    <row r="5" spans="1:10" ht="15" customHeight="1">
      <c r="A5" s="17" t="s">
        <v>0</v>
      </c>
      <c r="B5" s="168" t="s">
        <v>156</v>
      </c>
      <c r="C5" s="332"/>
      <c r="D5" s="80"/>
      <c r="E5" s="335"/>
      <c r="F5" s="324"/>
      <c r="G5" s="80"/>
      <c r="H5" s="80"/>
      <c r="I5" s="336"/>
      <c r="J5" t="s">
        <v>25</v>
      </c>
    </row>
    <row r="6" spans="1:10" ht="13.5">
      <c r="A6" s="1"/>
      <c r="B6" s="335" t="s">
        <v>77</v>
      </c>
      <c r="C6" s="326" t="s">
        <v>25</v>
      </c>
      <c r="D6" s="80" t="s">
        <v>25</v>
      </c>
      <c r="E6" s="335" t="s">
        <v>25</v>
      </c>
      <c r="F6" s="324" t="s">
        <v>25</v>
      </c>
      <c r="G6" s="80" t="s">
        <v>25</v>
      </c>
      <c r="H6" s="80"/>
      <c r="I6" s="336"/>
    </row>
    <row r="7" spans="1:10" ht="9" customHeight="1">
      <c r="A7" s="1"/>
      <c r="B7" s="258" t="s">
        <v>25</v>
      </c>
      <c r="C7" s="263" t="s">
        <v>25</v>
      </c>
      <c r="D7" s="7" t="s">
        <v>25</v>
      </c>
      <c r="E7" s="258" t="s">
        <v>25</v>
      </c>
      <c r="F7" s="43" t="s">
        <v>25</v>
      </c>
      <c r="G7" s="7" t="s">
        <v>25</v>
      </c>
      <c r="H7" s="7"/>
      <c r="I7" s="337"/>
    </row>
    <row r="8" spans="1:10" ht="15" customHeight="1">
      <c r="A8" s="11"/>
      <c r="B8" s="236" t="s">
        <v>2</v>
      </c>
      <c r="C8" s="240" t="s">
        <v>25</v>
      </c>
      <c r="D8" s="268" t="s">
        <v>25</v>
      </c>
      <c r="E8" s="352">
        <v>5</v>
      </c>
      <c r="F8" s="353" t="s">
        <v>25</v>
      </c>
      <c r="G8" s="270">
        <v>10</v>
      </c>
      <c r="H8" s="354">
        <f>G8-E8</f>
        <v>5</v>
      </c>
      <c r="I8" s="355">
        <f>H8/E8</f>
        <v>1</v>
      </c>
      <c r="J8" t="s">
        <v>25</v>
      </c>
    </row>
    <row r="9" spans="1:10" ht="15" customHeight="1">
      <c r="A9" s="11"/>
      <c r="B9" s="123" t="s">
        <v>3</v>
      </c>
      <c r="C9" s="124" t="s">
        <v>25</v>
      </c>
      <c r="D9" s="264" t="s">
        <v>25</v>
      </c>
      <c r="E9" s="334">
        <v>5</v>
      </c>
      <c r="F9" s="327" t="s">
        <v>25</v>
      </c>
      <c r="G9" s="266">
        <v>10</v>
      </c>
      <c r="H9" s="319">
        <f>G9-E9</f>
        <v>5</v>
      </c>
      <c r="I9" s="325">
        <f>H9/E9</f>
        <v>1</v>
      </c>
    </row>
    <row r="10" spans="1:10" ht="15" customHeight="1" thickBot="1">
      <c r="A10" s="11"/>
      <c r="B10" s="247" t="s">
        <v>4</v>
      </c>
      <c r="C10" s="217" t="s">
        <v>25</v>
      </c>
      <c r="D10" s="356" t="s">
        <v>25</v>
      </c>
      <c r="E10" s="357">
        <f>SUM(E8:E9)</f>
        <v>10</v>
      </c>
      <c r="F10" s="358" t="s">
        <v>25</v>
      </c>
      <c r="G10" s="359">
        <f>SUM(G8:G9)</f>
        <v>20</v>
      </c>
      <c r="H10" s="254">
        <f>G10-E10</f>
        <v>10</v>
      </c>
      <c r="I10" s="360">
        <f>H10/E10</f>
        <v>1</v>
      </c>
    </row>
    <row r="11" spans="1:10" ht="8.25" customHeight="1" thickBot="1">
      <c r="A11" s="115"/>
      <c r="B11" s="259"/>
      <c r="C11" s="261"/>
      <c r="D11" s="260"/>
      <c r="E11" s="260"/>
      <c r="F11" s="117"/>
      <c r="G11" s="117"/>
      <c r="H11" s="117"/>
      <c r="I11" s="287"/>
    </row>
    <row r="12" spans="1:10" ht="15" customHeight="1">
      <c r="A12" s="17" t="s">
        <v>5</v>
      </c>
      <c r="B12" s="168" t="s">
        <v>26</v>
      </c>
      <c r="C12" s="229"/>
      <c r="D12" s="321"/>
      <c r="E12" s="320"/>
      <c r="F12" s="321"/>
      <c r="G12" s="322"/>
      <c r="H12" s="322"/>
      <c r="I12" s="320"/>
    </row>
    <row r="13" spans="1:10" ht="9" customHeight="1">
      <c r="A13" s="1"/>
      <c r="B13" s="55"/>
      <c r="C13" s="99"/>
      <c r="D13" s="4"/>
      <c r="E13" s="6"/>
      <c r="F13" s="12"/>
      <c r="G13" s="13"/>
      <c r="H13" s="13"/>
      <c r="I13" s="3"/>
    </row>
    <row r="14" spans="1:10" ht="13.5" customHeight="1">
      <c r="A14" s="1"/>
      <c r="B14" s="92" t="s">
        <v>161</v>
      </c>
      <c r="C14" s="91"/>
      <c r="D14" s="96"/>
      <c r="E14" s="9"/>
      <c r="F14" s="19"/>
      <c r="G14" s="8"/>
      <c r="H14" s="8"/>
      <c r="I14" s="85"/>
    </row>
    <row r="15" spans="1:10" ht="13.5" customHeight="1">
      <c r="A15" s="1"/>
      <c r="B15" s="93" t="s">
        <v>63</v>
      </c>
      <c r="C15" s="345">
        <v>24</v>
      </c>
      <c r="D15" s="351">
        <v>1</v>
      </c>
      <c r="E15" s="9">
        <f t="shared" ref="E15:E26" si="0">D15*C15</f>
        <v>24</v>
      </c>
      <c r="F15" s="19">
        <v>2</v>
      </c>
      <c r="G15" s="8">
        <f t="shared" ref="G15:G26" si="1">F15*C15</f>
        <v>48</v>
      </c>
      <c r="H15" s="65">
        <f t="shared" ref="H15:H26" si="2">G15-E15</f>
        <v>24</v>
      </c>
      <c r="I15" s="107">
        <f t="shared" ref="I15:I26" si="3">H15/E15</f>
        <v>1</v>
      </c>
    </row>
    <row r="16" spans="1:10" ht="13.5" customHeight="1">
      <c r="A16" s="1"/>
      <c r="B16" s="93" t="s">
        <v>11</v>
      </c>
      <c r="C16" s="345">
        <v>24</v>
      </c>
      <c r="D16" s="351">
        <v>1</v>
      </c>
      <c r="E16" s="9">
        <f t="shared" si="0"/>
        <v>24</v>
      </c>
      <c r="F16" s="19">
        <v>2</v>
      </c>
      <c r="G16" s="8">
        <f t="shared" si="1"/>
        <v>48</v>
      </c>
      <c r="H16" s="65">
        <f t="shared" si="2"/>
        <v>24</v>
      </c>
      <c r="I16" s="107">
        <f t="shared" si="3"/>
        <v>1</v>
      </c>
    </row>
    <row r="17" spans="1:9" ht="13.5" customHeight="1">
      <c r="A17" s="1"/>
      <c r="B17" s="94" t="s">
        <v>71</v>
      </c>
      <c r="C17" s="345">
        <v>24</v>
      </c>
      <c r="D17" s="96">
        <v>1</v>
      </c>
      <c r="E17" s="9">
        <f t="shared" si="0"/>
        <v>24</v>
      </c>
      <c r="F17" s="19">
        <v>2</v>
      </c>
      <c r="G17" s="8">
        <f t="shared" si="1"/>
        <v>48</v>
      </c>
      <c r="H17" s="65">
        <f t="shared" si="2"/>
        <v>24</v>
      </c>
      <c r="I17" s="107">
        <f t="shared" si="3"/>
        <v>1</v>
      </c>
    </row>
    <row r="18" spans="1:9" ht="13.5" customHeight="1">
      <c r="A18" s="1"/>
      <c r="B18" s="95" t="s">
        <v>68</v>
      </c>
      <c r="C18" s="345">
        <v>24</v>
      </c>
      <c r="D18" s="96">
        <v>1</v>
      </c>
      <c r="E18" s="9">
        <f t="shared" si="0"/>
        <v>24</v>
      </c>
      <c r="F18" s="19">
        <v>2</v>
      </c>
      <c r="G18" s="8">
        <f t="shared" si="1"/>
        <v>48</v>
      </c>
      <c r="H18" s="65">
        <f t="shared" si="2"/>
        <v>24</v>
      </c>
      <c r="I18" s="107">
        <f t="shared" si="3"/>
        <v>1</v>
      </c>
    </row>
    <row r="19" spans="1:9" ht="13.5" customHeight="1">
      <c r="A19" s="1"/>
      <c r="B19" s="93" t="s">
        <v>12</v>
      </c>
      <c r="C19" s="345">
        <v>24</v>
      </c>
      <c r="D19" s="96">
        <v>1</v>
      </c>
      <c r="E19" s="9">
        <f t="shared" si="0"/>
        <v>24</v>
      </c>
      <c r="F19" s="19">
        <v>2</v>
      </c>
      <c r="G19" s="8">
        <f t="shared" si="1"/>
        <v>48</v>
      </c>
      <c r="H19" s="65">
        <f t="shared" si="2"/>
        <v>24</v>
      </c>
      <c r="I19" s="107">
        <f t="shared" si="3"/>
        <v>1</v>
      </c>
    </row>
    <row r="20" spans="1:9" ht="13.5" customHeight="1">
      <c r="A20" s="1"/>
      <c r="B20" s="93" t="s">
        <v>13</v>
      </c>
      <c r="C20" s="345">
        <v>2</v>
      </c>
      <c r="D20" s="96">
        <v>1</v>
      </c>
      <c r="E20" s="9">
        <f t="shared" si="0"/>
        <v>2</v>
      </c>
      <c r="F20" s="19">
        <v>2</v>
      </c>
      <c r="G20" s="8">
        <f t="shared" si="1"/>
        <v>4</v>
      </c>
      <c r="H20" s="65">
        <f t="shared" si="2"/>
        <v>2</v>
      </c>
      <c r="I20" s="107">
        <f t="shared" si="3"/>
        <v>1</v>
      </c>
    </row>
    <row r="21" spans="1:9" ht="13.5" customHeight="1">
      <c r="A21" s="1"/>
      <c r="B21" s="93" t="s">
        <v>69</v>
      </c>
      <c r="C21" s="345">
        <v>2</v>
      </c>
      <c r="D21" s="96">
        <v>1</v>
      </c>
      <c r="E21" s="9">
        <f t="shared" si="0"/>
        <v>2</v>
      </c>
      <c r="F21" s="19">
        <v>2</v>
      </c>
      <c r="G21" s="8">
        <f t="shared" si="1"/>
        <v>4</v>
      </c>
      <c r="H21" s="65">
        <f t="shared" si="2"/>
        <v>2</v>
      </c>
      <c r="I21" s="107">
        <f t="shared" si="3"/>
        <v>1</v>
      </c>
    </row>
    <row r="22" spans="1:9" ht="13.5" customHeight="1">
      <c r="A22" s="1"/>
      <c r="B22" s="93" t="s">
        <v>64</v>
      </c>
      <c r="C22" s="345">
        <v>2</v>
      </c>
      <c r="D22" s="96">
        <v>1</v>
      </c>
      <c r="E22" s="9">
        <f t="shared" si="0"/>
        <v>2</v>
      </c>
      <c r="F22" s="19">
        <v>2</v>
      </c>
      <c r="G22" s="8">
        <f t="shared" si="1"/>
        <v>4</v>
      </c>
      <c r="H22" s="65">
        <f t="shared" si="2"/>
        <v>2</v>
      </c>
      <c r="I22" s="107">
        <f t="shared" si="3"/>
        <v>1</v>
      </c>
    </row>
    <row r="23" spans="1:9" ht="13.5" customHeight="1">
      <c r="A23" s="1"/>
      <c r="B23" s="93" t="s">
        <v>65</v>
      </c>
      <c r="C23" s="345">
        <v>24</v>
      </c>
      <c r="D23" s="96">
        <v>1</v>
      </c>
      <c r="E23" s="9">
        <f t="shared" si="0"/>
        <v>24</v>
      </c>
      <c r="F23" s="19">
        <v>2</v>
      </c>
      <c r="G23" s="8">
        <f t="shared" si="1"/>
        <v>48</v>
      </c>
      <c r="H23" s="65">
        <f t="shared" si="2"/>
        <v>24</v>
      </c>
      <c r="I23" s="107">
        <f t="shared" si="3"/>
        <v>1</v>
      </c>
    </row>
    <row r="24" spans="1:9" ht="13.5" customHeight="1">
      <c r="A24" s="1"/>
      <c r="B24" s="93" t="s">
        <v>66</v>
      </c>
      <c r="C24" s="346">
        <v>24</v>
      </c>
      <c r="D24" s="97">
        <v>1</v>
      </c>
      <c r="E24" s="9">
        <f t="shared" si="0"/>
        <v>24</v>
      </c>
      <c r="F24" s="19">
        <v>2</v>
      </c>
      <c r="G24" s="8">
        <f t="shared" si="1"/>
        <v>48</v>
      </c>
      <c r="H24" s="65">
        <f t="shared" si="2"/>
        <v>24</v>
      </c>
      <c r="I24" s="107">
        <f t="shared" si="3"/>
        <v>1</v>
      </c>
    </row>
    <row r="25" spans="1:9" ht="13.5" customHeight="1">
      <c r="A25" s="1"/>
      <c r="B25" s="93" t="s">
        <v>67</v>
      </c>
      <c r="C25" s="347">
        <v>24</v>
      </c>
      <c r="D25" s="96">
        <v>1</v>
      </c>
      <c r="E25" s="9">
        <f t="shared" si="0"/>
        <v>24</v>
      </c>
      <c r="F25" s="19">
        <v>2</v>
      </c>
      <c r="G25" s="8">
        <f t="shared" si="1"/>
        <v>48</v>
      </c>
      <c r="H25" s="65">
        <f t="shared" si="2"/>
        <v>24</v>
      </c>
      <c r="I25" s="107">
        <f t="shared" si="3"/>
        <v>1</v>
      </c>
    </row>
    <row r="26" spans="1:9" ht="13.5" customHeight="1">
      <c r="A26" s="1"/>
      <c r="B26" s="83" t="s">
        <v>70</v>
      </c>
      <c r="C26" s="347">
        <v>24</v>
      </c>
      <c r="D26" s="96">
        <v>1</v>
      </c>
      <c r="E26" s="9">
        <f t="shared" si="0"/>
        <v>24</v>
      </c>
      <c r="F26" s="19">
        <v>2</v>
      </c>
      <c r="G26" s="8">
        <f t="shared" si="1"/>
        <v>48</v>
      </c>
      <c r="H26" s="65">
        <f t="shared" si="2"/>
        <v>24</v>
      </c>
      <c r="I26" s="107">
        <f t="shared" si="3"/>
        <v>1</v>
      </c>
    </row>
    <row r="27" spans="1:9" ht="13.5" customHeight="1">
      <c r="A27" s="1"/>
      <c r="B27" s="93" t="s">
        <v>29</v>
      </c>
      <c r="C27" s="347" t="s">
        <v>25</v>
      </c>
      <c r="D27" s="96" t="s">
        <v>25</v>
      </c>
      <c r="E27" s="21" t="s">
        <v>25</v>
      </c>
      <c r="F27" s="23" t="s">
        <v>25</v>
      </c>
      <c r="G27" s="8" t="s">
        <v>25</v>
      </c>
      <c r="H27" s="65" t="s">
        <v>78</v>
      </c>
      <c r="I27" s="107" t="s">
        <v>25</v>
      </c>
    </row>
    <row r="28" spans="1:9" ht="13.5" customHeight="1">
      <c r="A28" s="1"/>
      <c r="B28" s="227" t="s">
        <v>25</v>
      </c>
      <c r="C28" s="347">
        <v>24</v>
      </c>
      <c r="D28" s="96">
        <v>1</v>
      </c>
      <c r="E28" s="9">
        <f>D28*C28</f>
        <v>24</v>
      </c>
      <c r="F28" s="19">
        <v>2</v>
      </c>
      <c r="G28" s="8">
        <f>F28*C28</f>
        <v>48</v>
      </c>
      <c r="H28" s="65">
        <f>G28-E28</f>
        <v>24</v>
      </c>
      <c r="I28" s="107">
        <f>H28/E28</f>
        <v>1</v>
      </c>
    </row>
    <row r="29" spans="1:9" ht="13.5" customHeight="1">
      <c r="A29" s="1"/>
      <c r="B29" s="143"/>
      <c r="C29" s="348">
        <v>24</v>
      </c>
      <c r="D29" s="98">
        <v>1</v>
      </c>
      <c r="E29" s="9">
        <f>D29*C29</f>
        <v>24</v>
      </c>
      <c r="F29" s="19">
        <v>2</v>
      </c>
      <c r="G29" s="8">
        <f>F29*C29</f>
        <v>48</v>
      </c>
      <c r="H29" s="65">
        <f>G29-E29</f>
        <v>24</v>
      </c>
      <c r="I29" s="107">
        <f>H29/E29</f>
        <v>1</v>
      </c>
    </row>
    <row r="30" spans="1:9" ht="13.5" customHeight="1">
      <c r="A30" s="1"/>
      <c r="B30" s="296"/>
      <c r="C30" s="348">
        <v>24</v>
      </c>
      <c r="D30" s="98">
        <v>1</v>
      </c>
      <c r="E30" s="9">
        <f>D30*C30</f>
        <v>24</v>
      </c>
      <c r="F30" s="19">
        <v>2</v>
      </c>
      <c r="G30" s="8">
        <f>F30*C30</f>
        <v>48</v>
      </c>
      <c r="H30" s="65">
        <f>G30-E30</f>
        <v>24</v>
      </c>
      <c r="I30" s="107">
        <f>H30/E30</f>
        <v>1</v>
      </c>
    </row>
    <row r="31" spans="1:9" ht="13.5" customHeight="1">
      <c r="A31" s="1"/>
      <c r="B31" s="297" t="s">
        <v>73</v>
      </c>
      <c r="C31" s="303">
        <v>24</v>
      </c>
      <c r="D31" s="59">
        <f>E31/C31</f>
        <v>12.25</v>
      </c>
      <c r="E31" s="58">
        <f>SUM(E15:E30)</f>
        <v>294</v>
      </c>
      <c r="F31" s="57">
        <f>G31/C31</f>
        <v>24.5</v>
      </c>
      <c r="G31" s="61">
        <f>SUM(G15:G30)</f>
        <v>588</v>
      </c>
      <c r="H31" s="67">
        <f>G31-E31</f>
        <v>294</v>
      </c>
      <c r="I31" s="331">
        <f>H31/E31</f>
        <v>1</v>
      </c>
    </row>
    <row r="32" spans="1:9" s="44" customFormat="1" ht="13.5" customHeight="1">
      <c r="A32" s="43"/>
      <c r="B32" s="298"/>
      <c r="C32" s="304"/>
      <c r="D32" s="42"/>
      <c r="E32" s="45"/>
      <c r="F32" s="42"/>
      <c r="G32" s="46"/>
      <c r="H32" s="68"/>
      <c r="I32" s="171"/>
    </row>
    <row r="33" spans="1:9" ht="13.5" customHeight="1">
      <c r="A33" s="1"/>
      <c r="B33" s="55" t="s">
        <v>158</v>
      </c>
      <c r="C33" s="99"/>
      <c r="D33" s="4"/>
      <c r="E33" s="6"/>
      <c r="F33" s="12"/>
      <c r="G33" s="13"/>
      <c r="H33" s="66"/>
      <c r="I33" s="333"/>
    </row>
    <row r="34" spans="1:9" ht="13.5" customHeight="1">
      <c r="A34" s="1"/>
      <c r="B34" s="93" t="s">
        <v>6</v>
      </c>
      <c r="C34" s="345">
        <v>24</v>
      </c>
      <c r="D34" s="23">
        <v>1</v>
      </c>
      <c r="E34" s="9">
        <f t="shared" ref="E34:E42" si="4">D34*C34</f>
        <v>24</v>
      </c>
      <c r="F34" s="19">
        <v>2</v>
      </c>
      <c r="G34" s="8">
        <f t="shared" ref="G34:G42" si="5">F34*C34</f>
        <v>48</v>
      </c>
      <c r="H34" s="65">
        <f t="shared" ref="H34:H42" si="6">G34-E34</f>
        <v>24</v>
      </c>
      <c r="I34" s="107">
        <f t="shared" ref="I34:I42" si="7">H34/E34</f>
        <v>1</v>
      </c>
    </row>
    <row r="35" spans="1:9" ht="13.5" customHeight="1">
      <c r="A35" s="1"/>
      <c r="B35" s="93" t="s">
        <v>7</v>
      </c>
      <c r="C35" s="345">
        <v>24</v>
      </c>
      <c r="D35" s="96">
        <v>1</v>
      </c>
      <c r="E35" s="9">
        <f t="shared" si="4"/>
        <v>24</v>
      </c>
      <c r="F35" s="19">
        <v>2</v>
      </c>
      <c r="G35" s="8">
        <f t="shared" si="5"/>
        <v>48</v>
      </c>
      <c r="H35" s="65">
        <f t="shared" si="6"/>
        <v>24</v>
      </c>
      <c r="I35" s="107">
        <f t="shared" si="7"/>
        <v>1</v>
      </c>
    </row>
    <row r="36" spans="1:9" ht="13.5" customHeight="1">
      <c r="A36" s="1"/>
      <c r="B36" s="93" t="s">
        <v>8</v>
      </c>
      <c r="C36" s="345">
        <v>24</v>
      </c>
      <c r="D36" s="96">
        <v>1</v>
      </c>
      <c r="E36" s="9">
        <f t="shared" si="4"/>
        <v>24</v>
      </c>
      <c r="F36" s="19">
        <v>2</v>
      </c>
      <c r="G36" s="8">
        <f t="shared" si="5"/>
        <v>48</v>
      </c>
      <c r="H36" s="65">
        <f t="shared" si="6"/>
        <v>24</v>
      </c>
      <c r="I36" s="107">
        <f t="shared" si="7"/>
        <v>1</v>
      </c>
    </row>
    <row r="37" spans="1:9" ht="13.5" customHeight="1">
      <c r="A37" s="1"/>
      <c r="B37" s="93" t="s">
        <v>9</v>
      </c>
      <c r="C37" s="347">
        <v>24</v>
      </c>
      <c r="D37" s="96">
        <v>1</v>
      </c>
      <c r="E37" s="9">
        <f t="shared" si="4"/>
        <v>24</v>
      </c>
      <c r="F37" s="19">
        <v>2</v>
      </c>
      <c r="G37" s="8">
        <f t="shared" si="5"/>
        <v>48</v>
      </c>
      <c r="H37" s="65">
        <f t="shared" si="6"/>
        <v>24</v>
      </c>
      <c r="I37" s="107">
        <f t="shared" si="7"/>
        <v>1</v>
      </c>
    </row>
    <row r="38" spans="1:9" ht="13.5" customHeight="1">
      <c r="A38" s="1"/>
      <c r="B38" s="93" t="s">
        <v>10</v>
      </c>
      <c r="C38" s="345">
        <v>24</v>
      </c>
      <c r="D38" s="96">
        <v>1</v>
      </c>
      <c r="E38" s="9">
        <f t="shared" si="4"/>
        <v>24</v>
      </c>
      <c r="F38" s="19">
        <v>2</v>
      </c>
      <c r="G38" s="8">
        <f t="shared" si="5"/>
        <v>48</v>
      </c>
      <c r="H38" s="65">
        <f t="shared" si="6"/>
        <v>24</v>
      </c>
      <c r="I38" s="107">
        <f t="shared" si="7"/>
        <v>1</v>
      </c>
    </row>
    <row r="39" spans="1:9" ht="13.5" customHeight="1">
      <c r="A39" s="1"/>
      <c r="B39" s="93" t="s">
        <v>14</v>
      </c>
      <c r="C39" s="345">
        <v>24</v>
      </c>
      <c r="D39" s="96">
        <v>1</v>
      </c>
      <c r="E39" s="9">
        <f t="shared" si="4"/>
        <v>24</v>
      </c>
      <c r="F39" s="19">
        <v>2</v>
      </c>
      <c r="G39" s="8">
        <f t="shared" si="5"/>
        <v>48</v>
      </c>
      <c r="H39" s="65">
        <f t="shared" si="6"/>
        <v>24</v>
      </c>
      <c r="I39" s="107">
        <f t="shared" si="7"/>
        <v>1</v>
      </c>
    </row>
    <row r="40" spans="1:9" ht="13.5" customHeight="1">
      <c r="A40" s="1"/>
      <c r="B40" s="38" t="s">
        <v>83</v>
      </c>
      <c r="C40" s="346">
        <v>2</v>
      </c>
      <c r="D40" s="97">
        <v>1</v>
      </c>
      <c r="E40" s="9">
        <f t="shared" si="4"/>
        <v>2</v>
      </c>
      <c r="F40" s="19">
        <v>2</v>
      </c>
      <c r="G40" s="8">
        <f t="shared" si="5"/>
        <v>4</v>
      </c>
      <c r="H40" s="65">
        <f t="shared" si="6"/>
        <v>2</v>
      </c>
      <c r="I40" s="107">
        <f t="shared" si="7"/>
        <v>1</v>
      </c>
    </row>
    <row r="41" spans="1:9" ht="13.5" customHeight="1">
      <c r="A41" s="1"/>
      <c r="B41" s="93" t="s">
        <v>61</v>
      </c>
      <c r="C41" s="347">
        <v>24</v>
      </c>
      <c r="D41" s="96">
        <v>1</v>
      </c>
      <c r="E41" s="9">
        <f t="shared" si="4"/>
        <v>24</v>
      </c>
      <c r="F41" s="19">
        <v>2</v>
      </c>
      <c r="G41" s="8">
        <f t="shared" si="5"/>
        <v>48</v>
      </c>
      <c r="H41" s="65">
        <f t="shared" si="6"/>
        <v>24</v>
      </c>
      <c r="I41" s="107">
        <f t="shared" si="7"/>
        <v>1</v>
      </c>
    </row>
    <row r="42" spans="1:9" ht="13.5" customHeight="1">
      <c r="A42" s="1"/>
      <c r="B42" s="93" t="s">
        <v>23</v>
      </c>
      <c r="C42" s="345">
        <v>24</v>
      </c>
      <c r="D42" s="96">
        <v>1</v>
      </c>
      <c r="E42" s="9">
        <f t="shared" si="4"/>
        <v>24</v>
      </c>
      <c r="F42" s="19">
        <v>2</v>
      </c>
      <c r="G42" s="8">
        <f t="shared" si="5"/>
        <v>48</v>
      </c>
      <c r="H42" s="65">
        <f t="shared" si="6"/>
        <v>24</v>
      </c>
      <c r="I42" s="107">
        <f t="shared" si="7"/>
        <v>1</v>
      </c>
    </row>
    <row r="43" spans="1:9" ht="13.5" customHeight="1">
      <c r="A43" s="1"/>
      <c r="B43" s="38" t="s">
        <v>62</v>
      </c>
      <c r="C43" s="346" t="s">
        <v>25</v>
      </c>
      <c r="D43" s="97" t="s">
        <v>25</v>
      </c>
      <c r="E43" s="20" t="s">
        <v>25</v>
      </c>
      <c r="F43" s="22" t="s">
        <v>25</v>
      </c>
      <c r="G43" s="8" t="s">
        <v>25</v>
      </c>
      <c r="H43" s="65" t="s">
        <v>25</v>
      </c>
      <c r="I43" s="107" t="s">
        <v>25</v>
      </c>
    </row>
    <row r="44" spans="1:9" ht="13.5" customHeight="1">
      <c r="A44" s="1"/>
      <c r="B44" s="93" t="s">
        <v>25</v>
      </c>
      <c r="C44" s="347">
        <v>24</v>
      </c>
      <c r="D44" s="96">
        <v>1</v>
      </c>
      <c r="E44" s="9">
        <f>D44*C44</f>
        <v>24</v>
      </c>
      <c r="F44" s="19">
        <v>2</v>
      </c>
      <c r="G44" s="8">
        <f>F44*C44</f>
        <v>48</v>
      </c>
      <c r="H44" s="65">
        <f>G44-E44</f>
        <v>24</v>
      </c>
      <c r="I44" s="107">
        <f>H44/E44</f>
        <v>1</v>
      </c>
    </row>
    <row r="45" spans="1:9" ht="13.5" customHeight="1">
      <c r="A45" s="1"/>
      <c r="B45" s="93" t="s">
        <v>25</v>
      </c>
      <c r="C45" s="345">
        <v>24</v>
      </c>
      <c r="D45" s="96">
        <v>1</v>
      </c>
      <c r="E45" s="9">
        <f>D45*C45</f>
        <v>24</v>
      </c>
      <c r="F45" s="19">
        <v>2</v>
      </c>
      <c r="G45" s="8">
        <f>F45*C45</f>
        <v>48</v>
      </c>
      <c r="H45" s="65">
        <f>G45-E45</f>
        <v>24</v>
      </c>
      <c r="I45" s="107">
        <f>H45/E45</f>
        <v>1</v>
      </c>
    </row>
    <row r="46" spans="1:9" ht="13.5" customHeight="1">
      <c r="A46" s="1"/>
      <c r="B46" s="93" t="s">
        <v>25</v>
      </c>
      <c r="C46" s="347">
        <v>24</v>
      </c>
      <c r="D46" s="96">
        <v>1</v>
      </c>
      <c r="E46" s="9">
        <f>D46*C46</f>
        <v>24</v>
      </c>
      <c r="F46" s="19">
        <v>2</v>
      </c>
      <c r="G46" s="8">
        <f>F46*C46</f>
        <v>48</v>
      </c>
      <c r="H46" s="65">
        <f>G46-E46</f>
        <v>24</v>
      </c>
      <c r="I46" s="107">
        <f>H46/E46</f>
        <v>1</v>
      </c>
    </row>
    <row r="47" spans="1:9" s="51" customFormat="1" ht="13.5" customHeight="1">
      <c r="A47" s="49"/>
      <c r="B47" s="299" t="s">
        <v>74</v>
      </c>
      <c r="C47" s="303">
        <v>24</v>
      </c>
      <c r="D47" s="59">
        <f>E47/C47</f>
        <v>11.083333333333334</v>
      </c>
      <c r="E47" s="58">
        <f>SUM(E34:E46)</f>
        <v>266</v>
      </c>
      <c r="F47" s="57">
        <f>G47/C47</f>
        <v>22.166666666666668</v>
      </c>
      <c r="G47" s="60">
        <f>SUM(G34:G46)</f>
        <v>532</v>
      </c>
      <c r="H47" s="76">
        <f>G47-E47</f>
        <v>266</v>
      </c>
      <c r="I47" s="331">
        <f>H47/E47</f>
        <v>1</v>
      </c>
    </row>
    <row r="48" spans="1:9" s="51" customFormat="1" ht="13.5" customHeight="1">
      <c r="A48" s="49"/>
      <c r="B48" s="300"/>
      <c r="C48" s="305"/>
      <c r="D48" s="48" t="s">
        <v>25</v>
      </c>
      <c r="E48" s="47"/>
      <c r="F48" s="48"/>
      <c r="G48" s="52"/>
      <c r="H48" s="69"/>
      <c r="I48" s="323"/>
    </row>
    <row r="49" spans="1:9" ht="15" customHeight="1">
      <c r="A49" s="1"/>
      <c r="B49" s="339" t="s">
        <v>72</v>
      </c>
      <c r="C49" s="329">
        <v>24</v>
      </c>
      <c r="D49" s="343">
        <f>E49/C49</f>
        <v>23.333333333333332</v>
      </c>
      <c r="E49" s="342">
        <f>E31+E47</f>
        <v>560</v>
      </c>
      <c r="F49" s="340">
        <f>G49/C49</f>
        <v>46.666666666666664</v>
      </c>
      <c r="G49" s="341">
        <f>G31+G47</f>
        <v>1120</v>
      </c>
      <c r="H49" s="338">
        <f>G49-E49</f>
        <v>560</v>
      </c>
      <c r="I49" s="330">
        <f>H49/E49</f>
        <v>1</v>
      </c>
    </row>
    <row r="50" spans="1:9" ht="9" customHeight="1" thickBot="1">
      <c r="A50" s="1"/>
      <c r="B50" s="38"/>
      <c r="C50" s="100"/>
      <c r="D50" s="97"/>
      <c r="E50" s="20"/>
      <c r="F50" s="22"/>
      <c r="G50" s="24"/>
      <c r="H50" s="66"/>
      <c r="I50" s="328"/>
    </row>
    <row r="51" spans="1:9" ht="15" customHeight="1">
      <c r="A51" s="28" t="s">
        <v>15</v>
      </c>
      <c r="B51" s="209" t="s">
        <v>16</v>
      </c>
      <c r="C51" s="210">
        <v>24</v>
      </c>
      <c r="D51" s="394">
        <f>E51/C51</f>
        <v>23.541666666666668</v>
      </c>
      <c r="E51" s="397">
        <f>E8+E49</f>
        <v>565</v>
      </c>
      <c r="F51" s="394">
        <f>G51/C51</f>
        <v>47.083333333333336</v>
      </c>
      <c r="G51" s="413">
        <f>G8+G49</f>
        <v>1130</v>
      </c>
      <c r="H51" s="390">
        <f>G51-E51</f>
        <v>565</v>
      </c>
      <c r="I51" s="411">
        <f>H51/E51</f>
        <v>1</v>
      </c>
    </row>
    <row r="52" spans="1:9" ht="15" customHeight="1" thickBot="1">
      <c r="A52" s="25" t="s">
        <v>17</v>
      </c>
      <c r="B52" s="216" t="s">
        <v>18</v>
      </c>
      <c r="C52" s="217">
        <v>24</v>
      </c>
      <c r="D52" s="414">
        <f>E52/C52</f>
        <v>23.75</v>
      </c>
      <c r="E52" s="280">
        <f>E10+E49</f>
        <v>570</v>
      </c>
      <c r="F52" s="414">
        <f>G52/C52</f>
        <v>47.5</v>
      </c>
      <c r="G52" s="281">
        <f>G10+G49</f>
        <v>1140</v>
      </c>
      <c r="H52" s="415">
        <f>G52-E52</f>
        <v>570</v>
      </c>
      <c r="I52" s="400">
        <f>H52/E52</f>
        <v>1</v>
      </c>
    </row>
    <row r="53" spans="1:9" ht="9" customHeight="1" thickBot="1">
      <c r="A53" s="115"/>
      <c r="B53" s="26"/>
      <c r="C53" s="26"/>
      <c r="D53" s="27"/>
      <c r="E53" s="27"/>
      <c r="F53" s="27"/>
      <c r="G53" s="27"/>
      <c r="H53" s="27"/>
      <c r="I53" s="295"/>
    </row>
    <row r="54" spans="1:9" ht="15">
      <c r="A54" s="28" t="s">
        <v>19</v>
      </c>
      <c r="B54" s="272" t="s">
        <v>129</v>
      </c>
      <c r="C54" s="110"/>
      <c r="D54" s="634" t="s">
        <v>20</v>
      </c>
      <c r="E54" s="635"/>
      <c r="F54" s="634" t="s">
        <v>21</v>
      </c>
      <c r="G54" s="635"/>
      <c r="H54" s="634"/>
      <c r="I54" s="714"/>
    </row>
    <row r="55" spans="1:9" ht="13.5" customHeight="1">
      <c r="A55" s="1"/>
      <c r="B55" s="109" t="s">
        <v>228</v>
      </c>
      <c r="C55" s="29"/>
      <c r="D55" s="636" t="s">
        <v>203</v>
      </c>
      <c r="E55" s="637"/>
      <c r="F55" s="636" t="s">
        <v>203</v>
      </c>
      <c r="G55" s="637"/>
      <c r="H55" s="636"/>
      <c r="I55" s="710"/>
    </row>
    <row r="56" spans="1:9" ht="13.5" customHeight="1">
      <c r="A56" s="1"/>
      <c r="B56" s="109" t="s">
        <v>223</v>
      </c>
      <c r="C56" s="86"/>
      <c r="D56" s="638">
        <f>G51</f>
        <v>1130</v>
      </c>
      <c r="E56" s="639"/>
      <c r="F56" s="638">
        <f>G52</f>
        <v>1140</v>
      </c>
      <c r="G56" s="639"/>
      <c r="H56" s="638"/>
      <c r="I56" s="710"/>
    </row>
    <row r="57" spans="1:9" ht="13.5" customHeight="1">
      <c r="A57" s="1"/>
      <c r="B57" s="109" t="s">
        <v>28</v>
      </c>
      <c r="C57" s="87"/>
      <c r="D57" s="638" t="e">
        <f>D55-D56</f>
        <v>#VALUE!</v>
      </c>
      <c r="E57" s="639"/>
      <c r="F57" s="638" t="e">
        <f>F55-F56</f>
        <v>#VALUE!</v>
      </c>
      <c r="G57" s="639"/>
      <c r="H57" s="638" t="s">
        <v>25</v>
      </c>
      <c r="I57" s="710"/>
    </row>
    <row r="58" spans="1:9" ht="13.5" customHeight="1">
      <c r="A58" s="1"/>
      <c r="B58" s="56" t="s">
        <v>27</v>
      </c>
      <c r="C58" s="92"/>
      <c r="D58" s="643" t="e">
        <f>D56/D55</f>
        <v>#VALUE!</v>
      </c>
      <c r="E58" s="670"/>
      <c r="F58" s="643" t="e">
        <f>F56/F55</f>
        <v>#VALUE!</v>
      </c>
      <c r="G58" s="670"/>
      <c r="H58" s="643" t="s">
        <v>25</v>
      </c>
      <c r="I58" s="710"/>
    </row>
    <row r="59" spans="1:9" ht="13.5" customHeight="1" thickBot="1">
      <c r="A59" s="40"/>
      <c r="B59" s="64" t="s">
        <v>258</v>
      </c>
      <c r="C59" s="108"/>
      <c r="D59" s="671">
        <f>I51</f>
        <v>1</v>
      </c>
      <c r="E59" s="672"/>
      <c r="F59" s="671">
        <f>I52</f>
        <v>1</v>
      </c>
      <c r="G59" s="672"/>
      <c r="H59" s="657" t="s">
        <v>25</v>
      </c>
      <c r="I59" s="711"/>
    </row>
    <row r="60" spans="1:9" ht="13.5">
      <c r="B60" s="53" t="s">
        <v>123</v>
      </c>
      <c r="C60" s="53"/>
    </row>
    <row r="61" spans="1:9" ht="15.75">
      <c r="A61" s="719" t="s">
        <v>149</v>
      </c>
      <c r="B61" s="719"/>
      <c r="C61" s="719"/>
      <c r="D61" s="719"/>
      <c r="E61" s="719"/>
      <c r="F61" s="719"/>
      <c r="G61" s="719"/>
      <c r="H61" s="719"/>
      <c r="I61" s="719"/>
    </row>
    <row r="62" spans="1:9" ht="26.1" customHeight="1">
      <c r="A62" s="718" t="s">
        <v>166</v>
      </c>
      <c r="B62" s="718"/>
      <c r="C62" s="718"/>
      <c r="D62" s="718"/>
      <c r="E62" s="718"/>
      <c r="F62" s="718"/>
      <c r="G62" s="718"/>
      <c r="H62" s="718"/>
      <c r="I62" s="718"/>
    </row>
    <row r="67" spans="4:4">
      <c r="D67" t="s">
        <v>25</v>
      </c>
    </row>
  </sheetData>
  <mergeCells count="26">
    <mergeCell ref="A1:D1"/>
    <mergeCell ref="F3:I3"/>
    <mergeCell ref="B3:B4"/>
    <mergeCell ref="A3:A4"/>
    <mergeCell ref="D54:E54"/>
    <mergeCell ref="F54:G54"/>
    <mergeCell ref="D3:E3"/>
    <mergeCell ref="C3:C4"/>
    <mergeCell ref="H54:I54"/>
    <mergeCell ref="H55:I55"/>
    <mergeCell ref="H56:I56"/>
    <mergeCell ref="F55:G55"/>
    <mergeCell ref="F56:G56"/>
    <mergeCell ref="D55:E55"/>
    <mergeCell ref="D56:E56"/>
    <mergeCell ref="D57:E57"/>
    <mergeCell ref="D58:E58"/>
    <mergeCell ref="D59:E59"/>
    <mergeCell ref="A62:I62"/>
    <mergeCell ref="A61:I61"/>
    <mergeCell ref="H57:I57"/>
    <mergeCell ref="H58:I58"/>
    <mergeCell ref="H59:I59"/>
    <mergeCell ref="F57:G57"/>
    <mergeCell ref="F58:G58"/>
    <mergeCell ref="F59:G59"/>
  </mergeCells>
  <phoneticPr fontId="0" type="noConversion"/>
  <printOptions horizontalCentered="1"/>
  <pageMargins left="0.25" right="0.25" top="1" bottom="0.5" header="0.5" footer="0.25"/>
  <pageSetup scale="77" orientation="portrait" r:id="rId1"/>
  <headerFooter alignWithMargins="0">
    <oddHeader>&amp;C&amp;"Times New Roman,Bold"&amp;12Oklahoma State Regents for Higher Education
&amp;11FY19 Tuition and Mandatory Fee Request&amp;R&amp;"Times New Roman,Bold Italic"&amp;11Professional Program</oddHeader>
    <oddFooter>&amp;L&amp;"Times New Roman,Italic"&amp;8&amp;D&amp;R&amp;"Times New Roman,Italic"&amp;8&amp;F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3"/>
  <sheetViews>
    <sheetView showGridLines="0" zoomScaleNormal="100" workbookViewId="0">
      <selection activeCell="F7" sqref="F7"/>
    </sheetView>
  </sheetViews>
  <sheetFormatPr defaultColWidth="8.83203125" defaultRowHeight="12.75"/>
  <cols>
    <col min="1" max="1" width="2.6640625" style="384" customWidth="1"/>
    <col min="2" max="2" width="21.83203125" style="384" customWidth="1"/>
    <col min="3" max="3" width="10.6640625" style="384" customWidth="1"/>
    <col min="4" max="9" width="11" style="384" customWidth="1"/>
    <col min="10" max="16384" width="8.83203125" style="384"/>
  </cols>
  <sheetData>
    <row r="1" spans="1:9">
      <c r="A1" s="384" t="s">
        <v>25</v>
      </c>
    </row>
    <row r="2" spans="1:9">
      <c r="A2" s="721" t="s">
        <v>33</v>
      </c>
      <c r="B2" s="721"/>
      <c r="C2" s="721"/>
      <c r="D2" s="721"/>
      <c r="E2" s="721"/>
      <c r="F2" s="721"/>
      <c r="G2" s="721"/>
      <c r="H2" s="721"/>
      <c r="I2" s="721"/>
    </row>
    <row r="3" spans="1:9">
      <c r="A3" s="721" t="s">
        <v>229</v>
      </c>
      <c r="B3" s="721"/>
      <c r="C3" s="721"/>
      <c r="D3" s="721"/>
      <c r="E3" s="721"/>
      <c r="F3" s="721"/>
      <c r="G3" s="721"/>
      <c r="H3" s="721"/>
      <c r="I3" s="721"/>
    </row>
    <row r="4" spans="1:9">
      <c r="A4" s="452"/>
      <c r="B4" s="452"/>
      <c r="C4" s="452"/>
      <c r="D4" s="452"/>
      <c r="E4" s="452" t="s">
        <v>185</v>
      </c>
      <c r="F4" s="452"/>
      <c r="G4" s="452"/>
      <c r="H4" s="452"/>
      <c r="I4" s="452"/>
    </row>
    <row r="6" spans="1:9">
      <c r="A6" s="453" t="s">
        <v>24</v>
      </c>
      <c r="B6" s="453"/>
      <c r="C6" s="453"/>
      <c r="D6" s="453"/>
      <c r="E6" s="453" t="s">
        <v>134</v>
      </c>
      <c r="F6" s="453"/>
      <c r="G6" s="453"/>
      <c r="H6" s="453"/>
      <c r="I6" s="453"/>
    </row>
    <row r="7" spans="1:9">
      <c r="A7" s="488"/>
      <c r="B7" s="489"/>
      <c r="C7" s="489"/>
      <c r="D7" s="489"/>
      <c r="E7" s="489"/>
      <c r="F7" s="489"/>
      <c r="G7" s="489"/>
      <c r="H7" s="489"/>
      <c r="I7" s="490"/>
    </row>
    <row r="8" spans="1:9" ht="13.5" customHeight="1">
      <c r="A8" s="722" t="s">
        <v>25</v>
      </c>
      <c r="B8" s="724" t="s">
        <v>157</v>
      </c>
      <c r="C8" s="726" t="s">
        <v>168</v>
      </c>
      <c r="D8" s="728" t="s">
        <v>253</v>
      </c>
      <c r="E8" s="728"/>
      <c r="F8" s="729" t="s">
        <v>216</v>
      </c>
      <c r="G8" s="728"/>
      <c r="H8" s="730"/>
      <c r="I8" s="731"/>
    </row>
    <row r="9" spans="1:9" ht="38.1" customHeight="1">
      <c r="A9" s="723"/>
      <c r="B9" s="725"/>
      <c r="C9" s="727"/>
      <c r="D9" s="455" t="s">
        <v>254</v>
      </c>
      <c r="E9" s="456" t="s">
        <v>183</v>
      </c>
      <c r="F9" s="455" t="s">
        <v>230</v>
      </c>
      <c r="G9" s="456" t="s">
        <v>184</v>
      </c>
      <c r="H9" s="455" t="s">
        <v>259</v>
      </c>
      <c r="I9" s="457" t="s">
        <v>260</v>
      </c>
    </row>
    <row r="10" spans="1:9">
      <c r="A10" s="458" t="s">
        <v>0</v>
      </c>
      <c r="B10" s="451" t="s">
        <v>169</v>
      </c>
      <c r="C10" s="459"/>
      <c r="D10" s="460"/>
      <c r="E10" s="461"/>
      <c r="F10" s="462"/>
      <c r="G10" s="463"/>
      <c r="H10" s="464"/>
      <c r="I10" s="465"/>
    </row>
    <row r="11" spans="1:9">
      <c r="A11" s="466"/>
      <c r="B11" s="451" t="s">
        <v>25</v>
      </c>
      <c r="C11" s="459"/>
      <c r="D11" s="460"/>
      <c r="E11" s="461"/>
      <c r="F11" s="467"/>
      <c r="G11" s="465"/>
      <c r="H11" s="464"/>
      <c r="I11" s="465"/>
    </row>
    <row r="12" spans="1:9" s="470" customFormat="1" ht="13.5">
      <c r="A12" s="468"/>
      <c r="B12" s="429" t="s">
        <v>170</v>
      </c>
      <c r="C12" s="469" t="s">
        <v>171</v>
      </c>
      <c r="D12" s="430">
        <v>1</v>
      </c>
      <c r="E12" s="435">
        <f>D12*30</f>
        <v>30</v>
      </c>
      <c r="F12" s="437">
        <v>1</v>
      </c>
      <c r="G12" s="438">
        <f>F12*30</f>
        <v>30</v>
      </c>
      <c r="H12" s="436">
        <f>G12-E12</f>
        <v>0</v>
      </c>
      <c r="I12" s="431">
        <f>H12/E12</f>
        <v>0</v>
      </c>
    </row>
    <row r="13" spans="1:9" s="470" customFormat="1" ht="13.5">
      <c r="A13" s="468"/>
      <c r="B13" s="429" t="s">
        <v>172</v>
      </c>
      <c r="C13" s="471" t="s">
        <v>176</v>
      </c>
      <c r="D13" s="430">
        <f>D12</f>
        <v>1</v>
      </c>
      <c r="E13" s="435">
        <f>D13*15</f>
        <v>15</v>
      </c>
      <c r="F13" s="437">
        <v>1</v>
      </c>
      <c r="G13" s="438">
        <f>F13*15</f>
        <v>15</v>
      </c>
      <c r="H13" s="436">
        <f>G13-E13</f>
        <v>0</v>
      </c>
      <c r="I13" s="431">
        <f>H13/E13</f>
        <v>0</v>
      </c>
    </row>
    <row r="14" spans="1:9" s="470" customFormat="1" ht="13.5">
      <c r="A14" s="472"/>
      <c r="B14" s="432" t="s">
        <v>173</v>
      </c>
      <c r="C14" s="434">
        <v>30</v>
      </c>
      <c r="D14" s="433">
        <v>1</v>
      </c>
      <c r="E14" s="473">
        <f>E13*2</f>
        <v>30</v>
      </c>
      <c r="F14" s="439">
        <v>1</v>
      </c>
      <c r="G14" s="438">
        <f>G13*2</f>
        <v>30</v>
      </c>
      <c r="H14" s="436">
        <f>G14-E14</f>
        <v>0</v>
      </c>
      <c r="I14" s="431">
        <f>H14/E14</f>
        <v>0</v>
      </c>
    </row>
    <row r="15" spans="1:9">
      <c r="A15" s="474"/>
      <c r="B15" s="475"/>
      <c r="C15" s="475"/>
      <c r="D15" s="476"/>
      <c r="E15" s="476"/>
      <c r="F15" s="477"/>
      <c r="G15" s="477"/>
      <c r="H15" s="477"/>
      <c r="I15" s="478"/>
    </row>
    <row r="16" spans="1:9" ht="13.5" customHeight="1">
      <c r="A16" s="722" t="s">
        <v>25</v>
      </c>
      <c r="B16" s="724" t="s">
        <v>157</v>
      </c>
      <c r="C16" s="726" t="s">
        <v>168</v>
      </c>
      <c r="D16" s="728" t="s">
        <v>253</v>
      </c>
      <c r="E16" s="728"/>
      <c r="F16" s="729" t="s">
        <v>216</v>
      </c>
      <c r="G16" s="728"/>
      <c r="H16" s="730"/>
      <c r="I16" s="731"/>
    </row>
    <row r="17" spans="1:12" ht="38.1" customHeight="1">
      <c r="A17" s="723"/>
      <c r="B17" s="725"/>
      <c r="C17" s="727"/>
      <c r="D17" s="455" t="s">
        <v>174</v>
      </c>
      <c r="E17" s="456" t="s">
        <v>182</v>
      </c>
      <c r="F17" s="455" t="s">
        <v>174</v>
      </c>
      <c r="G17" s="456" t="s">
        <v>182</v>
      </c>
      <c r="H17" s="455" t="s">
        <v>259</v>
      </c>
      <c r="I17" s="457" t="s">
        <v>260</v>
      </c>
    </row>
    <row r="18" spans="1:12" ht="14.1" customHeight="1">
      <c r="A18" s="458" t="s">
        <v>5</v>
      </c>
      <c r="B18" s="451" t="s">
        <v>231</v>
      </c>
      <c r="C18" s="479"/>
      <c r="D18" s="464"/>
      <c r="E18" s="461"/>
      <c r="F18" s="480"/>
      <c r="G18" s="481"/>
      <c r="H18" s="460"/>
      <c r="I18" s="482"/>
    </row>
    <row r="19" spans="1:12">
      <c r="A19" s="466"/>
      <c r="B19" s="483" t="s">
        <v>175</v>
      </c>
      <c r="C19" s="484">
        <v>1</v>
      </c>
      <c r="D19" s="445">
        <f>E19/C19</f>
        <v>1</v>
      </c>
      <c r="E19" s="446">
        <f t="shared" ref="E19:E38" si="0">$D$12*C19</f>
        <v>1</v>
      </c>
      <c r="F19" s="447">
        <f>G19/C19</f>
        <v>1</v>
      </c>
      <c r="G19" s="448">
        <f>$F$12*C19</f>
        <v>1</v>
      </c>
      <c r="H19" s="449">
        <f>F19-D19</f>
        <v>0</v>
      </c>
      <c r="I19" s="450">
        <f>H19/D19</f>
        <v>0</v>
      </c>
    </row>
    <row r="20" spans="1:12">
      <c r="A20" s="466"/>
      <c r="B20" s="485" t="s">
        <v>25</v>
      </c>
      <c r="C20" s="484">
        <v>2</v>
      </c>
      <c r="D20" s="445">
        <f t="shared" ref="D20:D38" si="1">E20/C20</f>
        <v>1</v>
      </c>
      <c r="E20" s="446">
        <f t="shared" si="0"/>
        <v>2</v>
      </c>
      <c r="F20" s="447">
        <f t="shared" ref="F20:F30" si="2">G20/C20</f>
        <v>1</v>
      </c>
      <c r="G20" s="448">
        <f t="shared" ref="G20:G29" si="3">$F$12*C20</f>
        <v>2</v>
      </c>
      <c r="H20" s="449">
        <f t="shared" ref="H20:H38" si="4">F20-D20</f>
        <v>0</v>
      </c>
      <c r="I20" s="450">
        <f t="shared" ref="I20:I38" si="5">H20/D20</f>
        <v>0</v>
      </c>
    </row>
    <row r="21" spans="1:12">
      <c r="A21" s="466"/>
      <c r="B21" s="485" t="s">
        <v>25</v>
      </c>
      <c r="C21" s="484">
        <v>3</v>
      </c>
      <c r="D21" s="445">
        <f t="shared" si="1"/>
        <v>1</v>
      </c>
      <c r="E21" s="446">
        <f t="shared" si="0"/>
        <v>3</v>
      </c>
      <c r="F21" s="447">
        <f t="shared" si="2"/>
        <v>1</v>
      </c>
      <c r="G21" s="448">
        <f t="shared" si="3"/>
        <v>3</v>
      </c>
      <c r="H21" s="449">
        <f t="shared" si="4"/>
        <v>0</v>
      </c>
      <c r="I21" s="450">
        <f t="shared" si="5"/>
        <v>0</v>
      </c>
    </row>
    <row r="22" spans="1:12">
      <c r="A22" s="466"/>
      <c r="B22" s="485" t="s">
        <v>25</v>
      </c>
      <c r="C22" s="484">
        <v>4</v>
      </c>
      <c r="D22" s="445">
        <f t="shared" si="1"/>
        <v>1</v>
      </c>
      <c r="E22" s="446">
        <f t="shared" si="0"/>
        <v>4</v>
      </c>
      <c r="F22" s="447">
        <f t="shared" si="2"/>
        <v>1</v>
      </c>
      <c r="G22" s="448">
        <f t="shared" si="3"/>
        <v>4</v>
      </c>
      <c r="H22" s="449">
        <f t="shared" si="4"/>
        <v>0</v>
      </c>
      <c r="I22" s="450">
        <f t="shared" si="5"/>
        <v>0</v>
      </c>
      <c r="J22" s="454"/>
      <c r="K22" s="454"/>
      <c r="L22" s="454"/>
    </row>
    <row r="23" spans="1:12">
      <c r="A23" s="466"/>
      <c r="B23" s="485" t="s">
        <v>25</v>
      </c>
      <c r="C23" s="484">
        <v>5</v>
      </c>
      <c r="D23" s="445">
        <f t="shared" si="1"/>
        <v>1</v>
      </c>
      <c r="E23" s="446">
        <f t="shared" si="0"/>
        <v>5</v>
      </c>
      <c r="F23" s="447">
        <f t="shared" si="2"/>
        <v>1</v>
      </c>
      <c r="G23" s="448">
        <f t="shared" si="3"/>
        <v>5</v>
      </c>
      <c r="H23" s="449">
        <f t="shared" si="4"/>
        <v>0</v>
      </c>
      <c r="I23" s="450">
        <f t="shared" si="5"/>
        <v>0</v>
      </c>
      <c r="J23" s="454"/>
      <c r="K23" s="454"/>
      <c r="L23" s="454"/>
    </row>
    <row r="24" spans="1:12">
      <c r="A24" s="466"/>
      <c r="B24" s="485" t="s">
        <v>25</v>
      </c>
      <c r="C24" s="484">
        <v>6</v>
      </c>
      <c r="D24" s="445">
        <f t="shared" si="1"/>
        <v>1</v>
      </c>
      <c r="E24" s="446">
        <f t="shared" si="0"/>
        <v>6</v>
      </c>
      <c r="F24" s="447">
        <f t="shared" si="2"/>
        <v>1</v>
      </c>
      <c r="G24" s="448">
        <f t="shared" si="3"/>
        <v>6</v>
      </c>
      <c r="H24" s="449">
        <f t="shared" si="4"/>
        <v>0</v>
      </c>
      <c r="I24" s="450">
        <f t="shared" si="5"/>
        <v>0</v>
      </c>
      <c r="J24" s="454"/>
      <c r="K24" s="454"/>
      <c r="L24" s="454" t="s">
        <v>25</v>
      </c>
    </row>
    <row r="25" spans="1:12">
      <c r="A25" s="466"/>
      <c r="B25" s="485" t="s">
        <v>25</v>
      </c>
      <c r="C25" s="484">
        <v>7</v>
      </c>
      <c r="D25" s="445">
        <f t="shared" si="1"/>
        <v>1</v>
      </c>
      <c r="E25" s="446">
        <f t="shared" si="0"/>
        <v>7</v>
      </c>
      <c r="F25" s="447">
        <f t="shared" si="2"/>
        <v>1</v>
      </c>
      <c r="G25" s="448">
        <f t="shared" si="3"/>
        <v>7</v>
      </c>
      <c r="H25" s="449">
        <f t="shared" si="4"/>
        <v>0</v>
      </c>
      <c r="I25" s="450">
        <f t="shared" si="5"/>
        <v>0</v>
      </c>
      <c r="J25" s="454"/>
      <c r="K25" s="454"/>
      <c r="L25" s="454"/>
    </row>
    <row r="26" spans="1:12">
      <c r="A26" s="466"/>
      <c r="B26" s="485" t="s">
        <v>25</v>
      </c>
      <c r="C26" s="484">
        <v>8</v>
      </c>
      <c r="D26" s="445">
        <f t="shared" si="1"/>
        <v>1</v>
      </c>
      <c r="E26" s="446">
        <f t="shared" si="0"/>
        <v>8</v>
      </c>
      <c r="F26" s="447">
        <f t="shared" si="2"/>
        <v>1</v>
      </c>
      <c r="G26" s="448">
        <f t="shared" si="3"/>
        <v>8</v>
      </c>
      <c r="H26" s="449">
        <f t="shared" si="4"/>
        <v>0</v>
      </c>
      <c r="I26" s="450">
        <f t="shared" si="5"/>
        <v>0</v>
      </c>
      <c r="J26" s="454"/>
      <c r="K26" s="454"/>
      <c r="L26" s="454"/>
    </row>
    <row r="27" spans="1:12">
      <c r="A27" s="466"/>
      <c r="B27" s="485" t="s">
        <v>25</v>
      </c>
      <c r="C27" s="484">
        <v>9</v>
      </c>
      <c r="D27" s="445">
        <f t="shared" si="1"/>
        <v>1</v>
      </c>
      <c r="E27" s="446">
        <f t="shared" si="0"/>
        <v>9</v>
      </c>
      <c r="F27" s="447">
        <f t="shared" si="2"/>
        <v>1</v>
      </c>
      <c r="G27" s="448">
        <f t="shared" si="3"/>
        <v>9</v>
      </c>
      <c r="H27" s="449">
        <f t="shared" si="4"/>
        <v>0</v>
      </c>
      <c r="I27" s="450">
        <f t="shared" si="5"/>
        <v>0</v>
      </c>
      <c r="J27" s="454"/>
      <c r="K27" s="454"/>
      <c r="L27" s="454"/>
    </row>
    <row r="28" spans="1:12">
      <c r="A28" s="466"/>
      <c r="B28" s="485" t="s">
        <v>25</v>
      </c>
      <c r="C28" s="486">
        <v>10</v>
      </c>
      <c r="D28" s="445">
        <f t="shared" si="1"/>
        <v>1</v>
      </c>
      <c r="E28" s="446">
        <f t="shared" si="0"/>
        <v>10</v>
      </c>
      <c r="F28" s="447">
        <f t="shared" si="2"/>
        <v>1</v>
      </c>
      <c r="G28" s="448">
        <f t="shared" si="3"/>
        <v>10</v>
      </c>
      <c r="H28" s="449">
        <f t="shared" si="4"/>
        <v>0</v>
      </c>
      <c r="I28" s="450">
        <f t="shared" si="5"/>
        <v>0</v>
      </c>
      <c r="J28" s="454"/>
      <c r="K28" s="454"/>
      <c r="L28" s="454"/>
    </row>
    <row r="29" spans="1:12">
      <c r="A29" s="466"/>
      <c r="B29" s="485" t="s">
        <v>25</v>
      </c>
      <c r="C29" s="484">
        <v>11</v>
      </c>
      <c r="D29" s="445">
        <f t="shared" si="1"/>
        <v>1</v>
      </c>
      <c r="E29" s="446">
        <f t="shared" si="0"/>
        <v>11</v>
      </c>
      <c r="F29" s="447">
        <f t="shared" si="2"/>
        <v>1</v>
      </c>
      <c r="G29" s="448">
        <f t="shared" si="3"/>
        <v>11</v>
      </c>
      <c r="H29" s="449">
        <f t="shared" si="4"/>
        <v>0</v>
      </c>
      <c r="I29" s="450">
        <f t="shared" si="5"/>
        <v>0</v>
      </c>
      <c r="J29" s="454"/>
      <c r="K29" s="454"/>
      <c r="L29" s="454"/>
    </row>
    <row r="30" spans="1:12">
      <c r="A30" s="466"/>
      <c r="B30" s="485" t="s">
        <v>25</v>
      </c>
      <c r="C30" s="484">
        <v>12</v>
      </c>
      <c r="D30" s="445">
        <f t="shared" si="1"/>
        <v>1</v>
      </c>
      <c r="E30" s="446">
        <f t="shared" si="0"/>
        <v>12</v>
      </c>
      <c r="F30" s="447">
        <f t="shared" si="2"/>
        <v>1.25</v>
      </c>
      <c r="G30" s="448">
        <f t="shared" ref="G30:G36" si="6">$G$13</f>
        <v>15</v>
      </c>
      <c r="H30" s="449">
        <f>F30-D30</f>
        <v>0.25</v>
      </c>
      <c r="I30" s="450">
        <f t="shared" ref="I30" si="7">H30/D30</f>
        <v>0.25</v>
      </c>
      <c r="J30" s="454"/>
      <c r="K30" s="454"/>
      <c r="L30" s="454"/>
    </row>
    <row r="31" spans="1:12">
      <c r="A31" s="466"/>
      <c r="B31" s="485" t="s">
        <v>25</v>
      </c>
      <c r="C31" s="484">
        <v>13</v>
      </c>
      <c r="D31" s="445">
        <f t="shared" si="1"/>
        <v>1</v>
      </c>
      <c r="E31" s="446">
        <f t="shared" si="0"/>
        <v>13</v>
      </c>
      <c r="F31" s="447">
        <f t="shared" ref="F31:F38" si="8">G31/C31</f>
        <v>1.1538461538461537</v>
      </c>
      <c r="G31" s="448">
        <f t="shared" si="6"/>
        <v>15</v>
      </c>
      <c r="H31" s="449">
        <f t="shared" si="4"/>
        <v>0.15384615384615374</v>
      </c>
      <c r="I31" s="450">
        <f t="shared" si="5"/>
        <v>0.15384615384615374</v>
      </c>
      <c r="J31" s="454"/>
      <c r="K31" s="454"/>
      <c r="L31" s="454"/>
    </row>
    <row r="32" spans="1:12">
      <c r="A32" s="466"/>
      <c r="B32" s="485" t="s">
        <v>25</v>
      </c>
      <c r="C32" s="484">
        <v>14</v>
      </c>
      <c r="D32" s="445">
        <f t="shared" si="1"/>
        <v>1</v>
      </c>
      <c r="E32" s="446">
        <f t="shared" si="0"/>
        <v>14</v>
      </c>
      <c r="F32" s="447">
        <f t="shared" si="8"/>
        <v>1.0714285714285714</v>
      </c>
      <c r="G32" s="448">
        <f t="shared" si="6"/>
        <v>15</v>
      </c>
      <c r="H32" s="449">
        <f t="shared" si="4"/>
        <v>7.1428571428571397E-2</v>
      </c>
      <c r="I32" s="450">
        <f t="shared" si="5"/>
        <v>7.1428571428571397E-2</v>
      </c>
      <c r="J32" s="454"/>
      <c r="K32" s="454"/>
      <c r="L32" s="454"/>
    </row>
    <row r="33" spans="1:12">
      <c r="A33" s="466"/>
      <c r="B33" s="485" t="s">
        <v>25</v>
      </c>
      <c r="C33" s="484">
        <v>15</v>
      </c>
      <c r="D33" s="445">
        <f t="shared" si="1"/>
        <v>1</v>
      </c>
      <c r="E33" s="446">
        <f t="shared" si="0"/>
        <v>15</v>
      </c>
      <c r="F33" s="447">
        <f t="shared" si="8"/>
        <v>1</v>
      </c>
      <c r="G33" s="448">
        <f t="shared" si="6"/>
        <v>15</v>
      </c>
      <c r="H33" s="449">
        <f t="shared" si="4"/>
        <v>0</v>
      </c>
      <c r="I33" s="450">
        <f t="shared" si="5"/>
        <v>0</v>
      </c>
      <c r="J33" s="454"/>
      <c r="K33" s="454"/>
      <c r="L33" s="454"/>
    </row>
    <row r="34" spans="1:12">
      <c r="A34" s="466"/>
      <c r="B34" s="485" t="s">
        <v>25</v>
      </c>
      <c r="C34" s="484">
        <v>16</v>
      </c>
      <c r="D34" s="445">
        <f t="shared" si="1"/>
        <v>1</v>
      </c>
      <c r="E34" s="446">
        <f t="shared" si="0"/>
        <v>16</v>
      </c>
      <c r="F34" s="447">
        <f t="shared" si="8"/>
        <v>0.9375</v>
      </c>
      <c r="G34" s="448">
        <f t="shared" si="6"/>
        <v>15</v>
      </c>
      <c r="H34" s="449">
        <f>F34-D34</f>
        <v>-6.25E-2</v>
      </c>
      <c r="I34" s="450">
        <f t="shared" si="5"/>
        <v>-6.25E-2</v>
      </c>
      <c r="J34" s="454"/>
      <c r="K34" s="454"/>
      <c r="L34" s="454"/>
    </row>
    <row r="35" spans="1:12">
      <c r="A35" s="466"/>
      <c r="B35" s="485" t="s">
        <v>25</v>
      </c>
      <c r="C35" s="444">
        <v>17</v>
      </c>
      <c r="D35" s="445">
        <f t="shared" si="1"/>
        <v>1</v>
      </c>
      <c r="E35" s="446">
        <f t="shared" si="0"/>
        <v>17</v>
      </c>
      <c r="F35" s="447">
        <f t="shared" si="8"/>
        <v>0.88235294117647056</v>
      </c>
      <c r="G35" s="448">
        <f t="shared" si="6"/>
        <v>15</v>
      </c>
      <c r="H35" s="449">
        <f t="shared" si="4"/>
        <v>-0.11764705882352944</v>
      </c>
      <c r="I35" s="450">
        <f t="shared" si="5"/>
        <v>-0.11764705882352944</v>
      </c>
      <c r="J35" s="454"/>
      <c r="K35" s="454"/>
      <c r="L35" s="454"/>
    </row>
    <row r="36" spans="1:12">
      <c r="A36" s="466"/>
      <c r="B36" s="485" t="s">
        <v>25</v>
      </c>
      <c r="C36" s="444">
        <v>18</v>
      </c>
      <c r="D36" s="445">
        <f t="shared" si="1"/>
        <v>1</v>
      </c>
      <c r="E36" s="446">
        <f t="shared" si="0"/>
        <v>18</v>
      </c>
      <c r="F36" s="447">
        <f t="shared" si="8"/>
        <v>0.83333333333333337</v>
      </c>
      <c r="G36" s="448">
        <f t="shared" si="6"/>
        <v>15</v>
      </c>
      <c r="H36" s="449">
        <f t="shared" si="4"/>
        <v>-0.16666666666666663</v>
      </c>
      <c r="I36" s="450">
        <f t="shared" si="5"/>
        <v>-0.16666666666666663</v>
      </c>
      <c r="J36" s="454"/>
      <c r="K36" s="454"/>
      <c r="L36" s="454"/>
    </row>
    <row r="37" spans="1:12">
      <c r="A37" s="466"/>
      <c r="B37" s="485" t="s">
        <v>25</v>
      </c>
      <c r="C37" s="444">
        <v>19</v>
      </c>
      <c r="D37" s="445">
        <f t="shared" si="1"/>
        <v>1</v>
      </c>
      <c r="E37" s="446">
        <f t="shared" si="0"/>
        <v>19</v>
      </c>
      <c r="F37" s="447">
        <f t="shared" si="8"/>
        <v>1</v>
      </c>
      <c r="G37" s="448">
        <f>$F$12*C37</f>
        <v>19</v>
      </c>
      <c r="H37" s="449">
        <f t="shared" si="4"/>
        <v>0</v>
      </c>
      <c r="I37" s="450">
        <f t="shared" si="5"/>
        <v>0</v>
      </c>
      <c r="J37" s="454"/>
      <c r="K37" s="454"/>
      <c r="L37" s="454"/>
    </row>
    <row r="38" spans="1:12">
      <c r="A38" s="466"/>
      <c r="B38" s="485" t="s">
        <v>25</v>
      </c>
      <c r="C38" s="444">
        <v>20</v>
      </c>
      <c r="D38" s="445">
        <f t="shared" si="1"/>
        <v>1</v>
      </c>
      <c r="E38" s="446">
        <f t="shared" si="0"/>
        <v>20</v>
      </c>
      <c r="F38" s="447">
        <f t="shared" si="8"/>
        <v>1</v>
      </c>
      <c r="G38" s="448">
        <f>$F$12*C38</f>
        <v>20</v>
      </c>
      <c r="H38" s="449">
        <f t="shared" si="4"/>
        <v>0</v>
      </c>
      <c r="I38" s="450">
        <f t="shared" si="5"/>
        <v>0</v>
      </c>
      <c r="J38" s="454"/>
      <c r="K38" s="454"/>
      <c r="L38" s="454"/>
    </row>
    <row r="39" spans="1:12">
      <c r="A39" s="466"/>
      <c r="B39" s="485" t="s">
        <v>25</v>
      </c>
      <c r="C39" s="444">
        <v>21</v>
      </c>
      <c r="D39" s="445">
        <f t="shared" ref="D39:D42" si="9">E39/C39</f>
        <v>1</v>
      </c>
      <c r="E39" s="446">
        <f t="shared" ref="E39:E42" si="10">$D$12*C39</f>
        <v>21</v>
      </c>
      <c r="F39" s="447">
        <f t="shared" ref="F39:F42" si="11">G39/C39</f>
        <v>1</v>
      </c>
      <c r="G39" s="448">
        <f t="shared" ref="G39:G42" si="12">$F$12*C39</f>
        <v>21</v>
      </c>
      <c r="H39" s="449">
        <f t="shared" ref="H39:H42" si="13">F39-D39</f>
        <v>0</v>
      </c>
      <c r="I39" s="450">
        <f t="shared" ref="I39:I42" si="14">H39/D39</f>
        <v>0</v>
      </c>
      <c r="J39" s="454"/>
      <c r="K39" s="454"/>
      <c r="L39" s="454"/>
    </row>
    <row r="40" spans="1:12">
      <c r="A40" s="466"/>
      <c r="B40" s="487"/>
      <c r="C40" s="444">
        <v>22</v>
      </c>
      <c r="D40" s="445">
        <f t="shared" si="9"/>
        <v>1</v>
      </c>
      <c r="E40" s="446">
        <f t="shared" si="10"/>
        <v>22</v>
      </c>
      <c r="F40" s="447">
        <f t="shared" si="11"/>
        <v>1</v>
      </c>
      <c r="G40" s="448">
        <f t="shared" si="12"/>
        <v>22</v>
      </c>
      <c r="H40" s="449">
        <f t="shared" si="13"/>
        <v>0</v>
      </c>
      <c r="I40" s="450">
        <f t="shared" si="14"/>
        <v>0</v>
      </c>
      <c r="J40" s="454"/>
      <c r="K40" s="454"/>
      <c r="L40" s="454"/>
    </row>
    <row r="41" spans="1:12">
      <c r="A41" s="466"/>
      <c r="B41" s="487"/>
      <c r="C41" s="444">
        <v>23</v>
      </c>
      <c r="D41" s="445">
        <f t="shared" si="9"/>
        <v>1</v>
      </c>
      <c r="E41" s="446">
        <f t="shared" si="10"/>
        <v>23</v>
      </c>
      <c r="F41" s="447">
        <f t="shared" si="11"/>
        <v>1</v>
      </c>
      <c r="G41" s="448">
        <f t="shared" si="12"/>
        <v>23</v>
      </c>
      <c r="H41" s="449">
        <f t="shared" si="13"/>
        <v>0</v>
      </c>
      <c r="I41" s="450">
        <f t="shared" si="14"/>
        <v>0</v>
      </c>
      <c r="J41" s="454"/>
      <c r="K41" s="454"/>
      <c r="L41" s="454"/>
    </row>
    <row r="42" spans="1:12">
      <c r="A42" s="466"/>
      <c r="B42" s="487"/>
      <c r="C42" s="444">
        <v>24</v>
      </c>
      <c r="D42" s="445">
        <f t="shared" si="9"/>
        <v>1</v>
      </c>
      <c r="E42" s="446">
        <f t="shared" si="10"/>
        <v>24</v>
      </c>
      <c r="F42" s="447">
        <f t="shared" si="11"/>
        <v>1</v>
      </c>
      <c r="G42" s="448">
        <f t="shared" si="12"/>
        <v>24</v>
      </c>
      <c r="H42" s="449">
        <f t="shared" si="13"/>
        <v>0</v>
      </c>
      <c r="I42" s="450">
        <f t="shared" si="14"/>
        <v>0</v>
      </c>
      <c r="J42" s="454"/>
      <c r="K42" s="454"/>
      <c r="L42" s="454"/>
    </row>
    <row r="43" spans="1:12">
      <c r="A43" s="491"/>
      <c r="B43" s="492" t="s">
        <v>25</v>
      </c>
      <c r="C43" s="493" t="s">
        <v>25</v>
      </c>
      <c r="D43" s="494" t="s">
        <v>25</v>
      </c>
      <c r="E43" s="495" t="s">
        <v>25</v>
      </c>
      <c r="F43" s="496" t="s">
        <v>25</v>
      </c>
      <c r="G43" s="497" t="s">
        <v>25</v>
      </c>
      <c r="H43" s="498" t="s">
        <v>25</v>
      </c>
      <c r="I43" s="499" t="s">
        <v>25</v>
      </c>
      <c r="J43" s="454"/>
      <c r="K43" s="454"/>
      <c r="L43" s="454"/>
    </row>
  </sheetData>
  <mergeCells count="12">
    <mergeCell ref="A16:A17"/>
    <mergeCell ref="B16:B17"/>
    <mergeCell ref="C16:C17"/>
    <mergeCell ref="D16:E16"/>
    <mergeCell ref="F16:I16"/>
    <mergeCell ref="A2:I2"/>
    <mergeCell ref="A3:I3"/>
    <mergeCell ref="A8:A9"/>
    <mergeCell ref="B8:B9"/>
    <mergeCell ref="C8:C9"/>
    <mergeCell ref="D8:E8"/>
    <mergeCell ref="F8:I8"/>
  </mergeCells>
  <pageMargins left="0.75" right="0.5" top="0.75" bottom="0.75" header="0.3" footer="0.3"/>
  <pageSetup orientation="portrait" r:id="rId1"/>
  <headerFooter>
    <oddHeader xml:space="preserve">&amp;R
</oddHeader>
    <oddFooter>&amp;L&amp;"Times New Roman,Italic"&amp;8&amp;D&amp;R&amp;"Times New Roman,Italic"&amp;8Flat-Rate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5"/>
  </sheetPr>
  <dimension ref="A1:L24"/>
  <sheetViews>
    <sheetView showGridLines="0" zoomScale="160" zoomScaleNormal="160" workbookViewId="0">
      <selection sqref="A1:B1"/>
    </sheetView>
  </sheetViews>
  <sheetFormatPr defaultRowHeight="12.75"/>
  <cols>
    <col min="1" max="1" width="3.83203125" customWidth="1"/>
    <col min="2" max="2" width="40.83203125" customWidth="1"/>
    <col min="3" max="3" width="3.33203125" customWidth="1"/>
    <col min="4" max="4" width="71.1640625" customWidth="1"/>
  </cols>
  <sheetData>
    <row r="1" spans="1:12" ht="21" customHeight="1">
      <c r="A1" s="673" t="s">
        <v>24</v>
      </c>
      <c r="B1" s="673"/>
      <c r="D1" s="37" t="s">
        <v>32</v>
      </c>
      <c r="E1" s="82" t="s">
        <v>25</v>
      </c>
    </row>
    <row r="2" spans="1:12" ht="12" customHeight="1">
      <c r="A2" s="732"/>
      <c r="B2" s="733"/>
      <c r="C2" s="732"/>
      <c r="D2" s="732"/>
    </row>
    <row r="3" spans="1:12" ht="102.75" customHeight="1">
      <c r="A3" s="734" t="s">
        <v>80</v>
      </c>
      <c r="B3" s="735"/>
      <c r="C3" s="735"/>
      <c r="D3" s="736"/>
    </row>
    <row r="4" spans="1:12" ht="30.75" customHeight="1">
      <c r="A4" s="749" t="s">
        <v>140</v>
      </c>
      <c r="B4" s="750"/>
      <c r="C4" s="750"/>
      <c r="D4" s="751"/>
    </row>
    <row r="5" spans="1:12" ht="12" customHeight="1">
      <c r="A5" s="732"/>
      <c r="B5" s="733"/>
      <c r="C5" s="732"/>
      <c r="D5" s="732"/>
    </row>
    <row r="6" spans="1:12" ht="15" customHeight="1">
      <c r="A6" s="120">
        <v>1</v>
      </c>
      <c r="B6" s="737" t="s">
        <v>31</v>
      </c>
      <c r="C6" s="738"/>
      <c r="D6" s="739"/>
      <c r="K6" t="s">
        <v>25</v>
      </c>
    </row>
    <row r="7" spans="1:12" ht="54" customHeight="1">
      <c r="A7" s="35"/>
      <c r="B7" s="740"/>
      <c r="C7" s="741"/>
      <c r="D7" s="742"/>
    </row>
    <row r="8" spans="1:12" ht="12" customHeight="1">
      <c r="A8" s="36"/>
      <c r="B8" s="732"/>
      <c r="C8" s="732"/>
      <c r="D8" s="732"/>
    </row>
    <row r="9" spans="1:12" ht="15" customHeight="1">
      <c r="A9" s="121">
        <v>2</v>
      </c>
      <c r="B9" s="737" t="s">
        <v>232</v>
      </c>
      <c r="C9" s="737"/>
      <c r="D9" s="752"/>
    </row>
    <row r="10" spans="1:12" ht="54" customHeight="1">
      <c r="A10" s="35"/>
      <c r="B10" s="753"/>
      <c r="C10" s="753"/>
      <c r="D10" s="754"/>
      <c r="F10" t="s">
        <v>25</v>
      </c>
      <c r="L10" t="s">
        <v>25</v>
      </c>
    </row>
    <row r="11" spans="1:12" ht="12" customHeight="1">
      <c r="A11" s="36"/>
      <c r="B11" s="744"/>
      <c r="C11" s="745"/>
      <c r="D11" s="745"/>
    </row>
    <row r="12" spans="1:12" ht="52.5" customHeight="1">
      <c r="A12" s="121">
        <v>3</v>
      </c>
      <c r="B12" s="737" t="s">
        <v>135</v>
      </c>
      <c r="C12" s="738"/>
      <c r="D12" s="739"/>
    </row>
    <row r="13" spans="1:12" ht="54" customHeight="1">
      <c r="A13" s="35"/>
      <c r="B13" s="740"/>
      <c r="C13" s="740"/>
      <c r="D13" s="743"/>
    </row>
    <row r="14" spans="1:12" ht="12" customHeight="1">
      <c r="A14" s="732"/>
      <c r="B14" s="733"/>
      <c r="C14" s="732"/>
      <c r="D14" s="732"/>
    </row>
    <row r="15" spans="1:12" ht="15" customHeight="1">
      <c r="A15" s="121">
        <v>4</v>
      </c>
      <c r="B15" s="737" t="s">
        <v>233</v>
      </c>
      <c r="C15" s="737"/>
      <c r="D15" s="752"/>
    </row>
    <row r="16" spans="1:12" ht="54" customHeight="1">
      <c r="A16" s="35"/>
      <c r="B16" s="740"/>
      <c r="C16" s="740"/>
      <c r="D16" s="743"/>
    </row>
    <row r="17" spans="1:12" ht="12" customHeight="1">
      <c r="A17" s="36"/>
      <c r="B17" s="744"/>
      <c r="C17" s="745"/>
      <c r="D17" s="745"/>
    </row>
    <row r="18" spans="1:12" ht="27" customHeight="1">
      <c r="A18" s="121">
        <v>5</v>
      </c>
      <c r="B18" s="737" t="s">
        <v>30</v>
      </c>
      <c r="C18" s="737"/>
      <c r="D18" s="752"/>
    </row>
    <row r="19" spans="1:12" ht="54" customHeight="1">
      <c r="A19" s="35"/>
      <c r="B19" s="740"/>
      <c r="C19" s="740"/>
      <c r="D19" s="743"/>
    </row>
    <row r="20" spans="1:12" ht="12" customHeight="1">
      <c r="A20" s="732"/>
      <c r="B20" s="733"/>
      <c r="C20" s="732"/>
      <c r="D20" s="732"/>
      <c r="L20" t="s">
        <v>25</v>
      </c>
    </row>
    <row r="21" spans="1:12" ht="15" customHeight="1">
      <c r="A21" s="122">
        <v>6</v>
      </c>
      <c r="B21" s="756" t="s">
        <v>141</v>
      </c>
      <c r="C21" s="756"/>
      <c r="D21" s="757"/>
    </row>
    <row r="22" spans="1:12" ht="54" customHeight="1">
      <c r="A22" s="35"/>
      <c r="B22" s="758"/>
      <c r="C22" s="758"/>
      <c r="D22" s="759"/>
    </row>
    <row r="23" spans="1:12" ht="12" customHeight="1">
      <c r="A23" s="81" t="s">
        <v>25</v>
      </c>
      <c r="B23" s="755" t="s">
        <v>25</v>
      </c>
      <c r="C23" s="755"/>
      <c r="D23" s="755"/>
    </row>
    <row r="24" spans="1:12" ht="75" customHeight="1">
      <c r="A24" s="746" t="s">
        <v>81</v>
      </c>
      <c r="B24" s="747"/>
      <c r="C24" s="747"/>
      <c r="D24" s="748"/>
    </row>
  </sheetData>
  <mergeCells count="24">
    <mergeCell ref="A1:B1"/>
    <mergeCell ref="A24:D24"/>
    <mergeCell ref="A4:D4"/>
    <mergeCell ref="B8:D8"/>
    <mergeCell ref="B17:D17"/>
    <mergeCell ref="B18:D18"/>
    <mergeCell ref="B19:D19"/>
    <mergeCell ref="B9:D9"/>
    <mergeCell ref="B10:D10"/>
    <mergeCell ref="B12:D12"/>
    <mergeCell ref="B23:D23"/>
    <mergeCell ref="B21:D21"/>
    <mergeCell ref="B22:D22"/>
    <mergeCell ref="B15:D15"/>
    <mergeCell ref="B16:D16"/>
    <mergeCell ref="A2:D2"/>
    <mergeCell ref="A20:D20"/>
    <mergeCell ref="A14:D14"/>
    <mergeCell ref="A3:D3"/>
    <mergeCell ref="A5:D5"/>
    <mergeCell ref="B6:D6"/>
    <mergeCell ref="B7:D7"/>
    <mergeCell ref="B13:D13"/>
    <mergeCell ref="B11:D11"/>
  </mergeCells>
  <phoneticPr fontId="0" type="noConversion"/>
  <printOptions horizontalCentered="1"/>
  <pageMargins left="0.5" right="0.5" top="0.8" bottom="0.5" header="0.5" footer="0.25"/>
  <pageSetup scale="95" orientation="portrait" r:id="rId1"/>
  <headerFooter alignWithMargins="0">
    <oddHeader>&amp;C&amp;"Times New Roman,Bold"&amp;11Oklahoma State Regents for Higher Education
FY19 Impact of Tuition and Fee Increases on Students' Ability to Pay--Institutional Responses</oddHeader>
    <oddFooter>&amp;L&amp;"Times New Roman,Italic"&amp;8&amp;D&amp;R&amp;"Times New Roman,Italic"&amp;8&amp;F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5"/>
  </sheetPr>
  <dimension ref="A1:E33"/>
  <sheetViews>
    <sheetView showGridLines="0" zoomScaleNormal="100" workbookViewId="0">
      <selection activeCell="H30" sqref="H30"/>
    </sheetView>
  </sheetViews>
  <sheetFormatPr defaultRowHeight="12.75"/>
  <cols>
    <col min="1" max="1" width="2" customWidth="1"/>
    <col min="2" max="2" width="50" customWidth="1"/>
    <col min="3" max="3" width="2" customWidth="1"/>
    <col min="4" max="4" width="45.83203125" customWidth="1"/>
    <col min="5" max="5" width="2" customWidth="1"/>
  </cols>
  <sheetData>
    <row r="1" spans="1:5" ht="15">
      <c r="A1" s="408"/>
      <c r="B1" s="760" t="s">
        <v>33</v>
      </c>
      <c r="C1" s="760"/>
      <c r="D1" s="760"/>
      <c r="E1" s="408"/>
    </row>
    <row r="2" spans="1:5" ht="15">
      <c r="A2" s="408"/>
      <c r="B2" s="760" t="s">
        <v>75</v>
      </c>
      <c r="C2" s="760"/>
      <c r="D2" s="760"/>
      <c r="E2" s="408"/>
    </row>
    <row r="3" spans="1:5" ht="15">
      <c r="A3" s="408"/>
      <c r="B3" s="398"/>
      <c r="C3" s="398"/>
      <c r="D3" s="398"/>
      <c r="E3" s="408"/>
    </row>
    <row r="4" spans="1:5" ht="25.5" customHeight="1">
      <c r="A4" s="408"/>
      <c r="B4" s="761" t="s">
        <v>151</v>
      </c>
      <c r="C4" s="761"/>
      <c r="D4" s="761"/>
      <c r="E4" s="408"/>
    </row>
    <row r="5" spans="1:5" ht="15" customHeight="1" thickBot="1">
      <c r="A5" s="408"/>
      <c r="B5" s="419"/>
      <c r="C5" s="419"/>
      <c r="D5" s="419"/>
      <c r="E5" s="408"/>
    </row>
    <row r="6" spans="1:5" ht="7.5" customHeight="1" thickTop="1">
      <c r="A6" s="509"/>
      <c r="B6" s="502"/>
      <c r="C6" s="502"/>
      <c r="D6" s="502"/>
      <c r="E6" s="503"/>
    </row>
    <row r="7" spans="1:5">
      <c r="A7" s="510"/>
      <c r="B7" s="38"/>
      <c r="C7" s="38"/>
      <c r="D7" s="38"/>
      <c r="E7" s="504"/>
    </row>
    <row r="8" spans="1:5" ht="20.25">
      <c r="A8" s="510"/>
      <c r="B8" s="762" t="s">
        <v>234</v>
      </c>
      <c r="C8" s="762"/>
      <c r="D8" s="763"/>
      <c r="E8" s="504"/>
    </row>
    <row r="9" spans="1:5" ht="9" customHeight="1">
      <c r="A9" s="510"/>
      <c r="B9" s="500"/>
      <c r="C9" s="500"/>
      <c r="D9" s="38"/>
      <c r="E9" s="504"/>
    </row>
    <row r="10" spans="1:5" ht="45.75" customHeight="1">
      <c r="A10" s="510"/>
      <c r="B10" s="409" t="s">
        <v>235</v>
      </c>
      <c r="C10" s="423"/>
      <c r="D10" s="520" t="s">
        <v>267</v>
      </c>
      <c r="E10" s="504"/>
    </row>
    <row r="11" spans="1:5" ht="9" customHeight="1">
      <c r="A11" s="510"/>
      <c r="B11" s="412"/>
      <c r="C11" s="412"/>
      <c r="D11" s="392"/>
      <c r="E11" s="504"/>
    </row>
    <row r="12" spans="1:5" ht="35.25" customHeight="1">
      <c r="A12" s="510"/>
      <c r="B12" s="409" t="s">
        <v>236</v>
      </c>
      <c r="C12" s="423"/>
      <c r="D12" s="417" t="s">
        <v>268</v>
      </c>
      <c r="E12" s="504"/>
    </row>
    <row r="13" spans="1:5" ht="9" customHeight="1">
      <c r="A13" s="510"/>
      <c r="B13" s="418"/>
      <c r="C13" s="391"/>
      <c r="D13" s="420"/>
      <c r="E13" s="504"/>
    </row>
    <row r="14" spans="1:5" ht="35.25" customHeight="1">
      <c r="A14" s="510"/>
      <c r="B14" s="409" t="s">
        <v>237</v>
      </c>
      <c r="C14" s="423"/>
      <c r="D14" s="417" t="s">
        <v>265</v>
      </c>
      <c r="E14" s="504"/>
    </row>
    <row r="15" spans="1:5" ht="9" customHeight="1">
      <c r="A15" s="510"/>
      <c r="B15" s="409"/>
      <c r="C15" s="423"/>
      <c r="D15" s="393"/>
      <c r="E15" s="504"/>
    </row>
    <row r="16" spans="1:5" ht="35.25" customHeight="1">
      <c r="A16" s="510"/>
      <c r="B16" s="409" t="s">
        <v>238</v>
      </c>
      <c r="C16" s="423"/>
      <c r="D16" s="396" t="s">
        <v>266</v>
      </c>
      <c r="E16" s="504"/>
    </row>
    <row r="17" spans="1:5" ht="7.5" customHeight="1">
      <c r="A17" s="510"/>
      <c r="B17" s="409"/>
      <c r="C17" s="423"/>
      <c r="D17" s="421"/>
      <c r="E17" s="504"/>
    </row>
    <row r="18" spans="1:5" ht="35.25" customHeight="1">
      <c r="A18" s="510"/>
      <c r="B18" s="409" t="s">
        <v>239</v>
      </c>
      <c r="C18" s="423"/>
      <c r="D18" s="396" t="s">
        <v>266</v>
      </c>
      <c r="E18" s="504"/>
    </row>
    <row r="19" spans="1:5" ht="9" customHeight="1">
      <c r="A19" s="510"/>
      <c r="B19" s="409"/>
      <c r="C19" s="423"/>
      <c r="D19" s="410"/>
      <c r="E19" s="504"/>
    </row>
    <row r="20" spans="1:5" ht="45.75" customHeight="1">
      <c r="A20" s="510"/>
      <c r="B20" s="409" t="s">
        <v>240</v>
      </c>
      <c r="C20" s="423"/>
      <c r="D20" s="520" t="s">
        <v>269</v>
      </c>
      <c r="E20" s="504"/>
    </row>
    <row r="21" spans="1:5" ht="9" customHeight="1">
      <c r="A21" s="510"/>
      <c r="B21" s="409"/>
      <c r="C21" s="423"/>
      <c r="D21" s="410"/>
      <c r="E21" s="504"/>
    </row>
    <row r="22" spans="1:5" ht="48" customHeight="1">
      <c r="A22" s="510"/>
      <c r="B22" s="409" t="s">
        <v>241</v>
      </c>
      <c r="C22" s="423"/>
      <c r="D22" s="396" t="s">
        <v>270</v>
      </c>
      <c r="E22" s="504"/>
    </row>
    <row r="23" spans="1:5" ht="9" customHeight="1">
      <c r="A23" s="510"/>
      <c r="B23" s="395"/>
      <c r="C23" s="422"/>
      <c r="D23" s="410"/>
      <c r="E23" s="504"/>
    </row>
    <row r="24" spans="1:5" ht="35.25" customHeight="1">
      <c r="A24" s="510"/>
      <c r="B24" s="399" t="s">
        <v>84</v>
      </c>
      <c r="C24" s="416"/>
      <c r="D24" s="417" t="s">
        <v>271</v>
      </c>
      <c r="E24" s="504"/>
    </row>
    <row r="25" spans="1:5" ht="9" customHeight="1">
      <c r="A25" s="510"/>
      <c r="B25" s="409"/>
      <c r="C25" s="423"/>
      <c r="D25" s="410"/>
      <c r="E25" s="504"/>
    </row>
    <row r="26" spans="1:5" ht="35.25" customHeight="1">
      <c r="A26" s="510"/>
      <c r="B26" s="409" t="s">
        <v>242</v>
      </c>
      <c r="C26" s="423"/>
      <c r="D26" s="417" t="s">
        <v>272</v>
      </c>
      <c r="E26" s="504"/>
    </row>
    <row r="27" spans="1:5" ht="9" customHeight="1">
      <c r="A27" s="510"/>
      <c r="B27" s="409"/>
      <c r="C27" s="423"/>
      <c r="D27" s="410"/>
      <c r="E27" s="504"/>
    </row>
    <row r="28" spans="1:5" ht="35.25" customHeight="1">
      <c r="A28" s="510"/>
      <c r="B28" s="409" t="s">
        <v>138</v>
      </c>
      <c r="C28" s="423"/>
      <c r="D28" s="410" t="s">
        <v>165</v>
      </c>
      <c r="E28" s="504"/>
    </row>
    <row r="29" spans="1:5" ht="9" customHeight="1">
      <c r="A29" s="510"/>
      <c r="B29" s="409"/>
      <c r="C29" s="423"/>
      <c r="D29" s="410"/>
      <c r="E29" s="504"/>
    </row>
    <row r="30" spans="1:5" ht="35.25" customHeight="1">
      <c r="A30" s="510"/>
      <c r="B30" s="409" t="s">
        <v>243</v>
      </c>
      <c r="C30" s="423"/>
      <c r="D30" s="421" t="s">
        <v>273</v>
      </c>
      <c r="E30" s="504"/>
    </row>
    <row r="31" spans="1:5" ht="9" customHeight="1">
      <c r="A31" s="510"/>
      <c r="B31" s="505"/>
      <c r="C31" s="505"/>
      <c r="D31" s="506"/>
      <c r="E31" s="504"/>
    </row>
    <row r="32" spans="1:5" ht="7.5" customHeight="1" thickBot="1">
      <c r="A32" s="511"/>
      <c r="B32" s="507"/>
      <c r="C32" s="507"/>
      <c r="D32" s="507"/>
      <c r="E32" s="508"/>
    </row>
    <row r="33" ht="13.5" thickTop="1"/>
  </sheetData>
  <mergeCells count="4">
    <mergeCell ref="B1:D1"/>
    <mergeCell ref="B2:D2"/>
    <mergeCell ref="B4:D4"/>
    <mergeCell ref="B8:D8"/>
  </mergeCells>
  <phoneticPr fontId="16" type="noConversion"/>
  <printOptions horizontalCentered="1" verticalCentered="1"/>
  <pageMargins left="0.75" right="0.5" top="0.75" bottom="0.75" header="0.5" footer="0.5"/>
  <pageSetup orientation="portrait" r:id="rId1"/>
  <headerFooter alignWithMargins="0">
    <oddFooter>&amp;L&amp;"Times New Roman,Italic"&amp;D&amp;R&amp;"Times New Roman,Italic"&amp;F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5"/>
  </sheetPr>
  <dimension ref="A1:XEN57"/>
  <sheetViews>
    <sheetView showGridLines="0" zoomScale="160" zoomScaleNormal="160" workbookViewId="0">
      <selection activeCell="B15" sqref="B15:E18"/>
    </sheetView>
  </sheetViews>
  <sheetFormatPr defaultRowHeight="12.75"/>
  <cols>
    <col min="1" max="1" width="30.83203125" customWidth="1"/>
    <col min="2" max="2" width="19.33203125" customWidth="1"/>
    <col min="3" max="3" width="11.33203125" customWidth="1"/>
    <col min="4" max="4" width="18.5" customWidth="1"/>
    <col min="5" max="5" width="12.5" customWidth="1"/>
  </cols>
  <sheetData>
    <row r="1" spans="1:5" ht="15.95" customHeight="1">
      <c r="A1" s="764" t="s">
        <v>33</v>
      </c>
      <c r="B1" s="764"/>
      <c r="C1" s="764"/>
      <c r="D1" s="764"/>
      <c r="E1" s="764"/>
    </row>
    <row r="2" spans="1:5" ht="15.95" customHeight="1">
      <c r="A2" s="765" t="s">
        <v>244</v>
      </c>
      <c r="B2" s="765"/>
      <c r="C2" s="765"/>
      <c r="D2" s="765"/>
      <c r="E2" s="765"/>
    </row>
    <row r="3" spans="1:5" ht="6.95" customHeight="1" thickBot="1">
      <c r="A3" s="526" t="s">
        <v>25</v>
      </c>
      <c r="B3" s="527"/>
      <c r="C3" s="527"/>
      <c r="D3" s="527"/>
      <c r="E3" s="527"/>
    </row>
    <row r="4" spans="1:5" ht="54.75" customHeight="1">
      <c r="A4" s="524" t="s">
        <v>152</v>
      </c>
      <c r="B4" s="541" t="s">
        <v>245</v>
      </c>
      <c r="C4" s="541" t="s">
        <v>246</v>
      </c>
      <c r="D4" s="541" t="s">
        <v>247</v>
      </c>
      <c r="E4" s="525" t="s">
        <v>246</v>
      </c>
    </row>
    <row r="5" spans="1:5" ht="12.75" customHeight="1">
      <c r="A5" s="523" t="s">
        <v>34</v>
      </c>
      <c r="B5" s="539" t="s">
        <v>25</v>
      </c>
      <c r="C5" s="539" t="s">
        <v>25</v>
      </c>
      <c r="D5" s="539" t="s">
        <v>25</v>
      </c>
      <c r="E5" s="540" t="s">
        <v>25</v>
      </c>
    </row>
    <row r="6" spans="1:5" ht="36" customHeight="1">
      <c r="A6" s="402" t="s">
        <v>142</v>
      </c>
      <c r="B6" s="814">
        <v>11687</v>
      </c>
      <c r="C6" s="803">
        <v>389.56666666666666</v>
      </c>
      <c r="D6" s="814">
        <v>31822</v>
      </c>
      <c r="E6" s="804">
        <v>1060.7333333333333</v>
      </c>
    </row>
    <row r="7" spans="1:5" ht="12.75" customHeight="1">
      <c r="A7" s="403" t="s">
        <v>143</v>
      </c>
      <c r="B7" s="805"/>
      <c r="C7" s="805"/>
      <c r="D7" s="806"/>
      <c r="E7" s="807"/>
    </row>
    <row r="8" spans="1:5" ht="24" customHeight="1">
      <c r="A8" s="402" t="s">
        <v>144</v>
      </c>
      <c r="B8" s="812">
        <v>7763</v>
      </c>
      <c r="C8" s="808">
        <v>258.76666666666665</v>
      </c>
      <c r="D8" s="812">
        <v>16857</v>
      </c>
      <c r="E8" s="809">
        <v>561.9</v>
      </c>
    </row>
    <row r="9" spans="1:5" ht="15" customHeight="1">
      <c r="A9" s="404" t="s">
        <v>145</v>
      </c>
      <c r="B9" s="812">
        <v>8244</v>
      </c>
      <c r="C9" s="803">
        <v>274.8</v>
      </c>
      <c r="D9" s="814">
        <v>20996</v>
      </c>
      <c r="E9" s="804">
        <v>699.86666666666667</v>
      </c>
    </row>
    <row r="10" spans="1:5" ht="15" customHeight="1">
      <c r="A10" s="404" t="s">
        <v>146</v>
      </c>
      <c r="B10" s="812">
        <v>10192</v>
      </c>
      <c r="C10" s="810">
        <v>339.73333333333335</v>
      </c>
      <c r="D10" s="813">
        <v>22975</v>
      </c>
      <c r="E10" s="811">
        <v>765.83333333333337</v>
      </c>
    </row>
    <row r="11" spans="1:5" ht="15" customHeight="1">
      <c r="A11" s="424" t="s">
        <v>79</v>
      </c>
      <c r="B11" s="813">
        <v>6230</v>
      </c>
      <c r="C11" s="810">
        <v>207.66666666666666</v>
      </c>
      <c r="D11" s="813">
        <v>11255</v>
      </c>
      <c r="E11" s="811">
        <v>375.16666666666669</v>
      </c>
    </row>
    <row r="12" spans="1:5" ht="4.5" customHeight="1">
      <c r="A12" s="522"/>
      <c r="B12" s="521"/>
      <c r="C12" s="521"/>
      <c r="D12" s="521"/>
      <c r="E12" s="533"/>
    </row>
    <row r="13" spans="1:5" ht="54.75" customHeight="1">
      <c r="A13" s="538" t="s">
        <v>36</v>
      </c>
      <c r="B13" s="537"/>
      <c r="C13" s="537"/>
      <c r="D13" s="537"/>
      <c r="E13" s="528"/>
    </row>
    <row r="14" spans="1:5">
      <c r="A14" s="536" t="s">
        <v>37</v>
      </c>
      <c r="B14" s="529"/>
      <c r="C14" s="529"/>
      <c r="D14" s="529"/>
      <c r="E14" s="534"/>
    </row>
    <row r="15" spans="1:5" ht="26.25" customHeight="1">
      <c r="A15" s="402" t="s">
        <v>133</v>
      </c>
      <c r="B15" s="819">
        <v>10465</v>
      </c>
      <c r="C15" s="817">
        <v>436.04166666666669</v>
      </c>
      <c r="D15" s="819">
        <v>24655</v>
      </c>
      <c r="E15" s="818">
        <v>1027.2916666666667</v>
      </c>
    </row>
    <row r="16" spans="1:5" ht="12.75" customHeight="1">
      <c r="A16" s="535" t="s">
        <v>35</v>
      </c>
      <c r="B16" s="820"/>
      <c r="C16" s="815"/>
      <c r="D16" s="820"/>
      <c r="E16" s="816"/>
    </row>
    <row r="17" spans="1:5" ht="24" customHeight="1">
      <c r="A17" s="402" t="s">
        <v>144</v>
      </c>
      <c r="B17" s="819">
        <v>8304</v>
      </c>
      <c r="C17" s="817">
        <v>346</v>
      </c>
      <c r="D17" s="819">
        <v>15572</v>
      </c>
      <c r="E17" s="818">
        <v>648.83333333333337</v>
      </c>
    </row>
    <row r="18" spans="1:5" ht="15" customHeight="1">
      <c r="A18" s="404" t="s">
        <v>145</v>
      </c>
      <c r="B18" s="819">
        <v>9971</v>
      </c>
      <c r="C18" s="817">
        <v>415.45833333333331</v>
      </c>
      <c r="D18" s="819">
        <v>20917</v>
      </c>
      <c r="E18" s="818">
        <v>871.54166666666663</v>
      </c>
    </row>
    <row r="19" spans="1:5" ht="4.5" customHeight="1">
      <c r="A19" s="522"/>
      <c r="B19" s="521"/>
      <c r="C19" s="521"/>
      <c r="D19" s="521"/>
      <c r="E19" s="533"/>
    </row>
    <row r="20" spans="1:5" ht="52.5" customHeight="1">
      <c r="A20" s="766" t="s">
        <v>147</v>
      </c>
      <c r="B20" s="767"/>
      <c r="C20" s="767"/>
      <c r="D20" s="767"/>
      <c r="E20" s="768"/>
    </row>
    <row r="21" spans="1:5" ht="27" customHeight="1">
      <c r="A21" s="769" t="s">
        <v>148</v>
      </c>
      <c r="B21" s="770"/>
      <c r="C21" s="770"/>
      <c r="D21" s="770"/>
      <c r="E21" s="771"/>
    </row>
    <row r="22" spans="1:5" ht="48.75" customHeight="1">
      <c r="A22" s="769" t="s">
        <v>153</v>
      </c>
      <c r="B22" s="770"/>
      <c r="C22" s="770"/>
      <c r="D22" s="770"/>
      <c r="E22" s="771"/>
    </row>
    <row r="23" spans="1:5" ht="12.75" customHeight="1">
      <c r="A23" s="532" t="s">
        <v>38</v>
      </c>
      <c r="B23" s="775" t="s">
        <v>39</v>
      </c>
      <c r="C23" s="775"/>
      <c r="D23" s="775"/>
      <c r="E23" s="776"/>
    </row>
    <row r="24" spans="1:5" ht="15" customHeight="1">
      <c r="A24" s="531" t="s">
        <v>34</v>
      </c>
      <c r="B24" s="777" t="s">
        <v>40</v>
      </c>
      <c r="C24" s="777"/>
      <c r="D24" s="777"/>
      <c r="E24" s="778"/>
    </row>
    <row r="25" spans="1:5" ht="15" customHeight="1">
      <c r="A25" s="530" t="s">
        <v>35</v>
      </c>
      <c r="B25" s="779" t="s">
        <v>41</v>
      </c>
      <c r="C25" s="779"/>
      <c r="D25" s="779"/>
      <c r="E25" s="780"/>
    </row>
    <row r="26" spans="1:5" ht="15" customHeight="1">
      <c r="A26" s="530" t="s">
        <v>79</v>
      </c>
      <c r="B26" s="779" t="s">
        <v>42</v>
      </c>
      <c r="C26" s="779"/>
      <c r="D26" s="779"/>
      <c r="E26" s="780"/>
    </row>
    <row r="27" spans="1:5" ht="53.25" customHeight="1">
      <c r="A27" s="772" t="s">
        <v>274</v>
      </c>
      <c r="B27" s="773"/>
      <c r="C27" s="773"/>
      <c r="D27" s="773"/>
      <c r="E27" s="774"/>
    </row>
    <row r="28" spans="1:5" ht="6" customHeight="1" thickBot="1">
      <c r="A28" s="405"/>
      <c r="B28" s="406"/>
      <c r="C28" s="406"/>
      <c r="D28" s="406"/>
      <c r="E28" s="407"/>
    </row>
    <row r="39" ht="13.5" customHeight="1"/>
    <row r="40" ht="13.5" customHeight="1"/>
    <row r="41" ht="7.5" customHeight="1"/>
    <row r="48" ht="6.75" customHeight="1"/>
    <row r="49" spans="1:16368" s="389" customFormat="1" ht="52.5"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row>
    <row r="50" spans="1:16368" s="389" customFormat="1" ht="36"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row>
    <row r="51" spans="1:16368" s="389" customFormat="1" ht="4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row>
    <row r="52" spans="1:16368" s="389" customFormat="1" ht="14.2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row>
    <row r="53" spans="1:16368" s="389" customFormat="1" ht="15.75"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row>
    <row r="54" spans="1:16368" s="389"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row>
    <row r="55" spans="1:16368" s="389" customFormat="1" ht="30"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row>
    <row r="56" spans="1:16368" s="389" customFormat="1" ht="41.2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row>
    <row r="57" spans="1:16368" ht="5.25" customHeight="1"/>
  </sheetData>
  <mergeCells count="10">
    <mergeCell ref="A1:E1"/>
    <mergeCell ref="A2:E2"/>
    <mergeCell ref="A20:E20"/>
    <mergeCell ref="A21:E21"/>
    <mergeCell ref="A27:E27"/>
    <mergeCell ref="A22:E22"/>
    <mergeCell ref="B23:E23"/>
    <mergeCell ref="B24:E24"/>
    <mergeCell ref="B25:E25"/>
    <mergeCell ref="B26:E26"/>
  </mergeCells>
  <phoneticPr fontId="16" type="noConversion"/>
  <printOptions horizontalCentered="1"/>
  <pageMargins left="0.75" right="0.75" top="1"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15"/>
  </sheetPr>
  <dimension ref="A1:D41"/>
  <sheetViews>
    <sheetView showGridLines="0" zoomScale="130" zoomScaleNormal="130" workbookViewId="0">
      <selection activeCell="A38" sqref="A38:C38"/>
    </sheetView>
  </sheetViews>
  <sheetFormatPr defaultRowHeight="12.75"/>
  <cols>
    <col min="1" max="1" width="48.83203125" customWidth="1"/>
    <col min="2" max="3" width="21.83203125" customWidth="1"/>
  </cols>
  <sheetData>
    <row r="1" spans="1:4" ht="15.95" customHeight="1">
      <c r="A1" s="781" t="s">
        <v>33</v>
      </c>
      <c r="B1" s="781"/>
      <c r="C1" s="781"/>
      <c r="D1" s="140"/>
    </row>
    <row r="2" spans="1:4" ht="15.95" customHeight="1">
      <c r="A2" s="765" t="s">
        <v>244</v>
      </c>
      <c r="B2" s="765"/>
      <c r="C2" s="765"/>
      <c r="D2" s="140" t="s">
        <v>25</v>
      </c>
    </row>
    <row r="3" spans="1:4" ht="6.95" customHeight="1" thickBot="1">
      <c r="A3" s="526" t="s">
        <v>25</v>
      </c>
      <c r="B3" s="527"/>
      <c r="C3" s="527"/>
      <c r="D3" s="140"/>
    </row>
    <row r="4" spans="1:4" ht="54" customHeight="1" thickBot="1">
      <c r="A4" s="546" t="s">
        <v>43</v>
      </c>
      <c r="B4" s="544" t="s">
        <v>245</v>
      </c>
      <c r="C4" s="549" t="s">
        <v>247</v>
      </c>
      <c r="D4" s="140"/>
    </row>
    <row r="5" spans="1:4" ht="8.25" customHeight="1">
      <c r="A5" s="547"/>
      <c r="B5" s="551"/>
      <c r="C5" s="545"/>
      <c r="D5" s="140"/>
    </row>
    <row r="6" spans="1:4" ht="18" customHeight="1">
      <c r="A6" s="543" t="s">
        <v>44</v>
      </c>
      <c r="B6" s="542"/>
      <c r="C6" s="425"/>
      <c r="D6" s="140"/>
    </row>
    <row r="7" spans="1:4">
      <c r="A7" s="550" t="s">
        <v>45</v>
      </c>
      <c r="B7" s="514">
        <v>28238</v>
      </c>
      <c r="C7" s="513">
        <v>42231</v>
      </c>
      <c r="D7" s="140"/>
    </row>
    <row r="8" spans="1:4" ht="7.5" customHeight="1">
      <c r="A8" s="424"/>
      <c r="B8" s="515"/>
      <c r="C8" s="512"/>
      <c r="D8" s="140"/>
    </row>
    <row r="9" spans="1:4" ht="18" customHeight="1">
      <c r="A9" s="543" t="s">
        <v>46</v>
      </c>
      <c r="B9" s="542"/>
      <c r="C9" s="425"/>
      <c r="D9" s="140"/>
    </row>
    <row r="10" spans="1:4">
      <c r="A10" s="550" t="s">
        <v>47</v>
      </c>
      <c r="B10" s="514">
        <v>34018</v>
      </c>
      <c r="C10" s="513">
        <v>63651</v>
      </c>
      <c r="D10" s="140"/>
    </row>
    <row r="11" spans="1:4">
      <c r="A11" s="424" t="s">
        <v>48</v>
      </c>
      <c r="B11" s="515">
        <v>36604</v>
      </c>
      <c r="C11" s="512">
        <v>72463</v>
      </c>
      <c r="D11" s="140"/>
    </row>
    <row r="12" spans="1:4">
      <c r="A12" s="424" t="s">
        <v>49</v>
      </c>
      <c r="B12" s="515">
        <v>19115</v>
      </c>
      <c r="C12" s="512">
        <v>32801</v>
      </c>
      <c r="D12" s="140"/>
    </row>
    <row r="13" spans="1:4">
      <c r="A13" s="424" t="s">
        <v>50</v>
      </c>
      <c r="B13" s="515">
        <v>25875</v>
      </c>
      <c r="C13" s="512">
        <v>45763</v>
      </c>
      <c r="D13" s="140"/>
    </row>
    <row r="14" spans="1:4">
      <c r="A14" s="424" t="s">
        <v>51</v>
      </c>
      <c r="B14" s="515">
        <v>12929</v>
      </c>
      <c r="C14" s="512">
        <v>24803</v>
      </c>
      <c r="D14" s="140"/>
    </row>
    <row r="15" spans="1:4">
      <c r="A15" s="424" t="s">
        <v>187</v>
      </c>
      <c r="B15" s="515">
        <v>16513</v>
      </c>
      <c r="C15" s="512">
        <v>32260</v>
      </c>
      <c r="D15" s="140"/>
    </row>
    <row r="16" spans="1:4">
      <c r="A16" s="424" t="s">
        <v>52</v>
      </c>
      <c r="B16" s="515">
        <v>15221</v>
      </c>
      <c r="C16" s="512">
        <v>31119</v>
      </c>
      <c r="D16" s="140"/>
    </row>
    <row r="17" spans="1:4">
      <c r="A17" s="424" t="s">
        <v>53</v>
      </c>
      <c r="B17" s="515">
        <v>13312</v>
      </c>
      <c r="C17" s="512">
        <v>26402</v>
      </c>
      <c r="D17" s="140"/>
    </row>
    <row r="18" spans="1:4">
      <c r="A18" s="424" t="s">
        <v>188</v>
      </c>
      <c r="B18" s="515">
        <v>14547</v>
      </c>
      <c r="C18" s="512">
        <v>24733</v>
      </c>
      <c r="D18" s="140"/>
    </row>
    <row r="19" spans="1:4">
      <c r="A19" s="424" t="s">
        <v>181</v>
      </c>
      <c r="B19" s="515">
        <v>10117</v>
      </c>
      <c r="C19" s="512">
        <v>20302</v>
      </c>
      <c r="D19" s="140"/>
    </row>
    <row r="20" spans="1:4" ht="7.5" customHeight="1">
      <c r="A20" s="535"/>
      <c r="B20" s="542"/>
      <c r="C20" s="425"/>
      <c r="D20" s="140"/>
    </row>
    <row r="21" spans="1:4" ht="13.5">
      <c r="A21" s="543" t="s">
        <v>54</v>
      </c>
      <c r="B21" s="542"/>
      <c r="C21" s="425"/>
      <c r="D21" s="140"/>
    </row>
    <row r="22" spans="1:4" ht="18" customHeight="1">
      <c r="A22" s="550" t="s">
        <v>55</v>
      </c>
      <c r="B22" s="514">
        <v>37964</v>
      </c>
      <c r="C22" s="513">
        <v>67174</v>
      </c>
      <c r="D22" s="140"/>
    </row>
    <row r="23" spans="1:4">
      <c r="A23" s="424" t="s">
        <v>56</v>
      </c>
      <c r="B23" s="515">
        <v>27415</v>
      </c>
      <c r="C23" s="512">
        <v>54694</v>
      </c>
      <c r="D23" s="140"/>
    </row>
    <row r="24" spans="1:4" ht="7.5" customHeight="1">
      <c r="A24" s="424"/>
      <c r="B24" s="515"/>
      <c r="C24" s="512"/>
      <c r="D24" s="140"/>
    </row>
    <row r="25" spans="1:4" ht="13.5">
      <c r="A25" s="543" t="s">
        <v>57</v>
      </c>
      <c r="B25" s="542"/>
      <c r="C25" s="425"/>
      <c r="D25" s="140"/>
    </row>
    <row r="26" spans="1:4" ht="18" customHeight="1">
      <c r="A26" s="550" t="s">
        <v>58</v>
      </c>
      <c r="B26" s="514">
        <v>27457</v>
      </c>
      <c r="C26" s="513">
        <v>40942</v>
      </c>
      <c r="D26" s="140"/>
    </row>
    <row r="27" spans="1:4" s="556" customFormat="1">
      <c r="A27" s="550"/>
      <c r="B27" s="587"/>
      <c r="C27" s="513"/>
    </row>
    <row r="28" spans="1:4" s="556" customFormat="1" ht="18" customHeight="1">
      <c r="A28" s="588" t="s">
        <v>212</v>
      </c>
      <c r="B28" s="590"/>
      <c r="C28" s="591"/>
    </row>
    <row r="29" spans="1:4" s="556" customFormat="1" ht="18" customHeight="1">
      <c r="A29" s="589" t="s">
        <v>213</v>
      </c>
      <c r="B29" s="514">
        <v>13743</v>
      </c>
      <c r="C29" s="513">
        <v>17030</v>
      </c>
    </row>
    <row r="30" spans="1:4" ht="7.5" customHeight="1">
      <c r="A30" s="424"/>
      <c r="B30" s="548"/>
      <c r="C30" s="512"/>
      <c r="D30" s="140"/>
    </row>
    <row r="31" spans="1:4" ht="13.5">
      <c r="A31" s="543" t="s">
        <v>59</v>
      </c>
      <c r="B31" s="542"/>
      <c r="C31" s="425"/>
      <c r="D31" s="140"/>
    </row>
    <row r="32" spans="1:4" s="556" customFormat="1">
      <c r="A32" s="550" t="s">
        <v>181</v>
      </c>
      <c r="B32" s="514">
        <v>13382</v>
      </c>
      <c r="C32" s="513">
        <v>23447</v>
      </c>
    </row>
    <row r="33" spans="1:4" ht="18" customHeight="1">
      <c r="A33" s="550" t="s">
        <v>50</v>
      </c>
      <c r="B33" s="514">
        <v>24173</v>
      </c>
      <c r="C33" s="513">
        <v>37033</v>
      </c>
      <c r="D33" s="140"/>
    </row>
    <row r="34" spans="1:4" ht="7.5" customHeight="1">
      <c r="A34" s="424"/>
      <c r="B34" s="515"/>
      <c r="C34" s="512"/>
      <c r="D34" s="140"/>
    </row>
    <row r="35" spans="1:4" ht="13.5">
      <c r="A35" s="543" t="s">
        <v>60</v>
      </c>
      <c r="B35" s="516"/>
      <c r="C35" s="425"/>
      <c r="D35" s="140"/>
    </row>
    <row r="36" spans="1:4">
      <c r="A36" s="550" t="s">
        <v>119</v>
      </c>
      <c r="B36" s="514">
        <v>16513</v>
      </c>
      <c r="C36" s="513">
        <v>32260</v>
      </c>
      <c r="D36" s="140"/>
    </row>
    <row r="37" spans="1:4" ht="54.75" customHeight="1">
      <c r="A37" s="769" t="s">
        <v>163</v>
      </c>
      <c r="B37" s="770"/>
      <c r="C37" s="771"/>
      <c r="D37" s="140"/>
    </row>
    <row r="38" spans="1:4" ht="39" customHeight="1">
      <c r="A38" s="769" t="s">
        <v>274</v>
      </c>
      <c r="B38" s="770"/>
      <c r="C38" s="771"/>
    </row>
    <row r="39" spans="1:4" ht="9" customHeight="1" thickBot="1">
      <c r="A39" s="426"/>
      <c r="B39" s="427"/>
      <c r="C39" s="428"/>
    </row>
    <row r="40" spans="1:4">
      <c r="B40" t="s">
        <v>25</v>
      </c>
    </row>
    <row r="41" spans="1:4">
      <c r="A41" t="s">
        <v>25</v>
      </c>
    </row>
  </sheetData>
  <mergeCells count="4">
    <mergeCell ref="A1:C1"/>
    <mergeCell ref="A2:C2"/>
    <mergeCell ref="A37:C37"/>
    <mergeCell ref="A38:C38"/>
  </mergeCells>
  <phoneticPr fontId="16" type="noConversion"/>
  <printOptions horizontalCentered="1"/>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3"/>
  </sheetPr>
  <dimension ref="A1:Q71"/>
  <sheetViews>
    <sheetView showGridLines="0" topLeftCell="A37" zoomScale="115" zoomScaleNormal="115" workbookViewId="0">
      <selection activeCell="B67" sqref="B67"/>
    </sheetView>
  </sheetViews>
  <sheetFormatPr defaultColWidth="9.33203125" defaultRowHeight="15"/>
  <cols>
    <col min="1" max="1" width="35" style="580" bestFit="1" customWidth="1"/>
    <col min="2" max="2" width="17" style="580" bestFit="1" customWidth="1"/>
    <col min="3" max="3" width="11.33203125" style="580" bestFit="1" customWidth="1"/>
    <col min="4" max="4" width="13.83203125" style="580" bestFit="1" customWidth="1"/>
    <col min="5" max="5" width="17.1640625" style="580" bestFit="1" customWidth="1"/>
    <col min="6" max="6" width="9" style="580" bestFit="1" customWidth="1"/>
    <col min="7" max="7" width="14.6640625" style="580" bestFit="1" customWidth="1"/>
    <col min="8" max="8" width="12.1640625" style="580" bestFit="1" customWidth="1"/>
    <col min="9" max="9" width="0.83203125" style="580" customWidth="1"/>
    <col min="10" max="10" width="17" style="580" bestFit="1" customWidth="1"/>
    <col min="11" max="11" width="11.33203125" style="580" bestFit="1" customWidth="1"/>
    <col min="12" max="12" width="13.83203125" style="580" bestFit="1" customWidth="1"/>
    <col min="13" max="13" width="17.1640625" style="580" bestFit="1" customWidth="1"/>
    <col min="14" max="14" width="14.33203125" style="580" customWidth="1"/>
    <col min="15" max="15" width="13" style="580" bestFit="1" customWidth="1"/>
    <col min="16" max="16" width="12.1640625" style="580" bestFit="1" customWidth="1"/>
    <col min="17" max="17" width="1.6640625" style="580" bestFit="1" customWidth="1"/>
    <col min="18" max="16384" width="9.33203125" style="580"/>
  </cols>
  <sheetData>
    <row r="1" spans="1:16" ht="15" customHeight="1">
      <c r="A1" s="785" t="s">
        <v>33</v>
      </c>
      <c r="B1" s="785"/>
      <c r="C1" s="785"/>
      <c r="D1" s="785"/>
      <c r="E1" s="785"/>
      <c r="F1" s="785"/>
      <c r="G1" s="785"/>
      <c r="H1" s="785"/>
      <c r="I1" s="785"/>
      <c r="J1" s="785"/>
      <c r="K1" s="785"/>
      <c r="L1" s="785"/>
      <c r="M1" s="785"/>
      <c r="N1" s="786"/>
      <c r="O1" s="786"/>
      <c r="P1" s="786"/>
    </row>
    <row r="2" spans="1:16" ht="15" customHeight="1">
      <c r="A2" s="785" t="s">
        <v>261</v>
      </c>
      <c r="B2" s="785"/>
      <c r="C2" s="785"/>
      <c r="D2" s="785"/>
      <c r="E2" s="785"/>
      <c r="F2" s="785"/>
      <c r="G2" s="785"/>
      <c r="H2" s="785"/>
      <c r="I2" s="785"/>
      <c r="J2" s="785"/>
      <c r="K2" s="785"/>
      <c r="L2" s="785"/>
      <c r="M2" s="785"/>
      <c r="N2" s="786"/>
      <c r="O2" s="786"/>
      <c r="P2" s="786"/>
    </row>
    <row r="3" spans="1:16" ht="15" customHeight="1">
      <c r="A3" s="592" t="s">
        <v>25</v>
      </c>
      <c r="B3" s="592" t="s">
        <v>25</v>
      </c>
      <c r="C3" s="579"/>
      <c r="D3" s="579"/>
      <c r="E3" s="579"/>
      <c r="F3" s="579"/>
      <c r="G3" s="579"/>
      <c r="H3" s="579"/>
      <c r="I3" s="579"/>
      <c r="J3" s="579"/>
      <c r="K3" s="579"/>
      <c r="L3" s="579"/>
      <c r="M3" s="579"/>
      <c r="N3" s="619"/>
      <c r="O3" s="619"/>
      <c r="P3" s="619"/>
    </row>
    <row r="4" spans="1:16" ht="13.5" customHeight="1">
      <c r="A4" s="787" t="s">
        <v>86</v>
      </c>
      <c r="B4" s="789" t="s">
        <v>20</v>
      </c>
      <c r="C4" s="789"/>
      <c r="D4" s="789"/>
      <c r="E4" s="789"/>
      <c r="F4" s="789"/>
      <c r="G4" s="789"/>
      <c r="H4" s="789"/>
      <c r="I4" s="620"/>
      <c r="J4" s="789" t="s">
        <v>21</v>
      </c>
      <c r="K4" s="789"/>
      <c r="L4" s="789"/>
      <c r="M4" s="789"/>
      <c r="N4" s="789"/>
      <c r="O4" s="789"/>
      <c r="P4" s="789"/>
    </row>
    <row r="5" spans="1:16" ht="59.25" customHeight="1">
      <c r="A5" s="788"/>
      <c r="B5" s="571" t="s">
        <v>262</v>
      </c>
      <c r="C5" s="571" t="s">
        <v>205</v>
      </c>
      <c r="D5" s="571" t="s">
        <v>248</v>
      </c>
      <c r="E5" s="571" t="s">
        <v>249</v>
      </c>
      <c r="F5" s="571" t="s">
        <v>87</v>
      </c>
      <c r="G5" s="571" t="s">
        <v>88</v>
      </c>
      <c r="H5" s="571" t="s">
        <v>89</v>
      </c>
      <c r="I5" s="571"/>
      <c r="J5" s="571" t="s">
        <v>262</v>
      </c>
      <c r="K5" s="571" t="s">
        <v>205</v>
      </c>
      <c r="L5" s="571" t="s">
        <v>248</v>
      </c>
      <c r="M5" s="571" t="s">
        <v>249</v>
      </c>
      <c r="N5" s="571" t="s">
        <v>87</v>
      </c>
      <c r="O5" s="571" t="s">
        <v>88</v>
      </c>
      <c r="P5" s="571" t="s">
        <v>89</v>
      </c>
    </row>
    <row r="6" spans="1:16">
      <c r="A6" s="612" t="s">
        <v>91</v>
      </c>
      <c r="B6" s="586">
        <v>9062.5</v>
      </c>
      <c r="C6" s="563">
        <f>B6/30</f>
        <v>302.08333333333331</v>
      </c>
      <c r="D6" s="563">
        <f>'UnderGrad&amp;GradPeerLimits'!$B$6</f>
        <v>11687</v>
      </c>
      <c r="E6" s="563">
        <f>D6/30</f>
        <v>389.56666666666666</v>
      </c>
      <c r="F6" s="593">
        <f>B6/D6</f>
        <v>0.77543424317617871</v>
      </c>
      <c r="G6" s="563">
        <f>D6-B6</f>
        <v>2624.5</v>
      </c>
      <c r="H6" s="570">
        <f>G6/D6</f>
        <v>0.22456575682382135</v>
      </c>
      <c r="I6" s="594"/>
      <c r="J6" s="586">
        <v>24443.5</v>
      </c>
      <c r="K6" s="595">
        <f>J6/30</f>
        <v>814.7833333333333</v>
      </c>
      <c r="L6" s="595">
        <f>'UnderGrad&amp;GradPeerLimits'!$D$6</f>
        <v>31822</v>
      </c>
      <c r="M6" s="595">
        <f>L6/30</f>
        <v>1060.7333333333333</v>
      </c>
      <c r="N6" s="593">
        <f>J6/L6</f>
        <v>0.76813210986110236</v>
      </c>
      <c r="O6" s="595">
        <f>L6-J6</f>
        <v>7378.5</v>
      </c>
      <c r="P6" s="570">
        <f>O6/L6</f>
        <v>0.23186789013889761</v>
      </c>
    </row>
    <row r="7" spans="1:16">
      <c r="A7" s="612" t="s">
        <v>139</v>
      </c>
      <c r="B7" s="586">
        <v>9018</v>
      </c>
      <c r="C7" s="563">
        <f>B7/30</f>
        <v>300.60000000000002</v>
      </c>
      <c r="D7" s="563">
        <f>'UnderGrad&amp;GradPeerLimits'!$B$6</f>
        <v>11687</v>
      </c>
      <c r="E7" s="563">
        <f>D7/30</f>
        <v>389.56666666666666</v>
      </c>
      <c r="F7" s="593">
        <f>B7/D7</f>
        <v>0.77162659365106534</v>
      </c>
      <c r="G7" s="563">
        <f>D7-B7</f>
        <v>2669</v>
      </c>
      <c r="H7" s="570">
        <f>G7/D7</f>
        <v>0.22837340634893472</v>
      </c>
      <c r="I7" s="594"/>
      <c r="J7" s="586">
        <v>24538.5</v>
      </c>
      <c r="K7" s="595">
        <f>J7/30</f>
        <v>817.95</v>
      </c>
      <c r="L7" s="595">
        <f>'UnderGrad&amp;GradPeerLimits'!$D$6</f>
        <v>31822</v>
      </c>
      <c r="M7" s="563">
        <f>L7/30</f>
        <v>1060.7333333333333</v>
      </c>
      <c r="N7" s="593">
        <f>J7/L7</f>
        <v>0.77111746590409147</v>
      </c>
      <c r="O7" s="563">
        <f>L7-J7</f>
        <v>7283.5</v>
      </c>
      <c r="P7" s="570">
        <f>O7/L7</f>
        <v>0.2288825340959085</v>
      </c>
    </row>
    <row r="8" spans="1:16">
      <c r="A8" s="622" t="s">
        <v>178</v>
      </c>
      <c r="B8" s="596">
        <v>9040.25</v>
      </c>
      <c r="C8" s="596">
        <f>AVERAGE(C6:C7)</f>
        <v>301.3416666666667</v>
      </c>
      <c r="D8" s="596">
        <f>AVERAGE(D6:D7)</f>
        <v>11687</v>
      </c>
      <c r="E8" s="596">
        <f>AVERAGE(E6:E7)</f>
        <v>389.56666666666666</v>
      </c>
      <c r="F8" s="597">
        <f>B8/D8</f>
        <v>0.77353041841362202</v>
      </c>
      <c r="G8" s="596">
        <f>AVERAGE(G6:G7)</f>
        <v>2646.75</v>
      </c>
      <c r="H8" s="598">
        <f>G8/D8</f>
        <v>0.22646958158637803</v>
      </c>
      <c r="I8" s="599"/>
      <c r="J8" s="596">
        <f>AVERAGE(J6:J7)</f>
        <v>24491</v>
      </c>
      <c r="K8" s="596">
        <f>AVERAGE(K6:K7)</f>
        <v>816.36666666666667</v>
      </c>
      <c r="L8" s="596">
        <f>AVERAGE(L6:L7)</f>
        <v>31822</v>
      </c>
      <c r="M8" s="596">
        <f>AVERAGE(M6:M7)</f>
        <v>1060.7333333333333</v>
      </c>
      <c r="N8" s="597">
        <f>J8/L8</f>
        <v>0.76962478788259692</v>
      </c>
      <c r="O8" s="596">
        <f>AVERAGE(O6:O7)</f>
        <v>7331</v>
      </c>
      <c r="P8" s="598">
        <f>O8/L8</f>
        <v>0.23037521211740306</v>
      </c>
    </row>
    <row r="9" spans="1:16">
      <c r="A9" s="622"/>
      <c r="B9" s="563" t="s">
        <v>25</v>
      </c>
      <c r="C9" s="563"/>
      <c r="D9" s="563"/>
      <c r="E9" s="600"/>
      <c r="F9" s="601"/>
      <c r="G9" s="602"/>
      <c r="H9" s="598"/>
      <c r="I9" s="599"/>
      <c r="J9" s="563" t="s">
        <v>25</v>
      </c>
      <c r="K9" s="595"/>
      <c r="L9" s="563"/>
      <c r="M9" s="600"/>
      <c r="N9" s="601"/>
      <c r="O9" s="603"/>
      <c r="P9" s="604"/>
    </row>
    <row r="10" spans="1:16">
      <c r="A10" s="612" t="s">
        <v>94</v>
      </c>
      <c r="B10" s="586">
        <v>7488</v>
      </c>
      <c r="C10" s="563">
        <f t="shared" ref="C10:C20" si="0">B10/30</f>
        <v>249.6</v>
      </c>
      <c r="D10" s="563">
        <f>'UnderGrad&amp;GradPeerLimits'!$B$9</f>
        <v>8244</v>
      </c>
      <c r="E10" s="563">
        <f t="shared" ref="E10:E20" si="1">D10/30</f>
        <v>274.8</v>
      </c>
      <c r="F10" s="593">
        <f t="shared" ref="F10:F20" si="2">B10/D10</f>
        <v>0.90829694323144106</v>
      </c>
      <c r="G10" s="563">
        <f t="shared" ref="G10:G20" si="3">D10-B10</f>
        <v>756</v>
      </c>
      <c r="H10" s="570">
        <f t="shared" ref="H10:H21" si="4">G10/D10</f>
        <v>9.1703056768558958E-2</v>
      </c>
      <c r="I10" s="594"/>
      <c r="J10" s="586">
        <v>18375</v>
      </c>
      <c r="K10" s="595">
        <f t="shared" ref="K10:K20" si="5">J10/30</f>
        <v>612.5</v>
      </c>
      <c r="L10" s="563">
        <f>'UnderGrad&amp;GradPeerLimits'!$D$9</f>
        <v>20996</v>
      </c>
      <c r="M10" s="563">
        <f t="shared" ref="M10:M16" si="6">L10/30</f>
        <v>699.86666666666667</v>
      </c>
      <c r="N10" s="593">
        <f t="shared" ref="N10:N21" si="7">J10/L10</f>
        <v>0.87516669841874639</v>
      </c>
      <c r="O10" s="563">
        <f t="shared" ref="O10:O20" si="8">L10-J10</f>
        <v>2621</v>
      </c>
      <c r="P10" s="570">
        <f t="shared" ref="P10:P20" si="9">O10/L10</f>
        <v>0.12483330158125357</v>
      </c>
    </row>
    <row r="11" spans="1:16">
      <c r="A11" s="612" t="s">
        <v>95</v>
      </c>
      <c r="B11" s="586">
        <v>6929</v>
      </c>
      <c r="C11" s="563">
        <f t="shared" si="0"/>
        <v>230.96666666666667</v>
      </c>
      <c r="D11" s="563">
        <f>'UnderGrad&amp;GradPeerLimits'!$B$8</f>
        <v>7763</v>
      </c>
      <c r="E11" s="563">
        <f t="shared" si="1"/>
        <v>258.76666666666665</v>
      </c>
      <c r="F11" s="593">
        <f t="shared" si="2"/>
        <v>0.89256730645369053</v>
      </c>
      <c r="G11" s="563">
        <f t="shared" si="3"/>
        <v>834</v>
      </c>
      <c r="H11" s="570">
        <f t="shared" si="4"/>
        <v>0.10743269354630941</v>
      </c>
      <c r="I11" s="594"/>
      <c r="J11" s="586">
        <v>16139</v>
      </c>
      <c r="K11" s="595">
        <f t="shared" si="5"/>
        <v>537.9666666666667</v>
      </c>
      <c r="L11" s="563">
        <f>'UnderGrad&amp;GradPeerLimits'!$D$8</f>
        <v>16857</v>
      </c>
      <c r="M11" s="563">
        <f t="shared" si="6"/>
        <v>561.9</v>
      </c>
      <c r="N11" s="593">
        <f t="shared" si="7"/>
        <v>0.95740641869846355</v>
      </c>
      <c r="O11" s="563">
        <f t="shared" si="8"/>
        <v>718</v>
      </c>
      <c r="P11" s="570">
        <f t="shared" si="9"/>
        <v>4.2593581301536454E-2</v>
      </c>
    </row>
    <row r="12" spans="1:16">
      <c r="A12" s="612" t="s">
        <v>96</v>
      </c>
      <c r="B12" s="586">
        <v>6649.5</v>
      </c>
      <c r="C12" s="563">
        <f t="shared" si="0"/>
        <v>221.65</v>
      </c>
      <c r="D12" s="563">
        <f>'UnderGrad&amp;GradPeerLimits'!$B$8</f>
        <v>7763</v>
      </c>
      <c r="E12" s="563">
        <f t="shared" si="1"/>
        <v>258.76666666666665</v>
      </c>
      <c r="F12" s="593">
        <f t="shared" si="2"/>
        <v>0.85656318433595258</v>
      </c>
      <c r="G12" s="563">
        <f t="shared" si="3"/>
        <v>1113.5</v>
      </c>
      <c r="H12" s="570">
        <f t="shared" si="4"/>
        <v>0.1434368156640474</v>
      </c>
      <c r="I12" s="594"/>
      <c r="J12" s="586">
        <v>14719.5</v>
      </c>
      <c r="K12" s="595">
        <f t="shared" si="5"/>
        <v>490.65</v>
      </c>
      <c r="L12" s="563">
        <f>'UnderGrad&amp;GradPeerLimits'!$D$8</f>
        <v>16857</v>
      </c>
      <c r="M12" s="563">
        <f t="shared" si="6"/>
        <v>561.9</v>
      </c>
      <c r="N12" s="593">
        <f t="shared" si="7"/>
        <v>0.87319807794981319</v>
      </c>
      <c r="O12" s="563">
        <f t="shared" si="8"/>
        <v>2137.5</v>
      </c>
      <c r="P12" s="570">
        <f t="shared" si="9"/>
        <v>0.12680192205018687</v>
      </c>
    </row>
    <row r="13" spans="1:16">
      <c r="A13" s="612" t="s">
        <v>97</v>
      </c>
      <c r="B13" s="586">
        <v>7035</v>
      </c>
      <c r="C13" s="563">
        <f t="shared" si="0"/>
        <v>234.5</v>
      </c>
      <c r="D13" s="563">
        <f>'UnderGrad&amp;GradPeerLimits'!$B$8</f>
        <v>7763</v>
      </c>
      <c r="E13" s="563">
        <f t="shared" si="1"/>
        <v>258.76666666666665</v>
      </c>
      <c r="F13" s="593">
        <f t="shared" si="2"/>
        <v>0.90622182146077546</v>
      </c>
      <c r="G13" s="563">
        <f t="shared" si="3"/>
        <v>728</v>
      </c>
      <c r="H13" s="570">
        <f t="shared" si="4"/>
        <v>9.377817853922453E-2</v>
      </c>
      <c r="I13" s="594"/>
      <c r="J13" s="586">
        <v>14152.5</v>
      </c>
      <c r="K13" s="595">
        <f t="shared" si="5"/>
        <v>471.75</v>
      </c>
      <c r="L13" s="563">
        <f>'UnderGrad&amp;GradPeerLimits'!$D$8</f>
        <v>16857</v>
      </c>
      <c r="M13" s="563">
        <f t="shared" si="6"/>
        <v>561.9</v>
      </c>
      <c r="N13" s="593">
        <f t="shared" si="7"/>
        <v>0.83956219967965828</v>
      </c>
      <c r="O13" s="563">
        <f t="shared" si="8"/>
        <v>2704.5</v>
      </c>
      <c r="P13" s="570">
        <f t="shared" si="9"/>
        <v>0.16043780032034169</v>
      </c>
    </row>
    <row r="14" spans="1:16">
      <c r="A14" s="612" t="s">
        <v>98</v>
      </c>
      <c r="B14" s="586">
        <v>7200</v>
      </c>
      <c r="C14" s="563">
        <f t="shared" si="0"/>
        <v>240</v>
      </c>
      <c r="D14" s="563">
        <f>'UnderGrad&amp;GradPeerLimits'!$B$8</f>
        <v>7763</v>
      </c>
      <c r="E14" s="563">
        <f t="shared" si="1"/>
        <v>258.76666666666665</v>
      </c>
      <c r="F14" s="593">
        <f t="shared" si="2"/>
        <v>0.92747649104727559</v>
      </c>
      <c r="G14" s="563">
        <f t="shared" si="3"/>
        <v>563</v>
      </c>
      <c r="H14" s="570">
        <f t="shared" si="4"/>
        <v>7.2523508952724455E-2</v>
      </c>
      <c r="I14" s="594"/>
      <c r="J14" s="586">
        <v>15540</v>
      </c>
      <c r="K14" s="595">
        <f t="shared" si="5"/>
        <v>518</v>
      </c>
      <c r="L14" s="563">
        <f>'UnderGrad&amp;GradPeerLimits'!$D$8</f>
        <v>16857</v>
      </c>
      <c r="M14" s="563">
        <f t="shared" si="6"/>
        <v>561.9</v>
      </c>
      <c r="N14" s="593">
        <f t="shared" si="7"/>
        <v>0.92187221925609542</v>
      </c>
      <c r="O14" s="563">
        <f t="shared" si="8"/>
        <v>1317</v>
      </c>
      <c r="P14" s="570">
        <f t="shared" si="9"/>
        <v>7.8127780743904612E-2</v>
      </c>
    </row>
    <row r="15" spans="1:16">
      <c r="A15" s="612" t="s">
        <v>99</v>
      </c>
      <c r="B15" s="586">
        <v>6750</v>
      </c>
      <c r="C15" s="563">
        <f t="shared" si="0"/>
        <v>225</v>
      </c>
      <c r="D15" s="563">
        <f>'UnderGrad&amp;GradPeerLimits'!$B$8</f>
        <v>7763</v>
      </c>
      <c r="E15" s="563">
        <f t="shared" si="1"/>
        <v>258.76666666666665</v>
      </c>
      <c r="F15" s="593">
        <f t="shared" si="2"/>
        <v>0.86950921035682083</v>
      </c>
      <c r="G15" s="563">
        <f t="shared" si="3"/>
        <v>1013</v>
      </c>
      <c r="H15" s="570">
        <f t="shared" si="4"/>
        <v>0.13049078964317917</v>
      </c>
      <c r="I15" s="594"/>
      <c r="J15" s="586">
        <v>15390</v>
      </c>
      <c r="K15" s="595">
        <f t="shared" si="5"/>
        <v>513</v>
      </c>
      <c r="L15" s="563">
        <f>'UnderGrad&amp;GradPeerLimits'!$D$8</f>
        <v>16857</v>
      </c>
      <c r="M15" s="563">
        <f t="shared" si="6"/>
        <v>561.9</v>
      </c>
      <c r="N15" s="593">
        <f t="shared" si="7"/>
        <v>0.91297383876134541</v>
      </c>
      <c r="O15" s="563">
        <f t="shared" si="8"/>
        <v>1467</v>
      </c>
      <c r="P15" s="570">
        <f t="shared" si="9"/>
        <v>8.7026161238654559E-2</v>
      </c>
    </row>
    <row r="16" spans="1:16">
      <c r="A16" s="612" t="s">
        <v>100</v>
      </c>
      <c r="B16" s="586">
        <v>7035</v>
      </c>
      <c r="C16" s="563">
        <f t="shared" si="0"/>
        <v>234.5</v>
      </c>
      <c r="D16" s="563">
        <f>'UnderGrad&amp;GradPeerLimits'!$B$8</f>
        <v>7763</v>
      </c>
      <c r="E16" s="563">
        <f t="shared" si="1"/>
        <v>258.76666666666665</v>
      </c>
      <c r="F16" s="593">
        <f t="shared" si="2"/>
        <v>0.90622182146077546</v>
      </c>
      <c r="G16" s="563">
        <f t="shared" si="3"/>
        <v>728</v>
      </c>
      <c r="H16" s="570">
        <f t="shared" si="4"/>
        <v>9.377817853922453E-2</v>
      </c>
      <c r="I16" s="594"/>
      <c r="J16" s="586">
        <v>13935</v>
      </c>
      <c r="K16" s="595">
        <f t="shared" si="5"/>
        <v>464.5</v>
      </c>
      <c r="L16" s="563">
        <f>'UnderGrad&amp;GradPeerLimits'!$D$8</f>
        <v>16857</v>
      </c>
      <c r="M16" s="563">
        <f t="shared" si="6"/>
        <v>561.9</v>
      </c>
      <c r="N16" s="593">
        <f t="shared" si="7"/>
        <v>0.82665954796227081</v>
      </c>
      <c r="O16" s="563">
        <f t="shared" si="8"/>
        <v>2922</v>
      </c>
      <c r="P16" s="570">
        <f t="shared" si="9"/>
        <v>0.17334045203772913</v>
      </c>
    </row>
    <row r="17" spans="1:16">
      <c r="A17" s="612" t="s">
        <v>101</v>
      </c>
      <c r="B17" s="586">
        <v>6450</v>
      </c>
      <c r="C17" s="563">
        <f t="shared" si="0"/>
        <v>215</v>
      </c>
      <c r="D17" s="563">
        <f>'UnderGrad&amp;GradPeerLimits'!$B$8</f>
        <v>7763</v>
      </c>
      <c r="E17" s="563">
        <f t="shared" si="1"/>
        <v>258.76666666666665</v>
      </c>
      <c r="F17" s="593">
        <f t="shared" si="2"/>
        <v>0.83086435656318436</v>
      </c>
      <c r="G17" s="563">
        <f t="shared" si="3"/>
        <v>1313</v>
      </c>
      <c r="H17" s="570">
        <f t="shared" si="4"/>
        <v>0.16913564343681567</v>
      </c>
      <c r="I17" s="594"/>
      <c r="J17" s="586">
        <v>15870</v>
      </c>
      <c r="K17" s="595">
        <f t="shared" si="5"/>
        <v>529</v>
      </c>
      <c r="L17" s="563">
        <f>'UnderGrad&amp;GradPeerLimits'!$D$8</f>
        <v>16857</v>
      </c>
      <c r="M17" s="563">
        <f t="shared" ref="M17:M20" si="10">L17/30</f>
        <v>561.9</v>
      </c>
      <c r="N17" s="593">
        <f t="shared" si="7"/>
        <v>0.94144865634454533</v>
      </c>
      <c r="O17" s="563">
        <f t="shared" si="8"/>
        <v>987</v>
      </c>
      <c r="P17" s="570">
        <f t="shared" si="9"/>
        <v>5.855134365545471E-2</v>
      </c>
    </row>
    <row r="18" spans="1:16">
      <c r="A18" s="612" t="s">
        <v>102</v>
      </c>
      <c r="B18" s="586">
        <v>6226.09</v>
      </c>
      <c r="C18" s="563">
        <f t="shared" si="0"/>
        <v>207.53633333333335</v>
      </c>
      <c r="D18" s="563">
        <f>'UnderGrad&amp;GradPeerLimits'!$B$8</f>
        <v>7763</v>
      </c>
      <c r="E18" s="563">
        <f t="shared" si="1"/>
        <v>258.76666666666665</v>
      </c>
      <c r="F18" s="593">
        <f t="shared" si="2"/>
        <v>0.80202112585340724</v>
      </c>
      <c r="G18" s="563">
        <f t="shared" si="3"/>
        <v>1536.9099999999999</v>
      </c>
      <c r="H18" s="570">
        <f t="shared" si="4"/>
        <v>0.19797887414659279</v>
      </c>
      <c r="I18" s="594"/>
      <c r="J18" s="586">
        <v>13586.4</v>
      </c>
      <c r="K18" s="595">
        <f t="shared" si="5"/>
        <v>452.88</v>
      </c>
      <c r="L18" s="563">
        <f>'UnderGrad&amp;GradPeerLimits'!$D$8</f>
        <v>16857</v>
      </c>
      <c r="M18" s="563">
        <f t="shared" si="10"/>
        <v>561.9</v>
      </c>
      <c r="N18" s="593">
        <f t="shared" si="7"/>
        <v>0.80597971169247196</v>
      </c>
      <c r="O18" s="563">
        <f t="shared" si="8"/>
        <v>3270.6000000000004</v>
      </c>
      <c r="P18" s="570">
        <f t="shared" si="9"/>
        <v>0.19402028830752804</v>
      </c>
    </row>
    <row r="19" spans="1:16">
      <c r="A19" s="612" t="s">
        <v>103</v>
      </c>
      <c r="B19" s="586">
        <v>7554</v>
      </c>
      <c r="C19" s="563">
        <f t="shared" si="0"/>
        <v>251.8</v>
      </c>
      <c r="D19" s="563">
        <f>'UnderGrad&amp;GradPeerLimits'!$B$8</f>
        <v>7763</v>
      </c>
      <c r="E19" s="563">
        <f t="shared" si="1"/>
        <v>258.76666666666665</v>
      </c>
      <c r="F19" s="593">
        <f t="shared" si="2"/>
        <v>0.97307741852376661</v>
      </c>
      <c r="G19" s="563">
        <f t="shared" si="3"/>
        <v>209</v>
      </c>
      <c r="H19" s="570">
        <f t="shared" si="4"/>
        <v>2.6922581476233415E-2</v>
      </c>
      <c r="I19" s="594"/>
      <c r="J19" s="586">
        <v>13113</v>
      </c>
      <c r="K19" s="595">
        <f t="shared" si="5"/>
        <v>437.1</v>
      </c>
      <c r="L19" s="563">
        <f>'UnderGrad&amp;GradPeerLimits'!$D$8</f>
        <v>16857</v>
      </c>
      <c r="M19" s="563">
        <f t="shared" si="10"/>
        <v>561.9</v>
      </c>
      <c r="N19" s="593">
        <f t="shared" si="7"/>
        <v>0.7778964228510411</v>
      </c>
      <c r="O19" s="563">
        <f t="shared" si="8"/>
        <v>3744</v>
      </c>
      <c r="P19" s="570">
        <f t="shared" si="9"/>
        <v>0.2221035771489589</v>
      </c>
    </row>
    <row r="20" spans="1:16">
      <c r="A20" s="612" t="s">
        <v>104</v>
      </c>
      <c r="B20" s="586">
        <v>7680</v>
      </c>
      <c r="C20" s="563">
        <f t="shared" si="0"/>
        <v>256</v>
      </c>
      <c r="D20" s="563">
        <f>'UnderGrad&amp;GradPeerLimits'!$B$10</f>
        <v>10192</v>
      </c>
      <c r="E20" s="563">
        <f t="shared" si="1"/>
        <v>339.73333333333335</v>
      </c>
      <c r="F20" s="593">
        <f t="shared" si="2"/>
        <v>0.75353218210361073</v>
      </c>
      <c r="G20" s="563">
        <f t="shared" si="3"/>
        <v>2512</v>
      </c>
      <c r="H20" s="570">
        <f t="shared" si="4"/>
        <v>0.24646781789638933</v>
      </c>
      <c r="I20" s="594"/>
      <c r="J20" s="586">
        <v>18030</v>
      </c>
      <c r="K20" s="595">
        <f t="shared" si="5"/>
        <v>601</v>
      </c>
      <c r="L20" s="563">
        <f>'UnderGrad&amp;GradPeerLimits'!$D$10</f>
        <v>22975</v>
      </c>
      <c r="M20" s="563">
        <f t="shared" si="10"/>
        <v>765.83333333333337</v>
      </c>
      <c r="N20" s="593">
        <f t="shared" si="7"/>
        <v>0.78476605005440692</v>
      </c>
      <c r="O20" s="563">
        <f t="shared" si="8"/>
        <v>4945</v>
      </c>
      <c r="P20" s="570">
        <f t="shared" si="9"/>
        <v>0.21523394994559303</v>
      </c>
    </row>
    <row r="21" spans="1:16">
      <c r="A21" s="622" t="s">
        <v>179</v>
      </c>
      <c r="B21" s="596">
        <v>6999.69</v>
      </c>
      <c r="C21" s="596">
        <f>AVERAGE(C10:C20)</f>
        <v>233.32300000000004</v>
      </c>
      <c r="D21" s="596">
        <f>AVERAGE(D10:D20)</f>
        <v>8027.545454545455</v>
      </c>
      <c r="E21" s="596">
        <f>AVERAGE(E10:E20)</f>
        <v>267.58484848484846</v>
      </c>
      <c r="F21" s="597">
        <f>B21/D21</f>
        <v>0.87195893684246284</v>
      </c>
      <c r="G21" s="596">
        <f>AVERAGE(G10:G20)</f>
        <v>1027.8554545454544</v>
      </c>
      <c r="H21" s="598">
        <f t="shared" si="4"/>
        <v>0.1280410631575371</v>
      </c>
      <c r="I21" s="599"/>
      <c r="J21" s="596">
        <f>AVERAGE(J10:J20)</f>
        <v>15350.036363636364</v>
      </c>
      <c r="K21" s="596">
        <f>AVERAGE(K10:K20)</f>
        <v>511.66787878787886</v>
      </c>
      <c r="L21" s="596">
        <f>AVERAGE(L10:L20)</f>
        <v>17789.454545454544</v>
      </c>
      <c r="M21" s="596">
        <f>AVERAGE(M10:M20)</f>
        <v>592.98181818181808</v>
      </c>
      <c r="N21" s="597">
        <f t="shared" si="7"/>
        <v>0.86287279491424962</v>
      </c>
      <c r="O21" s="596">
        <f>AVERAGE(O10:O20)</f>
        <v>2439.4181818181819</v>
      </c>
      <c r="P21" s="598">
        <f>O21/L21</f>
        <v>0.13712720508575052</v>
      </c>
    </row>
    <row r="22" spans="1:16">
      <c r="A22" s="622"/>
      <c r="B22" s="563" t="s">
        <v>25</v>
      </c>
      <c r="C22" s="563"/>
      <c r="D22" s="563"/>
      <c r="E22" s="600"/>
      <c r="F22" s="605"/>
      <c r="G22" s="602"/>
      <c r="H22" s="598"/>
      <c r="I22" s="606"/>
      <c r="J22" s="563" t="s">
        <v>25</v>
      </c>
      <c r="K22" s="563"/>
      <c r="L22" s="563"/>
      <c r="M22" s="600"/>
      <c r="N22" s="605"/>
      <c r="O22" s="602"/>
      <c r="P22" s="598"/>
    </row>
    <row r="23" spans="1:16">
      <c r="A23" s="612" t="s">
        <v>105</v>
      </c>
      <c r="B23" s="586">
        <v>3817.5</v>
      </c>
      <c r="C23" s="563">
        <f t="shared" ref="C23:C34" si="11">B23/30</f>
        <v>127.25</v>
      </c>
      <c r="D23" s="563">
        <f>'UnderGrad&amp;GradPeerLimits'!$B$11</f>
        <v>6230</v>
      </c>
      <c r="E23" s="563">
        <f t="shared" ref="E23:E34" si="12">D23/30</f>
        <v>207.66666666666666</v>
      </c>
      <c r="F23" s="593">
        <f t="shared" ref="F23:F34" si="13">B23/D23</f>
        <v>0.612760834670947</v>
      </c>
      <c r="G23" s="563">
        <f t="shared" ref="G23:G34" si="14">D23-B23</f>
        <v>2412.5</v>
      </c>
      <c r="H23" s="570">
        <f t="shared" ref="H23:H36" si="15">G23/D23</f>
        <v>0.38723916532905295</v>
      </c>
      <c r="I23" s="594"/>
      <c r="J23" s="586">
        <v>7942.5</v>
      </c>
      <c r="K23" s="595">
        <f t="shared" ref="K23:K34" si="16">J23/30</f>
        <v>264.75</v>
      </c>
      <c r="L23" s="563">
        <f>'UnderGrad&amp;GradPeerLimits'!$D$11</f>
        <v>11255</v>
      </c>
      <c r="M23" s="563">
        <f t="shared" ref="M23:M34" si="17">L23/30</f>
        <v>375.16666666666669</v>
      </c>
      <c r="N23" s="593">
        <f t="shared" ref="N23" si="18">J23/L23</f>
        <v>0.70568636161705911</v>
      </c>
      <c r="O23" s="563">
        <f t="shared" ref="O23:O34" si="19">L23-J23</f>
        <v>3312.5</v>
      </c>
      <c r="P23" s="570">
        <f t="shared" ref="P23:P34" si="20">O23/L23</f>
        <v>0.29431363838294089</v>
      </c>
    </row>
    <row r="24" spans="1:16">
      <c r="A24" s="612" t="s">
        <v>106</v>
      </c>
      <c r="B24" s="586">
        <v>4560</v>
      </c>
      <c r="C24" s="563">
        <f t="shared" si="11"/>
        <v>152</v>
      </c>
      <c r="D24" s="563">
        <f>'UnderGrad&amp;GradPeerLimits'!$B$11</f>
        <v>6230</v>
      </c>
      <c r="E24" s="563">
        <f t="shared" si="12"/>
        <v>207.66666666666666</v>
      </c>
      <c r="F24" s="593">
        <f t="shared" si="13"/>
        <v>0.7319422150882825</v>
      </c>
      <c r="G24" s="563">
        <f t="shared" si="14"/>
        <v>1670</v>
      </c>
      <c r="H24" s="570">
        <f t="shared" si="15"/>
        <v>0.2680577849117175</v>
      </c>
      <c r="I24" s="594"/>
      <c r="J24" s="586">
        <v>9322.7999999999993</v>
      </c>
      <c r="K24" s="595">
        <f t="shared" si="16"/>
        <v>310.76</v>
      </c>
      <c r="L24" s="563">
        <f>'UnderGrad&amp;GradPeerLimits'!$D$11</f>
        <v>11255</v>
      </c>
      <c r="M24" s="563">
        <f t="shared" si="17"/>
        <v>375.16666666666669</v>
      </c>
      <c r="N24" s="593">
        <f t="shared" ref="N24:N36" si="21">J24/L24</f>
        <v>0.82832518880497552</v>
      </c>
      <c r="O24" s="563">
        <f t="shared" si="19"/>
        <v>1932.2000000000007</v>
      </c>
      <c r="P24" s="570">
        <f t="shared" si="20"/>
        <v>0.17167481119502451</v>
      </c>
    </row>
    <row r="25" spans="1:16">
      <c r="A25" s="612" t="s">
        <v>107</v>
      </c>
      <c r="B25" s="586">
        <v>4572</v>
      </c>
      <c r="C25" s="563">
        <f t="shared" si="11"/>
        <v>152.4</v>
      </c>
      <c r="D25" s="563">
        <f>'UnderGrad&amp;GradPeerLimits'!$B$11</f>
        <v>6230</v>
      </c>
      <c r="E25" s="563">
        <f t="shared" si="12"/>
        <v>207.66666666666666</v>
      </c>
      <c r="F25" s="593">
        <f t="shared" si="13"/>
        <v>0.73386837881219902</v>
      </c>
      <c r="G25" s="563">
        <f t="shared" si="14"/>
        <v>1658</v>
      </c>
      <c r="H25" s="570">
        <f t="shared" si="15"/>
        <v>0.26613162118780098</v>
      </c>
      <c r="I25" s="594"/>
      <c r="J25" s="586">
        <v>8188.8</v>
      </c>
      <c r="K25" s="595">
        <f t="shared" si="16"/>
        <v>272.95999999999998</v>
      </c>
      <c r="L25" s="563">
        <f>'UnderGrad&amp;GradPeerLimits'!$D$11</f>
        <v>11255</v>
      </c>
      <c r="M25" s="563">
        <f t="shared" si="17"/>
        <v>375.16666666666669</v>
      </c>
      <c r="N25" s="593">
        <f t="shared" si="21"/>
        <v>0.72756996890270997</v>
      </c>
      <c r="O25" s="563">
        <f t="shared" si="19"/>
        <v>3066.2</v>
      </c>
      <c r="P25" s="570">
        <f t="shared" si="20"/>
        <v>0.27243003109729008</v>
      </c>
    </row>
    <row r="26" spans="1:16">
      <c r="A26" s="612" t="s">
        <v>108</v>
      </c>
      <c r="B26" s="586">
        <v>4820</v>
      </c>
      <c r="C26" s="563">
        <f t="shared" si="11"/>
        <v>160.66666666666666</v>
      </c>
      <c r="D26" s="563">
        <f>'UnderGrad&amp;GradPeerLimits'!$B$11</f>
        <v>6230</v>
      </c>
      <c r="E26" s="563">
        <f t="shared" si="12"/>
        <v>207.66666666666666</v>
      </c>
      <c r="F26" s="593">
        <f t="shared" si="13"/>
        <v>0.7736757624398074</v>
      </c>
      <c r="G26" s="563">
        <f t="shared" si="14"/>
        <v>1410</v>
      </c>
      <c r="H26" s="570">
        <f t="shared" si="15"/>
        <v>0.22632423756019263</v>
      </c>
      <c r="I26" s="594"/>
      <c r="J26" s="586">
        <v>10970</v>
      </c>
      <c r="K26" s="595">
        <f t="shared" si="16"/>
        <v>365.66666666666669</v>
      </c>
      <c r="L26" s="563">
        <f>'UnderGrad&amp;GradPeerLimits'!$D$11</f>
        <v>11255</v>
      </c>
      <c r="M26" s="563">
        <f t="shared" si="17"/>
        <v>375.16666666666669</v>
      </c>
      <c r="N26" s="593">
        <f t="shared" si="21"/>
        <v>0.97467792092403371</v>
      </c>
      <c r="O26" s="563">
        <f t="shared" si="19"/>
        <v>285</v>
      </c>
      <c r="P26" s="570">
        <f t="shared" si="20"/>
        <v>2.5322079075966238E-2</v>
      </c>
    </row>
    <row r="27" spans="1:16">
      <c r="A27" s="612" t="s">
        <v>109</v>
      </c>
      <c r="B27" s="586">
        <v>4762.5</v>
      </c>
      <c r="C27" s="563">
        <f t="shared" si="11"/>
        <v>158.75</v>
      </c>
      <c r="D27" s="563">
        <f>'UnderGrad&amp;GradPeerLimits'!$B$11</f>
        <v>6230</v>
      </c>
      <c r="E27" s="563">
        <f t="shared" si="12"/>
        <v>207.66666666666666</v>
      </c>
      <c r="F27" s="593">
        <f t="shared" si="13"/>
        <v>0.764446227929374</v>
      </c>
      <c r="G27" s="563">
        <f t="shared" si="14"/>
        <v>1467.5</v>
      </c>
      <c r="H27" s="570">
        <f t="shared" si="15"/>
        <v>0.235553772070626</v>
      </c>
      <c r="I27" s="594"/>
      <c r="J27" s="586">
        <v>10762.5</v>
      </c>
      <c r="K27" s="595">
        <f t="shared" si="16"/>
        <v>358.75</v>
      </c>
      <c r="L27" s="563">
        <f>'UnderGrad&amp;GradPeerLimits'!$D$11</f>
        <v>11255</v>
      </c>
      <c r="M27" s="563">
        <f t="shared" si="17"/>
        <v>375.16666666666669</v>
      </c>
      <c r="N27" s="593">
        <f t="shared" si="21"/>
        <v>0.95624167036872498</v>
      </c>
      <c r="O27" s="563">
        <f t="shared" si="19"/>
        <v>492.5</v>
      </c>
      <c r="P27" s="570">
        <f t="shared" si="20"/>
        <v>4.3758329631274989E-2</v>
      </c>
    </row>
    <row r="28" spans="1:16">
      <c r="A28" s="612" t="s">
        <v>110</v>
      </c>
      <c r="B28" s="586">
        <v>3915</v>
      </c>
      <c r="C28" s="563">
        <f t="shared" si="11"/>
        <v>130.5</v>
      </c>
      <c r="D28" s="563">
        <f>'UnderGrad&amp;GradPeerLimits'!$B$11</f>
        <v>6230</v>
      </c>
      <c r="E28" s="563">
        <f t="shared" si="12"/>
        <v>207.66666666666666</v>
      </c>
      <c r="F28" s="593">
        <f t="shared" si="13"/>
        <v>0.6284109149277689</v>
      </c>
      <c r="G28" s="563">
        <f t="shared" si="14"/>
        <v>2315</v>
      </c>
      <c r="H28" s="570">
        <f t="shared" si="15"/>
        <v>0.37158908507223115</v>
      </c>
      <c r="I28" s="594"/>
      <c r="J28" s="586">
        <v>10500</v>
      </c>
      <c r="K28" s="595">
        <f t="shared" si="16"/>
        <v>350</v>
      </c>
      <c r="L28" s="563">
        <f>'UnderGrad&amp;GradPeerLimits'!$D$11</f>
        <v>11255</v>
      </c>
      <c r="M28" s="563">
        <f t="shared" si="17"/>
        <v>375.16666666666669</v>
      </c>
      <c r="N28" s="593">
        <f t="shared" si="21"/>
        <v>0.93291870279875611</v>
      </c>
      <c r="O28" s="563">
        <f t="shared" si="19"/>
        <v>755</v>
      </c>
      <c r="P28" s="570">
        <f t="shared" si="20"/>
        <v>6.7081297201243895E-2</v>
      </c>
    </row>
    <row r="29" spans="1:16">
      <c r="A29" s="612" t="s">
        <v>111</v>
      </c>
      <c r="B29" s="586">
        <v>4058.69</v>
      </c>
      <c r="C29" s="563">
        <f t="shared" si="11"/>
        <v>135.28966666666668</v>
      </c>
      <c r="D29" s="563">
        <f>'UnderGrad&amp;GradPeerLimits'!$B$11</f>
        <v>6230</v>
      </c>
      <c r="E29" s="563">
        <f t="shared" si="12"/>
        <v>207.66666666666666</v>
      </c>
      <c r="F29" s="593">
        <f t="shared" si="13"/>
        <v>0.65147512038523281</v>
      </c>
      <c r="G29" s="563">
        <f t="shared" si="14"/>
        <v>2171.31</v>
      </c>
      <c r="H29" s="570">
        <f t="shared" si="15"/>
        <v>0.34852487961476725</v>
      </c>
      <c r="I29" s="594"/>
      <c r="J29" s="586">
        <v>9809.7199999999993</v>
      </c>
      <c r="K29" s="595">
        <f t="shared" si="16"/>
        <v>326.99066666666664</v>
      </c>
      <c r="L29" s="563">
        <f>'UnderGrad&amp;GradPeerLimits'!$D$11</f>
        <v>11255</v>
      </c>
      <c r="M29" s="563">
        <f t="shared" si="17"/>
        <v>375.16666666666669</v>
      </c>
      <c r="N29" s="593">
        <f t="shared" si="21"/>
        <v>0.87158773878276319</v>
      </c>
      <c r="O29" s="563">
        <f t="shared" si="19"/>
        <v>1445.2800000000007</v>
      </c>
      <c r="P29" s="570">
        <f t="shared" si="20"/>
        <v>0.12841226121723684</v>
      </c>
    </row>
    <row r="30" spans="1:16">
      <c r="A30" s="612" t="s">
        <v>112</v>
      </c>
      <c r="B30" s="586">
        <v>4695.2</v>
      </c>
      <c r="C30" s="563">
        <f t="shared" si="11"/>
        <v>156.50666666666666</v>
      </c>
      <c r="D30" s="563">
        <f>'UnderGrad&amp;GradPeerLimits'!$B$11</f>
        <v>6230</v>
      </c>
      <c r="E30" s="563">
        <f t="shared" si="12"/>
        <v>207.66666666666666</v>
      </c>
      <c r="F30" s="593">
        <f t="shared" si="13"/>
        <v>0.75364365971107539</v>
      </c>
      <c r="G30" s="563">
        <f t="shared" si="14"/>
        <v>1534.8000000000002</v>
      </c>
      <c r="H30" s="570">
        <f t="shared" si="15"/>
        <v>0.24635634028892459</v>
      </c>
      <c r="I30" s="594"/>
      <c r="J30" s="586">
        <v>7260.5</v>
      </c>
      <c r="K30" s="595">
        <f t="shared" si="16"/>
        <v>242.01666666666668</v>
      </c>
      <c r="L30" s="563">
        <f>'UnderGrad&amp;GradPeerLimits'!$D$11</f>
        <v>11255</v>
      </c>
      <c r="M30" s="563">
        <f t="shared" si="17"/>
        <v>375.16666666666669</v>
      </c>
      <c r="N30" s="593">
        <f t="shared" si="21"/>
        <v>0.64509107063527327</v>
      </c>
      <c r="O30" s="563">
        <f t="shared" si="19"/>
        <v>3994.5</v>
      </c>
      <c r="P30" s="570">
        <f t="shared" si="20"/>
        <v>0.35490892936472679</v>
      </c>
    </row>
    <row r="31" spans="1:16">
      <c r="A31" s="612" t="s">
        <v>113</v>
      </c>
      <c r="B31" s="586">
        <v>4338.5</v>
      </c>
      <c r="C31" s="563">
        <f t="shared" si="11"/>
        <v>144.61666666666667</v>
      </c>
      <c r="D31" s="563">
        <f>'UnderGrad&amp;GradPeerLimits'!$B$11</f>
        <v>6230</v>
      </c>
      <c r="E31" s="563">
        <f t="shared" si="12"/>
        <v>207.66666666666666</v>
      </c>
      <c r="F31" s="593">
        <f t="shared" si="13"/>
        <v>0.69638844301765646</v>
      </c>
      <c r="G31" s="563">
        <f t="shared" si="14"/>
        <v>1891.5</v>
      </c>
      <c r="H31" s="570">
        <f t="shared" si="15"/>
        <v>0.30361155698234349</v>
      </c>
      <c r="I31" s="594"/>
      <c r="J31" s="586">
        <v>10715</v>
      </c>
      <c r="K31" s="595">
        <f t="shared" si="16"/>
        <v>357.16666666666669</v>
      </c>
      <c r="L31" s="563">
        <f>'UnderGrad&amp;GradPeerLimits'!$D$11</f>
        <v>11255</v>
      </c>
      <c r="M31" s="563">
        <f t="shared" si="17"/>
        <v>375.16666666666669</v>
      </c>
      <c r="N31" s="593">
        <f t="shared" si="21"/>
        <v>0.95202132385606397</v>
      </c>
      <c r="O31" s="563">
        <f t="shared" si="19"/>
        <v>540</v>
      </c>
      <c r="P31" s="570">
        <f t="shared" si="20"/>
        <v>4.7978676143936028E-2</v>
      </c>
    </row>
    <row r="32" spans="1:16">
      <c r="A32" s="612" t="s">
        <v>114</v>
      </c>
      <c r="B32" s="586">
        <v>4610</v>
      </c>
      <c r="C32" s="563">
        <f t="shared" si="11"/>
        <v>153.66666666666666</v>
      </c>
      <c r="D32" s="563">
        <f>'UnderGrad&amp;GradPeerLimits'!$B$11</f>
        <v>6230</v>
      </c>
      <c r="E32" s="563">
        <f t="shared" si="12"/>
        <v>207.66666666666666</v>
      </c>
      <c r="F32" s="593">
        <f t="shared" si="13"/>
        <v>0.7399678972712681</v>
      </c>
      <c r="G32" s="563">
        <f t="shared" si="14"/>
        <v>1620</v>
      </c>
      <c r="H32" s="570">
        <f t="shared" si="15"/>
        <v>0.26003210272873195</v>
      </c>
      <c r="I32" s="594"/>
      <c r="J32" s="586">
        <v>10730</v>
      </c>
      <c r="K32" s="595">
        <f t="shared" si="16"/>
        <v>357.66666666666669</v>
      </c>
      <c r="L32" s="563">
        <f>'UnderGrad&amp;GradPeerLimits'!$D$11</f>
        <v>11255</v>
      </c>
      <c r="M32" s="563">
        <f t="shared" si="17"/>
        <v>375.16666666666669</v>
      </c>
      <c r="N32" s="593">
        <f t="shared" si="21"/>
        <v>0.95335406486006224</v>
      </c>
      <c r="O32" s="563">
        <f t="shared" si="19"/>
        <v>525</v>
      </c>
      <c r="P32" s="570">
        <f t="shared" si="20"/>
        <v>4.6645935139937804E-2</v>
      </c>
    </row>
    <row r="33" spans="1:17">
      <c r="A33" s="612" t="s">
        <v>115</v>
      </c>
      <c r="B33" s="586">
        <v>4150</v>
      </c>
      <c r="C33" s="563">
        <f t="shared" si="11"/>
        <v>138.33333333333334</v>
      </c>
      <c r="D33" s="563">
        <f>'UnderGrad&amp;GradPeerLimits'!$B$11</f>
        <v>6230</v>
      </c>
      <c r="E33" s="563">
        <f t="shared" si="12"/>
        <v>207.66666666666666</v>
      </c>
      <c r="F33" s="593">
        <f t="shared" si="13"/>
        <v>0.666131621187801</v>
      </c>
      <c r="G33" s="563">
        <f t="shared" si="14"/>
        <v>2080</v>
      </c>
      <c r="H33" s="570">
        <f t="shared" si="15"/>
        <v>0.33386837881219905</v>
      </c>
      <c r="I33" s="594"/>
      <c r="J33" s="586">
        <v>10690</v>
      </c>
      <c r="K33" s="595">
        <f t="shared" si="16"/>
        <v>356.33333333333331</v>
      </c>
      <c r="L33" s="563">
        <f>'UnderGrad&amp;GradPeerLimits'!$D$11</f>
        <v>11255</v>
      </c>
      <c r="M33" s="563">
        <f t="shared" si="17"/>
        <v>375.16666666666669</v>
      </c>
      <c r="N33" s="593">
        <f t="shared" si="21"/>
        <v>0.94980008884940026</v>
      </c>
      <c r="O33" s="563">
        <f t="shared" si="19"/>
        <v>565</v>
      </c>
      <c r="P33" s="570">
        <f t="shared" si="20"/>
        <v>5.0199911150599734E-2</v>
      </c>
      <c r="Q33" s="580" t="s">
        <v>25</v>
      </c>
    </row>
    <row r="34" spans="1:17">
      <c r="A34" s="623" t="s">
        <v>116</v>
      </c>
      <c r="B34" s="586">
        <v>4185</v>
      </c>
      <c r="C34" s="607">
        <f t="shared" si="11"/>
        <v>139.5</v>
      </c>
      <c r="D34" s="563">
        <f>'UnderGrad&amp;GradPeerLimits'!$B$11</f>
        <v>6230</v>
      </c>
      <c r="E34" s="607">
        <f t="shared" si="12"/>
        <v>207.66666666666666</v>
      </c>
      <c r="F34" s="608">
        <f t="shared" si="13"/>
        <v>0.67174959871589091</v>
      </c>
      <c r="G34" s="563">
        <f t="shared" si="14"/>
        <v>2045</v>
      </c>
      <c r="H34" s="570">
        <f t="shared" si="15"/>
        <v>0.32825040128410915</v>
      </c>
      <c r="I34" s="609"/>
      <c r="J34" s="586">
        <v>8539.5</v>
      </c>
      <c r="K34" s="607">
        <f t="shared" si="16"/>
        <v>284.64999999999998</v>
      </c>
      <c r="L34" s="563">
        <f>'UnderGrad&amp;GradPeerLimits'!$D$11</f>
        <v>11255</v>
      </c>
      <c r="M34" s="607">
        <f t="shared" si="17"/>
        <v>375.16666666666669</v>
      </c>
      <c r="N34" s="608">
        <f t="shared" si="21"/>
        <v>0.75872945357618837</v>
      </c>
      <c r="O34" s="563">
        <f t="shared" si="19"/>
        <v>2715.5</v>
      </c>
      <c r="P34" s="570">
        <f t="shared" si="20"/>
        <v>0.24127054642381163</v>
      </c>
    </row>
    <row r="35" spans="1:17">
      <c r="A35" s="622" t="s">
        <v>180</v>
      </c>
      <c r="B35" s="602">
        <v>4373.7</v>
      </c>
      <c r="C35" s="602">
        <f>AVERAGE(C23:C34)</f>
        <v>145.78997222222222</v>
      </c>
      <c r="D35" s="602">
        <f>AVERAGE(D23:D34)</f>
        <v>6230</v>
      </c>
      <c r="E35" s="602">
        <f>AVERAGE(E23:E34)</f>
        <v>207.66666666666666</v>
      </c>
      <c r="F35" s="597">
        <f>B35/D35</f>
        <v>0.70203852327447835</v>
      </c>
      <c r="G35" s="602">
        <f>AVERAGE(G23:G34)</f>
        <v>1856.3008333333335</v>
      </c>
      <c r="H35" s="598">
        <f t="shared" si="15"/>
        <v>0.2979616104868914</v>
      </c>
      <c r="I35" s="610"/>
      <c r="J35" s="602">
        <f>AVERAGE(J23:J34)</f>
        <v>9619.2766666666666</v>
      </c>
      <c r="K35" s="602">
        <f t="shared" ref="K35:L35" si="22">AVERAGE(K23:K34)</f>
        <v>320.64255555555559</v>
      </c>
      <c r="L35" s="602">
        <f t="shared" si="22"/>
        <v>11255</v>
      </c>
      <c r="M35" s="602">
        <f>AVERAGE(M23:M34)</f>
        <v>375.16666666666669</v>
      </c>
      <c r="N35" s="597">
        <f t="shared" si="21"/>
        <v>0.85466696283133425</v>
      </c>
      <c r="O35" s="602">
        <f>AVERAGE(O23:O34)</f>
        <v>1635.7233333333334</v>
      </c>
      <c r="P35" s="598">
        <f>O35/L35</f>
        <v>0.14533303716866577</v>
      </c>
    </row>
    <row r="36" spans="1:17">
      <c r="A36" s="622" t="s">
        <v>177</v>
      </c>
      <c r="B36" s="602">
        <v>5902.46</v>
      </c>
      <c r="C36" s="602">
        <f>B36/30</f>
        <v>196.74866666666668</v>
      </c>
      <c r="D36" s="602">
        <f>AVERAGE(D6:D7,D10:D20,D23:D34)</f>
        <v>7457.48</v>
      </c>
      <c r="E36" s="602">
        <f>D36/30</f>
        <v>248.58266666666665</v>
      </c>
      <c r="F36" s="597">
        <f>B36/D36</f>
        <v>0.79148184105086439</v>
      </c>
      <c r="G36" s="602">
        <f>AVERAGE(G6:G7,G10:G20,G23:G34)</f>
        <v>1555.0208000000002</v>
      </c>
      <c r="H36" s="598">
        <f t="shared" si="15"/>
        <v>0.20851826622397918</v>
      </c>
      <c r="I36" s="610"/>
      <c r="J36" s="602">
        <f>AVERAGE(J6:J7,J10:J20,J23:J34)</f>
        <v>13330.548799999999</v>
      </c>
      <c r="K36" s="602">
        <f>J36/30</f>
        <v>444.35162666666662</v>
      </c>
      <c r="L36" s="602">
        <f>AVERAGE(L6:L7,L10:L20,L23:L34)</f>
        <v>15775.52</v>
      </c>
      <c r="M36" s="602">
        <f>L36/30</f>
        <v>525.85066666666671</v>
      </c>
      <c r="N36" s="597">
        <f t="shared" si="21"/>
        <v>0.84501485846425339</v>
      </c>
      <c r="O36" s="602">
        <f>AVERAGE(O6:O7,O10:O20,O23:O34)</f>
        <v>2444.9712</v>
      </c>
      <c r="P36" s="598">
        <f>O36/L36</f>
        <v>0.15498514153574652</v>
      </c>
    </row>
    <row r="37" spans="1:17">
      <c r="A37" s="625"/>
      <c r="B37" s="563"/>
      <c r="C37" s="563"/>
      <c r="D37" s="563"/>
      <c r="E37" s="563"/>
      <c r="F37" s="611"/>
      <c r="G37" s="563"/>
      <c r="H37" s="570"/>
      <c r="I37" s="570"/>
      <c r="J37" s="563"/>
      <c r="K37" s="563"/>
      <c r="L37" s="563"/>
      <c r="M37" s="563"/>
      <c r="N37" s="611"/>
      <c r="O37" s="563"/>
      <c r="P37" s="570"/>
    </row>
    <row r="38" spans="1:17">
      <c r="A38" s="618" t="s">
        <v>121</v>
      </c>
      <c r="B38" s="612"/>
      <c r="C38" s="612"/>
      <c r="D38" s="612"/>
      <c r="E38" s="612"/>
      <c r="F38" s="612"/>
      <c r="G38" s="612"/>
      <c r="H38" s="612"/>
      <c r="I38" s="612"/>
      <c r="J38" s="612"/>
      <c r="K38" s="612"/>
      <c r="L38" s="612"/>
      <c r="M38" s="612"/>
      <c r="N38" s="782" t="s">
        <v>136</v>
      </c>
      <c r="O38" s="783"/>
      <c r="P38" s="784"/>
    </row>
    <row r="39" spans="1:17">
      <c r="A39" s="613" t="s">
        <v>46</v>
      </c>
      <c r="B39" s="586">
        <v>7540</v>
      </c>
      <c r="C39" s="607">
        <f>B39/30</f>
        <v>251.33333333333334</v>
      </c>
      <c r="D39" s="595">
        <f>'UnderGrad&amp;GradPeerLimits'!$B$6</f>
        <v>11687</v>
      </c>
      <c r="E39" s="595">
        <f>D39/30</f>
        <v>389.56666666666666</v>
      </c>
      <c r="F39" s="593">
        <f>B39/D39</f>
        <v>0.64516129032258063</v>
      </c>
      <c r="G39" s="595">
        <f>D39-B39</f>
        <v>4147</v>
      </c>
      <c r="H39" s="570">
        <f>G39/D39</f>
        <v>0.35483870967741937</v>
      </c>
      <c r="I39" s="570"/>
      <c r="J39" s="586">
        <v>22921</v>
      </c>
      <c r="K39" s="607">
        <f>J39/30</f>
        <v>764.0333333333333</v>
      </c>
      <c r="L39" s="595">
        <f>'UnderGrad&amp;GradPeerLimits'!$D$6</f>
        <v>31822</v>
      </c>
      <c r="M39" s="595">
        <f>L39/30</f>
        <v>1060.7333333333333</v>
      </c>
      <c r="N39" s="593">
        <f>J39/L39</f>
        <v>0.72028785117214511</v>
      </c>
      <c r="O39" s="595">
        <f>L39-J39</f>
        <v>8901</v>
      </c>
      <c r="P39" s="570">
        <f>O39/L39</f>
        <v>0.27971214882785495</v>
      </c>
    </row>
    <row r="40" spans="1:17">
      <c r="A40" s="613" t="s">
        <v>209</v>
      </c>
      <c r="B40" s="586">
        <v>5550</v>
      </c>
      <c r="C40" s="607">
        <f>B40/30</f>
        <v>185</v>
      </c>
      <c r="D40" s="563">
        <f>'UnderGrad&amp;GradPeerLimits'!$B$6</f>
        <v>11687</v>
      </c>
      <c r="E40" s="595">
        <f>D40/30</f>
        <v>389.56666666666666</v>
      </c>
      <c r="F40" s="593">
        <f>B40/D40</f>
        <v>0.47488662616582528</v>
      </c>
      <c r="G40" s="595">
        <f>D40-B40</f>
        <v>6137</v>
      </c>
      <c r="H40" s="570">
        <f>G40/D40</f>
        <v>0.52511337383417478</v>
      </c>
      <c r="I40" s="570"/>
      <c r="J40" s="586">
        <v>11160</v>
      </c>
      <c r="K40" s="607">
        <f>J40/30</f>
        <v>372</v>
      </c>
      <c r="L40" s="563">
        <f>'UnderGrad&amp;GradPeerLimits'!$D$6</f>
        <v>31822</v>
      </c>
      <c r="M40" s="595">
        <f>L40/30</f>
        <v>1060.7333333333333</v>
      </c>
      <c r="N40" s="593">
        <f>J40/L40</f>
        <v>0.35070077305009112</v>
      </c>
      <c r="O40" s="595">
        <f>L40-J40</f>
        <v>20662</v>
      </c>
      <c r="P40" s="570">
        <f>O40/L40</f>
        <v>0.64929922694990883</v>
      </c>
    </row>
    <row r="41" spans="1:17">
      <c r="A41" s="613" t="s">
        <v>210</v>
      </c>
      <c r="B41" s="586">
        <v>4478.5</v>
      </c>
      <c r="C41" s="607">
        <f>B41/30</f>
        <v>149.28333333333333</v>
      </c>
      <c r="D41" s="563">
        <f>'UnderGrad&amp;GradPeerLimits'!$B$6</f>
        <v>11687</v>
      </c>
      <c r="E41" s="595">
        <f>D41/30</f>
        <v>389.56666666666666</v>
      </c>
      <c r="F41" s="593">
        <f>B41/D41</f>
        <v>0.38320355951056728</v>
      </c>
      <c r="G41" s="595">
        <f>D41-B41</f>
        <v>7208.5</v>
      </c>
      <c r="H41" s="570">
        <f>G41/D41</f>
        <v>0.61679644048943272</v>
      </c>
      <c r="I41" s="570"/>
      <c r="J41" s="586">
        <v>11558.5</v>
      </c>
      <c r="K41" s="607">
        <f>J41/30</f>
        <v>385.28333333333336</v>
      </c>
      <c r="L41" s="563">
        <f>'UnderGrad&amp;GradPeerLimits'!$D$6</f>
        <v>31822</v>
      </c>
      <c r="M41" s="595">
        <f>L41/30</f>
        <v>1060.7333333333333</v>
      </c>
      <c r="N41" s="593">
        <f>J41/L41</f>
        <v>0.36322355603041923</v>
      </c>
      <c r="O41" s="595">
        <f>L41-J41</f>
        <v>20263.5</v>
      </c>
      <c r="P41" s="570">
        <f>O41/L41</f>
        <v>0.63677644396958077</v>
      </c>
    </row>
    <row r="42" spans="1:17">
      <c r="A42" s="614" t="s">
        <v>211</v>
      </c>
      <c r="B42" s="586">
        <v>5856.17</v>
      </c>
      <c r="C42" s="607">
        <f>B42/30</f>
        <v>195.20566666666667</v>
      </c>
      <c r="D42" s="563">
        <f>'UnderGrad&amp;GradPeerLimits'!$B$6</f>
        <v>11687</v>
      </c>
      <c r="E42" s="595">
        <f>D42/30</f>
        <v>389.56666666666666</v>
      </c>
      <c r="F42" s="593">
        <f>B42/D42</f>
        <v>0.50108411055018398</v>
      </c>
      <c r="G42" s="595">
        <f>D42-B42</f>
        <v>5830.83</v>
      </c>
      <c r="H42" s="570">
        <f>G42/D42</f>
        <v>0.49891588944981602</v>
      </c>
      <c r="I42" s="570"/>
      <c r="J42" s="586">
        <v>15213.17</v>
      </c>
      <c r="K42" s="607">
        <f>J42/30</f>
        <v>507.10566666666665</v>
      </c>
      <c r="L42" s="563">
        <f>'UnderGrad&amp;GradPeerLimits'!$D$6</f>
        <v>31822</v>
      </c>
      <c r="M42" s="595">
        <f>L42/30</f>
        <v>1060.7333333333333</v>
      </c>
      <c r="N42" s="593">
        <f>J42/L42</f>
        <v>0.47807083150021995</v>
      </c>
      <c r="O42" s="595">
        <f>L42-J42</f>
        <v>16608.830000000002</v>
      </c>
      <c r="P42" s="570">
        <f>O42/L42</f>
        <v>0.52192916849978011</v>
      </c>
    </row>
    <row r="43" spans="1:17">
      <c r="A43" s="625"/>
      <c r="B43" s="607"/>
      <c r="C43" s="607"/>
      <c r="D43" s="595"/>
      <c r="E43" s="595"/>
      <c r="F43" s="593"/>
      <c r="G43" s="595"/>
      <c r="H43" s="570"/>
      <c r="I43" s="570"/>
      <c r="J43" s="607"/>
      <c r="K43" s="607"/>
      <c r="L43" s="595"/>
      <c r="M43" s="595"/>
      <c r="N43" s="593"/>
      <c r="O43" s="595"/>
      <c r="P43" s="570"/>
    </row>
    <row r="44" spans="1:17">
      <c r="A44" s="618" t="s">
        <v>120</v>
      </c>
      <c r="B44" s="612"/>
      <c r="C44" s="612"/>
      <c r="D44" s="612" t="s">
        <v>25</v>
      </c>
      <c r="E44" s="612"/>
      <c r="F44" s="612"/>
      <c r="G44" s="612"/>
      <c r="H44" s="612"/>
      <c r="I44" s="612"/>
      <c r="J44" s="612"/>
      <c r="K44" s="612"/>
      <c r="L44" s="612"/>
      <c r="M44" s="612"/>
      <c r="N44" s="612"/>
      <c r="O44" s="612"/>
      <c r="P44" s="612"/>
    </row>
    <row r="45" spans="1:17">
      <c r="A45" s="613" t="s">
        <v>206</v>
      </c>
      <c r="B45" s="586">
        <v>6170.1</v>
      </c>
      <c r="C45" s="607">
        <f>B45/30</f>
        <v>205.67000000000002</v>
      </c>
      <c r="D45" s="563">
        <f>'UnderGrad&amp;GradPeerLimits'!$B$8</f>
        <v>7763</v>
      </c>
      <c r="E45" s="563">
        <f>D45/30</f>
        <v>258.76666666666665</v>
      </c>
      <c r="F45" s="593">
        <f>B45/D45</f>
        <v>0.7948087079737215</v>
      </c>
      <c r="G45" s="563">
        <f>D45-B45</f>
        <v>1592.8999999999996</v>
      </c>
      <c r="H45" s="570">
        <f>G45/D45</f>
        <v>0.20519129202627845</v>
      </c>
      <c r="I45" s="615"/>
      <c r="J45" s="586">
        <v>16017.6</v>
      </c>
      <c r="K45" s="607">
        <f>J45/30</f>
        <v>533.91999999999996</v>
      </c>
      <c r="L45" s="563">
        <f>'UnderGrad&amp;GradPeerLimits'!$D$8</f>
        <v>16857</v>
      </c>
      <c r="M45" s="563">
        <f>L45/30</f>
        <v>561.9</v>
      </c>
      <c r="N45" s="593">
        <f>J45/L45</f>
        <v>0.95020466275137927</v>
      </c>
      <c r="O45" s="563">
        <f>L45-J45</f>
        <v>839.39999999999964</v>
      </c>
      <c r="P45" s="570">
        <f>O45/L45</f>
        <v>4.979533724862073E-2</v>
      </c>
    </row>
    <row r="46" spans="1:17">
      <c r="A46" s="613" t="s">
        <v>207</v>
      </c>
      <c r="B46" s="586">
        <v>6240</v>
      </c>
      <c r="C46" s="607">
        <f>B46/30</f>
        <v>208</v>
      </c>
      <c r="D46" s="563">
        <f>'UnderGrad&amp;GradPeerLimits'!$B$8</f>
        <v>7763</v>
      </c>
      <c r="E46" s="563">
        <f>D46/30</f>
        <v>258.76666666666665</v>
      </c>
      <c r="F46" s="593">
        <f>B46/D46</f>
        <v>0.80381295890763882</v>
      </c>
      <c r="G46" s="563">
        <f>D46-B46</f>
        <v>1523</v>
      </c>
      <c r="H46" s="570">
        <f>G46/D46</f>
        <v>0.19618704109236121</v>
      </c>
      <c r="I46" s="615"/>
      <c r="J46" s="586">
        <v>14880</v>
      </c>
      <c r="K46" s="607">
        <f>J46/30</f>
        <v>496</v>
      </c>
      <c r="L46" s="563">
        <f>'UnderGrad&amp;GradPeerLimits'!$D$8</f>
        <v>16857</v>
      </c>
      <c r="M46" s="563">
        <f>L46/30</f>
        <v>561.9</v>
      </c>
      <c r="N46" s="593">
        <f>J46/L46</f>
        <v>0.88271934507919558</v>
      </c>
      <c r="O46" s="563">
        <f>L46-J46</f>
        <v>1977</v>
      </c>
      <c r="P46" s="570">
        <f>O46/L46</f>
        <v>0.11728065492080442</v>
      </c>
    </row>
    <row r="47" spans="1:17">
      <c r="A47" s="613" t="s">
        <v>208</v>
      </c>
      <c r="B47" s="586">
        <v>5690</v>
      </c>
      <c r="C47" s="607">
        <f>B47/30</f>
        <v>189.66666666666666</v>
      </c>
      <c r="D47" s="563">
        <f>'UnderGrad&amp;GradPeerLimits'!$B$8</f>
        <v>7763</v>
      </c>
      <c r="E47" s="563">
        <f>D47/30</f>
        <v>258.76666666666665</v>
      </c>
      <c r="F47" s="593">
        <f>B47/D47</f>
        <v>0.73296406028597194</v>
      </c>
      <c r="G47" s="563">
        <f>D47-B47</f>
        <v>2073</v>
      </c>
      <c r="H47" s="570">
        <f>G47/D47</f>
        <v>0.26703593971402806</v>
      </c>
      <c r="I47" s="615"/>
      <c r="J47" s="586">
        <v>11840</v>
      </c>
      <c r="K47" s="607">
        <f>J47/30</f>
        <v>394.66666666666669</v>
      </c>
      <c r="L47" s="563">
        <f>'UnderGrad&amp;GradPeerLimits'!$D$8</f>
        <v>16857</v>
      </c>
      <c r="M47" s="563">
        <f>L47/30</f>
        <v>561.9</v>
      </c>
      <c r="N47" s="593">
        <f>J47/L47</f>
        <v>0.70237883371892984</v>
      </c>
      <c r="O47" s="563">
        <f>L47-J47</f>
        <v>5017</v>
      </c>
      <c r="P47" s="570">
        <f>O47/L47</f>
        <v>0.29762116628107016</v>
      </c>
    </row>
    <row r="48" spans="1:17">
      <c r="A48" s="625"/>
      <c r="B48" s="607"/>
      <c r="C48" s="607"/>
      <c r="D48" s="595"/>
      <c r="E48" s="595"/>
      <c r="F48" s="593"/>
      <c r="G48" s="595"/>
      <c r="H48" s="570"/>
      <c r="I48" s="570"/>
      <c r="J48" s="607"/>
      <c r="K48" s="607"/>
      <c r="L48" s="595"/>
      <c r="M48" s="595"/>
      <c r="N48" s="593"/>
      <c r="O48" s="595"/>
      <c r="P48" s="570"/>
    </row>
    <row r="49" spans="1:16">
      <c r="A49" s="618" t="s">
        <v>122</v>
      </c>
      <c r="B49" s="612"/>
      <c r="C49" s="612"/>
      <c r="D49" s="612"/>
      <c r="E49" s="612"/>
      <c r="F49" s="612"/>
      <c r="G49" s="612"/>
      <c r="H49" s="612"/>
      <c r="I49" s="612"/>
      <c r="J49" s="612"/>
      <c r="K49" s="563"/>
      <c r="L49" s="612"/>
      <c r="M49" s="612"/>
      <c r="N49" s="612"/>
      <c r="O49" s="612"/>
      <c r="P49" s="612"/>
    </row>
    <row r="50" spans="1:16" customFormat="1">
      <c r="A50" s="621" t="s">
        <v>275</v>
      </c>
      <c r="B50" s="586">
        <v>8128.5</v>
      </c>
      <c r="C50" s="563">
        <f>B50/30</f>
        <v>270.95</v>
      </c>
      <c r="D50" s="563">
        <f>'UnderGrad&amp;GradPeerLimits'!$B$9</f>
        <v>8244</v>
      </c>
      <c r="E50" s="563">
        <f t="shared" ref="E50:E68" si="23">D50/30</f>
        <v>274.8</v>
      </c>
      <c r="F50" s="593">
        <f>B50/D50</f>
        <v>0.98598981077147019</v>
      </c>
      <c r="G50" s="563">
        <f t="shared" ref="G50:G65" si="24">D50-B50</f>
        <v>115.5</v>
      </c>
      <c r="H50" s="570">
        <f t="shared" ref="H50:H68" si="25">G50/D50</f>
        <v>1.401018922852984E-2</v>
      </c>
      <c r="I50" s="615"/>
      <c r="J50" s="586">
        <v>19015.5</v>
      </c>
      <c r="K50" s="563">
        <f>J50/30</f>
        <v>633.85</v>
      </c>
      <c r="L50" s="563">
        <f>'UnderGrad&amp;GradPeerLimits'!$D$9</f>
        <v>20996</v>
      </c>
      <c r="M50" s="563">
        <f>L50/30</f>
        <v>699.86666666666667</v>
      </c>
      <c r="N50" s="570">
        <f t="shared" ref="N50:N65" si="26">J50/L50</f>
        <v>0.90567250904934271</v>
      </c>
      <c r="O50" s="563">
        <f>L50-J50</f>
        <v>1980.5</v>
      </c>
      <c r="P50" s="570">
        <f>O50/L50</f>
        <v>9.4327490950657261E-2</v>
      </c>
    </row>
    <row r="51" spans="1:16" customFormat="1">
      <c r="A51" s="613" t="s">
        <v>276</v>
      </c>
      <c r="B51" s="586">
        <v>8008.5</v>
      </c>
      <c r="C51" s="563">
        <f t="shared" ref="C51:C52" si="27">B51/30</f>
        <v>266.95</v>
      </c>
      <c r="D51" s="563">
        <f>'UnderGrad&amp;GradPeerLimits'!$B$9</f>
        <v>8244</v>
      </c>
      <c r="E51" s="563">
        <f t="shared" si="23"/>
        <v>274.8</v>
      </c>
      <c r="F51" s="593">
        <f t="shared" ref="F51:F52" si="28">B51/D51</f>
        <v>0.971433770014556</v>
      </c>
      <c r="G51" s="563">
        <f t="shared" si="24"/>
        <v>235.5</v>
      </c>
      <c r="H51" s="570">
        <f t="shared" si="25"/>
        <v>2.8566229985443958E-2</v>
      </c>
      <c r="I51" s="615"/>
      <c r="J51" s="586">
        <v>18895.5</v>
      </c>
      <c r="K51" s="563">
        <f t="shared" ref="K51:K52" si="29">J51/30</f>
        <v>629.85</v>
      </c>
      <c r="L51" s="563">
        <f>'UnderGrad&amp;GradPeerLimits'!$D$9</f>
        <v>20996</v>
      </c>
      <c r="M51" s="563">
        <f t="shared" ref="M51:M52" si="30">L51/30</f>
        <v>699.86666666666667</v>
      </c>
      <c r="N51" s="570">
        <f t="shared" si="26"/>
        <v>0.8999571346923223</v>
      </c>
      <c r="O51" s="563">
        <f t="shared" ref="O51:O52" si="31">L51-J51</f>
        <v>2100.5</v>
      </c>
      <c r="P51" s="570">
        <f t="shared" ref="P51:P52" si="32">O51/L51</f>
        <v>0.10004286530767766</v>
      </c>
    </row>
    <row r="52" spans="1:16" customFormat="1">
      <c r="A52" s="613" t="s">
        <v>277</v>
      </c>
      <c r="B52" s="586">
        <v>8128.5</v>
      </c>
      <c r="C52" s="563">
        <f t="shared" si="27"/>
        <v>270.95</v>
      </c>
      <c r="D52" s="563">
        <f>'UnderGrad&amp;GradPeerLimits'!$B$9</f>
        <v>8244</v>
      </c>
      <c r="E52" s="563">
        <f t="shared" si="23"/>
        <v>274.8</v>
      </c>
      <c r="F52" s="593">
        <f t="shared" si="28"/>
        <v>0.98598981077147019</v>
      </c>
      <c r="G52" s="563">
        <f t="shared" si="24"/>
        <v>115.5</v>
      </c>
      <c r="H52" s="570">
        <f t="shared" si="25"/>
        <v>1.401018922852984E-2</v>
      </c>
      <c r="I52" s="615"/>
      <c r="J52" s="586">
        <v>19015.5</v>
      </c>
      <c r="K52" s="563">
        <f t="shared" si="29"/>
        <v>633.85</v>
      </c>
      <c r="L52" s="563">
        <f>'UnderGrad&amp;GradPeerLimits'!$D$9</f>
        <v>20996</v>
      </c>
      <c r="M52" s="563">
        <f t="shared" si="30"/>
        <v>699.86666666666667</v>
      </c>
      <c r="N52" s="570">
        <f t="shared" si="26"/>
        <v>0.90567250904934271</v>
      </c>
      <c r="O52" s="563">
        <f t="shared" si="31"/>
        <v>1980.5</v>
      </c>
      <c r="P52" s="570">
        <f t="shared" si="32"/>
        <v>9.4327490950657261E-2</v>
      </c>
    </row>
    <row r="53" spans="1:16" s="628" customFormat="1">
      <c r="A53" s="613" t="s">
        <v>278</v>
      </c>
      <c r="B53" s="586">
        <v>7638</v>
      </c>
      <c r="C53" s="563">
        <f t="shared" ref="C53:C68" si="33">B53/30</f>
        <v>254.6</v>
      </c>
      <c r="D53" s="563">
        <f>'UnderGrad&amp;GradPeerLimits'!$B$9</f>
        <v>8244</v>
      </c>
      <c r="E53" s="563">
        <f t="shared" si="23"/>
        <v>274.8</v>
      </c>
      <c r="F53" s="593">
        <f t="shared" ref="F53:F67" si="34">B53/D53</f>
        <v>0.92649199417758366</v>
      </c>
      <c r="G53" s="563">
        <f t="shared" si="24"/>
        <v>606</v>
      </c>
      <c r="H53" s="570">
        <f t="shared" si="25"/>
        <v>7.3508005822416303E-2</v>
      </c>
      <c r="I53" s="615"/>
      <c r="J53" s="586">
        <v>18525</v>
      </c>
      <c r="K53" s="563">
        <f t="shared" ref="K53:K67" si="35">J53/30</f>
        <v>617.5</v>
      </c>
      <c r="L53" s="563">
        <f>'UnderGrad&amp;GradPeerLimits'!$D$9</f>
        <v>20996</v>
      </c>
      <c r="M53" s="563">
        <f t="shared" ref="M53" si="36">L53/30</f>
        <v>699.86666666666667</v>
      </c>
      <c r="N53" s="570">
        <f t="shared" si="26"/>
        <v>0.8823109163650219</v>
      </c>
      <c r="O53" s="563">
        <f t="shared" ref="O53" si="37">L53-J53</f>
        <v>2471</v>
      </c>
      <c r="P53" s="570">
        <f t="shared" ref="P53" si="38">O53/L53</f>
        <v>0.1176890836349781</v>
      </c>
    </row>
    <row r="54" spans="1:16" s="628" customFormat="1">
      <c r="A54" s="613" t="s">
        <v>294</v>
      </c>
      <c r="B54" s="586">
        <v>6207</v>
      </c>
      <c r="C54" s="563">
        <f t="shared" si="33"/>
        <v>206.9</v>
      </c>
      <c r="D54" s="563">
        <f>'UnderGrad&amp;GradPeerLimits'!$B$8</f>
        <v>7763</v>
      </c>
      <c r="E54" s="563">
        <f t="shared" si="23"/>
        <v>258.76666666666665</v>
      </c>
      <c r="F54" s="593">
        <f t="shared" si="34"/>
        <v>0.79956202499033879</v>
      </c>
      <c r="G54" s="563">
        <f t="shared" si="24"/>
        <v>1556</v>
      </c>
      <c r="H54" s="570">
        <f t="shared" si="25"/>
        <v>0.20043797500966121</v>
      </c>
      <c r="I54" s="615"/>
      <c r="J54" s="586">
        <v>6237</v>
      </c>
      <c r="K54" s="563">
        <f t="shared" si="35"/>
        <v>207.9</v>
      </c>
      <c r="L54" s="563">
        <f>'UnderGrad&amp;GradPeerLimits'!$D$8</f>
        <v>16857</v>
      </c>
      <c r="M54" s="563">
        <f t="shared" ref="M54:M68" si="39">L54/30</f>
        <v>561.9</v>
      </c>
      <c r="N54" s="570">
        <f t="shared" ref="N54:N68" si="40">J54/L54</f>
        <v>0.36999466097170314</v>
      </c>
      <c r="O54" s="563">
        <f t="shared" ref="O54:O68" si="41">L54-J54</f>
        <v>10620</v>
      </c>
      <c r="P54" s="570">
        <f t="shared" ref="P54:P68" si="42">O54/L54</f>
        <v>0.63000533902829681</v>
      </c>
    </row>
    <row r="55" spans="1:16" s="628" customFormat="1">
      <c r="A55" s="613" t="s">
        <v>293</v>
      </c>
      <c r="B55" s="586">
        <v>6649.5</v>
      </c>
      <c r="C55" s="563">
        <f t="shared" si="33"/>
        <v>221.65</v>
      </c>
      <c r="D55" s="563">
        <f>'UnderGrad&amp;GradPeerLimits'!$B$8</f>
        <v>7763</v>
      </c>
      <c r="E55" s="563">
        <f t="shared" si="23"/>
        <v>258.76666666666665</v>
      </c>
      <c r="F55" s="593">
        <f t="shared" si="34"/>
        <v>0.85656318433595258</v>
      </c>
      <c r="G55" s="563">
        <f t="shared" si="24"/>
        <v>1113.5</v>
      </c>
      <c r="H55" s="570">
        <f t="shared" si="25"/>
        <v>0.1434368156640474</v>
      </c>
      <c r="I55" s="615"/>
      <c r="J55" s="586">
        <v>6679.5</v>
      </c>
      <c r="K55" s="563">
        <f t="shared" si="35"/>
        <v>222.65</v>
      </c>
      <c r="L55" s="563">
        <f>'UnderGrad&amp;GradPeerLimits'!$D$8</f>
        <v>16857</v>
      </c>
      <c r="M55" s="563">
        <f t="shared" si="39"/>
        <v>561.9</v>
      </c>
      <c r="N55" s="570">
        <f t="shared" si="40"/>
        <v>0.3962448834312155</v>
      </c>
      <c r="O55" s="563">
        <f t="shared" si="41"/>
        <v>10177.5</v>
      </c>
      <c r="P55" s="570">
        <f t="shared" si="42"/>
        <v>0.60375511656878444</v>
      </c>
    </row>
    <row r="56" spans="1:16">
      <c r="A56" s="626" t="s">
        <v>279</v>
      </c>
      <c r="B56" s="616">
        <v>6240</v>
      </c>
      <c r="C56" s="563">
        <f t="shared" si="33"/>
        <v>208</v>
      </c>
      <c r="D56" s="563">
        <f>'UnderGrad&amp;GradPeerLimits'!$B$8</f>
        <v>7763</v>
      </c>
      <c r="E56" s="563">
        <f t="shared" si="23"/>
        <v>258.76666666666665</v>
      </c>
      <c r="F56" s="593">
        <f t="shared" si="34"/>
        <v>0.80381295890763882</v>
      </c>
      <c r="G56" s="563">
        <f t="shared" si="24"/>
        <v>1523</v>
      </c>
      <c r="H56" s="570">
        <f t="shared" si="25"/>
        <v>0.19618704109236121</v>
      </c>
      <c r="I56" s="615"/>
      <c r="J56" s="616">
        <v>14880</v>
      </c>
      <c r="K56" s="563">
        <f t="shared" si="35"/>
        <v>496</v>
      </c>
      <c r="L56" s="563">
        <f>'UnderGrad&amp;GradPeerLimits'!$D$8</f>
        <v>16857</v>
      </c>
      <c r="M56" s="563">
        <f t="shared" si="39"/>
        <v>561.9</v>
      </c>
      <c r="N56" s="570">
        <f t="shared" si="40"/>
        <v>0.88271934507919558</v>
      </c>
      <c r="O56" s="563">
        <f t="shared" si="41"/>
        <v>1977</v>
      </c>
      <c r="P56" s="570">
        <f t="shared" si="42"/>
        <v>0.11728065492080442</v>
      </c>
    </row>
    <row r="57" spans="1:16">
      <c r="A57" s="626" t="s">
        <v>280</v>
      </c>
      <c r="B57" s="616">
        <v>6240</v>
      </c>
      <c r="C57" s="563">
        <f t="shared" si="33"/>
        <v>208</v>
      </c>
      <c r="D57" s="563">
        <f>'UnderGrad&amp;GradPeerLimits'!$B$8</f>
        <v>7763</v>
      </c>
      <c r="E57" s="563">
        <f t="shared" si="23"/>
        <v>258.76666666666665</v>
      </c>
      <c r="F57" s="593">
        <f t="shared" si="34"/>
        <v>0.80381295890763882</v>
      </c>
      <c r="G57" s="563">
        <f t="shared" si="24"/>
        <v>1523</v>
      </c>
      <c r="H57" s="570">
        <f t="shared" si="25"/>
        <v>0.19618704109236121</v>
      </c>
      <c r="I57" s="615"/>
      <c r="J57" s="616">
        <v>14880</v>
      </c>
      <c r="K57" s="563">
        <f t="shared" si="35"/>
        <v>496</v>
      </c>
      <c r="L57" s="563">
        <f>'UnderGrad&amp;GradPeerLimits'!$D$8</f>
        <v>16857</v>
      </c>
      <c r="M57" s="563">
        <f t="shared" si="39"/>
        <v>561.9</v>
      </c>
      <c r="N57" s="570">
        <f t="shared" si="40"/>
        <v>0.88271934507919558</v>
      </c>
      <c r="O57" s="563">
        <f t="shared" si="41"/>
        <v>1977</v>
      </c>
      <c r="P57" s="570">
        <f t="shared" si="42"/>
        <v>0.11728065492080442</v>
      </c>
    </row>
    <row r="58" spans="1:16">
      <c r="A58" s="614" t="s">
        <v>281</v>
      </c>
      <c r="B58" s="586">
        <v>6240</v>
      </c>
      <c r="C58" s="563">
        <f t="shared" si="33"/>
        <v>208</v>
      </c>
      <c r="D58" s="563">
        <f>'UnderGrad&amp;GradPeerLimits'!$B$8</f>
        <v>7763</v>
      </c>
      <c r="E58" s="563">
        <f t="shared" si="23"/>
        <v>258.76666666666665</v>
      </c>
      <c r="F58" s="593">
        <f t="shared" si="34"/>
        <v>0.80381295890763882</v>
      </c>
      <c r="G58" s="563">
        <f t="shared" si="24"/>
        <v>1523</v>
      </c>
      <c r="H58" s="570">
        <f t="shared" si="25"/>
        <v>0.19618704109236121</v>
      </c>
      <c r="I58" s="615"/>
      <c r="J58" s="586">
        <v>14880</v>
      </c>
      <c r="K58" s="563">
        <f t="shared" si="35"/>
        <v>496</v>
      </c>
      <c r="L58" s="563">
        <f>'UnderGrad&amp;GradPeerLimits'!$D$8</f>
        <v>16857</v>
      </c>
      <c r="M58" s="563">
        <f t="shared" si="39"/>
        <v>561.9</v>
      </c>
      <c r="N58" s="570">
        <f t="shared" si="40"/>
        <v>0.88271934507919558</v>
      </c>
      <c r="O58" s="563">
        <f t="shared" si="41"/>
        <v>1977</v>
      </c>
      <c r="P58" s="570">
        <f t="shared" si="42"/>
        <v>0.11728065492080442</v>
      </c>
    </row>
    <row r="59" spans="1:16">
      <c r="A59" s="626" t="s">
        <v>282</v>
      </c>
      <c r="B59" s="616">
        <v>6240</v>
      </c>
      <c r="C59" s="563">
        <f t="shared" si="33"/>
        <v>208</v>
      </c>
      <c r="D59" s="563">
        <f>'UnderGrad&amp;GradPeerLimits'!$B$8</f>
        <v>7763</v>
      </c>
      <c r="E59" s="563">
        <f t="shared" si="23"/>
        <v>258.76666666666665</v>
      </c>
      <c r="F59" s="593">
        <f t="shared" si="34"/>
        <v>0.80381295890763882</v>
      </c>
      <c r="G59" s="563">
        <f t="shared" si="24"/>
        <v>1523</v>
      </c>
      <c r="H59" s="570">
        <f t="shared" si="25"/>
        <v>0.19618704109236121</v>
      </c>
      <c r="I59" s="570"/>
      <c r="J59" s="616">
        <v>14880</v>
      </c>
      <c r="K59" s="563">
        <f t="shared" si="35"/>
        <v>496</v>
      </c>
      <c r="L59" s="563">
        <f>'UnderGrad&amp;GradPeerLimits'!$D$8</f>
        <v>16857</v>
      </c>
      <c r="M59" s="563">
        <f t="shared" si="39"/>
        <v>561.9</v>
      </c>
      <c r="N59" s="570">
        <f t="shared" si="40"/>
        <v>0.88271934507919558</v>
      </c>
      <c r="O59" s="563">
        <f t="shared" si="41"/>
        <v>1977</v>
      </c>
      <c r="P59" s="570">
        <f t="shared" si="42"/>
        <v>0.11728065492080442</v>
      </c>
    </row>
    <row r="60" spans="1:16">
      <c r="A60" s="626" t="s">
        <v>295</v>
      </c>
      <c r="B60" s="616">
        <v>6240</v>
      </c>
      <c r="C60" s="563">
        <f t="shared" si="33"/>
        <v>208</v>
      </c>
      <c r="D60" s="563">
        <f>'UnderGrad&amp;GradPeerLimits'!$B$8</f>
        <v>7763</v>
      </c>
      <c r="E60" s="563">
        <f t="shared" si="23"/>
        <v>258.76666666666665</v>
      </c>
      <c r="F60" s="593">
        <f t="shared" si="34"/>
        <v>0.80381295890763882</v>
      </c>
      <c r="G60" s="563">
        <f t="shared" si="24"/>
        <v>1523</v>
      </c>
      <c r="H60" s="570">
        <f t="shared" si="25"/>
        <v>0.19618704109236121</v>
      </c>
      <c r="I60" s="615"/>
      <c r="J60" s="616">
        <v>14880</v>
      </c>
      <c r="K60" s="563">
        <f t="shared" si="35"/>
        <v>496</v>
      </c>
      <c r="L60" s="563">
        <f>'UnderGrad&amp;GradPeerLimits'!$D$8</f>
        <v>16857</v>
      </c>
      <c r="M60" s="563">
        <f t="shared" si="39"/>
        <v>561.9</v>
      </c>
      <c r="N60" s="570">
        <f t="shared" si="40"/>
        <v>0.88271934507919558</v>
      </c>
      <c r="O60" s="563">
        <f t="shared" si="41"/>
        <v>1977</v>
      </c>
      <c r="P60" s="570">
        <f t="shared" si="42"/>
        <v>0.11728065492080442</v>
      </c>
    </row>
    <row r="61" spans="1:16">
      <c r="A61" s="614" t="s">
        <v>283</v>
      </c>
      <c r="B61" s="586">
        <v>6945</v>
      </c>
      <c r="C61" s="563">
        <f t="shared" si="33"/>
        <v>231.5</v>
      </c>
      <c r="D61" s="563">
        <f>'UnderGrad&amp;GradPeerLimits'!$B$8</f>
        <v>7763</v>
      </c>
      <c r="E61" s="563">
        <f t="shared" si="23"/>
        <v>258.76666666666665</v>
      </c>
      <c r="F61" s="593">
        <f t="shared" si="34"/>
        <v>0.89462836532268453</v>
      </c>
      <c r="G61" s="563">
        <f t="shared" si="24"/>
        <v>818</v>
      </c>
      <c r="H61" s="570">
        <f t="shared" si="25"/>
        <v>0.10537163467731547</v>
      </c>
      <c r="I61" s="615"/>
      <c r="J61" s="586">
        <v>13845</v>
      </c>
      <c r="K61" s="563">
        <f t="shared" si="35"/>
        <v>461.5</v>
      </c>
      <c r="L61" s="563">
        <f>'UnderGrad&amp;GradPeerLimits'!$D$8</f>
        <v>16857</v>
      </c>
      <c r="M61" s="563">
        <f t="shared" si="39"/>
        <v>561.9</v>
      </c>
      <c r="N61" s="570">
        <f t="shared" si="40"/>
        <v>0.82132051966542086</v>
      </c>
      <c r="O61" s="563">
        <f t="shared" si="41"/>
        <v>3012</v>
      </c>
      <c r="P61" s="570">
        <f t="shared" si="42"/>
        <v>0.17867948033457912</v>
      </c>
    </row>
    <row r="62" spans="1:16">
      <c r="A62" s="614" t="s">
        <v>284</v>
      </c>
      <c r="B62" s="586">
        <v>6450</v>
      </c>
      <c r="C62" s="563">
        <f t="shared" si="33"/>
        <v>215</v>
      </c>
      <c r="D62" s="563">
        <f>'UnderGrad&amp;GradPeerLimits'!$B$8</f>
        <v>7763</v>
      </c>
      <c r="E62" s="563">
        <f t="shared" si="23"/>
        <v>258.76666666666665</v>
      </c>
      <c r="F62" s="593">
        <f t="shared" si="34"/>
        <v>0.83086435656318436</v>
      </c>
      <c r="G62" s="563">
        <f t="shared" si="24"/>
        <v>1313</v>
      </c>
      <c r="H62" s="570">
        <f t="shared" si="25"/>
        <v>0.16913564343681567</v>
      </c>
      <c r="I62" s="615"/>
      <c r="J62" s="586">
        <v>13350</v>
      </c>
      <c r="K62" s="563">
        <f t="shared" si="35"/>
        <v>445</v>
      </c>
      <c r="L62" s="563">
        <f>'UnderGrad&amp;GradPeerLimits'!$D$8</f>
        <v>16857</v>
      </c>
      <c r="M62" s="563">
        <f t="shared" si="39"/>
        <v>561.9</v>
      </c>
      <c r="N62" s="570">
        <f t="shared" si="40"/>
        <v>0.79195586403274609</v>
      </c>
      <c r="O62" s="563">
        <f t="shared" si="41"/>
        <v>3507</v>
      </c>
      <c r="P62" s="570">
        <f t="shared" si="42"/>
        <v>0.20804413596725396</v>
      </c>
    </row>
    <row r="63" spans="1:16">
      <c r="A63" s="614" t="s">
        <v>285</v>
      </c>
      <c r="B63" s="586">
        <v>4626</v>
      </c>
      <c r="C63" s="563">
        <f t="shared" si="33"/>
        <v>154.19999999999999</v>
      </c>
      <c r="D63" s="563">
        <f>'UnderGrad&amp;GradPeerLimits'!$B$11</f>
        <v>6230</v>
      </c>
      <c r="E63" s="563">
        <f t="shared" si="23"/>
        <v>207.66666666666666</v>
      </c>
      <c r="F63" s="593">
        <f t="shared" si="34"/>
        <v>0.74253611556982346</v>
      </c>
      <c r="G63" s="563">
        <f t="shared" si="24"/>
        <v>1604</v>
      </c>
      <c r="H63" s="570">
        <f t="shared" si="25"/>
        <v>0.25746388443017654</v>
      </c>
      <c r="I63" s="615"/>
      <c r="J63" s="586">
        <v>11002.5</v>
      </c>
      <c r="K63" s="563">
        <f t="shared" si="35"/>
        <v>366.75</v>
      </c>
      <c r="L63" s="563">
        <f>'UnderGrad&amp;GradPeerLimits'!$D$11</f>
        <v>11255</v>
      </c>
      <c r="M63" s="563">
        <f t="shared" si="39"/>
        <v>375.16666666666669</v>
      </c>
      <c r="N63" s="570">
        <f t="shared" si="40"/>
        <v>0.97756552643269656</v>
      </c>
      <c r="O63" s="563">
        <f t="shared" si="41"/>
        <v>252.5</v>
      </c>
      <c r="P63" s="570">
        <f t="shared" si="42"/>
        <v>2.2434473567303419E-2</v>
      </c>
    </row>
    <row r="64" spans="1:16">
      <c r="A64" s="626" t="s">
        <v>286</v>
      </c>
      <c r="B64" s="586">
        <v>4338.5</v>
      </c>
      <c r="C64" s="563">
        <f t="shared" si="33"/>
        <v>144.61666666666667</v>
      </c>
      <c r="D64" s="563">
        <f>'UnderGrad&amp;GradPeerLimits'!$B$11</f>
        <v>6230</v>
      </c>
      <c r="E64" s="563">
        <f t="shared" si="23"/>
        <v>207.66666666666666</v>
      </c>
      <c r="F64" s="593">
        <f t="shared" si="34"/>
        <v>0.69638844301765646</v>
      </c>
      <c r="G64" s="563">
        <f t="shared" si="24"/>
        <v>1891.5</v>
      </c>
      <c r="H64" s="570">
        <f t="shared" si="25"/>
        <v>0.30361155698234349</v>
      </c>
      <c r="I64" s="615"/>
      <c r="J64" s="586">
        <v>10715</v>
      </c>
      <c r="K64" s="563">
        <f t="shared" si="35"/>
        <v>357.16666666666669</v>
      </c>
      <c r="L64" s="563">
        <f>'UnderGrad&amp;GradPeerLimits'!$D$11</f>
        <v>11255</v>
      </c>
      <c r="M64" s="563">
        <f t="shared" si="39"/>
        <v>375.16666666666669</v>
      </c>
      <c r="N64" s="570">
        <f t="shared" si="40"/>
        <v>0.95202132385606397</v>
      </c>
      <c r="O64" s="563">
        <f t="shared" si="41"/>
        <v>540</v>
      </c>
      <c r="P64" s="570">
        <f t="shared" si="42"/>
        <v>4.7978676143936028E-2</v>
      </c>
    </row>
    <row r="65" spans="1:16">
      <c r="A65" s="613" t="s">
        <v>287</v>
      </c>
      <c r="B65" s="586">
        <v>5658.16</v>
      </c>
      <c r="C65" s="563">
        <f t="shared" si="33"/>
        <v>188.60533333333333</v>
      </c>
      <c r="D65" s="563">
        <f>'UnderGrad&amp;GradPeerLimits'!$B$8</f>
        <v>7763</v>
      </c>
      <c r="E65" s="563">
        <f t="shared" si="23"/>
        <v>258.76666666666665</v>
      </c>
      <c r="F65" s="593">
        <f t="shared" si="34"/>
        <v>0.72886255313667392</v>
      </c>
      <c r="G65" s="563">
        <f t="shared" si="24"/>
        <v>2104.84</v>
      </c>
      <c r="H65" s="570">
        <f t="shared" si="25"/>
        <v>0.27113744686332603</v>
      </c>
      <c r="I65" s="615"/>
      <c r="J65" s="586">
        <v>13018.47</v>
      </c>
      <c r="K65" s="563">
        <f t="shared" si="35"/>
        <v>433.94899999999996</v>
      </c>
      <c r="L65" s="563">
        <f>'UnderGrad&amp;GradPeerLimits'!$D$8</f>
        <v>16857</v>
      </c>
      <c r="M65" s="563">
        <f t="shared" si="39"/>
        <v>561.9</v>
      </c>
      <c r="N65" s="570">
        <f t="shared" si="40"/>
        <v>0.77228866346324965</v>
      </c>
      <c r="O65" s="563">
        <f t="shared" si="41"/>
        <v>3838.5300000000007</v>
      </c>
      <c r="P65" s="570">
        <f t="shared" si="42"/>
        <v>0.22771133653675035</v>
      </c>
    </row>
    <row r="66" spans="1:16">
      <c r="A66" s="613" t="s">
        <v>288</v>
      </c>
      <c r="B66" s="616">
        <v>5658.16</v>
      </c>
      <c r="C66" s="563">
        <f t="shared" si="33"/>
        <v>188.60533333333333</v>
      </c>
      <c r="D66" s="563">
        <f>'UnderGrad&amp;GradPeerLimits'!$B$8</f>
        <v>7763</v>
      </c>
      <c r="E66" s="563">
        <f t="shared" si="23"/>
        <v>258.76666666666665</v>
      </c>
      <c r="F66" s="593">
        <f t="shared" si="34"/>
        <v>0.72886255313667392</v>
      </c>
      <c r="G66" s="563">
        <f>D66-(B66-1152.5)</f>
        <v>3257.34</v>
      </c>
      <c r="H66" s="570">
        <f t="shared" si="25"/>
        <v>0.41959809352054622</v>
      </c>
      <c r="I66" s="615"/>
      <c r="J66" s="616">
        <v>13018.47</v>
      </c>
      <c r="K66" s="563">
        <f t="shared" si="35"/>
        <v>433.94899999999996</v>
      </c>
      <c r="L66" s="563">
        <f>'UnderGrad&amp;GradPeerLimits'!$D$8</f>
        <v>16857</v>
      </c>
      <c r="M66" s="563">
        <f t="shared" si="39"/>
        <v>561.9</v>
      </c>
      <c r="N66" s="570">
        <f t="shared" si="40"/>
        <v>0.77228866346324965</v>
      </c>
      <c r="O66" s="563">
        <f t="shared" si="41"/>
        <v>3838.5300000000007</v>
      </c>
      <c r="P66" s="570">
        <f t="shared" si="42"/>
        <v>0.22771133653675035</v>
      </c>
    </row>
    <row r="67" spans="1:16">
      <c r="A67" s="626" t="s">
        <v>289</v>
      </c>
      <c r="B67" s="586">
        <v>6480.5</v>
      </c>
      <c r="C67" s="563">
        <f t="shared" si="33"/>
        <v>216.01666666666668</v>
      </c>
      <c r="D67" s="563">
        <f>'UnderGrad&amp;GradPeerLimits'!$B$11</f>
        <v>6230</v>
      </c>
      <c r="E67" s="563">
        <f t="shared" si="23"/>
        <v>207.66666666666666</v>
      </c>
      <c r="F67" s="593">
        <f t="shared" si="34"/>
        <v>1.0402086677367577</v>
      </c>
      <c r="G67" s="563">
        <f>D67-(B67-1302.5)</f>
        <v>1052</v>
      </c>
      <c r="H67" s="570">
        <f t="shared" si="25"/>
        <v>0.16886035313001604</v>
      </c>
      <c r="I67" s="570"/>
      <c r="J67" s="586">
        <v>13065.5</v>
      </c>
      <c r="K67" s="563">
        <f t="shared" si="35"/>
        <v>435.51666666666665</v>
      </c>
      <c r="L67" s="563">
        <f>'UnderGrad&amp;GradPeerLimits'!$D$11</f>
        <v>11255</v>
      </c>
      <c r="M67" s="563">
        <f t="shared" si="39"/>
        <v>375.16666666666669</v>
      </c>
      <c r="N67" s="570">
        <f t="shared" si="40"/>
        <v>1.1608618391825856</v>
      </c>
      <c r="O67" s="563">
        <f t="shared" si="41"/>
        <v>-1810.5</v>
      </c>
      <c r="P67" s="570">
        <f t="shared" si="42"/>
        <v>-0.16086183918258551</v>
      </c>
    </row>
    <row r="68" spans="1:16" ht="60">
      <c r="A68" s="614" t="s">
        <v>290</v>
      </c>
      <c r="B68" s="624">
        <v>7620</v>
      </c>
      <c r="C68" s="563">
        <f t="shared" si="33"/>
        <v>254</v>
      </c>
      <c r="D68" s="563">
        <f>'UnderGrad&amp;GradPeerLimits'!$B$8</f>
        <v>7763</v>
      </c>
      <c r="E68" s="563">
        <f t="shared" si="23"/>
        <v>258.76666666666665</v>
      </c>
      <c r="F68" s="611">
        <f t="shared" ref="F68" si="43">B68/D68</f>
        <v>0.98157928635836666</v>
      </c>
      <c r="G68" s="563">
        <f>D68-B68</f>
        <v>143</v>
      </c>
      <c r="H68" s="570">
        <f t="shared" si="25"/>
        <v>1.8420713641633391E-2</v>
      </c>
      <c r="I68" s="570"/>
      <c r="J68" s="627">
        <v>16710</v>
      </c>
      <c r="K68" s="563">
        <f t="shared" ref="K68" si="44">J68/30</f>
        <v>557</v>
      </c>
      <c r="L68" s="563">
        <f>'UnderGrad&amp;GradPeerLimits'!$D$8</f>
        <v>16857</v>
      </c>
      <c r="M68" s="563">
        <f t="shared" si="39"/>
        <v>561.9</v>
      </c>
      <c r="N68" s="570">
        <f t="shared" si="40"/>
        <v>0.99127958711514508</v>
      </c>
      <c r="O68" s="563">
        <f t="shared" si="41"/>
        <v>147</v>
      </c>
      <c r="P68" s="570">
        <f t="shared" si="42"/>
        <v>8.720412884854957E-3</v>
      </c>
    </row>
    <row r="69" spans="1:16">
      <c r="A69" s="617"/>
      <c r="B69" s="617"/>
      <c r="C69" s="617"/>
      <c r="D69" s="617"/>
      <c r="E69" s="617"/>
      <c r="F69" s="617"/>
      <c r="G69" s="617"/>
      <c r="H69" s="617"/>
      <c r="I69" s="617"/>
      <c r="J69" s="617"/>
      <c r="K69" s="617"/>
      <c r="L69" s="617"/>
      <c r="M69" s="617"/>
      <c r="N69" s="617"/>
      <c r="O69" s="617"/>
      <c r="P69" s="617"/>
    </row>
    <row r="70" spans="1:16">
      <c r="A70" s="580" t="s">
        <v>148</v>
      </c>
    </row>
    <row r="71" spans="1:16">
      <c r="A71" s="580" t="s">
        <v>215</v>
      </c>
    </row>
  </sheetData>
  <mergeCells count="6">
    <mergeCell ref="N38:P38"/>
    <mergeCell ref="A1:P1"/>
    <mergeCell ref="A2:P2"/>
    <mergeCell ref="A4:A5"/>
    <mergeCell ref="B4:H4"/>
    <mergeCell ref="J4:P4"/>
  </mergeCells>
  <phoneticPr fontId="16" type="noConversion"/>
  <printOptions horizontalCentered="1"/>
  <pageMargins left="0.25" right="0.25" top="0.75" bottom="0.5" header="0.5" footer="0.3"/>
  <pageSetup orientation="landscape" r:id="rId1"/>
  <headerFooter alignWithMargins="0">
    <oddHeader>&amp;R&amp;"Times New Roman,Italic"Undergraduate</oddHeader>
    <oddFooter>&amp;L&amp;"Times New Roman,Italic"&amp;8&amp;D &amp;P&amp;R&amp;"Times New Roman,Italic"&amp;8&amp;F
&amp;A</oddFooter>
  </headerFooter>
  <rowBreaks count="1" manualBreakCount="1">
    <brk id="37" max="16383" man="1"/>
  </rowBreaks>
  <ignoredErrors>
    <ignoredError sqref="L23:L34 D6:D7 D9:D20 D22:D34 L6:L20 F8 L38 D65 L65 L58 D58 L49 D4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3"/>
  </sheetPr>
  <dimension ref="A1:S47"/>
  <sheetViews>
    <sheetView showGridLines="0" zoomScale="145" zoomScaleNormal="145" workbookViewId="0">
      <selection activeCell="A37" sqref="A37"/>
    </sheetView>
  </sheetViews>
  <sheetFormatPr defaultColWidth="9.33203125" defaultRowHeight="12.75"/>
  <cols>
    <col min="1" max="1" width="27.1640625" style="369" bestFit="1" customWidth="1"/>
    <col min="2" max="2" width="11" style="369" customWidth="1"/>
    <col min="3" max="3" width="8.83203125" style="369" customWidth="1"/>
    <col min="4" max="4" width="10.5" style="377" customWidth="1"/>
    <col min="5" max="5" width="9.5" style="369" bestFit="1" customWidth="1"/>
    <col min="6" max="6" width="6.5" style="369" customWidth="1"/>
    <col min="7" max="7" width="9.83203125" style="369" bestFit="1" customWidth="1"/>
    <col min="8" max="8" width="7.6640625" style="369" customWidth="1"/>
    <col min="9" max="9" width="0.83203125" style="369" customWidth="1"/>
    <col min="10" max="10" width="10.83203125" style="132" bestFit="1" customWidth="1"/>
    <col min="11" max="11" width="8.33203125" style="369" customWidth="1"/>
    <col min="12" max="12" width="11" style="377" bestFit="1" customWidth="1"/>
    <col min="13" max="13" width="9.5" style="369" bestFit="1" customWidth="1"/>
    <col min="14" max="14" width="6.5" style="369" customWidth="1"/>
    <col min="15" max="15" width="10.1640625" style="369" bestFit="1" customWidth="1"/>
    <col min="16" max="16" width="7.6640625" style="369" customWidth="1"/>
    <col min="17" max="17" width="9.33203125" style="369"/>
    <col min="18" max="19" width="9.5" style="369" bestFit="1" customWidth="1"/>
    <col min="20" max="16384" width="9.33203125" style="369"/>
  </cols>
  <sheetData>
    <row r="1" spans="1:19" ht="15" customHeight="1">
      <c r="A1" s="790" t="s">
        <v>33</v>
      </c>
      <c r="B1" s="790"/>
      <c r="C1" s="790"/>
      <c r="D1" s="790"/>
      <c r="E1" s="790"/>
      <c r="F1" s="790"/>
      <c r="G1" s="790"/>
      <c r="H1" s="790"/>
      <c r="I1" s="790"/>
      <c r="J1" s="790"/>
      <c r="K1" s="790"/>
      <c r="L1" s="790"/>
      <c r="M1" s="790"/>
      <c r="N1" s="791"/>
      <c r="O1" s="791"/>
      <c r="P1" s="791"/>
    </row>
    <row r="2" spans="1:19" ht="15" customHeight="1">
      <c r="A2" s="790" t="s">
        <v>263</v>
      </c>
      <c r="B2" s="790"/>
      <c r="C2" s="790"/>
      <c r="D2" s="790"/>
      <c r="E2" s="790"/>
      <c r="F2" s="790"/>
      <c r="G2" s="790"/>
      <c r="H2" s="790"/>
      <c r="I2" s="790"/>
      <c r="J2" s="790"/>
      <c r="K2" s="790"/>
      <c r="L2" s="790"/>
      <c r="M2" s="790"/>
      <c r="N2" s="791"/>
      <c r="O2" s="791"/>
      <c r="P2" s="791"/>
    </row>
    <row r="3" spans="1:19" ht="15" customHeight="1">
      <c r="A3" s="82" t="s">
        <v>25</v>
      </c>
      <c r="B3" s="82" t="s">
        <v>25</v>
      </c>
    </row>
    <row r="4" spans="1:19">
      <c r="A4" s="792" t="s">
        <v>86</v>
      </c>
      <c r="B4" s="792" t="s">
        <v>20</v>
      </c>
      <c r="C4" s="792"/>
      <c r="D4" s="792"/>
      <c r="E4" s="792"/>
      <c r="F4" s="792"/>
      <c r="G4" s="792"/>
      <c r="H4" s="792"/>
      <c r="I4" s="371"/>
      <c r="J4" s="792" t="s">
        <v>21</v>
      </c>
      <c r="K4" s="792"/>
      <c r="L4" s="792"/>
      <c r="M4" s="792"/>
      <c r="N4" s="792"/>
      <c r="O4" s="792"/>
      <c r="P4" s="792"/>
    </row>
    <row r="5" spans="1:19" ht="72">
      <c r="A5" s="793"/>
      <c r="B5" s="370" t="s">
        <v>204</v>
      </c>
      <c r="C5" s="370" t="s">
        <v>205</v>
      </c>
      <c r="D5" s="372" t="s">
        <v>248</v>
      </c>
      <c r="E5" s="370" t="s">
        <v>249</v>
      </c>
      <c r="F5" s="370" t="s">
        <v>87</v>
      </c>
      <c r="G5" s="370" t="s">
        <v>88</v>
      </c>
      <c r="H5" s="370" t="s">
        <v>89</v>
      </c>
      <c r="I5" s="370"/>
      <c r="J5" s="370" t="s">
        <v>204</v>
      </c>
      <c r="K5" s="370" t="s">
        <v>205</v>
      </c>
      <c r="L5" s="372" t="s">
        <v>248</v>
      </c>
      <c r="M5" s="442" t="s">
        <v>249</v>
      </c>
      <c r="N5" s="372" t="s">
        <v>87</v>
      </c>
      <c r="O5" s="372" t="s">
        <v>88</v>
      </c>
      <c r="P5" s="372" t="s">
        <v>89</v>
      </c>
      <c r="R5" s="378" t="s">
        <v>90</v>
      </c>
      <c r="S5" s="378" t="s">
        <v>90</v>
      </c>
    </row>
    <row r="6" spans="1:19">
      <c r="A6" s="137" t="s">
        <v>91</v>
      </c>
      <c r="B6" s="802">
        <v>8577.4</v>
      </c>
      <c r="C6" s="440">
        <f>B6/24</f>
        <v>357.39166666666665</v>
      </c>
      <c r="D6" s="441">
        <f>'UnderGrad&amp;GradPeerLimits'!$B$15</f>
        <v>10465</v>
      </c>
      <c r="E6" s="441">
        <f>D6/24</f>
        <v>436.04166666666669</v>
      </c>
      <c r="F6" s="387">
        <f>B6/D6</f>
        <v>0.81962732919254655</v>
      </c>
      <c r="G6" s="441">
        <f t="shared" ref="G6:G7" si="0">D6-B6</f>
        <v>1887.6000000000004</v>
      </c>
      <c r="H6" s="387">
        <f t="shared" ref="H6:H7" si="1">G6/D6</f>
        <v>0.18037267080745345</v>
      </c>
      <c r="I6" s="387"/>
      <c r="J6" s="802">
        <v>23236.6</v>
      </c>
      <c r="K6" s="440">
        <f t="shared" ref="K6:K7" si="2">J6/24</f>
        <v>968.19166666666661</v>
      </c>
      <c r="L6" s="441">
        <f>'UnderGrad&amp;GradPeerLimits'!$D$15</f>
        <v>24655</v>
      </c>
      <c r="M6" s="441">
        <f t="shared" ref="M6:M7" si="3">L6/24</f>
        <v>1027.2916666666667</v>
      </c>
      <c r="N6" s="387">
        <f t="shared" ref="N6:N7" si="4">J6/L6</f>
        <v>0.94247008720340697</v>
      </c>
      <c r="O6" s="441">
        <f t="shared" ref="O6:O7" si="5">L6-J6</f>
        <v>1418.4000000000015</v>
      </c>
      <c r="P6" s="387">
        <f t="shared" ref="P6:P7" si="6">O6/L6</f>
        <v>5.7529912796593044E-2</v>
      </c>
    </row>
    <row r="7" spans="1:19">
      <c r="A7" s="137" t="s">
        <v>139</v>
      </c>
      <c r="B7" s="802">
        <v>8460</v>
      </c>
      <c r="C7" s="440">
        <f>B7/24</f>
        <v>352.5</v>
      </c>
      <c r="D7" s="441">
        <f>'UnderGrad&amp;GradPeerLimits'!$B$15</f>
        <v>10465</v>
      </c>
      <c r="E7" s="441">
        <f>D7/24</f>
        <v>436.04166666666669</v>
      </c>
      <c r="F7" s="387">
        <f t="shared" ref="F7" si="7">B7/D7</f>
        <v>0.80840898232202585</v>
      </c>
      <c r="G7" s="441">
        <f t="shared" si="0"/>
        <v>2005</v>
      </c>
      <c r="H7" s="387">
        <f t="shared" si="1"/>
        <v>0.19159101767797421</v>
      </c>
      <c r="I7" s="387"/>
      <c r="J7" s="802">
        <v>23218.799999999999</v>
      </c>
      <c r="K7" s="440">
        <f t="shared" si="2"/>
        <v>967.44999999999993</v>
      </c>
      <c r="L7" s="441">
        <f>'UnderGrad&amp;GradPeerLimits'!$D$15</f>
        <v>24655</v>
      </c>
      <c r="M7" s="441">
        <f t="shared" si="3"/>
        <v>1027.2916666666667</v>
      </c>
      <c r="N7" s="387">
        <f t="shared" si="4"/>
        <v>0.94174812411275599</v>
      </c>
      <c r="O7" s="441">
        <f t="shared" si="5"/>
        <v>1436.2000000000007</v>
      </c>
      <c r="P7" s="387">
        <f t="shared" si="6"/>
        <v>5.8251875887243995E-2</v>
      </c>
    </row>
    <row r="8" spans="1:19" ht="15.75" customHeight="1">
      <c r="A8" s="129" t="s">
        <v>93</v>
      </c>
      <c r="B8" s="577">
        <f>AVERAGE(B6:B7)</f>
        <v>8518.7000000000007</v>
      </c>
      <c r="C8" s="130">
        <f t="shared" ref="C8:D8" si="8">AVERAGE(C6:C7)</f>
        <v>354.94583333333333</v>
      </c>
      <c r="D8" s="130">
        <f t="shared" si="8"/>
        <v>10465</v>
      </c>
      <c r="E8" s="130">
        <f>AVERAGE(E6:E7)</f>
        <v>436.04166666666669</v>
      </c>
      <c r="F8" s="133">
        <f>B8/D8</f>
        <v>0.81401815575728631</v>
      </c>
      <c r="G8" s="130">
        <f>AVERAGE(G6:G7)</f>
        <v>1946.3000000000002</v>
      </c>
      <c r="H8" s="133">
        <f>G8/D8</f>
        <v>0.18598184424271383</v>
      </c>
      <c r="I8" s="133"/>
      <c r="J8" s="577">
        <f>AVERAGE(J6:J7)</f>
        <v>23227.699999999997</v>
      </c>
      <c r="K8" s="130">
        <f t="shared" ref="K8:M8" si="9">AVERAGE(K6:K7)</f>
        <v>967.82083333333321</v>
      </c>
      <c r="L8" s="130">
        <f t="shared" si="9"/>
        <v>24655</v>
      </c>
      <c r="M8" s="130">
        <f t="shared" si="9"/>
        <v>1027.2916666666667</v>
      </c>
      <c r="N8" s="133">
        <f>J8/L8</f>
        <v>0.94210910565808137</v>
      </c>
      <c r="O8" s="130">
        <f>AVERAGE(O6:O7)</f>
        <v>1427.3000000000011</v>
      </c>
      <c r="P8" s="133">
        <f>O8/L8</f>
        <v>5.789089434191852E-2</v>
      </c>
      <c r="R8" s="379">
        <f>SUM(F6:F7)/2</f>
        <v>0.8140181557572862</v>
      </c>
      <c r="S8" s="379">
        <f>SUM(N6:N7)/2</f>
        <v>0.94210910565808148</v>
      </c>
    </row>
    <row r="9" spans="1:19" ht="6.75" customHeight="1">
      <c r="A9" s="129"/>
      <c r="B9" s="561"/>
      <c r="C9" s="374"/>
      <c r="D9" s="375"/>
      <c r="E9" s="135"/>
      <c r="F9" s="133"/>
      <c r="G9" s="131"/>
      <c r="H9" s="133"/>
      <c r="I9" s="133"/>
      <c r="J9" s="561"/>
      <c r="K9" s="374"/>
      <c r="L9" s="375"/>
      <c r="M9" s="135"/>
      <c r="N9" s="133"/>
      <c r="O9" s="131"/>
      <c r="P9" s="133"/>
    </row>
    <row r="10" spans="1:19">
      <c r="A10" s="137" t="s">
        <v>94</v>
      </c>
      <c r="B10" s="802">
        <v>7591.2</v>
      </c>
      <c r="C10" s="374">
        <f>B10/24</f>
        <v>316.3</v>
      </c>
      <c r="D10" s="441">
        <f>'UnderGrad&amp;GradPeerLimits'!$B$18</f>
        <v>9971</v>
      </c>
      <c r="E10" s="375">
        <f t="shared" ref="E10:E18" si="10">D10/24</f>
        <v>415.45833333333331</v>
      </c>
      <c r="F10" s="373">
        <f t="shared" ref="F10:F18" si="11">B10/D10</f>
        <v>0.76132785076722498</v>
      </c>
      <c r="G10" s="375">
        <f t="shared" ref="G10:G18" si="12">D10-B10</f>
        <v>2379.8000000000002</v>
      </c>
      <c r="H10" s="373">
        <f t="shared" ref="H10:H18" si="13">G10/D10</f>
        <v>0.23867214923277508</v>
      </c>
      <c r="I10" s="373"/>
      <c r="J10" s="802">
        <v>16705.2</v>
      </c>
      <c r="K10" s="374">
        <f t="shared" ref="K10:K18" si="14">J10/24</f>
        <v>696.05000000000007</v>
      </c>
      <c r="L10" s="375">
        <f>'UnderGrad&amp;GradPeerLimits'!$D$18</f>
        <v>20917</v>
      </c>
      <c r="M10" s="375">
        <f t="shared" ref="M10:M18" si="15">L10/24</f>
        <v>871.54166666666663</v>
      </c>
      <c r="N10" s="373">
        <f t="shared" ref="N10:N18" si="16">J10/L10</f>
        <v>0.79864225271310418</v>
      </c>
      <c r="O10" s="375">
        <f t="shared" ref="O10:O18" si="17">L10-J10</f>
        <v>4211.7999999999993</v>
      </c>
      <c r="P10" s="373">
        <f t="shared" ref="P10:P18" si="18">O10/L10</f>
        <v>0.20135774728689579</v>
      </c>
    </row>
    <row r="11" spans="1:19">
      <c r="A11" s="137" t="s">
        <v>95</v>
      </c>
      <c r="B11" s="802">
        <v>6738.2</v>
      </c>
      <c r="C11" s="374">
        <f t="shared" ref="C11:C18" si="19">B11/24</f>
        <v>280.75833333333333</v>
      </c>
      <c r="D11" s="375">
        <f>'UnderGrad&amp;GradPeerLimits'!$B$17</f>
        <v>8304</v>
      </c>
      <c r="E11" s="375">
        <f t="shared" si="10"/>
        <v>346</v>
      </c>
      <c r="F11" s="373">
        <f t="shared" si="11"/>
        <v>0.81144026974951833</v>
      </c>
      <c r="G11" s="375">
        <f t="shared" si="12"/>
        <v>1565.8000000000002</v>
      </c>
      <c r="H11" s="373">
        <f t="shared" si="13"/>
        <v>0.18855973025048173</v>
      </c>
      <c r="I11" s="373"/>
      <c r="J11" s="802">
        <v>15032.6</v>
      </c>
      <c r="K11" s="374">
        <f t="shared" si="14"/>
        <v>626.35833333333335</v>
      </c>
      <c r="L11" s="375">
        <f>'UnderGrad&amp;GradPeerLimits'!$D$17</f>
        <v>15572</v>
      </c>
      <c r="M11" s="375">
        <f t="shared" si="15"/>
        <v>648.83333333333337</v>
      </c>
      <c r="N11" s="373">
        <f t="shared" si="16"/>
        <v>0.96536090418700238</v>
      </c>
      <c r="O11" s="375">
        <f t="shared" si="17"/>
        <v>539.39999999999964</v>
      </c>
      <c r="P11" s="373">
        <f t="shared" si="18"/>
        <v>3.4639095812997664E-2</v>
      </c>
    </row>
    <row r="12" spans="1:19">
      <c r="A12" s="137" t="s">
        <v>96</v>
      </c>
      <c r="B12" s="802">
        <v>6537.6</v>
      </c>
      <c r="C12" s="374">
        <f t="shared" si="19"/>
        <v>272.40000000000003</v>
      </c>
      <c r="D12" s="375">
        <f>'UnderGrad&amp;GradPeerLimits'!$B$17</f>
        <v>8304</v>
      </c>
      <c r="E12" s="375">
        <f t="shared" si="10"/>
        <v>346</v>
      </c>
      <c r="F12" s="373">
        <f t="shared" si="11"/>
        <v>0.78728323699421965</v>
      </c>
      <c r="G12" s="375">
        <f t="shared" si="12"/>
        <v>1766.3999999999996</v>
      </c>
      <c r="H12" s="373">
        <f t="shared" si="13"/>
        <v>0.2127167630057803</v>
      </c>
      <c r="I12" s="373"/>
      <c r="J12" s="802">
        <v>12939.6</v>
      </c>
      <c r="K12" s="374">
        <f t="shared" si="14"/>
        <v>539.15</v>
      </c>
      <c r="L12" s="375">
        <f>'UnderGrad&amp;GradPeerLimits'!$D$17</f>
        <v>15572</v>
      </c>
      <c r="M12" s="375">
        <f t="shared" si="15"/>
        <v>648.83333333333337</v>
      </c>
      <c r="N12" s="373">
        <f t="shared" si="16"/>
        <v>0.83095299255073207</v>
      </c>
      <c r="O12" s="375">
        <f t="shared" si="17"/>
        <v>2632.3999999999996</v>
      </c>
      <c r="P12" s="373">
        <f t="shared" si="18"/>
        <v>0.1690470074492679</v>
      </c>
    </row>
    <row r="13" spans="1:19">
      <c r="A13" s="137" t="s">
        <v>97</v>
      </c>
      <c r="B13" s="802">
        <v>6696</v>
      </c>
      <c r="C13" s="374">
        <f t="shared" si="19"/>
        <v>279</v>
      </c>
      <c r="D13" s="375">
        <f>'UnderGrad&amp;GradPeerLimits'!$B$17</f>
        <v>8304</v>
      </c>
      <c r="E13" s="375">
        <f t="shared" si="10"/>
        <v>346</v>
      </c>
      <c r="F13" s="373">
        <f t="shared" si="11"/>
        <v>0.80635838150289019</v>
      </c>
      <c r="G13" s="375">
        <f t="shared" si="12"/>
        <v>1608</v>
      </c>
      <c r="H13" s="373">
        <f t="shared" si="13"/>
        <v>0.19364161849710981</v>
      </c>
      <c r="I13" s="373"/>
      <c r="J13" s="802">
        <v>12864</v>
      </c>
      <c r="K13" s="374">
        <f t="shared" si="14"/>
        <v>536</v>
      </c>
      <c r="L13" s="375">
        <f>'UnderGrad&amp;GradPeerLimits'!$D$17</f>
        <v>15572</v>
      </c>
      <c r="M13" s="375">
        <f t="shared" si="15"/>
        <v>648.83333333333337</v>
      </c>
      <c r="N13" s="373">
        <f t="shared" si="16"/>
        <v>0.82609812483945544</v>
      </c>
      <c r="O13" s="375">
        <f t="shared" si="17"/>
        <v>2708</v>
      </c>
      <c r="P13" s="373">
        <f t="shared" si="18"/>
        <v>0.17390187516054456</v>
      </c>
    </row>
    <row r="14" spans="1:19" s="383" customFormat="1">
      <c r="A14" s="443" t="s">
        <v>98</v>
      </c>
      <c r="B14" s="802">
        <v>6240</v>
      </c>
      <c r="C14" s="440">
        <f t="shared" ref="C14" si="20">B14/24</f>
        <v>260</v>
      </c>
      <c r="D14" s="441">
        <f>'UnderGrad&amp;GradPeerLimits'!$B$17</f>
        <v>8304</v>
      </c>
      <c r="E14" s="441">
        <f t="shared" si="10"/>
        <v>346</v>
      </c>
      <c r="F14" s="387">
        <f t="shared" ref="F14" si="21">B14/D14</f>
        <v>0.75144508670520227</v>
      </c>
      <c r="G14" s="441">
        <f t="shared" ref="G14" si="22">D14-B14</f>
        <v>2064</v>
      </c>
      <c r="H14" s="387">
        <f t="shared" ref="H14" si="23">G14/D14</f>
        <v>0.24855491329479767</v>
      </c>
      <c r="I14" s="387"/>
      <c r="J14" s="802">
        <v>12936</v>
      </c>
      <c r="K14" s="440">
        <f t="shared" ref="K14" si="24">J14/24</f>
        <v>539</v>
      </c>
      <c r="L14" s="441">
        <f>'UnderGrad&amp;GradPeerLimits'!$D$17</f>
        <v>15572</v>
      </c>
      <c r="M14" s="441">
        <f t="shared" ref="M14" si="25">L14/24</f>
        <v>648.83333333333337</v>
      </c>
      <c r="N14" s="387">
        <f t="shared" ref="N14" si="26">J14/L14</f>
        <v>0.83072180837400467</v>
      </c>
      <c r="O14" s="441">
        <f t="shared" ref="O14" si="27">L14-J14</f>
        <v>2636</v>
      </c>
      <c r="P14" s="387">
        <f t="shared" ref="P14" si="28">O14/L14</f>
        <v>0.16927819162599539</v>
      </c>
    </row>
    <row r="15" spans="1:19">
      <c r="A15" s="137" t="s">
        <v>99</v>
      </c>
      <c r="B15" s="802">
        <v>6696</v>
      </c>
      <c r="C15" s="374">
        <f t="shared" si="19"/>
        <v>279</v>
      </c>
      <c r="D15" s="375">
        <f>'UnderGrad&amp;GradPeerLimits'!$B$17</f>
        <v>8304</v>
      </c>
      <c r="E15" s="375">
        <f t="shared" si="10"/>
        <v>346</v>
      </c>
      <c r="F15" s="373">
        <f t="shared" si="11"/>
        <v>0.80635838150289019</v>
      </c>
      <c r="G15" s="375">
        <f t="shared" si="12"/>
        <v>1608</v>
      </c>
      <c r="H15" s="373">
        <f t="shared" si="13"/>
        <v>0.19364161849710981</v>
      </c>
      <c r="I15" s="373"/>
      <c r="J15" s="802">
        <v>14904</v>
      </c>
      <c r="K15" s="374">
        <f t="shared" si="14"/>
        <v>621</v>
      </c>
      <c r="L15" s="375">
        <f>'UnderGrad&amp;GradPeerLimits'!$D$17</f>
        <v>15572</v>
      </c>
      <c r="M15" s="375">
        <f t="shared" si="15"/>
        <v>648.83333333333337</v>
      </c>
      <c r="N15" s="373">
        <f t="shared" si="16"/>
        <v>0.95710249165168249</v>
      </c>
      <c r="O15" s="375">
        <f t="shared" si="17"/>
        <v>668</v>
      </c>
      <c r="P15" s="373">
        <f t="shared" si="18"/>
        <v>4.2897508348317494E-2</v>
      </c>
    </row>
    <row r="16" spans="1:19">
      <c r="A16" s="137" t="s">
        <v>100</v>
      </c>
      <c r="B16" s="802">
        <v>6768</v>
      </c>
      <c r="C16" s="374">
        <f t="shared" si="19"/>
        <v>282</v>
      </c>
      <c r="D16" s="375">
        <f>'UnderGrad&amp;GradPeerLimits'!$B$17</f>
        <v>8304</v>
      </c>
      <c r="E16" s="375">
        <f t="shared" si="10"/>
        <v>346</v>
      </c>
      <c r="F16" s="373">
        <f t="shared" si="11"/>
        <v>0.81502890173410403</v>
      </c>
      <c r="G16" s="375">
        <f t="shared" si="12"/>
        <v>1536</v>
      </c>
      <c r="H16" s="373">
        <f t="shared" si="13"/>
        <v>0.18497109826589594</v>
      </c>
      <c r="I16" s="373"/>
      <c r="J16" s="802">
        <v>12972</v>
      </c>
      <c r="K16" s="374">
        <f t="shared" si="14"/>
        <v>540.5</v>
      </c>
      <c r="L16" s="375">
        <f>'UnderGrad&amp;GradPeerLimits'!$D$17</f>
        <v>15572</v>
      </c>
      <c r="M16" s="375">
        <f t="shared" si="15"/>
        <v>648.83333333333337</v>
      </c>
      <c r="N16" s="373">
        <f t="shared" si="16"/>
        <v>0.83303365014127917</v>
      </c>
      <c r="O16" s="375">
        <f t="shared" si="17"/>
        <v>2600</v>
      </c>
      <c r="P16" s="373">
        <f t="shared" si="18"/>
        <v>0.16696634985872078</v>
      </c>
    </row>
    <row r="17" spans="1:19">
      <c r="A17" s="137" t="s">
        <v>101</v>
      </c>
      <c r="B17" s="802">
        <v>6120</v>
      </c>
      <c r="C17" s="374">
        <f t="shared" si="19"/>
        <v>255</v>
      </c>
      <c r="D17" s="375">
        <f>'UnderGrad&amp;GradPeerLimits'!$B$17</f>
        <v>8304</v>
      </c>
      <c r="E17" s="375">
        <f t="shared" si="10"/>
        <v>346</v>
      </c>
      <c r="F17" s="373">
        <f t="shared" si="11"/>
        <v>0.73699421965317924</v>
      </c>
      <c r="G17" s="375">
        <f t="shared" si="12"/>
        <v>2184</v>
      </c>
      <c r="H17" s="373">
        <f t="shared" si="13"/>
        <v>0.26300578034682082</v>
      </c>
      <c r="I17" s="373"/>
      <c r="J17" s="802">
        <v>14760</v>
      </c>
      <c r="K17" s="374">
        <f t="shared" si="14"/>
        <v>615</v>
      </c>
      <c r="L17" s="375">
        <f>'UnderGrad&amp;GradPeerLimits'!$D$17</f>
        <v>15572</v>
      </c>
      <c r="M17" s="375">
        <f t="shared" si="15"/>
        <v>648.83333333333337</v>
      </c>
      <c r="N17" s="373">
        <f t="shared" si="16"/>
        <v>0.94785512458258414</v>
      </c>
      <c r="O17" s="375">
        <f t="shared" si="17"/>
        <v>812</v>
      </c>
      <c r="P17" s="373">
        <f t="shared" si="18"/>
        <v>5.2144875417415873E-2</v>
      </c>
    </row>
    <row r="18" spans="1:19">
      <c r="A18" s="137" t="s">
        <v>102</v>
      </c>
      <c r="B18" s="802">
        <v>6049.68</v>
      </c>
      <c r="C18" s="374">
        <f t="shared" si="19"/>
        <v>252.07000000000002</v>
      </c>
      <c r="D18" s="375">
        <f>'UnderGrad&amp;GradPeerLimits'!$B$17</f>
        <v>8304</v>
      </c>
      <c r="E18" s="375">
        <f t="shared" si="10"/>
        <v>346</v>
      </c>
      <c r="F18" s="373">
        <f t="shared" si="11"/>
        <v>0.72852601156069363</v>
      </c>
      <c r="G18" s="375">
        <f t="shared" si="12"/>
        <v>2254.3199999999997</v>
      </c>
      <c r="H18" s="373">
        <f t="shared" si="13"/>
        <v>0.27147398843930631</v>
      </c>
      <c r="I18" s="373"/>
      <c r="J18" s="802">
        <v>12524.88</v>
      </c>
      <c r="K18" s="374">
        <f t="shared" si="14"/>
        <v>521.87</v>
      </c>
      <c r="L18" s="375">
        <f>'UnderGrad&amp;GradPeerLimits'!$D$17</f>
        <v>15572</v>
      </c>
      <c r="M18" s="375">
        <f t="shared" si="15"/>
        <v>648.83333333333337</v>
      </c>
      <c r="N18" s="373">
        <f t="shared" si="16"/>
        <v>0.80432057539172874</v>
      </c>
      <c r="O18" s="375">
        <f t="shared" si="17"/>
        <v>3047.1200000000008</v>
      </c>
      <c r="P18" s="373">
        <f t="shared" si="18"/>
        <v>0.19567942460827131</v>
      </c>
    </row>
    <row r="19" spans="1:19" ht="12.75" customHeight="1">
      <c r="A19" s="129" t="s">
        <v>117</v>
      </c>
      <c r="B19" s="577">
        <f>AVERAGE(B10:B18)</f>
        <v>6604.0755555555552</v>
      </c>
      <c r="C19" s="130">
        <f t="shared" ref="C19:E19" si="29">AVERAGE(C10:C18)</f>
        <v>275.16981481481486</v>
      </c>
      <c r="D19" s="130">
        <f t="shared" si="29"/>
        <v>8489.2222222222226</v>
      </c>
      <c r="E19" s="130">
        <f t="shared" si="29"/>
        <v>353.71759259259255</v>
      </c>
      <c r="F19" s="133">
        <f>B19/D19</f>
        <v>0.77793646846328013</v>
      </c>
      <c r="G19" s="130">
        <f>AVERAGE(G10:G18)</f>
        <v>1885.1466666666665</v>
      </c>
      <c r="H19" s="133">
        <f>G19/D19</f>
        <v>0.22206353153671973</v>
      </c>
      <c r="I19" s="133"/>
      <c r="J19" s="577">
        <f t="shared" ref="J19" si="30">AVERAGE(J10:J18)</f>
        <v>13959.808888888889</v>
      </c>
      <c r="K19" s="130">
        <f t="shared" ref="K19:M19" si="31">AVERAGE(K10:K18)</f>
        <v>581.65870370370374</v>
      </c>
      <c r="L19" s="130">
        <f t="shared" si="31"/>
        <v>16165.888888888889</v>
      </c>
      <c r="M19" s="130">
        <f t="shared" si="31"/>
        <v>673.5787037037037</v>
      </c>
      <c r="N19" s="133">
        <f>J19/L19</f>
        <v>0.86353487796663753</v>
      </c>
      <c r="O19" s="130">
        <f>AVERAGE(O10:O18)</f>
        <v>2206.08</v>
      </c>
      <c r="P19" s="133">
        <f>O19/L19</f>
        <v>0.13646512203336242</v>
      </c>
      <c r="R19" s="379">
        <f>SUM(F10:F18)/8</f>
        <v>0.87559529252124024</v>
      </c>
      <c r="S19" s="379">
        <f>SUM(N10:N18)/8</f>
        <v>0.97426099055394666</v>
      </c>
    </row>
    <row r="20" spans="1:19" ht="6.75" customHeight="1">
      <c r="A20" s="129"/>
      <c r="B20" s="577"/>
      <c r="C20" s="130"/>
      <c r="D20" s="131"/>
      <c r="E20" s="135"/>
      <c r="F20" s="133"/>
      <c r="G20" s="131"/>
      <c r="H20" s="133"/>
      <c r="I20" s="133"/>
      <c r="J20" s="577"/>
      <c r="K20" s="130"/>
      <c r="L20" s="131"/>
      <c r="M20" s="135"/>
      <c r="N20" s="133"/>
      <c r="O20" s="131"/>
      <c r="P20" s="133"/>
    </row>
    <row r="21" spans="1:19">
      <c r="A21" s="134" t="s">
        <v>121</v>
      </c>
      <c r="B21" s="585"/>
      <c r="C21" s="137"/>
      <c r="D21" s="375" t="s">
        <v>25</v>
      </c>
      <c r="E21" s="375" t="s">
        <v>25</v>
      </c>
      <c r="F21" s="373" t="s">
        <v>25</v>
      </c>
      <c r="G21" s="375" t="s">
        <v>25</v>
      </c>
      <c r="H21" s="373" t="s">
        <v>25</v>
      </c>
      <c r="I21" s="373"/>
      <c r="J21" s="585"/>
      <c r="K21" s="137" t="s">
        <v>25</v>
      </c>
      <c r="L21" s="376"/>
      <c r="M21" s="376"/>
      <c r="N21" s="376"/>
      <c r="O21" s="376"/>
      <c r="P21" s="373" t="s">
        <v>25</v>
      </c>
    </row>
    <row r="22" spans="1:19">
      <c r="A22" s="137" t="s">
        <v>118</v>
      </c>
      <c r="B22" s="801">
        <v>7462.9</v>
      </c>
      <c r="C22" s="374">
        <f t="shared" ref="C22:C46" si="32">B22/24</f>
        <v>310.95416666666665</v>
      </c>
      <c r="D22" s="375">
        <f>'UnderGrad&amp;GradPeerLimits'!$B$15</f>
        <v>10465</v>
      </c>
      <c r="E22" s="375">
        <f>D22/24</f>
        <v>436.04166666666669</v>
      </c>
      <c r="F22" s="373">
        <f t="shared" ref="F22:F44" si="33">B22/D22</f>
        <v>0.71312947921643566</v>
      </c>
      <c r="G22" s="375">
        <f t="shared" ref="G22:G44" si="34">D22-B22</f>
        <v>3002.1000000000004</v>
      </c>
      <c r="H22" s="373">
        <f>G22/D22</f>
        <v>0.28687052078356429</v>
      </c>
      <c r="I22" s="373"/>
      <c r="J22" s="802">
        <v>21740.5</v>
      </c>
      <c r="K22" s="374">
        <f t="shared" ref="K22:K44" si="35">J22/24</f>
        <v>905.85416666666663</v>
      </c>
      <c r="L22" s="375">
        <f>'UnderGrad&amp;GradPeerLimits'!$D$15</f>
        <v>24655</v>
      </c>
      <c r="M22" s="375">
        <f>L22/24</f>
        <v>1027.2916666666667</v>
      </c>
      <c r="N22" s="373">
        <f>J22/L22</f>
        <v>0.88178868383694986</v>
      </c>
      <c r="O22" s="375">
        <f>L22-J22</f>
        <v>2914.5</v>
      </c>
      <c r="P22" s="373">
        <f>O22/L22</f>
        <v>0.1182113161630501</v>
      </c>
    </row>
    <row r="23" spans="1:19">
      <c r="A23" s="137" t="s">
        <v>126</v>
      </c>
      <c r="B23" s="801">
        <v>6292.4</v>
      </c>
      <c r="C23" s="374">
        <f t="shared" si="32"/>
        <v>262.18333333333334</v>
      </c>
      <c r="D23" s="375">
        <f>'UnderGrad&amp;GradPeerLimits'!$B$15</f>
        <v>10465</v>
      </c>
      <c r="E23" s="375">
        <f>D23/24</f>
        <v>436.04166666666669</v>
      </c>
      <c r="F23" s="373">
        <f t="shared" si="33"/>
        <v>0.60128045867176294</v>
      </c>
      <c r="G23" s="375">
        <f t="shared" si="34"/>
        <v>4172.6000000000004</v>
      </c>
      <c r="H23" s="373">
        <f>G23/D23</f>
        <v>0.398719541328237</v>
      </c>
      <c r="I23" s="373"/>
      <c r="J23" s="802">
        <v>21026.400000000001</v>
      </c>
      <c r="K23" s="374">
        <f t="shared" si="35"/>
        <v>876.1</v>
      </c>
      <c r="L23" s="375">
        <f>'UnderGrad&amp;GradPeerLimits'!$D$15</f>
        <v>24655</v>
      </c>
      <c r="M23" s="375">
        <f>L23/24</f>
        <v>1027.2916666666667</v>
      </c>
      <c r="N23" s="373">
        <f>J23/L23</f>
        <v>0.85282498479010349</v>
      </c>
      <c r="O23" s="375">
        <f>L23-J23</f>
        <v>3628.5999999999985</v>
      </c>
      <c r="P23" s="373">
        <f>O23/L23</f>
        <v>0.14717501520989651</v>
      </c>
    </row>
    <row r="24" spans="1:19">
      <c r="A24" s="134" t="s">
        <v>120</v>
      </c>
      <c r="B24" s="561"/>
      <c r="C24" s="374" t="s">
        <v>25</v>
      </c>
      <c r="D24" s="375" t="s">
        <v>25</v>
      </c>
      <c r="E24" s="375" t="s">
        <v>25</v>
      </c>
      <c r="F24" s="373" t="s">
        <v>25</v>
      </c>
      <c r="G24" s="375" t="s">
        <v>25</v>
      </c>
      <c r="H24" s="373" t="s">
        <v>25</v>
      </c>
      <c r="I24" s="373"/>
      <c r="J24" s="561"/>
      <c r="K24" s="374" t="s">
        <v>25</v>
      </c>
      <c r="L24" s="375" t="s">
        <v>25</v>
      </c>
      <c r="M24" s="375" t="s">
        <v>25</v>
      </c>
      <c r="N24" s="373" t="s">
        <v>25</v>
      </c>
      <c r="O24" s="375" t="s">
        <v>25</v>
      </c>
      <c r="P24" s="373" t="s">
        <v>25</v>
      </c>
    </row>
    <row r="25" spans="1:19">
      <c r="A25" s="137" t="s">
        <v>124</v>
      </c>
      <c r="B25" s="802">
        <v>6164.52</v>
      </c>
      <c r="C25" s="374">
        <f>B25/24</f>
        <v>256.85500000000002</v>
      </c>
      <c r="D25" s="375">
        <f>'UnderGrad&amp;GradPeerLimits'!$B$17</f>
        <v>8304</v>
      </c>
      <c r="E25" s="375">
        <f>D25/24</f>
        <v>346</v>
      </c>
      <c r="F25" s="373">
        <f>B25/D25</f>
        <v>0.74235549132947987</v>
      </c>
      <c r="G25" s="375">
        <f>D25-B25</f>
        <v>2139.4799999999996</v>
      </c>
      <c r="H25" s="373">
        <f>G25/D25</f>
        <v>0.25764450867052019</v>
      </c>
      <c r="I25" s="373"/>
      <c r="J25" s="802">
        <v>15020.04</v>
      </c>
      <c r="K25" s="374">
        <f>J25/24</f>
        <v>625.83500000000004</v>
      </c>
      <c r="L25" s="375">
        <f>'UnderGrad&amp;GradPeerLimits'!$D$17</f>
        <v>15572</v>
      </c>
      <c r="M25" s="375">
        <f>L25/24</f>
        <v>648.83333333333337</v>
      </c>
      <c r="N25" s="373">
        <f>J25/L25</f>
        <v>0.96455432828153098</v>
      </c>
      <c r="O25" s="375">
        <f>L25-J25</f>
        <v>551.95999999999913</v>
      </c>
      <c r="P25" s="373">
        <f>O25/L25</f>
        <v>3.5445671718468991E-2</v>
      </c>
    </row>
    <row r="26" spans="1:19">
      <c r="A26" s="137" t="s">
        <v>125</v>
      </c>
      <c r="B26" s="802">
        <v>6288</v>
      </c>
      <c r="C26" s="374">
        <f>B26/24</f>
        <v>262</v>
      </c>
      <c r="D26" s="375">
        <f>'UnderGrad&amp;GradPeerLimits'!$B$17</f>
        <v>8304</v>
      </c>
      <c r="E26" s="375">
        <f>D26/24</f>
        <v>346</v>
      </c>
      <c r="F26" s="373">
        <f>B26/D26</f>
        <v>0.75722543352601157</v>
      </c>
      <c r="G26" s="375">
        <f>D26-B26</f>
        <v>2016</v>
      </c>
      <c r="H26" s="373">
        <f>G26/D26</f>
        <v>0.24277456647398843</v>
      </c>
      <c r="I26" s="373"/>
      <c r="J26" s="802">
        <v>14496</v>
      </c>
      <c r="K26" s="374">
        <f>J26/24</f>
        <v>604</v>
      </c>
      <c r="L26" s="375">
        <f>'UnderGrad&amp;GradPeerLimits'!$D$17</f>
        <v>15572</v>
      </c>
      <c r="M26" s="375">
        <f>L26/24</f>
        <v>648.83333333333337</v>
      </c>
      <c r="N26" s="373">
        <f>J26/L26</f>
        <v>0.93090161828923712</v>
      </c>
      <c r="O26" s="375">
        <f>L26-J26</f>
        <v>1076</v>
      </c>
      <c r="P26" s="373">
        <f>O26/L26</f>
        <v>6.9098381710762907E-2</v>
      </c>
    </row>
    <row r="27" spans="1:19">
      <c r="A27" s="134" t="s">
        <v>122</v>
      </c>
      <c r="B27" s="561"/>
      <c r="C27" s="374" t="s">
        <v>25</v>
      </c>
      <c r="D27" s="375" t="s">
        <v>25</v>
      </c>
      <c r="E27" s="375" t="s">
        <v>25</v>
      </c>
      <c r="F27" s="373" t="s">
        <v>25</v>
      </c>
      <c r="G27" s="375" t="s">
        <v>25</v>
      </c>
      <c r="H27" s="373" t="s">
        <v>25</v>
      </c>
      <c r="I27" s="373"/>
      <c r="J27" s="561"/>
      <c r="K27" s="374" t="s">
        <v>25</v>
      </c>
      <c r="L27" s="376" t="s">
        <v>25</v>
      </c>
      <c r="M27" s="376"/>
      <c r="N27" s="376"/>
      <c r="O27" s="376"/>
      <c r="P27" s="373" t="s">
        <v>25</v>
      </c>
    </row>
    <row r="28" spans="1:19" s="568" customFormat="1">
      <c r="A28" s="821" t="s">
        <v>291</v>
      </c>
      <c r="B28" s="802">
        <v>8460</v>
      </c>
      <c r="C28" s="561">
        <f t="shared" ref="C28:C29" si="36">B28/24</f>
        <v>352.5</v>
      </c>
      <c r="D28" s="567">
        <f>'UnderGrad&amp;GradPeerLimits'!$B$15</f>
        <v>10465</v>
      </c>
      <c r="E28" s="567">
        <f t="shared" ref="E28:E29" si="37">D28/24</f>
        <v>436.04166666666669</v>
      </c>
      <c r="F28" s="584">
        <f t="shared" ref="F28:F29" si="38">B28/D28</f>
        <v>0.80840898232202585</v>
      </c>
      <c r="G28" s="567">
        <f t="shared" ref="G28:G29" si="39">D28-B28</f>
        <v>2005</v>
      </c>
      <c r="H28" s="584">
        <f t="shared" ref="H28:H29" si="40">G28/D28</f>
        <v>0.19159101767797421</v>
      </c>
      <c r="I28" s="584"/>
      <c r="J28" s="802">
        <v>11569.2</v>
      </c>
      <c r="K28" s="561">
        <f t="shared" ref="K28:K29" si="41">J28/24</f>
        <v>482.05</v>
      </c>
      <c r="L28" s="567">
        <f>'UnderGrad&amp;GradPeerLimits'!$D$15</f>
        <v>24655</v>
      </c>
      <c r="M28" s="567">
        <f t="shared" ref="M28:M29" si="42">L28/24</f>
        <v>1027.2916666666667</v>
      </c>
      <c r="N28" s="584">
        <f t="shared" ref="N28:N29" si="43">J28/L28</f>
        <v>0.46924356114378424</v>
      </c>
      <c r="O28" s="567">
        <f t="shared" ref="O28:O29" si="44">L28-J28</f>
        <v>13085.8</v>
      </c>
      <c r="P28" s="584">
        <f t="shared" ref="P28:P29" si="45">O28/L28</f>
        <v>0.53075643885621571</v>
      </c>
    </row>
    <row r="29" spans="1:19" s="568" customFormat="1">
      <c r="A29" s="821" t="s">
        <v>292</v>
      </c>
      <c r="B29" s="802">
        <v>6292.4</v>
      </c>
      <c r="C29" s="561">
        <f t="shared" si="36"/>
        <v>262.18333333333334</v>
      </c>
      <c r="D29" s="567">
        <f>'UnderGrad&amp;GradPeerLimits'!$B$15</f>
        <v>10465</v>
      </c>
      <c r="E29" s="567">
        <f t="shared" si="37"/>
        <v>436.04166666666669</v>
      </c>
      <c r="F29" s="584">
        <f t="shared" si="38"/>
        <v>0.60128045867176294</v>
      </c>
      <c r="G29" s="567">
        <f t="shared" si="39"/>
        <v>4172.6000000000004</v>
      </c>
      <c r="H29" s="584">
        <f t="shared" si="40"/>
        <v>0.398719541328237</v>
      </c>
      <c r="I29" s="584"/>
      <c r="J29" s="802">
        <v>9401.6</v>
      </c>
      <c r="K29" s="561">
        <f t="shared" si="41"/>
        <v>391.73333333333335</v>
      </c>
      <c r="L29" s="567">
        <f>'UnderGrad&amp;GradPeerLimits'!$D$15</f>
        <v>24655</v>
      </c>
      <c r="M29" s="567">
        <f t="shared" si="42"/>
        <v>1027.2916666666667</v>
      </c>
      <c r="N29" s="584">
        <f t="shared" si="43"/>
        <v>0.38132630298113973</v>
      </c>
      <c r="O29" s="567">
        <f t="shared" si="44"/>
        <v>15253.4</v>
      </c>
      <c r="P29" s="584">
        <f t="shared" si="45"/>
        <v>0.61867369701886021</v>
      </c>
    </row>
    <row r="30" spans="1:19">
      <c r="A30" s="555" t="s">
        <v>189</v>
      </c>
      <c r="B30" s="802">
        <v>9812.4</v>
      </c>
      <c r="C30" s="374">
        <f t="shared" si="32"/>
        <v>408.84999999999997</v>
      </c>
      <c r="D30" s="375">
        <f>'UnderGrad&amp;GradPeerLimits'!$B$18</f>
        <v>9971</v>
      </c>
      <c r="E30" s="375">
        <f t="shared" ref="E30:E40" si="46">D30/24</f>
        <v>415.45833333333331</v>
      </c>
      <c r="F30" s="373">
        <f t="shared" si="33"/>
        <v>0.98409387222946543</v>
      </c>
      <c r="G30" s="375">
        <f t="shared" si="34"/>
        <v>158.60000000000036</v>
      </c>
      <c r="H30" s="373">
        <f t="shared" ref="H30:H44" si="47">G30/D30</f>
        <v>1.5906127770534587E-2</v>
      </c>
      <c r="I30" s="373"/>
      <c r="J30" s="802">
        <v>19820.400000000001</v>
      </c>
      <c r="K30" s="374">
        <f t="shared" si="35"/>
        <v>825.85</v>
      </c>
      <c r="L30" s="375">
        <f>'UnderGrad&amp;GradPeerLimits'!$D$18</f>
        <v>20917</v>
      </c>
      <c r="M30" s="375">
        <f t="shared" ref="M30:M44" si="48">L30/24</f>
        <v>871.54166666666663</v>
      </c>
      <c r="N30" s="373">
        <f t="shared" ref="N30:N44" si="49">J30/L30</f>
        <v>0.94757374384471971</v>
      </c>
      <c r="O30" s="375">
        <f t="shared" ref="O30:O44" si="50">L30-J30</f>
        <v>1096.5999999999985</v>
      </c>
      <c r="P30" s="373">
        <f t="shared" ref="P30:P44" si="51">O30/L30</f>
        <v>5.2426256155280328E-2</v>
      </c>
    </row>
    <row r="31" spans="1:19" ht="24.75" customHeight="1">
      <c r="A31" s="555" t="s">
        <v>190</v>
      </c>
      <c r="B31" s="802">
        <v>8192.4</v>
      </c>
      <c r="C31" s="385">
        <f t="shared" ref="C31" si="52">B31/24</f>
        <v>341.34999999999997</v>
      </c>
      <c r="D31" s="386">
        <f>'UnderGrad&amp;GradPeerLimits'!$B$18</f>
        <v>9971</v>
      </c>
      <c r="E31" s="386">
        <f t="shared" si="46"/>
        <v>415.45833333333331</v>
      </c>
      <c r="F31" s="387">
        <f t="shared" ref="F31" si="53">B31/D31</f>
        <v>0.82162270584695618</v>
      </c>
      <c r="G31" s="386">
        <f t="shared" ref="G31" si="54">D31-B31</f>
        <v>1778.6000000000004</v>
      </c>
      <c r="H31" s="387">
        <f t="shared" ref="H31" si="55">G31/D31</f>
        <v>0.17837729415304387</v>
      </c>
      <c r="I31" s="373"/>
      <c r="J31" s="802">
        <v>18200.400000000001</v>
      </c>
      <c r="K31" s="385">
        <f t="shared" ref="K31" si="56">J31/24</f>
        <v>758.35</v>
      </c>
      <c r="L31" s="386">
        <f>'UnderGrad&amp;GradPeerLimits'!$D$18</f>
        <v>20917</v>
      </c>
      <c r="M31" s="386">
        <f t="shared" ref="M31" si="57">L31/24</f>
        <v>871.54166666666663</v>
      </c>
      <c r="N31" s="387">
        <f t="shared" ref="N31" si="58">J31/L31</f>
        <v>0.87012477888798589</v>
      </c>
      <c r="O31" s="386">
        <f t="shared" ref="O31" si="59">L31-J31</f>
        <v>2716.5999999999985</v>
      </c>
      <c r="P31" s="387">
        <f t="shared" ref="P31" si="60">O31/L31</f>
        <v>0.12987522111201408</v>
      </c>
    </row>
    <row r="32" spans="1:19">
      <c r="A32" s="569" t="s">
        <v>191</v>
      </c>
      <c r="B32" s="802">
        <v>7779.6</v>
      </c>
      <c r="C32" s="374">
        <f t="shared" si="32"/>
        <v>324.15000000000003</v>
      </c>
      <c r="D32" s="375">
        <f>'UnderGrad&amp;GradPeerLimits'!$B$17</f>
        <v>8304</v>
      </c>
      <c r="E32" s="375">
        <f t="shared" si="46"/>
        <v>346</v>
      </c>
      <c r="F32" s="373">
        <f t="shared" si="33"/>
        <v>0.93684971098265901</v>
      </c>
      <c r="G32" s="375">
        <f t="shared" si="34"/>
        <v>524.39999999999964</v>
      </c>
      <c r="H32" s="373">
        <f t="shared" si="47"/>
        <v>6.3150289017341002E-2</v>
      </c>
      <c r="I32" s="373"/>
      <c r="J32" s="802">
        <v>14829.6</v>
      </c>
      <c r="K32" s="374">
        <f t="shared" si="35"/>
        <v>617.9</v>
      </c>
      <c r="L32" s="375">
        <f>'UnderGrad&amp;GradPeerLimits'!$D$17</f>
        <v>15572</v>
      </c>
      <c r="M32" s="375">
        <f t="shared" si="48"/>
        <v>648.83333333333337</v>
      </c>
      <c r="N32" s="373">
        <f t="shared" si="49"/>
        <v>0.95232468533264836</v>
      </c>
      <c r="O32" s="375">
        <f t="shared" si="50"/>
        <v>742.39999999999964</v>
      </c>
      <c r="P32" s="373">
        <f t="shared" si="51"/>
        <v>4.7675314667351636E-2</v>
      </c>
    </row>
    <row r="33" spans="1:16" s="568" customFormat="1">
      <c r="A33" s="569" t="s">
        <v>296</v>
      </c>
      <c r="B33" s="802">
        <v>6585.6</v>
      </c>
      <c r="C33" s="561">
        <f t="shared" ref="C33:C35" si="61">B33/24</f>
        <v>274.40000000000003</v>
      </c>
      <c r="D33" s="567">
        <f>'UnderGrad&amp;GradPeerLimits'!$B$17</f>
        <v>8304</v>
      </c>
      <c r="E33" s="567">
        <f t="shared" ref="E33:E35" si="62">D33/24</f>
        <v>346</v>
      </c>
      <c r="F33" s="584">
        <f t="shared" ref="F33:F35" si="63">B33/D33</f>
        <v>0.79306358381502895</v>
      </c>
      <c r="G33" s="567">
        <f t="shared" ref="G33:G35" si="64">D33-B33</f>
        <v>1718.3999999999996</v>
      </c>
      <c r="H33" s="584">
        <f t="shared" ref="H33:H35" si="65">G33/D33</f>
        <v>0.20693641618497105</v>
      </c>
      <c r="I33" s="584"/>
      <c r="J33" s="802">
        <v>6609.6</v>
      </c>
      <c r="K33" s="561">
        <f t="shared" ref="K33:K35" si="66">J33/24</f>
        <v>275.40000000000003</v>
      </c>
      <c r="L33" s="567">
        <f>'UnderGrad&amp;GradPeerLimits'!$D$17</f>
        <v>15572</v>
      </c>
      <c r="M33" s="567">
        <f t="shared" ref="M33:M35" si="67">L33/24</f>
        <v>648.83333333333337</v>
      </c>
      <c r="N33" s="584">
        <f t="shared" ref="N33:N35" si="68">J33/L33</f>
        <v>0.42445414847161572</v>
      </c>
      <c r="O33" s="567">
        <f t="shared" ref="O33:O35" si="69">L33-J33</f>
        <v>8962.4</v>
      </c>
      <c r="P33" s="584">
        <f t="shared" ref="P33:P35" si="70">O33/L33</f>
        <v>0.57554585152838422</v>
      </c>
    </row>
    <row r="34" spans="1:16" s="568" customFormat="1">
      <c r="A34" s="569" t="s">
        <v>300</v>
      </c>
      <c r="B34" s="802">
        <v>6537.6</v>
      </c>
      <c r="C34" s="561">
        <f t="shared" si="61"/>
        <v>272.40000000000003</v>
      </c>
      <c r="D34" s="567">
        <f>'UnderGrad&amp;GradPeerLimits'!$B$17</f>
        <v>8304</v>
      </c>
      <c r="E34" s="567">
        <f t="shared" si="62"/>
        <v>346</v>
      </c>
      <c r="F34" s="584">
        <f t="shared" si="63"/>
        <v>0.78728323699421965</v>
      </c>
      <c r="G34" s="567">
        <f t="shared" si="64"/>
        <v>1766.3999999999996</v>
      </c>
      <c r="H34" s="584">
        <f t="shared" si="65"/>
        <v>0.2127167630057803</v>
      </c>
      <c r="I34" s="584"/>
      <c r="J34" s="802">
        <v>6561.6</v>
      </c>
      <c r="K34" s="561">
        <f t="shared" si="66"/>
        <v>273.40000000000003</v>
      </c>
      <c r="L34" s="567">
        <f>'UnderGrad&amp;GradPeerLimits'!$D$17</f>
        <v>15572</v>
      </c>
      <c r="M34" s="567">
        <f t="shared" si="67"/>
        <v>648.83333333333337</v>
      </c>
      <c r="N34" s="584">
        <f t="shared" si="68"/>
        <v>0.42137169278191627</v>
      </c>
      <c r="O34" s="567">
        <f t="shared" si="69"/>
        <v>9010.4</v>
      </c>
      <c r="P34" s="584">
        <f t="shared" si="70"/>
        <v>0.57862830721808367</v>
      </c>
    </row>
    <row r="35" spans="1:16" s="568" customFormat="1">
      <c r="A35" s="569" t="s">
        <v>297</v>
      </c>
      <c r="B35" s="802">
        <v>8049.6</v>
      </c>
      <c r="C35" s="561">
        <f t="shared" si="61"/>
        <v>335.40000000000003</v>
      </c>
      <c r="D35" s="567">
        <f>'UnderGrad&amp;GradPeerLimits'!$B$17</f>
        <v>8304</v>
      </c>
      <c r="E35" s="567">
        <f t="shared" si="62"/>
        <v>346</v>
      </c>
      <c r="F35" s="584">
        <f t="shared" si="63"/>
        <v>0.96936416184971108</v>
      </c>
      <c r="G35" s="567">
        <f t="shared" si="64"/>
        <v>254.39999999999964</v>
      </c>
      <c r="H35" s="584">
        <f t="shared" si="65"/>
        <v>3.0635838150288974E-2</v>
      </c>
      <c r="I35" s="584"/>
      <c r="J35" s="802">
        <v>15237.6</v>
      </c>
      <c r="K35" s="561">
        <f t="shared" si="66"/>
        <v>634.9</v>
      </c>
      <c r="L35" s="567">
        <f>'UnderGrad&amp;GradPeerLimits'!$D$17</f>
        <v>15572</v>
      </c>
      <c r="M35" s="567">
        <f t="shared" si="67"/>
        <v>648.83333333333337</v>
      </c>
      <c r="N35" s="584">
        <f t="shared" si="68"/>
        <v>0.97852555869509383</v>
      </c>
      <c r="O35" s="567">
        <f t="shared" si="69"/>
        <v>334.39999999999964</v>
      </c>
      <c r="P35" s="584">
        <f t="shared" si="70"/>
        <v>2.1474441304906219E-2</v>
      </c>
    </row>
    <row r="36" spans="1:16">
      <c r="A36" s="552" t="s">
        <v>192</v>
      </c>
      <c r="B36" s="802">
        <v>6288</v>
      </c>
      <c r="C36" s="374">
        <f>B36/24</f>
        <v>262</v>
      </c>
      <c r="D36" s="375">
        <f>'UnderGrad&amp;GradPeerLimits'!$B$17</f>
        <v>8304</v>
      </c>
      <c r="E36" s="375">
        <f t="shared" si="46"/>
        <v>346</v>
      </c>
      <c r="F36" s="373">
        <f>B36/D36</f>
        <v>0.75722543352601157</v>
      </c>
      <c r="G36" s="375">
        <f>D36-B36</f>
        <v>2016</v>
      </c>
      <c r="H36" s="373">
        <f t="shared" si="47"/>
        <v>0.24277456647398843</v>
      </c>
      <c r="I36" s="373"/>
      <c r="J36" s="802">
        <v>14496</v>
      </c>
      <c r="K36" s="374">
        <f>J36/24</f>
        <v>604</v>
      </c>
      <c r="L36" s="375">
        <f>'UnderGrad&amp;GradPeerLimits'!$D$17</f>
        <v>15572</v>
      </c>
      <c r="M36" s="375">
        <f>L36/24</f>
        <v>648.83333333333337</v>
      </c>
      <c r="N36" s="373">
        <f>J36/L36</f>
        <v>0.93090161828923712</v>
      </c>
      <c r="O36" s="375">
        <f>L36-J36</f>
        <v>1076</v>
      </c>
      <c r="P36" s="373">
        <f t="shared" si="51"/>
        <v>6.9098381710762907E-2</v>
      </c>
    </row>
    <row r="37" spans="1:16">
      <c r="A37" s="554" t="s">
        <v>193</v>
      </c>
      <c r="B37" s="802">
        <v>6288</v>
      </c>
      <c r="C37" s="374">
        <f>B37/24</f>
        <v>262</v>
      </c>
      <c r="D37" s="375">
        <f>'UnderGrad&amp;GradPeerLimits'!$B$17</f>
        <v>8304</v>
      </c>
      <c r="E37" s="375">
        <f t="shared" si="46"/>
        <v>346</v>
      </c>
      <c r="F37" s="373">
        <f>B37/D37</f>
        <v>0.75722543352601157</v>
      </c>
      <c r="G37" s="375">
        <f>D37-B37</f>
        <v>2016</v>
      </c>
      <c r="H37" s="373">
        <f t="shared" si="47"/>
        <v>0.24277456647398843</v>
      </c>
      <c r="I37" s="373"/>
      <c r="J37" s="802">
        <v>14496</v>
      </c>
      <c r="K37" s="374">
        <f>J37/24</f>
        <v>604</v>
      </c>
      <c r="L37" s="375">
        <f>'UnderGrad&amp;GradPeerLimits'!$D$17</f>
        <v>15572</v>
      </c>
      <c r="M37" s="375">
        <f>L37/24</f>
        <v>648.83333333333337</v>
      </c>
      <c r="N37" s="373">
        <f>J37/L37</f>
        <v>0.93090161828923712</v>
      </c>
      <c r="O37" s="375">
        <f>L37-J37</f>
        <v>1076</v>
      </c>
      <c r="P37" s="373">
        <f t="shared" si="51"/>
        <v>6.9098381710762907E-2</v>
      </c>
    </row>
    <row r="38" spans="1:16">
      <c r="A38" s="553" t="s">
        <v>194</v>
      </c>
      <c r="B38" s="802">
        <v>6288</v>
      </c>
      <c r="C38" s="374">
        <f t="shared" si="32"/>
        <v>262</v>
      </c>
      <c r="D38" s="375">
        <f>'UnderGrad&amp;GradPeerLimits'!$B$17</f>
        <v>8304</v>
      </c>
      <c r="E38" s="375">
        <f t="shared" si="46"/>
        <v>346</v>
      </c>
      <c r="F38" s="373">
        <f t="shared" si="33"/>
        <v>0.75722543352601157</v>
      </c>
      <c r="G38" s="375">
        <f t="shared" si="34"/>
        <v>2016</v>
      </c>
      <c r="H38" s="373">
        <f t="shared" si="47"/>
        <v>0.24277456647398843</v>
      </c>
      <c r="I38" s="373"/>
      <c r="J38" s="802">
        <v>14496</v>
      </c>
      <c r="K38" s="374">
        <f t="shared" si="35"/>
        <v>604</v>
      </c>
      <c r="L38" s="375">
        <f>'UnderGrad&amp;GradPeerLimits'!$D$17</f>
        <v>15572</v>
      </c>
      <c r="M38" s="375">
        <f t="shared" si="48"/>
        <v>648.83333333333337</v>
      </c>
      <c r="N38" s="373">
        <f t="shared" si="49"/>
        <v>0.93090161828923712</v>
      </c>
      <c r="O38" s="375">
        <f t="shared" si="50"/>
        <v>1076</v>
      </c>
      <c r="P38" s="373">
        <f t="shared" si="51"/>
        <v>6.9098381710762907E-2</v>
      </c>
    </row>
    <row r="39" spans="1:16" s="383" customFormat="1">
      <c r="A39" s="555" t="s">
        <v>195</v>
      </c>
      <c r="B39" s="802">
        <v>6000</v>
      </c>
      <c r="C39" s="440">
        <f t="shared" ref="C39:C42" si="71">B39/24</f>
        <v>250</v>
      </c>
      <c r="D39" s="441">
        <f>'UnderGrad&amp;GradPeerLimits'!$B$17</f>
        <v>8304</v>
      </c>
      <c r="E39" s="441">
        <f t="shared" si="46"/>
        <v>346</v>
      </c>
      <c r="F39" s="387">
        <f t="shared" ref="F39:F40" si="72">B39/D39</f>
        <v>0.7225433526011561</v>
      </c>
      <c r="G39" s="441">
        <f t="shared" ref="G39:G40" si="73">D39-B39</f>
        <v>2304</v>
      </c>
      <c r="H39" s="387">
        <f t="shared" ref="H39:H40" si="74">G39/D39</f>
        <v>0.2774566473988439</v>
      </c>
      <c r="I39" s="387"/>
      <c r="J39" s="802">
        <v>14208</v>
      </c>
      <c r="K39" s="440">
        <f t="shared" ref="K39:K40" si="75">J39/24</f>
        <v>592</v>
      </c>
      <c r="L39" s="441">
        <f>'UnderGrad&amp;GradPeerLimits'!$D$17</f>
        <v>15572</v>
      </c>
      <c r="M39" s="441">
        <f t="shared" ref="M39:M40" si="76">L39/24</f>
        <v>648.83333333333337</v>
      </c>
      <c r="N39" s="387">
        <f t="shared" ref="N39:N40" si="77">J39/L39</f>
        <v>0.91240688415104032</v>
      </c>
      <c r="O39" s="441">
        <f t="shared" ref="O39:O40" si="78">L39-J39</f>
        <v>1364</v>
      </c>
      <c r="P39" s="387">
        <f t="shared" ref="P39:P40" si="79">O39/L39</f>
        <v>8.7593115848959666E-2</v>
      </c>
    </row>
    <row r="40" spans="1:16" s="383" customFormat="1">
      <c r="A40" s="555" t="s">
        <v>196</v>
      </c>
      <c r="B40" s="802">
        <v>5400</v>
      </c>
      <c r="C40" s="440">
        <f t="shared" si="71"/>
        <v>225</v>
      </c>
      <c r="D40" s="441">
        <f>'UnderGrad&amp;GradPeerLimits'!$B$17</f>
        <v>8304</v>
      </c>
      <c r="E40" s="441">
        <f t="shared" si="46"/>
        <v>346</v>
      </c>
      <c r="F40" s="387">
        <f t="shared" si="72"/>
        <v>0.6502890173410405</v>
      </c>
      <c r="G40" s="441">
        <f t="shared" si="73"/>
        <v>2904</v>
      </c>
      <c r="H40" s="387">
        <f t="shared" si="74"/>
        <v>0.34971098265895956</v>
      </c>
      <c r="I40" s="387"/>
      <c r="J40" s="802">
        <v>13608</v>
      </c>
      <c r="K40" s="440">
        <f t="shared" si="75"/>
        <v>567</v>
      </c>
      <c r="L40" s="441">
        <f>'UnderGrad&amp;GradPeerLimits'!$D$17</f>
        <v>15572</v>
      </c>
      <c r="M40" s="441">
        <f t="shared" si="76"/>
        <v>648.83333333333337</v>
      </c>
      <c r="N40" s="387">
        <f t="shared" si="77"/>
        <v>0.87387618802979705</v>
      </c>
      <c r="O40" s="441">
        <f t="shared" si="78"/>
        <v>1964</v>
      </c>
      <c r="P40" s="387">
        <f t="shared" si="79"/>
        <v>0.12612381197020292</v>
      </c>
    </row>
    <row r="41" spans="1:16" s="568" customFormat="1">
      <c r="A41" s="569" t="s">
        <v>298</v>
      </c>
      <c r="B41" s="802">
        <v>4560</v>
      </c>
      <c r="C41" s="561">
        <f t="shared" si="71"/>
        <v>190</v>
      </c>
      <c r="D41" s="567">
        <f>'UnderGrad&amp;GradPeerLimits'!$B$17</f>
        <v>8304</v>
      </c>
      <c r="E41" s="567">
        <f t="shared" ref="E41:E42" si="80">D41/24</f>
        <v>346</v>
      </c>
      <c r="F41" s="584">
        <f>B41/D41</f>
        <v>0.54913294797687862</v>
      </c>
      <c r="G41" s="567">
        <f>D41-B41</f>
        <v>3744</v>
      </c>
      <c r="H41" s="584">
        <f>G41/D41</f>
        <v>0.45086705202312138</v>
      </c>
      <c r="I41" s="584"/>
      <c r="J41" s="802">
        <v>12768</v>
      </c>
      <c r="K41" s="561">
        <f t="shared" ref="K41:K42" si="81">J41/24</f>
        <v>532</v>
      </c>
      <c r="L41" s="567">
        <f>'UnderGrad&amp;GradPeerLimits'!$D$17</f>
        <v>15572</v>
      </c>
      <c r="M41" s="567">
        <f t="shared" ref="M41:M42" si="82">L41/24</f>
        <v>648.83333333333337</v>
      </c>
      <c r="N41" s="584">
        <f t="shared" ref="N41:N42" si="83">J41/L41</f>
        <v>0.81993321346005654</v>
      </c>
      <c r="O41" s="567">
        <f t="shared" ref="O41:O42" si="84">L41-J41</f>
        <v>2804</v>
      </c>
      <c r="P41" s="584">
        <f t="shared" ref="P41:P42" si="85">O41/L41</f>
        <v>0.18006678653994349</v>
      </c>
    </row>
    <row r="42" spans="1:16" s="568" customFormat="1">
      <c r="A42" s="569" t="s">
        <v>299</v>
      </c>
      <c r="B42" s="802">
        <v>6120</v>
      </c>
      <c r="C42" s="561">
        <f t="shared" si="71"/>
        <v>255</v>
      </c>
      <c r="D42" s="567">
        <f>'UnderGrad&amp;GradPeerLimits'!$B$17</f>
        <v>8304</v>
      </c>
      <c r="E42" s="567">
        <f t="shared" si="80"/>
        <v>346</v>
      </c>
      <c r="F42" s="584">
        <f>B42/D42</f>
        <v>0.73699421965317924</v>
      </c>
      <c r="G42" s="567">
        <f>D42-B42</f>
        <v>2184</v>
      </c>
      <c r="H42" s="584">
        <f>G42/D42</f>
        <v>0.26300578034682082</v>
      </c>
      <c r="I42" s="584"/>
      <c r="J42" s="802">
        <v>14328</v>
      </c>
      <c r="K42" s="561">
        <f t="shared" si="81"/>
        <v>597</v>
      </c>
      <c r="L42" s="567">
        <f>'UnderGrad&amp;GradPeerLimits'!$D$17</f>
        <v>15572</v>
      </c>
      <c r="M42" s="567">
        <f t="shared" si="82"/>
        <v>648.83333333333337</v>
      </c>
      <c r="N42" s="584">
        <f t="shared" si="83"/>
        <v>0.920113023375289</v>
      </c>
      <c r="O42" s="567">
        <f t="shared" si="84"/>
        <v>1244</v>
      </c>
      <c r="P42" s="584">
        <f t="shared" si="85"/>
        <v>7.9886976624711017E-2</v>
      </c>
    </row>
    <row r="43" spans="1:16">
      <c r="A43" s="552" t="s">
        <v>197</v>
      </c>
      <c r="B43" s="802">
        <v>7680</v>
      </c>
      <c r="C43" s="374">
        <f t="shared" si="32"/>
        <v>320</v>
      </c>
      <c r="D43" s="375">
        <f>'UnderGrad&amp;GradPeerLimits'!$B$17</f>
        <v>8304</v>
      </c>
      <c r="E43" s="375">
        <f>D43/24</f>
        <v>346</v>
      </c>
      <c r="F43" s="373">
        <f t="shared" si="33"/>
        <v>0.92485549132947975</v>
      </c>
      <c r="G43" s="375">
        <f t="shared" si="34"/>
        <v>624</v>
      </c>
      <c r="H43" s="373">
        <f t="shared" si="47"/>
        <v>7.5144508670520235E-2</v>
      </c>
      <c r="I43" s="373"/>
      <c r="J43" s="802">
        <v>10200</v>
      </c>
      <c r="K43" s="374">
        <f t="shared" si="35"/>
        <v>425</v>
      </c>
      <c r="L43" s="375">
        <f>'UnderGrad&amp;GradPeerLimits'!$D$17</f>
        <v>15572</v>
      </c>
      <c r="M43" s="375">
        <f t="shared" si="48"/>
        <v>648.83333333333337</v>
      </c>
      <c r="N43" s="373">
        <f t="shared" si="49"/>
        <v>0.65502183406113534</v>
      </c>
      <c r="O43" s="375">
        <f t="shared" si="50"/>
        <v>5372</v>
      </c>
      <c r="P43" s="373">
        <f t="shared" si="51"/>
        <v>0.34497816593886466</v>
      </c>
    </row>
    <row r="44" spans="1:16">
      <c r="A44" s="552" t="s">
        <v>198</v>
      </c>
      <c r="B44" s="802">
        <v>7680</v>
      </c>
      <c r="C44" s="374">
        <f t="shared" si="32"/>
        <v>320</v>
      </c>
      <c r="D44" s="375">
        <f>'UnderGrad&amp;GradPeerLimits'!$B$17</f>
        <v>8304</v>
      </c>
      <c r="E44" s="375">
        <f t="shared" ref="E44" si="86">D44/24</f>
        <v>346</v>
      </c>
      <c r="F44" s="373">
        <f t="shared" si="33"/>
        <v>0.92485549132947975</v>
      </c>
      <c r="G44" s="375">
        <f t="shared" si="34"/>
        <v>624</v>
      </c>
      <c r="H44" s="373">
        <f t="shared" si="47"/>
        <v>7.5144508670520235E-2</v>
      </c>
      <c r="I44" s="373"/>
      <c r="J44" s="802">
        <v>10200</v>
      </c>
      <c r="K44" s="374">
        <f t="shared" si="35"/>
        <v>425</v>
      </c>
      <c r="L44" s="375">
        <f>'UnderGrad&amp;GradPeerLimits'!$D$17</f>
        <v>15572</v>
      </c>
      <c r="M44" s="375">
        <f t="shared" si="48"/>
        <v>648.83333333333337</v>
      </c>
      <c r="N44" s="373">
        <f t="shared" si="49"/>
        <v>0.65502183406113534</v>
      </c>
      <c r="O44" s="375">
        <f t="shared" si="50"/>
        <v>5372</v>
      </c>
      <c r="P44" s="373">
        <f t="shared" si="51"/>
        <v>0.34497816593886466</v>
      </c>
    </row>
    <row r="45" spans="1:16" s="380" customFormat="1">
      <c r="A45" s="552" t="s">
        <v>199</v>
      </c>
      <c r="B45" s="802">
        <v>5485.16</v>
      </c>
      <c r="C45" s="518">
        <f t="shared" si="32"/>
        <v>228.54833333333332</v>
      </c>
      <c r="D45" s="519">
        <f>'UnderGrad&amp;GradPeerLimits'!$B$17</f>
        <v>8304</v>
      </c>
      <c r="E45" s="519">
        <f t="shared" ref="E45:E46" si="87">D45/24</f>
        <v>346</v>
      </c>
      <c r="F45" s="517">
        <f t="shared" ref="F45:F46" si="88">B45/D45</f>
        <v>0.66054431599229291</v>
      </c>
      <c r="G45" s="519">
        <f t="shared" ref="G45:G46" si="89">D45-B45</f>
        <v>2818.84</v>
      </c>
      <c r="H45" s="517">
        <f t="shared" ref="H45:H46" si="90">G45/D45</f>
        <v>0.33945568400770715</v>
      </c>
      <c r="I45" s="517"/>
      <c r="J45" s="802">
        <v>12236.89</v>
      </c>
      <c r="K45" s="518">
        <f t="shared" ref="K45:K46" si="91">J45/24</f>
        <v>509.87041666666664</v>
      </c>
      <c r="L45" s="519">
        <f>'UnderGrad&amp;GradPeerLimits'!$D$17</f>
        <v>15572</v>
      </c>
      <c r="M45" s="519">
        <f t="shared" ref="M45:M46" si="92">L45/24</f>
        <v>648.83333333333337</v>
      </c>
      <c r="N45" s="517">
        <f t="shared" ref="N45:N46" si="93">J45/L45</f>
        <v>0.78582648343180062</v>
      </c>
      <c r="O45" s="519">
        <f t="shared" ref="O45:O46" si="94">L45-J45</f>
        <v>3335.1100000000006</v>
      </c>
      <c r="P45" s="517">
        <f t="shared" ref="P45:P46" si="95">O45/L45</f>
        <v>0.21417351656819936</v>
      </c>
    </row>
    <row r="46" spans="1:16" s="380" customFormat="1">
      <c r="A46" s="552" t="s">
        <v>200</v>
      </c>
      <c r="B46" s="802">
        <v>5485.16</v>
      </c>
      <c r="C46" s="518">
        <f t="shared" si="32"/>
        <v>228.54833333333332</v>
      </c>
      <c r="D46" s="519">
        <f>'UnderGrad&amp;GradPeerLimits'!$B$17</f>
        <v>8304</v>
      </c>
      <c r="E46" s="519">
        <f t="shared" si="87"/>
        <v>346</v>
      </c>
      <c r="F46" s="517">
        <f t="shared" si="88"/>
        <v>0.66054431599229291</v>
      </c>
      <c r="G46" s="519">
        <f t="shared" si="89"/>
        <v>2818.84</v>
      </c>
      <c r="H46" s="517">
        <f t="shared" si="90"/>
        <v>0.33945568400770715</v>
      </c>
      <c r="I46" s="517"/>
      <c r="J46" s="802">
        <v>12236.89</v>
      </c>
      <c r="K46" s="518">
        <f t="shared" si="91"/>
        <v>509.87041666666664</v>
      </c>
      <c r="L46" s="519">
        <f>'UnderGrad&amp;GradPeerLimits'!$D$17</f>
        <v>15572</v>
      </c>
      <c r="M46" s="519">
        <f t="shared" si="92"/>
        <v>648.83333333333337</v>
      </c>
      <c r="N46" s="517">
        <f t="shared" si="93"/>
        <v>0.78582648343180062</v>
      </c>
      <c r="O46" s="519">
        <f t="shared" si="94"/>
        <v>3335.1100000000006</v>
      </c>
      <c r="P46" s="517">
        <f t="shared" si="95"/>
        <v>0.21417351656819936</v>
      </c>
    </row>
    <row r="47" spans="1:16" s="380" customFormat="1">
      <c r="D47" s="381"/>
      <c r="J47" s="382"/>
      <c r="L47" s="381"/>
    </row>
  </sheetData>
  <mergeCells count="5">
    <mergeCell ref="A1:P1"/>
    <mergeCell ref="A2:P2"/>
    <mergeCell ref="A4:A5"/>
    <mergeCell ref="B4:H4"/>
    <mergeCell ref="J4:P4"/>
  </mergeCells>
  <phoneticPr fontId="16" type="noConversion"/>
  <printOptions horizontalCentered="1"/>
  <pageMargins left="0.25" right="0.2" top="0.5" bottom="0.5" header="0.5" footer="0.2"/>
  <pageSetup orientation="landscape" r:id="rId1"/>
  <headerFooter alignWithMargins="0">
    <oddHeader>&amp;R&amp;"Times New Roman,Italic"&amp;9Graduate</oddHeader>
    <oddFooter>&amp;L&amp;"Times New Roman,Italic"&amp;8&amp;D&amp;R&amp;"Times New Roman,Italic"&amp;9&amp;F
&amp;A</oddFooter>
  </headerFooter>
  <ignoredErrors>
    <ignoredError sqref="D38 L38 D43:D44 L43:L44 D9 L15:L18 D32 L32 L20 D20 L21:L23 D21:D23 L30 D30 D15:D18 D11:D13 L9:L13 D27 L2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3"/>
  </sheetPr>
  <dimension ref="A1:M56"/>
  <sheetViews>
    <sheetView showGridLines="0" zoomScale="115" zoomScaleNormal="115" workbookViewId="0">
      <selection activeCell="H31" sqref="H31:H38"/>
    </sheetView>
  </sheetViews>
  <sheetFormatPr defaultColWidth="9.33203125" defaultRowHeight="15"/>
  <cols>
    <col min="1" max="1" width="31.1640625" style="581" bestFit="1" customWidth="1"/>
    <col min="2" max="2" width="15" style="581" bestFit="1" customWidth="1"/>
    <col min="3" max="3" width="13" style="580" bestFit="1" customWidth="1"/>
    <col min="4" max="4" width="9.6640625" style="580" bestFit="1" customWidth="1"/>
    <col min="5" max="5" width="13" style="580" bestFit="1" customWidth="1"/>
    <col min="6" max="6" width="12.1640625" style="580" bestFit="1" customWidth="1"/>
    <col min="7" max="7" width="1" style="580" customWidth="1"/>
    <col min="8" max="8" width="15" style="580" bestFit="1" customWidth="1"/>
    <col min="9" max="9" width="13" style="580" bestFit="1" customWidth="1"/>
    <col min="10" max="10" width="9.6640625" style="581" bestFit="1" customWidth="1"/>
    <col min="11" max="11" width="13" style="581" bestFit="1" customWidth="1"/>
    <col min="12" max="12" width="12.1640625" style="581" bestFit="1" customWidth="1"/>
    <col min="13" max="16384" width="9.33203125" style="581"/>
  </cols>
  <sheetData>
    <row r="1" spans="1:13" ht="15" customHeight="1">
      <c r="A1" s="795" t="s">
        <v>33</v>
      </c>
      <c r="B1" s="795"/>
      <c r="C1" s="795"/>
      <c r="D1" s="795"/>
      <c r="E1" s="795"/>
      <c r="F1" s="795"/>
      <c r="G1" s="795"/>
      <c r="H1" s="795"/>
      <c r="I1" s="795"/>
      <c r="J1" s="796"/>
      <c r="K1" s="796"/>
      <c r="L1" s="796"/>
    </row>
    <row r="2" spans="1:13" ht="15" customHeight="1">
      <c r="A2" s="795" t="s">
        <v>264</v>
      </c>
      <c r="B2" s="795"/>
      <c r="C2" s="795"/>
      <c r="D2" s="795"/>
      <c r="E2" s="795"/>
      <c r="F2" s="795"/>
      <c r="G2" s="795"/>
      <c r="H2" s="795"/>
      <c r="I2" s="795"/>
      <c r="J2" s="796"/>
      <c r="K2" s="796"/>
      <c r="L2" s="796"/>
      <c r="M2" s="565" t="s">
        <v>25</v>
      </c>
    </row>
    <row r="3" spans="1:13" ht="15" customHeight="1">
      <c r="A3" s="795" t="s">
        <v>250</v>
      </c>
      <c r="B3" s="796"/>
      <c r="C3" s="796"/>
      <c r="D3" s="796"/>
      <c r="E3" s="796"/>
      <c r="F3" s="796"/>
      <c r="G3" s="796"/>
      <c r="H3" s="796"/>
      <c r="I3" s="796"/>
      <c r="J3" s="796"/>
      <c r="K3" s="796"/>
      <c r="L3" s="796"/>
    </row>
    <row r="4" spans="1:13" ht="15" customHeight="1">
      <c r="A4" s="565" t="s">
        <v>25</v>
      </c>
    </row>
    <row r="5" spans="1:13">
      <c r="A5" s="797" t="s">
        <v>86</v>
      </c>
      <c r="B5" s="797" t="s">
        <v>20</v>
      </c>
      <c r="C5" s="797"/>
      <c r="D5" s="797"/>
      <c r="E5" s="800"/>
      <c r="F5" s="800"/>
      <c r="G5" s="562"/>
      <c r="H5" s="789" t="s">
        <v>21</v>
      </c>
      <c r="I5" s="789"/>
      <c r="J5" s="789"/>
      <c r="K5" s="799"/>
      <c r="L5" s="799"/>
    </row>
    <row r="6" spans="1:13" ht="48" customHeight="1">
      <c r="A6" s="798"/>
      <c r="B6" s="571" t="s">
        <v>204</v>
      </c>
      <c r="C6" s="571" t="s">
        <v>251</v>
      </c>
      <c r="D6" s="571" t="s">
        <v>87</v>
      </c>
      <c r="E6" s="571" t="s">
        <v>154</v>
      </c>
      <c r="F6" s="571" t="s">
        <v>89</v>
      </c>
      <c r="G6" s="571"/>
      <c r="H6" s="571" t="s">
        <v>204</v>
      </c>
      <c r="I6" s="571" t="s">
        <v>252</v>
      </c>
      <c r="J6" s="571" t="s">
        <v>87</v>
      </c>
      <c r="K6" s="571" t="s">
        <v>155</v>
      </c>
      <c r="L6" s="571" t="s">
        <v>89</v>
      </c>
    </row>
    <row r="7" spans="1:13" ht="14.1" customHeight="1">
      <c r="A7" s="564" t="s">
        <v>91</v>
      </c>
      <c r="B7" s="586" t="s">
        <v>25</v>
      </c>
      <c r="C7" s="563" t="s">
        <v>25</v>
      </c>
      <c r="D7" s="570" t="s">
        <v>25</v>
      </c>
      <c r="E7" s="570"/>
      <c r="F7" s="570"/>
      <c r="G7" s="570"/>
      <c r="H7" s="563" t="s">
        <v>25</v>
      </c>
      <c r="I7" s="563" t="s">
        <v>25</v>
      </c>
      <c r="J7" s="570" t="s">
        <v>25</v>
      </c>
      <c r="K7" s="570"/>
      <c r="L7" s="570"/>
    </row>
    <row r="8" spans="1:13" ht="14.1" customHeight="1">
      <c r="A8" s="575" t="s">
        <v>45</v>
      </c>
      <c r="B8" s="586">
        <v>19328</v>
      </c>
      <c r="C8" s="563">
        <f>'Prof''l PeerLimit'!$B$7</f>
        <v>28238</v>
      </c>
      <c r="D8" s="570">
        <f>B8/C8</f>
        <v>0.68446773850839293</v>
      </c>
      <c r="E8" s="563">
        <f>C8-B8</f>
        <v>8910</v>
      </c>
      <c r="F8" s="570">
        <f>E8/C8</f>
        <v>0.31553226149160707</v>
      </c>
      <c r="G8" s="570"/>
      <c r="H8" s="586">
        <v>30713</v>
      </c>
      <c r="I8" s="563">
        <f>'Prof''l PeerLimit'!$C$7</f>
        <v>42231</v>
      </c>
      <c r="J8" s="570">
        <f>H8/I8</f>
        <v>0.7272619639601241</v>
      </c>
      <c r="K8" s="563">
        <f>I8-H8</f>
        <v>11518</v>
      </c>
      <c r="L8" s="570">
        <f>K8/I8</f>
        <v>0.2727380360398759</v>
      </c>
    </row>
    <row r="9" spans="1:13" ht="14.1" customHeight="1">
      <c r="A9" s="575"/>
      <c r="B9" s="572"/>
      <c r="C9" s="563"/>
      <c r="D9" s="570"/>
      <c r="E9" s="563"/>
      <c r="F9" s="570"/>
      <c r="G9" s="570"/>
      <c r="H9" s="572"/>
      <c r="I9" s="563"/>
      <c r="J9" s="570"/>
      <c r="K9" s="570"/>
      <c r="L9" s="570"/>
    </row>
    <row r="10" spans="1:13" ht="14.1" customHeight="1">
      <c r="A10" s="564" t="s">
        <v>118</v>
      </c>
      <c r="B10" s="572"/>
      <c r="C10" s="563" t="s">
        <v>25</v>
      </c>
      <c r="D10" s="570" t="s">
        <v>25</v>
      </c>
      <c r="E10" s="563"/>
      <c r="F10" s="570"/>
      <c r="G10" s="570"/>
      <c r="H10" s="572"/>
      <c r="I10" s="563" t="s">
        <v>25</v>
      </c>
      <c r="J10" s="570" t="s">
        <v>25</v>
      </c>
      <c r="K10" s="570"/>
      <c r="L10" s="570"/>
    </row>
    <row r="11" spans="1:13" ht="14.1" customHeight="1">
      <c r="A11" s="575" t="s">
        <v>47</v>
      </c>
      <c r="B11" s="586">
        <v>28342.5</v>
      </c>
      <c r="C11" s="563">
        <f>'Prof''l PeerLimit'!B10</f>
        <v>34018</v>
      </c>
      <c r="D11" s="570">
        <f t="shared" ref="D11:D18" si="0">B11/C11</f>
        <v>0.83316185548827093</v>
      </c>
      <c r="E11" s="563">
        <f t="shared" ref="E11:E20" si="1">C11-B11</f>
        <v>5675.5</v>
      </c>
      <c r="F11" s="570">
        <f t="shared" ref="F11:F20" si="2">E11/C11</f>
        <v>0.1668381445117291</v>
      </c>
      <c r="G11" s="570"/>
      <c r="H11" s="586">
        <v>60082.5</v>
      </c>
      <c r="I11" s="563">
        <f>'Prof''l PeerLimit'!C10</f>
        <v>63651</v>
      </c>
      <c r="J11" s="570">
        <f t="shared" ref="J11:J20" si="3">H11/I11</f>
        <v>0.94393646604138193</v>
      </c>
      <c r="K11" s="563">
        <f t="shared" ref="K11:K20" si="4">I11-H11</f>
        <v>3568.5</v>
      </c>
      <c r="L11" s="570">
        <f t="shared" ref="L11:L20" si="5">K11/I11</f>
        <v>5.6063533958618086E-2</v>
      </c>
    </row>
    <row r="12" spans="1:13" ht="14.1" customHeight="1">
      <c r="A12" s="575" t="s">
        <v>48</v>
      </c>
      <c r="B12" s="586">
        <v>29560.5</v>
      </c>
      <c r="C12" s="563">
        <f>'Prof''l PeerLimit'!B11</f>
        <v>36604</v>
      </c>
      <c r="D12" s="570">
        <f t="shared" si="0"/>
        <v>0.80757567478964043</v>
      </c>
      <c r="E12" s="563">
        <f t="shared" si="1"/>
        <v>7043.5</v>
      </c>
      <c r="F12" s="570">
        <f t="shared" si="2"/>
        <v>0.19242432521035951</v>
      </c>
      <c r="G12" s="570"/>
      <c r="H12" s="586">
        <v>65585.5</v>
      </c>
      <c r="I12" s="563">
        <f>'Prof''l PeerLimit'!C11</f>
        <v>72463</v>
      </c>
      <c r="J12" s="570">
        <f t="shared" si="3"/>
        <v>0.9050894939486358</v>
      </c>
      <c r="K12" s="563">
        <f t="shared" si="4"/>
        <v>6877.5</v>
      </c>
      <c r="L12" s="570">
        <f t="shared" si="5"/>
        <v>9.4910506051364141E-2</v>
      </c>
    </row>
    <row r="13" spans="1:13" ht="14.1" customHeight="1">
      <c r="A13" s="575" t="s">
        <v>49</v>
      </c>
      <c r="B13" s="586">
        <v>15781.5</v>
      </c>
      <c r="C13" s="563">
        <f>'Prof''l PeerLimit'!B12</f>
        <v>19115</v>
      </c>
      <c r="D13" s="570">
        <f t="shared" si="0"/>
        <v>0.82560816113000257</v>
      </c>
      <c r="E13" s="563">
        <f t="shared" si="1"/>
        <v>3333.5</v>
      </c>
      <c r="F13" s="570">
        <f t="shared" si="2"/>
        <v>0.17439183886999737</v>
      </c>
      <c r="G13" s="570"/>
      <c r="H13" s="586">
        <v>31407.5</v>
      </c>
      <c r="I13" s="563">
        <f>'Prof''l PeerLimit'!C12</f>
        <v>32801</v>
      </c>
      <c r="J13" s="570">
        <f t="shared" si="3"/>
        <v>0.95751653912990453</v>
      </c>
      <c r="K13" s="563">
        <f t="shared" si="4"/>
        <v>1393.5</v>
      </c>
      <c r="L13" s="570">
        <f t="shared" si="5"/>
        <v>4.2483460870095427E-2</v>
      </c>
    </row>
    <row r="14" spans="1:13" ht="14.1" customHeight="1">
      <c r="A14" s="575" t="s">
        <v>186</v>
      </c>
      <c r="B14" s="586">
        <v>18999.3</v>
      </c>
      <c r="C14" s="563">
        <f>'Prof''l PeerLimit'!B13</f>
        <v>25875</v>
      </c>
      <c r="D14" s="570">
        <f t="shared" si="0"/>
        <v>0.73427246376811595</v>
      </c>
      <c r="E14" s="563">
        <f t="shared" si="1"/>
        <v>6875.7000000000007</v>
      </c>
      <c r="F14" s="570">
        <f t="shared" si="2"/>
        <v>0.26572753623188411</v>
      </c>
      <c r="G14" s="570"/>
      <c r="H14" s="586">
        <v>38791.300000000003</v>
      </c>
      <c r="I14" s="563">
        <f>'Prof''l PeerLimit'!C13</f>
        <v>45763</v>
      </c>
      <c r="J14" s="570">
        <f t="shared" si="3"/>
        <v>0.84765640364486605</v>
      </c>
      <c r="K14" s="563">
        <f t="shared" si="4"/>
        <v>6971.6999999999971</v>
      </c>
      <c r="L14" s="570">
        <f t="shared" si="5"/>
        <v>0.152343596355134</v>
      </c>
    </row>
    <row r="15" spans="1:13" ht="14.1" customHeight="1">
      <c r="A15" s="575" t="s">
        <v>51</v>
      </c>
      <c r="B15" s="586">
        <v>10635.7</v>
      </c>
      <c r="C15" s="563">
        <f>'Prof''l PeerLimit'!B14</f>
        <v>12929</v>
      </c>
      <c r="D15" s="570">
        <f t="shared" si="0"/>
        <v>0.82262355944001864</v>
      </c>
      <c r="E15" s="563">
        <f t="shared" si="1"/>
        <v>2293.2999999999993</v>
      </c>
      <c r="F15" s="570">
        <f t="shared" si="2"/>
        <v>0.17737644055998139</v>
      </c>
      <c r="G15" s="570"/>
      <c r="H15" s="586">
        <v>22245.7</v>
      </c>
      <c r="I15" s="563">
        <f>'Prof''l PeerLimit'!C14</f>
        <v>24803</v>
      </c>
      <c r="J15" s="570">
        <f t="shared" si="3"/>
        <v>0.89689553683022216</v>
      </c>
      <c r="K15" s="563">
        <f t="shared" si="4"/>
        <v>2557.2999999999993</v>
      </c>
      <c r="L15" s="570">
        <f t="shared" si="5"/>
        <v>0.10310446316977782</v>
      </c>
    </row>
    <row r="16" spans="1:13" ht="14.1" customHeight="1">
      <c r="A16" s="557" t="s">
        <v>187</v>
      </c>
      <c r="B16" s="586">
        <v>13577.3</v>
      </c>
      <c r="C16" s="563">
        <f>'Prof''l PeerLimit'!B15</f>
        <v>16513</v>
      </c>
      <c r="D16" s="570">
        <f t="shared" si="0"/>
        <v>0.82221885786955728</v>
      </c>
      <c r="E16" s="563">
        <f t="shared" si="1"/>
        <v>2935.7000000000007</v>
      </c>
      <c r="F16" s="570">
        <f t="shared" si="2"/>
        <v>0.17778114213044272</v>
      </c>
      <c r="G16" s="570"/>
      <c r="H16" s="586">
        <v>29582.3</v>
      </c>
      <c r="I16" s="563">
        <f>'Prof''l PeerLimit'!C15</f>
        <v>32260</v>
      </c>
      <c r="J16" s="570">
        <f t="shared" si="3"/>
        <v>0.91699628022318658</v>
      </c>
      <c r="K16" s="563">
        <f t="shared" si="4"/>
        <v>2677.7000000000007</v>
      </c>
      <c r="L16" s="570">
        <f t="shared" si="5"/>
        <v>8.3003719776813409E-2</v>
      </c>
    </row>
    <row r="17" spans="1:12" ht="14.1" customHeight="1">
      <c r="A17" s="575" t="s">
        <v>52</v>
      </c>
      <c r="B17" s="586">
        <v>11706.7</v>
      </c>
      <c r="C17" s="563">
        <f>'Prof''l PeerLimit'!B16</f>
        <v>15221</v>
      </c>
      <c r="D17" s="570">
        <f t="shared" si="0"/>
        <v>0.76911503843374285</v>
      </c>
      <c r="E17" s="563">
        <f t="shared" si="1"/>
        <v>3514.2999999999993</v>
      </c>
      <c r="F17" s="570">
        <f t="shared" si="2"/>
        <v>0.2308849615662571</v>
      </c>
      <c r="G17" s="570"/>
      <c r="H17" s="586">
        <v>26816.7</v>
      </c>
      <c r="I17" s="563">
        <f>'Prof''l PeerLimit'!C16</f>
        <v>31119</v>
      </c>
      <c r="J17" s="570">
        <f t="shared" si="3"/>
        <v>0.86174684276487035</v>
      </c>
      <c r="K17" s="563">
        <f t="shared" si="4"/>
        <v>4302.2999999999993</v>
      </c>
      <c r="L17" s="570">
        <f t="shared" si="5"/>
        <v>0.13825315723512965</v>
      </c>
    </row>
    <row r="18" spans="1:12" ht="14.1" customHeight="1">
      <c r="A18" s="575" t="s">
        <v>53</v>
      </c>
      <c r="B18" s="586">
        <v>8962.2999999999993</v>
      </c>
      <c r="C18" s="563">
        <f>'Prof''l PeerLimit'!B17</f>
        <v>13312</v>
      </c>
      <c r="D18" s="570">
        <f t="shared" si="0"/>
        <v>0.67324969951923075</v>
      </c>
      <c r="E18" s="563">
        <f t="shared" si="1"/>
        <v>4349.7000000000007</v>
      </c>
      <c r="F18" s="570">
        <f t="shared" si="2"/>
        <v>0.32675030048076931</v>
      </c>
      <c r="G18" s="570"/>
      <c r="H18" s="586">
        <v>20869.3</v>
      </c>
      <c r="I18" s="563">
        <f>'Prof''l PeerLimit'!C17</f>
        <v>26402</v>
      </c>
      <c r="J18" s="570">
        <f t="shared" si="3"/>
        <v>0.79044390576471479</v>
      </c>
      <c r="K18" s="563">
        <f t="shared" si="4"/>
        <v>5532.7000000000007</v>
      </c>
      <c r="L18" s="570">
        <f t="shared" si="5"/>
        <v>0.20955609423528523</v>
      </c>
    </row>
    <row r="19" spans="1:12" ht="14.1" customHeight="1">
      <c r="A19" s="575" t="s">
        <v>188</v>
      </c>
      <c r="B19" s="586">
        <v>10648</v>
      </c>
      <c r="C19" s="563">
        <f>'Prof''l PeerLimit'!B18</f>
        <v>14547</v>
      </c>
      <c r="D19" s="570">
        <f t="shared" ref="D19" si="6">B19/C19</f>
        <v>0.73197222795078021</v>
      </c>
      <c r="E19" s="563">
        <f t="shared" si="1"/>
        <v>3899</v>
      </c>
      <c r="F19" s="570">
        <f t="shared" si="2"/>
        <v>0.26802777204921979</v>
      </c>
      <c r="G19" s="570"/>
      <c r="H19" s="586">
        <v>22824.1</v>
      </c>
      <c r="I19" s="563">
        <f>'Prof''l PeerLimit'!C18</f>
        <v>24733</v>
      </c>
      <c r="J19" s="570">
        <f t="shared" si="3"/>
        <v>0.92281971455140899</v>
      </c>
      <c r="K19" s="563">
        <f t="shared" si="4"/>
        <v>1908.9000000000015</v>
      </c>
      <c r="L19" s="570">
        <f t="shared" si="5"/>
        <v>7.7180285448591013E-2</v>
      </c>
    </row>
    <row r="20" spans="1:12" ht="14.1" customHeight="1">
      <c r="A20" s="576" t="s">
        <v>181</v>
      </c>
      <c r="B20" s="586">
        <v>7008.4</v>
      </c>
      <c r="C20" s="563">
        <f>'Prof''l PeerLimit'!B19</f>
        <v>10117</v>
      </c>
      <c r="D20" s="570">
        <f t="shared" ref="D20" si="7">B20/C20</f>
        <v>0.69273500049421766</v>
      </c>
      <c r="E20" s="563">
        <f t="shared" si="1"/>
        <v>3108.6000000000004</v>
      </c>
      <c r="F20" s="570">
        <f t="shared" si="2"/>
        <v>0.3072649995057824</v>
      </c>
      <c r="G20" s="570"/>
      <c r="H20" s="586">
        <v>18230.5</v>
      </c>
      <c r="I20" s="563">
        <f>'Prof''l PeerLimit'!C19</f>
        <v>20302</v>
      </c>
      <c r="J20" s="570">
        <f t="shared" si="3"/>
        <v>0.89796571766328437</v>
      </c>
      <c r="K20" s="563">
        <f t="shared" si="4"/>
        <v>2071.5</v>
      </c>
      <c r="L20" s="570">
        <f t="shared" si="5"/>
        <v>0.10203428233671559</v>
      </c>
    </row>
    <row r="21" spans="1:12" ht="14.1" customHeight="1">
      <c r="A21" s="575"/>
      <c r="B21" s="572"/>
      <c r="C21" s="563"/>
      <c r="D21" s="570"/>
      <c r="E21" s="563"/>
      <c r="F21" s="570"/>
      <c r="G21" s="570"/>
      <c r="H21" s="572"/>
      <c r="I21" s="563"/>
      <c r="J21" s="570"/>
      <c r="K21" s="570"/>
      <c r="L21" s="570"/>
    </row>
    <row r="22" spans="1:12" ht="14.1" customHeight="1">
      <c r="A22" s="564" t="s">
        <v>92</v>
      </c>
      <c r="B22" s="572" t="s">
        <v>25</v>
      </c>
      <c r="C22" s="563"/>
      <c r="D22" s="570"/>
      <c r="E22" s="563"/>
      <c r="F22" s="570"/>
      <c r="G22" s="570"/>
      <c r="H22" s="572"/>
      <c r="I22" s="563"/>
      <c r="J22" s="570"/>
      <c r="K22" s="570"/>
      <c r="L22" s="570"/>
    </row>
    <row r="23" spans="1:12" ht="14.1" customHeight="1">
      <c r="A23" s="575" t="s">
        <v>55</v>
      </c>
      <c r="B23" s="586">
        <v>27895.08</v>
      </c>
      <c r="C23" s="563">
        <f>'Prof''l PeerLimit'!$B$22</f>
        <v>37964</v>
      </c>
      <c r="D23" s="570">
        <f>B23/C23</f>
        <v>0.73477715730692239</v>
      </c>
      <c r="E23" s="563">
        <f>C23-B23</f>
        <v>10068.919999999998</v>
      </c>
      <c r="F23" s="570">
        <f>E23/C23</f>
        <v>0.26522284269307761</v>
      </c>
      <c r="G23" s="570"/>
      <c r="H23" s="586">
        <v>55397.04</v>
      </c>
      <c r="I23" s="563">
        <f>'Prof''l PeerLimit'!C22</f>
        <v>67174</v>
      </c>
      <c r="J23" s="570">
        <f>H23/I23</f>
        <v>0.82467978682228249</v>
      </c>
      <c r="K23" s="563">
        <f>I23-H23</f>
        <v>11776.96</v>
      </c>
      <c r="L23" s="570">
        <f>K23/I23</f>
        <v>0.17532021317771757</v>
      </c>
    </row>
    <row r="24" spans="1:12" ht="14.1" customHeight="1">
      <c r="A24" s="575" t="s">
        <v>56</v>
      </c>
      <c r="B24" s="586">
        <v>23557.4</v>
      </c>
      <c r="C24" s="563">
        <f>'Prof''l PeerLimit'!$B$23</f>
        <v>27415</v>
      </c>
      <c r="D24" s="570">
        <f>B24/C24</f>
        <v>0.85928871055991252</v>
      </c>
      <c r="E24" s="563">
        <f>C24-B24</f>
        <v>3857.5999999999985</v>
      </c>
      <c r="F24" s="570">
        <f>E24/C24</f>
        <v>0.14071128944008748</v>
      </c>
      <c r="G24" s="570"/>
      <c r="H24" s="586">
        <v>49922.400000000001</v>
      </c>
      <c r="I24" s="563">
        <f>'Prof''l PeerLimit'!C23</f>
        <v>54694</v>
      </c>
      <c r="J24" s="570">
        <f>H24/I24</f>
        <v>0.91275825501883212</v>
      </c>
      <c r="K24" s="563">
        <f>I24-H24</f>
        <v>4771.5999999999985</v>
      </c>
      <c r="L24" s="570">
        <f>K24/I24</f>
        <v>8.7241744981167921E-2</v>
      </c>
    </row>
    <row r="25" spans="1:12" ht="14.1" customHeight="1">
      <c r="A25" s="575"/>
      <c r="B25" s="572"/>
      <c r="C25" s="563"/>
      <c r="D25" s="570"/>
      <c r="E25" s="563"/>
      <c r="F25" s="570"/>
      <c r="G25" s="570"/>
      <c r="H25" s="572"/>
      <c r="I25" s="563"/>
      <c r="J25" s="570"/>
      <c r="K25" s="570"/>
      <c r="L25" s="570"/>
    </row>
    <row r="26" spans="1:12" ht="14.1" customHeight="1">
      <c r="A26" s="564" t="s">
        <v>214</v>
      </c>
      <c r="B26" s="586"/>
      <c r="C26" s="563"/>
      <c r="D26" s="570"/>
      <c r="E26" s="563"/>
      <c r="F26" s="570"/>
      <c r="G26" s="570"/>
      <c r="H26" s="586"/>
      <c r="I26" s="563"/>
      <c r="J26" s="570"/>
      <c r="K26" s="570"/>
      <c r="L26" s="570"/>
    </row>
    <row r="27" spans="1:12" ht="14.1" customHeight="1">
      <c r="A27" s="575" t="s">
        <v>58</v>
      </c>
      <c r="B27" s="586">
        <v>19022.2</v>
      </c>
      <c r="C27" s="563">
        <f>'Prof''l PeerLimit'!$B$26</f>
        <v>27457</v>
      </c>
      <c r="D27" s="570">
        <f>B27/C27</f>
        <v>0.69279965036238489</v>
      </c>
      <c r="E27" s="563">
        <f>C27-B27</f>
        <v>8434.7999999999993</v>
      </c>
      <c r="F27" s="570">
        <f>E27/C27</f>
        <v>0.30720034963761517</v>
      </c>
      <c r="G27" s="570"/>
      <c r="H27" s="586">
        <v>36997.199999999997</v>
      </c>
      <c r="I27" s="563">
        <f>'Prof''l PeerLimit'!$C$26</f>
        <v>40942</v>
      </c>
      <c r="J27" s="570">
        <f>H27/I27</f>
        <v>0.90364906453031113</v>
      </c>
      <c r="K27" s="563">
        <f>I27-H27</f>
        <v>3944.8000000000029</v>
      </c>
      <c r="L27" s="570">
        <f>K27/I27</f>
        <v>9.6350935469688898E-2</v>
      </c>
    </row>
    <row r="28" spans="1:12" ht="14.1" customHeight="1">
      <c r="A28" s="578" t="s">
        <v>201</v>
      </c>
      <c r="B28" s="586" t="s">
        <v>202</v>
      </c>
      <c r="C28" s="563"/>
      <c r="D28" s="563"/>
      <c r="E28" s="563"/>
      <c r="F28" s="563"/>
      <c r="G28" s="563"/>
      <c r="H28" s="586"/>
      <c r="I28" s="563"/>
      <c r="J28" s="563"/>
      <c r="K28" s="563"/>
      <c r="L28" s="563"/>
    </row>
    <row r="29" spans="1:12" ht="14.1" customHeight="1">
      <c r="A29" s="575"/>
      <c r="B29" s="586"/>
      <c r="C29" s="563"/>
      <c r="D29" s="570"/>
      <c r="E29" s="563"/>
      <c r="F29" s="570"/>
      <c r="G29" s="570"/>
      <c r="H29" s="586"/>
      <c r="I29" s="563"/>
      <c r="J29" s="570"/>
      <c r="K29" s="570"/>
      <c r="L29" s="570"/>
    </row>
    <row r="30" spans="1:12">
      <c r="A30" s="564" t="s">
        <v>97</v>
      </c>
      <c r="B30" s="572"/>
      <c r="C30" s="563"/>
      <c r="D30" s="570"/>
      <c r="E30" s="563"/>
      <c r="F30" s="570"/>
      <c r="G30" s="570"/>
      <c r="H30" s="572"/>
      <c r="I30" s="563"/>
      <c r="J30" s="570"/>
      <c r="K30" s="570"/>
      <c r="L30" s="570"/>
    </row>
    <row r="31" spans="1:12">
      <c r="A31" s="575" t="s">
        <v>188</v>
      </c>
      <c r="B31" s="586">
        <v>8820</v>
      </c>
      <c r="C31" s="563">
        <f>'Prof''l PeerLimit'!B29</f>
        <v>13743</v>
      </c>
      <c r="D31" s="570">
        <f>B31/C31</f>
        <v>0.64178127046496403</v>
      </c>
      <c r="E31" s="563">
        <f>C31-B31</f>
        <v>4923</v>
      </c>
      <c r="F31" s="570">
        <f>E31/C31</f>
        <v>0.35821872953503603</v>
      </c>
      <c r="G31" s="570"/>
      <c r="H31" s="586">
        <v>14460</v>
      </c>
      <c r="I31" s="563">
        <f>'Prof''l PeerLimit'!C29</f>
        <v>17030</v>
      </c>
      <c r="J31" s="570">
        <f>H31/I31</f>
        <v>0.84908984145625366</v>
      </c>
      <c r="K31" s="563">
        <f>I31-H31</f>
        <v>2570</v>
      </c>
      <c r="L31" s="570">
        <f>K31/I31</f>
        <v>0.15091015854374634</v>
      </c>
    </row>
    <row r="32" spans="1:12">
      <c r="A32" s="575"/>
      <c r="B32" s="586"/>
      <c r="C32" s="563"/>
      <c r="D32" s="570"/>
      <c r="E32" s="563"/>
      <c r="F32" s="570"/>
      <c r="G32" s="570"/>
      <c r="H32" s="586"/>
      <c r="I32" s="563"/>
      <c r="J32" s="570"/>
      <c r="K32" s="563"/>
      <c r="L32" s="570"/>
    </row>
    <row r="33" spans="1:12" ht="14.1" customHeight="1">
      <c r="A33" s="564" t="s">
        <v>100</v>
      </c>
      <c r="B33" s="586"/>
      <c r="C33" s="563"/>
      <c r="D33" s="570"/>
      <c r="E33" s="563"/>
      <c r="F33" s="570"/>
      <c r="G33" s="570"/>
      <c r="H33" s="586"/>
      <c r="I33" s="563"/>
      <c r="J33" s="570"/>
      <c r="K33" s="570"/>
      <c r="L33" s="570"/>
    </row>
    <row r="34" spans="1:12">
      <c r="A34" s="583" t="s">
        <v>181</v>
      </c>
      <c r="B34" s="586">
        <v>7920</v>
      </c>
      <c r="C34" s="563">
        <f>'Prof''l PeerLimit'!$B$32</f>
        <v>13382</v>
      </c>
      <c r="D34" s="570">
        <f>B34/C34</f>
        <v>0.59183978478553279</v>
      </c>
      <c r="E34" s="563">
        <f>C34-B34</f>
        <v>5462</v>
      </c>
      <c r="F34" s="570">
        <f>E34/C34</f>
        <v>0.40816021521446721</v>
      </c>
      <c r="G34" s="570"/>
      <c r="H34" s="586">
        <v>14400</v>
      </c>
      <c r="I34" s="563">
        <f>'Prof''l PeerLimit'!$C$32</f>
        <v>23447</v>
      </c>
      <c r="J34" s="570">
        <f>H34/I34</f>
        <v>0.61415106410201736</v>
      </c>
      <c r="K34" s="563">
        <f>I34-H34</f>
        <v>9047</v>
      </c>
      <c r="L34" s="570">
        <f>K34/I34</f>
        <v>0.38584893589798269</v>
      </c>
    </row>
    <row r="35" spans="1:12" ht="14.1" customHeight="1">
      <c r="A35" s="575" t="s">
        <v>50</v>
      </c>
      <c r="B35" s="586">
        <v>20560</v>
      </c>
      <c r="C35" s="563">
        <f>'Prof''l PeerLimit'!$B$33</f>
        <v>24173</v>
      </c>
      <c r="D35" s="570">
        <f>B35/C35</f>
        <v>0.85053572167294089</v>
      </c>
      <c r="E35" s="563">
        <f>C35-B35</f>
        <v>3613</v>
      </c>
      <c r="F35" s="570">
        <f>E35/C35</f>
        <v>0.14946427832705911</v>
      </c>
      <c r="G35" s="570"/>
      <c r="H35" s="586">
        <v>34192</v>
      </c>
      <c r="I35" s="563">
        <f>'Prof''l PeerLimit'!$C$33</f>
        <v>37033</v>
      </c>
      <c r="J35" s="570">
        <f>H35/I35</f>
        <v>0.92328463802554483</v>
      </c>
      <c r="K35" s="563">
        <f>I35-H35</f>
        <v>2841</v>
      </c>
      <c r="L35" s="570">
        <f>K35/I35</f>
        <v>7.6715361974455221E-2</v>
      </c>
    </row>
    <row r="36" spans="1:12" ht="14.1" customHeight="1">
      <c r="A36" s="575"/>
      <c r="B36" s="586"/>
      <c r="C36" s="563"/>
      <c r="D36" s="570"/>
      <c r="E36" s="563"/>
      <c r="F36" s="570"/>
      <c r="G36" s="570"/>
      <c r="H36" s="586"/>
      <c r="I36" s="563"/>
      <c r="J36" s="570"/>
      <c r="K36" s="570"/>
      <c r="L36" s="570"/>
    </row>
    <row r="37" spans="1:12" ht="14.1" customHeight="1">
      <c r="A37" s="564" t="s">
        <v>102</v>
      </c>
      <c r="B37" s="572"/>
      <c r="C37" s="563"/>
      <c r="D37" s="570"/>
      <c r="E37" s="563"/>
      <c r="F37" s="570"/>
      <c r="G37" s="570"/>
      <c r="H37" s="572"/>
      <c r="I37" s="563"/>
      <c r="J37" s="570"/>
      <c r="K37" s="570"/>
      <c r="L37" s="570"/>
    </row>
    <row r="38" spans="1:12" ht="14.1" customHeight="1">
      <c r="A38" s="557" t="s">
        <v>187</v>
      </c>
      <c r="B38" s="586">
        <v>12742.11</v>
      </c>
      <c r="C38" s="563">
        <f>'Prof''l PeerLimit'!$B$36</f>
        <v>16513</v>
      </c>
      <c r="D38" s="570">
        <f>B38/C38</f>
        <v>0.77164113122994005</v>
      </c>
      <c r="E38" s="563">
        <f>C38-B38</f>
        <v>3770.8899999999994</v>
      </c>
      <c r="F38" s="570">
        <f>E38/C38</f>
        <v>0.22835886877005993</v>
      </c>
      <c r="G38" s="570"/>
      <c r="H38" s="586">
        <v>28249.02</v>
      </c>
      <c r="I38" s="563">
        <f>'Prof''l PeerLimit'!$C$36</f>
        <v>32260</v>
      </c>
      <c r="J38" s="570">
        <f>H38/I38</f>
        <v>0.87566707997520155</v>
      </c>
      <c r="K38" s="563">
        <f>I38-H38</f>
        <v>4010.9799999999996</v>
      </c>
      <c r="L38" s="570">
        <f>K38/I38</f>
        <v>0.1243329200247985</v>
      </c>
    </row>
    <row r="39" spans="1:12" ht="14.1" customHeight="1">
      <c r="A39"/>
      <c r="B39"/>
      <c r="C39"/>
      <c r="D39"/>
      <c r="E39"/>
      <c r="F39"/>
      <c r="G39"/>
      <c r="H39"/>
      <c r="I39"/>
      <c r="J39"/>
      <c r="K39"/>
      <c r="L39"/>
    </row>
    <row r="41" spans="1:12">
      <c r="B41" s="794"/>
      <c r="C41" s="794"/>
    </row>
    <row r="42" spans="1:12">
      <c r="B42" s="574"/>
      <c r="C42" s="573"/>
    </row>
    <row r="43" spans="1:12">
      <c r="B43" s="559"/>
      <c r="C43" s="566"/>
    </row>
    <row r="44" spans="1:12">
      <c r="B44" s="559"/>
      <c r="C44" s="566"/>
    </row>
    <row r="45" spans="1:12">
      <c r="B45" s="559"/>
      <c r="C45" s="566"/>
    </row>
    <row r="46" spans="1:12">
      <c r="B46" s="559"/>
      <c r="C46" s="566"/>
    </row>
    <row r="47" spans="1:12">
      <c r="B47" s="559"/>
      <c r="C47" s="566"/>
    </row>
    <row r="48" spans="1:12">
      <c r="A48" s="560"/>
      <c r="B48" s="582"/>
      <c r="C48" s="558"/>
    </row>
    <row r="54" spans="1:2">
      <c r="A54" s="581" t="s">
        <v>25</v>
      </c>
      <c r="B54" s="559" t="s">
        <v>25</v>
      </c>
    </row>
    <row r="55" spans="1:2">
      <c r="A55" s="581" t="s">
        <v>25</v>
      </c>
      <c r="B55" s="559" t="s">
        <v>25</v>
      </c>
    </row>
    <row r="56" spans="1:2">
      <c r="B56" s="559" t="s">
        <v>25</v>
      </c>
    </row>
  </sheetData>
  <mergeCells count="7">
    <mergeCell ref="B41:C41"/>
    <mergeCell ref="A1:L1"/>
    <mergeCell ref="A2:L2"/>
    <mergeCell ref="A3:L3"/>
    <mergeCell ref="A5:A6"/>
    <mergeCell ref="H5:L5"/>
    <mergeCell ref="B5:F5"/>
  </mergeCells>
  <phoneticPr fontId="16" type="noConversion"/>
  <printOptions horizontalCentered="1"/>
  <pageMargins left="0.5" right="0.5" top="0.5" bottom="0.5" header="0.5" footer="0.5"/>
  <pageSetup orientation="landscape" r:id="rId1"/>
  <headerFooter alignWithMargins="0">
    <oddHeader>&amp;R&amp;"Times New Roman,Italic"Professional</oddHeader>
    <oddFooter>&amp;L&amp;"Times New Roman,Italic"&amp;8&amp;D&amp;R&amp;"Times New Roman,Italic"&amp;8&amp;F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Research</vt:lpstr>
      <vt:lpstr>Regional</vt:lpstr>
      <vt:lpstr>UCO</vt:lpstr>
      <vt:lpstr>USAO</vt:lpstr>
      <vt:lpstr> Comm Coll</vt:lpstr>
      <vt:lpstr>Grad Research</vt:lpstr>
      <vt:lpstr>Grad Regional</vt:lpstr>
      <vt:lpstr>Grad UCO</vt:lpstr>
      <vt:lpstr>Professional</vt:lpstr>
      <vt:lpstr>Flat-Rate</vt:lpstr>
      <vt:lpstr>Narrative</vt:lpstr>
      <vt:lpstr>Timeline</vt:lpstr>
      <vt:lpstr>UnderGrad&amp;GradPeerLimits</vt:lpstr>
      <vt:lpstr>Prof'l PeerLimit</vt:lpstr>
      <vt:lpstr>LegisLimitComp-Undergrad</vt:lpstr>
      <vt:lpstr>LegisLimitComp-Grad</vt:lpstr>
      <vt:lpstr>LegisLimitComp-Prof</vt:lpstr>
      <vt:lpstr>' Comm Coll'!Print_Area</vt:lpstr>
      <vt:lpstr>'Flat-Rate'!Print_Area</vt:lpstr>
      <vt:lpstr>'Grad Regional'!Print_Area</vt:lpstr>
      <vt:lpstr>'Grad Research'!Print_Area</vt:lpstr>
      <vt:lpstr>'Grad UCO'!Print_Area</vt:lpstr>
      <vt:lpstr>'LegisLimitComp-Grad'!Print_Area</vt:lpstr>
      <vt:lpstr>'LegisLimitComp-Prof'!Print_Area</vt:lpstr>
      <vt:lpstr>'LegisLimitComp-Undergrad'!Print_Area</vt:lpstr>
      <vt:lpstr>Narrative!Print_Area</vt:lpstr>
      <vt:lpstr>Professional!Print_Area</vt:lpstr>
      <vt:lpstr>'Prof''l PeerLimit'!Print_Area</vt:lpstr>
      <vt:lpstr>Regional!Print_Area</vt:lpstr>
      <vt:lpstr>Research!Print_Area</vt:lpstr>
      <vt:lpstr>Timeline!Print_Area</vt:lpstr>
      <vt:lpstr>UCO!Print_Area</vt:lpstr>
      <vt:lpstr>'UnderGrad&amp;GradPeerLimits'!Print_Area</vt:lpstr>
      <vt:lpstr>USAO!Print_Area</vt:lpstr>
      <vt:lpstr>'LegisLimitComp-Undergrad'!Print_Titles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Bellingar, Jared</cp:lastModifiedBy>
  <cp:lastPrinted>2017-03-08T21:00:54Z</cp:lastPrinted>
  <dcterms:created xsi:type="dcterms:W3CDTF">2003-05-07T19:58:22Z</dcterms:created>
  <dcterms:modified xsi:type="dcterms:W3CDTF">2019-04-03T15:07:32Z</dcterms:modified>
</cp:coreProperties>
</file>