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omments10.xml" ContentType="application/vnd.openxmlformats-officedocument.spreadsheetml.comments+xml"/>
  <Override PartName="/xl/drawings/drawing13.xml" ContentType="application/vnd.openxmlformats-officedocument.drawing+xml"/>
  <Override PartName="/xl/comments11.xml" ContentType="application/vnd.openxmlformats-officedocument.spreadsheetml.comments+xml"/>
  <Override PartName="/xl/drawings/drawing14.xml" ContentType="application/vnd.openxmlformats-officedocument.drawing+xml"/>
  <Override PartName="/xl/drawings/drawing15.xml" ContentType="application/vnd.openxmlformats-officedocument.drawing+xml"/>
  <Override PartName="/xl/comments12.xml" ContentType="application/vnd.openxmlformats-officedocument.spreadsheetml.comments+xml"/>
  <Override PartName="/xl/drawings/drawing16.xml" ContentType="application/vnd.openxmlformats-officedocument.drawing+xml"/>
  <Override PartName="/xl/comments13.xml" ContentType="application/vnd.openxmlformats-officedocument.spreadsheetml.comments+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omments1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2"/>
  <workbookPr codeName="ThisWorkbook"/>
  <mc:AlternateContent xmlns:mc="http://schemas.openxmlformats.org/markup-compatibility/2006">
    <mc:Choice Requires="x15">
      <x15ac:absPath xmlns:x15ac="http://schemas.microsoft.com/office/spreadsheetml/2010/11/ac" url="W:\1 - Budget SRA3 - All Years\Budget SRA3 FY2024\"/>
    </mc:Choice>
  </mc:AlternateContent>
  <xr:revisionPtr revIDLastSave="0" documentId="13_ncr:1_{A8C9EECA-4611-4841-A023-4E971A95082A}" xr6:coauthVersionLast="36" xr6:coauthVersionMax="36" xr10:uidLastSave="{00000000-0000-0000-0000-000000000000}"/>
  <bookViews>
    <workbookView xWindow="4212" yWindow="132" windowWidth="11700" windowHeight="6420" firstSheet="5" activeTab="5" xr2:uid="{00000000-000D-0000-FFFF-FFFF00000000}"/>
  </bookViews>
  <sheets>
    <sheet name="Q&amp;A" sheetId="71" state="hidden" r:id="rId1"/>
    <sheet name="Instructions FY2013" sheetId="68" state="hidden" r:id="rId2"/>
    <sheet name="Changes in FY12" sheetId="57" state="hidden" r:id="rId3"/>
    <sheet name="Changes in FY13" sheetId="81" state="hidden" r:id="rId4"/>
    <sheet name="Notes for Mike FY13 &amp; 14" sheetId="72" state="hidden" r:id="rId5"/>
    <sheet name="Instructions FY24" sheetId="80" r:id="rId6"/>
    <sheet name="Schedule I Info % Calc" sheetId="31" r:id="rId7"/>
    <sheet name="Schedule I - Example" sheetId="69" r:id="rId8"/>
    <sheet name="Schedule I  " sheetId="67" r:id="rId9"/>
    <sheet name="Sch I-a" sheetId="2" r:id="rId10"/>
    <sheet name="Sch I-b" sheetId="3" r:id="rId11"/>
    <sheet name="Sch II &amp; II-1" sheetId="37" r:id="rId12"/>
    <sheet name="Sch II-aa" sheetId="79" state="hidden" r:id="rId13"/>
    <sheet name="CIP 2010 Codes" sheetId="74" r:id="rId14"/>
    <sheet name=" Sch II-a" sheetId="17" r:id="rId15"/>
    <sheet name="Sch II-b" sheetId="46" r:id="rId16"/>
    <sheet name="Sch II Change DRAFT 7-6-10" sheetId="73" state="hidden" r:id="rId17"/>
    <sheet name="Sch III Example" sheetId="77" r:id="rId18"/>
    <sheet name="Sch III " sheetId="21" r:id="rId19"/>
    <sheet name="Sch IV Mand Costs " sheetId="38" state="hidden" r:id="rId20"/>
    <sheet name="Sch IV Mand Costs" sheetId="52" r:id="rId21"/>
    <sheet name="Sch V Waivers" sheetId="39" r:id="rId22"/>
    <sheet name="Sch VI " sheetId="34" r:id="rId23"/>
    <sheet name="Sch VI-A Example" sheetId="76" r:id="rId24"/>
    <sheet name="Sch VI-A" sheetId="75" r:id="rId25"/>
    <sheet name="Sch VII Example FY12" sheetId="56" state="hidden" r:id="rId26"/>
    <sheet name="Sch VIII (3)" sheetId="62" state="hidden" r:id="rId27"/>
    <sheet name="Sch VIII" sheetId="42" state="hidden" r:id="rId28"/>
    <sheet name="Sch VIII Chg 1-  FY11" sheetId="53" state="hidden" r:id="rId29"/>
    <sheet name="VIII - Revised Sources Uses - 2" sheetId="43" state="hidden" r:id="rId30"/>
    <sheet name="Sch VIII Chg 2 - FY11" sheetId="55" state="hidden" r:id="rId31"/>
    <sheet name="Sch VII " sheetId="70" state="hidden" r:id="rId32"/>
    <sheet name="Sch XI Legislative Support" sheetId="48" r:id="rId33"/>
    <sheet name="For OSRHE use only Sch I" sheetId="64" r:id="rId34"/>
    <sheet name="Sch VIII Eliminated" sheetId="82" state="hidden" r:id="rId35"/>
    <sheet name="IX - Reallocation of Funds Not " sheetId="44" state="hidden" r:id="rId36"/>
    <sheet name="Sch X Guaranteed Tuition " sheetId="49" state="hidden" r:id="rId37"/>
  </sheets>
  <externalReferences>
    <externalReference r:id="rId38"/>
    <externalReference r:id="rId39"/>
    <externalReference r:id="rId40"/>
    <externalReference r:id="rId41"/>
  </externalReferences>
  <definedNames>
    <definedName name="Courses_and_FTE" localSheetId="3">#REF!</definedName>
    <definedName name="Courses_and_FTE" localSheetId="8">#REF!</definedName>
    <definedName name="Courses_and_FTE" localSheetId="7">#REF!</definedName>
    <definedName name="Courses_and_FTE">#REF!</definedName>
    <definedName name="Institution_Name" localSheetId="8">'Schedule I  '!$A$6</definedName>
    <definedName name="Institution_Name" localSheetId="7">'Schedule I - Example'!$A$6</definedName>
    <definedName name="Institution_Name">'[1]Sch I'!$A$6</definedName>
    <definedName name="Mandatory_Sorted" localSheetId="3">'[2]Mand Sum'!#REF!</definedName>
    <definedName name="Mandatory_Sorted" localSheetId="8">'[2]Mand Sum'!#REF!</definedName>
    <definedName name="Mandatory_Sorted" localSheetId="7">'[2]Mand Sum'!#REF!</definedName>
    <definedName name="Mandatory_Sorted">'[2]Mand Sum'!#REF!</definedName>
    <definedName name="OLE_LINK3" localSheetId="22">'Sch VI '!#REF!</definedName>
    <definedName name="Page_1" localSheetId="3">#REF!</definedName>
    <definedName name="Page_1" localSheetId="35">#REF!</definedName>
    <definedName name="Page_1" localSheetId="11">#REF!</definedName>
    <definedName name="Page_1" localSheetId="12">#REF!</definedName>
    <definedName name="Page_1" localSheetId="15">#REF!</definedName>
    <definedName name="Page_1" localSheetId="20">#REF!</definedName>
    <definedName name="Page_1" localSheetId="19">#REF!</definedName>
    <definedName name="Page_1" localSheetId="21">#REF!</definedName>
    <definedName name="Page_1" localSheetId="31">#REF!</definedName>
    <definedName name="Page_1" localSheetId="25">#REF!</definedName>
    <definedName name="Page_1" localSheetId="27">#REF!</definedName>
    <definedName name="Page_1" localSheetId="26">#REF!</definedName>
    <definedName name="Page_1" localSheetId="28">#REF!</definedName>
    <definedName name="Page_1" localSheetId="30">#REF!</definedName>
    <definedName name="Page_1" localSheetId="29">#REF!</definedName>
    <definedName name="Page_1">#REF!</definedName>
    <definedName name="_xlnm.Print_Area" localSheetId="14">' Sch II-a'!$A$1:$D$53</definedName>
    <definedName name="_xlnm.Print_Area" localSheetId="1">'Instructions FY2013'!$A$1:$A$109</definedName>
    <definedName name="_xlnm.Print_Area" localSheetId="5">'Instructions FY24'!$A$1:$A$90</definedName>
    <definedName name="_xlnm.Print_Area" localSheetId="35">'IX - Reallocation of Funds Not '!$A$1:$D$50</definedName>
    <definedName name="_xlnm.Print_Area" localSheetId="9">'Sch I-a'!$A$1:$E$24</definedName>
    <definedName name="_xlnm.Print_Area" localSheetId="10">'Sch I-b'!$A$1:$E$80</definedName>
    <definedName name="_xlnm.Print_Area" localSheetId="11">'Sch II &amp; II-1'!$A$1:$E$65</definedName>
    <definedName name="_xlnm.Print_Area" localSheetId="12">'Sch II-aa'!$A$1:$E$31</definedName>
    <definedName name="_xlnm.Print_Area" localSheetId="15">'Sch II-b'!$A$1:$J$25</definedName>
    <definedName name="_xlnm.Print_Area" localSheetId="18">'Sch III '!$A$1:$G$33</definedName>
    <definedName name="_xlnm.Print_Area" localSheetId="17">'Sch III Example'!$A$1:$G$32</definedName>
    <definedName name="_xlnm.Print_Area" localSheetId="20">'Sch IV Mand Costs'!$A$1:$G$95</definedName>
    <definedName name="_xlnm.Print_Area" localSheetId="19">'Sch IV Mand Costs '!$A$1:$G$81</definedName>
    <definedName name="_xlnm.Print_Area" localSheetId="21">'Sch V Waivers'!$A$1:$E$21</definedName>
    <definedName name="_xlnm.Print_Area" localSheetId="24">'Sch VI-A'!$A$1:$E$34</definedName>
    <definedName name="_xlnm.Print_Area" localSheetId="31">'Sch VII '!$A$1:$J$79</definedName>
    <definedName name="_xlnm.Print_Area" localSheetId="25">'Sch VII Example FY12'!$A$1:$J$76</definedName>
    <definedName name="_xlnm.Print_Area" localSheetId="27" xml:space="preserve">          'Sch VIII'!$A$1:$J$75</definedName>
    <definedName name="_xlnm.Print_Area" localSheetId="26">'Sch VIII (3)'!$A$1:$J$76</definedName>
    <definedName name="_xlnm.Print_Area" localSheetId="28" xml:space="preserve">          'Sch VIII Chg 1-  FY11'!$A$1:$J$82</definedName>
    <definedName name="_xlnm.Print_Area" localSheetId="30" xml:space="preserve">          'Sch VIII Chg 2 - FY11'!$A$1:$J$75</definedName>
    <definedName name="_xlnm.Print_Area" localSheetId="36">'Sch X Guaranteed Tuition '!$A$1:$L$33</definedName>
    <definedName name="_xlnm.Print_Area" localSheetId="32">'Sch XI Legislative Support'!$A$1:$B$25</definedName>
    <definedName name="_xlnm.Print_Area" localSheetId="8">'Schedule I  '!$A$1:$F$55</definedName>
    <definedName name="_xlnm.Print_Area" localSheetId="7">'Schedule I - Example'!$A$1:$F$55</definedName>
    <definedName name="_xlnm.Print_Area" localSheetId="29">'VIII - Revised Sources Uses - 2'!$A$1:$J$69</definedName>
    <definedName name="Print_Sch_1_Part_2" localSheetId="7">'Schedule I - Example'!$A$59:$I$61</definedName>
    <definedName name="Print_Sch_1_Part_2">'Schedule I  '!$A$59:$I$59</definedName>
    <definedName name="Print_Sch_1a" localSheetId="8">'Schedule I  '!#REF!</definedName>
    <definedName name="Print_Sch_1a" localSheetId="7">'Schedule I - Example'!#REF!</definedName>
    <definedName name="Print_Sch_1a">'[1]New Sch I &amp; I-a'!$A$38:$I$58</definedName>
    <definedName name="Print_Sch_I" localSheetId="8">'Schedule I  '!$A$1:$F$55</definedName>
    <definedName name="Print_Sch_I" localSheetId="7">'Schedule I - Example'!$A$1:$F$55</definedName>
    <definedName name="Print_Sch_I">'[1]New Sch I &amp; I-a'!$A$1:$K$36</definedName>
    <definedName name="_xlnm.Print_Titles" localSheetId="1">'Instructions FY2013'!$1:$3</definedName>
    <definedName name="_xlnm.Print_Titles" localSheetId="5">'Instructions FY24'!$1:$3</definedName>
    <definedName name="_xlnm.Print_Titles" localSheetId="10">'Sch I-b'!$1:$3</definedName>
    <definedName name="Range_1" localSheetId="3">#REF!</definedName>
    <definedName name="Range_1" localSheetId="8">#REF!</definedName>
    <definedName name="Range_1" localSheetId="7">#REF!</definedName>
    <definedName name="Range_1">#REF!</definedName>
    <definedName name="Range_2" localSheetId="3">#REF!</definedName>
    <definedName name="Range_2" localSheetId="8">#REF!</definedName>
    <definedName name="Range_2" localSheetId="7">#REF!</definedName>
    <definedName name="Range_2">#REF!</definedName>
  </definedNames>
  <calcPr calcId="191029"/>
</workbook>
</file>

<file path=xl/calcChain.xml><?xml version="1.0" encoding="utf-8"?>
<calcChain xmlns="http://schemas.openxmlformats.org/spreadsheetml/2006/main">
  <c r="B24" i="39" l="1"/>
  <c r="H12" i="39"/>
  <c r="H10" i="39"/>
  <c r="A31" i="39" l="1"/>
  <c r="G23" i="46"/>
  <c r="E24" i="69" l="1"/>
  <c r="E26" i="69" s="1"/>
  <c r="D24" i="69"/>
  <c r="D26" i="69" s="1"/>
  <c r="C24" i="69"/>
  <c r="C26" i="69" s="1"/>
  <c r="B24" i="69"/>
  <c r="B26" i="69" s="1"/>
  <c r="B24" i="67"/>
  <c r="B28" i="67"/>
  <c r="E24" i="67"/>
  <c r="D24" i="67"/>
  <c r="C24" i="67"/>
  <c r="BZ4" i="64" l="1"/>
  <c r="BY4" i="64"/>
  <c r="BX4" i="64"/>
  <c r="BW4" i="64"/>
  <c r="BV4" i="64"/>
  <c r="BU4" i="64"/>
  <c r="BF4" i="64"/>
  <c r="BE4" i="64"/>
  <c r="AC4" i="64"/>
  <c r="A3" i="64"/>
  <c r="BJ4" i="64"/>
  <c r="BI4" i="64"/>
  <c r="BH4" i="64"/>
  <c r="BG4" i="64"/>
  <c r="AT4" i="64"/>
  <c r="AS4" i="64"/>
  <c r="AR4" i="64"/>
  <c r="AQ4" i="64"/>
  <c r="AP4" i="64"/>
  <c r="AO4" i="64"/>
  <c r="AB4" i="64"/>
  <c r="AA4" i="64"/>
  <c r="Z4" i="64"/>
  <c r="Y4" i="64"/>
  <c r="I4" i="64"/>
  <c r="N4" i="64"/>
  <c r="M4" i="64"/>
  <c r="L4" i="64"/>
  <c r="I7" i="64"/>
  <c r="K4" i="64"/>
  <c r="J4" i="64"/>
  <c r="E26" i="67"/>
  <c r="D26" i="67"/>
  <c r="C26" i="67"/>
  <c r="B26" i="67"/>
  <c r="F14" i="67"/>
  <c r="F12" i="67"/>
  <c r="B25" i="39" l="1"/>
  <c r="B6" i="46" l="1"/>
  <c r="D7" i="64" l="1"/>
  <c r="G9" i="70" l="1"/>
  <c r="G10" i="70"/>
  <c r="G11" i="70"/>
  <c r="G12" i="70"/>
  <c r="G13" i="70"/>
  <c r="G14" i="70"/>
  <c r="G15" i="70"/>
  <c r="G16" i="70"/>
  <c r="G17" i="70"/>
  <c r="G18" i="70"/>
  <c r="G19" i="70"/>
  <c r="G20" i="70"/>
  <c r="G8" i="70"/>
  <c r="G73" i="70" l="1"/>
  <c r="G72" i="70"/>
  <c r="G71" i="70"/>
  <c r="G70" i="70"/>
  <c r="G69" i="70"/>
  <c r="G68" i="70"/>
  <c r="G67" i="70"/>
  <c r="G62" i="70"/>
  <c r="G60" i="70"/>
  <c r="G21" i="70"/>
  <c r="M37" i="52" l="1"/>
  <c r="D36" i="52" s="1"/>
  <c r="M95" i="52"/>
  <c r="D94" i="52" s="1"/>
  <c r="M87" i="52"/>
  <c r="D85" i="52" s="1"/>
  <c r="M78" i="52"/>
  <c r="D79" i="52" s="1"/>
  <c r="M69" i="52"/>
  <c r="D71" i="52" s="1"/>
  <c r="D74" i="3" l="1"/>
  <c r="E74" i="3" s="1"/>
  <c r="IF85" i="3" s="1"/>
  <c r="D73" i="3"/>
  <c r="E73" i="3" s="1"/>
  <c r="IA85" i="3" s="1"/>
  <c r="D72" i="3"/>
  <c r="E72" i="3" s="1"/>
  <c r="HV85" i="3" s="1"/>
  <c r="D71" i="3"/>
  <c r="E71" i="3" s="1"/>
  <c r="D70" i="3"/>
  <c r="E70" i="3" s="1"/>
  <c r="HG85" i="3" s="1"/>
  <c r="D69" i="3"/>
  <c r="E69" i="3" s="1"/>
  <c r="HB85" i="3" s="1"/>
  <c r="D68" i="3"/>
  <c r="E68" i="3" s="1"/>
  <c r="GW85" i="3" s="1"/>
  <c r="D67" i="3"/>
  <c r="E67" i="3" s="1"/>
  <c r="GR85" i="3" s="1"/>
  <c r="D66" i="3"/>
  <c r="E66" i="3" s="1"/>
  <c r="GM85" i="3" s="1"/>
  <c r="D65" i="3"/>
  <c r="E65" i="3" s="1"/>
  <c r="GH85" i="3" s="1"/>
  <c r="D64" i="3"/>
  <c r="E64" i="3" s="1"/>
  <c r="GC85" i="3" s="1"/>
  <c r="D62" i="3"/>
  <c r="E62" i="3" s="1"/>
  <c r="FX85" i="3" s="1"/>
  <c r="D61" i="3"/>
  <c r="E61" i="3" s="1"/>
  <c r="FS85" i="3" s="1"/>
  <c r="D60" i="3"/>
  <c r="E60" i="3" s="1"/>
  <c r="FN85" i="3" s="1"/>
  <c r="D59" i="3"/>
  <c r="E59" i="3" s="1"/>
  <c r="FI85" i="3" s="1"/>
  <c r="D58" i="3"/>
  <c r="E58" i="3" s="1"/>
  <c r="FD85" i="3" s="1"/>
  <c r="D57" i="3"/>
  <c r="E57" i="3" s="1"/>
  <c r="EY85" i="3" s="1"/>
  <c r="D56" i="3"/>
  <c r="E56" i="3" s="1"/>
  <c r="ET85" i="3" s="1"/>
  <c r="D55" i="3"/>
  <c r="E55" i="3" s="1"/>
  <c r="EO85" i="3" s="1"/>
  <c r="D54" i="3"/>
  <c r="E54" i="3" s="1"/>
  <c r="EJ85" i="3" s="1"/>
  <c r="D53" i="3"/>
  <c r="E53" i="3" s="1"/>
  <c r="EE85" i="3" s="1"/>
  <c r="D52" i="3"/>
  <c r="E52" i="3" s="1"/>
  <c r="DZ85" i="3" s="1"/>
  <c r="IC85" i="3"/>
  <c r="ID85" i="3"/>
  <c r="IE85" i="3"/>
  <c r="IB85" i="3"/>
  <c r="HX85" i="3"/>
  <c r="HY85" i="3"/>
  <c r="HZ85" i="3"/>
  <c r="HW85" i="3"/>
  <c r="HS85" i="3"/>
  <c r="HT85" i="3"/>
  <c r="HU85" i="3"/>
  <c r="HR85" i="3"/>
  <c r="HN85" i="3"/>
  <c r="HO85" i="3"/>
  <c r="HM85" i="3"/>
  <c r="HI85" i="3"/>
  <c r="HJ85" i="3"/>
  <c r="HH85" i="3"/>
  <c r="HD85" i="3"/>
  <c r="HE85" i="3"/>
  <c r="HF85" i="3"/>
  <c r="HC85" i="3"/>
  <c r="GY85" i="3"/>
  <c r="GZ85" i="3"/>
  <c r="HA85" i="3"/>
  <c r="GX85" i="3"/>
  <c r="GT85" i="3"/>
  <c r="GU85" i="3"/>
  <c r="GV85" i="3"/>
  <c r="GS85" i="3"/>
  <c r="GO85" i="3"/>
  <c r="GP85" i="3"/>
  <c r="GN85" i="3"/>
  <c r="GJ85" i="3"/>
  <c r="GK85" i="3"/>
  <c r="GL85" i="3"/>
  <c r="GI85" i="3"/>
  <c r="GE85" i="3"/>
  <c r="GF85" i="3"/>
  <c r="GG85" i="3"/>
  <c r="GD85" i="3"/>
  <c r="FZ85" i="3"/>
  <c r="GA85" i="3"/>
  <c r="GB85" i="3"/>
  <c r="FY85" i="3"/>
  <c r="FU85" i="3"/>
  <c r="FV85" i="3"/>
  <c r="FT85" i="3"/>
  <c r="FP85" i="3"/>
  <c r="FQ85" i="3"/>
  <c r="FR85" i="3"/>
  <c r="FO85" i="3"/>
  <c r="FK85" i="3"/>
  <c r="FL85" i="3"/>
  <c r="FM85" i="3"/>
  <c r="FJ85" i="3"/>
  <c r="FF85" i="3"/>
  <c r="FG85" i="3"/>
  <c r="FH85" i="3"/>
  <c r="FE85" i="3"/>
  <c r="FA85" i="3"/>
  <c r="FB85" i="3"/>
  <c r="EZ85" i="3"/>
  <c r="EV85" i="3"/>
  <c r="EW85" i="3"/>
  <c r="EX85" i="3"/>
  <c r="EU85" i="3"/>
  <c r="EQ85" i="3"/>
  <c r="ER85" i="3"/>
  <c r="ES85" i="3"/>
  <c r="EP85" i="3"/>
  <c r="EL85" i="3"/>
  <c r="EM85" i="3"/>
  <c r="EN85" i="3"/>
  <c r="EK85" i="3"/>
  <c r="EG85" i="3"/>
  <c r="EH85" i="3"/>
  <c r="EF85" i="3"/>
  <c r="EB85" i="3"/>
  <c r="EC85" i="3"/>
  <c r="ED85" i="3"/>
  <c r="EA85" i="3"/>
  <c r="DW85" i="3"/>
  <c r="DX85" i="3"/>
  <c r="DY85" i="3"/>
  <c r="DV85" i="3"/>
  <c r="DR85" i="3"/>
  <c r="DS85" i="3"/>
  <c r="DQ85" i="3"/>
  <c r="DM85" i="3"/>
  <c r="DN85" i="3"/>
  <c r="DL85" i="3"/>
  <c r="DH85" i="3"/>
  <c r="DI85" i="3"/>
  <c r="DG85" i="3"/>
  <c r="DC85" i="3"/>
  <c r="DD85" i="3"/>
  <c r="DB85" i="3"/>
  <c r="CX85" i="3"/>
  <c r="CY85" i="3"/>
  <c r="CW85" i="3"/>
  <c r="CS85" i="3"/>
  <c r="CT85" i="3"/>
  <c r="CR85" i="3"/>
  <c r="CN85" i="3"/>
  <c r="CO85" i="3"/>
  <c r="CM85" i="3"/>
  <c r="CI85" i="3"/>
  <c r="CJ85" i="3"/>
  <c r="CH85" i="3"/>
  <c r="CD85" i="3"/>
  <c r="CE85" i="3"/>
  <c r="CC85" i="3"/>
  <c r="BY85" i="3"/>
  <c r="BZ85" i="3"/>
  <c r="BX85" i="3"/>
  <c r="BT85" i="3"/>
  <c r="BU85" i="3"/>
  <c r="BS85" i="3"/>
  <c r="BO85" i="3"/>
  <c r="BP85" i="3"/>
  <c r="BN85" i="3"/>
  <c r="BJ85" i="3"/>
  <c r="BK85" i="3"/>
  <c r="BI85" i="3"/>
  <c r="BE85" i="3"/>
  <c r="BF85" i="3"/>
  <c r="BD85" i="3"/>
  <c r="AZ85" i="3"/>
  <c r="BA85" i="3"/>
  <c r="AY85" i="3"/>
  <c r="AU85" i="3"/>
  <c r="AV85" i="3"/>
  <c r="AT85" i="3"/>
  <c r="AP85" i="3"/>
  <c r="AQ85" i="3"/>
  <c r="AO85" i="3"/>
  <c r="AK85" i="3"/>
  <c r="AL85" i="3"/>
  <c r="AJ85" i="3"/>
  <c r="AG85" i="3"/>
  <c r="AF85" i="3"/>
  <c r="AE85" i="3"/>
  <c r="AA85" i="3"/>
  <c r="AB85" i="3"/>
  <c r="Z85" i="3"/>
  <c r="V85" i="3"/>
  <c r="W85" i="3"/>
  <c r="U85" i="3"/>
  <c r="Q85" i="3"/>
  <c r="R85" i="3"/>
  <c r="P85" i="3"/>
  <c r="L85" i="3"/>
  <c r="M85" i="3"/>
  <c r="K85" i="3"/>
  <c r="G85" i="3"/>
  <c r="H85" i="3"/>
  <c r="F85" i="3"/>
  <c r="B85" i="3"/>
  <c r="C85" i="3"/>
  <c r="A85" i="3"/>
  <c r="EI85" i="3" l="1"/>
  <c r="FC85" i="3"/>
  <c r="FW85" i="3"/>
  <c r="GQ85" i="3"/>
  <c r="HK85" i="3"/>
  <c r="HP85" i="3"/>
  <c r="HL85" i="3"/>
  <c r="HQ85" i="3"/>
  <c r="B6" i="75" l="1"/>
  <c r="A5" i="34"/>
  <c r="B5" i="39"/>
  <c r="C5" i="52"/>
  <c r="B5" i="21"/>
  <c r="B4" i="17"/>
  <c r="B4" i="37"/>
  <c r="B5" i="3"/>
  <c r="C4" i="2"/>
  <c r="E62" i="67" l="1"/>
  <c r="T42" i="64" s="1"/>
  <c r="D62" i="67"/>
  <c r="S42" i="64" s="1"/>
  <c r="C62" i="67"/>
  <c r="R42" i="64" s="1"/>
  <c r="B62" i="67"/>
  <c r="Q42" i="64" s="1"/>
  <c r="E61" i="67"/>
  <c r="O42" i="64" s="1"/>
  <c r="D61" i="67"/>
  <c r="N42" i="64" s="1"/>
  <c r="C61" i="67"/>
  <c r="M42" i="64" s="1"/>
  <c r="B61" i="67"/>
  <c r="L42" i="64" s="1"/>
  <c r="E60" i="67"/>
  <c r="J42" i="64" s="1"/>
  <c r="D60" i="67"/>
  <c r="I42" i="64" s="1"/>
  <c r="C60" i="67"/>
  <c r="H42" i="64" s="1"/>
  <c r="B60" i="67"/>
  <c r="G42" i="64" s="1"/>
  <c r="E59" i="67"/>
  <c r="D59" i="67"/>
  <c r="C59" i="67"/>
  <c r="B59" i="67"/>
  <c r="C58" i="69"/>
  <c r="D58" i="69"/>
  <c r="E58" i="69"/>
  <c r="C59" i="69"/>
  <c r="C62" i="69" s="1"/>
  <c r="D59" i="69"/>
  <c r="E59" i="69"/>
  <c r="C60" i="69"/>
  <c r="D60" i="69"/>
  <c r="E60" i="69"/>
  <c r="C61" i="69"/>
  <c r="D61" i="69"/>
  <c r="E61" i="69"/>
  <c r="E62" i="69" s="1"/>
  <c r="B61" i="69"/>
  <c r="B60" i="69"/>
  <c r="B59" i="69"/>
  <c r="B58" i="69"/>
  <c r="D25" i="76"/>
  <c r="D28" i="75"/>
  <c r="D62" i="69" l="1"/>
  <c r="B62" i="69"/>
  <c r="E63" i="67"/>
  <c r="Y42" i="64" s="1"/>
  <c r="E42" i="64"/>
  <c r="D63" i="67"/>
  <c r="X42" i="64" s="1"/>
  <c r="D42" i="64"/>
  <c r="C63" i="67"/>
  <c r="W42" i="64" s="1"/>
  <c r="C42" i="64"/>
  <c r="B63" i="67"/>
  <c r="V42" i="64" s="1"/>
  <c r="B42" i="64"/>
  <c r="AC39" i="21" l="1"/>
  <c r="AB39" i="21"/>
  <c r="X39" i="21"/>
  <c r="W39" i="21"/>
  <c r="T39" i="21"/>
  <c r="S39" i="21"/>
  <c r="R39" i="21"/>
  <c r="Q39" i="21"/>
  <c r="L39" i="21"/>
  <c r="K39" i="21"/>
  <c r="J39" i="21"/>
  <c r="I39" i="21"/>
  <c r="H13" i="39" l="1"/>
  <c r="H9" i="39"/>
  <c r="H11" i="39" s="1"/>
  <c r="AW29" i="2" l="1"/>
  <c r="AX29" i="2"/>
  <c r="AY29" i="2"/>
  <c r="AV29" i="2"/>
  <c r="BE29" i="2"/>
  <c r="BF29" i="2"/>
  <c r="BG29" i="2"/>
  <c r="BD29" i="2"/>
  <c r="BA29" i="2"/>
  <c r="BB29" i="2"/>
  <c r="BC29" i="2"/>
  <c r="AZ29" i="2"/>
  <c r="AS29" i="2"/>
  <c r="AT29" i="2"/>
  <c r="AU29" i="2"/>
  <c r="AR29" i="2"/>
  <c r="AO29" i="2"/>
  <c r="AP29" i="2"/>
  <c r="AQ29" i="2"/>
  <c r="AN29" i="2"/>
  <c r="AK29" i="2"/>
  <c r="AL29" i="2"/>
  <c r="AM29" i="2"/>
  <c r="AJ29" i="2"/>
  <c r="AG29" i="2"/>
  <c r="AH29" i="2"/>
  <c r="AI29" i="2"/>
  <c r="AF29" i="2"/>
  <c r="AC29" i="2"/>
  <c r="AD29" i="2"/>
  <c r="AE29" i="2"/>
  <c r="AB29" i="2"/>
  <c r="Y29" i="2"/>
  <c r="Z29" i="2"/>
  <c r="AA29" i="2"/>
  <c r="X29" i="2"/>
  <c r="U29" i="2"/>
  <c r="V29" i="2"/>
  <c r="W29" i="2"/>
  <c r="T29" i="2"/>
  <c r="Q29" i="2"/>
  <c r="R29" i="2"/>
  <c r="S29" i="2"/>
  <c r="P29" i="2"/>
  <c r="N29" i="2"/>
  <c r="O29" i="2"/>
  <c r="L29" i="2"/>
  <c r="M29" i="2"/>
  <c r="J29" i="2"/>
  <c r="K29" i="2"/>
  <c r="I29" i="2"/>
  <c r="G29" i="2"/>
  <c r="H29" i="2"/>
  <c r="F29" i="2"/>
  <c r="D29" i="2"/>
  <c r="E29" i="2"/>
  <c r="C29" i="2"/>
  <c r="B29" i="2"/>
  <c r="U37" i="2" l="1"/>
  <c r="S37" i="2"/>
  <c r="R37" i="2"/>
  <c r="Q37" i="2"/>
  <c r="O37" i="2"/>
  <c r="N37" i="2"/>
  <c r="M37" i="2"/>
  <c r="L37" i="2"/>
  <c r="K37" i="2"/>
  <c r="J37" i="2"/>
  <c r="I37" i="2"/>
  <c r="H37" i="2"/>
  <c r="G37" i="2"/>
  <c r="F37" i="2"/>
  <c r="E37" i="2"/>
  <c r="D37" i="2"/>
  <c r="C37" i="2"/>
  <c r="U36" i="2"/>
  <c r="S36" i="2"/>
  <c r="R36" i="2"/>
  <c r="Q36" i="2"/>
  <c r="O36" i="2"/>
  <c r="N36" i="2"/>
  <c r="M36" i="2"/>
  <c r="L36" i="2"/>
  <c r="K36" i="2"/>
  <c r="J36" i="2"/>
  <c r="I36" i="2"/>
  <c r="H36" i="2"/>
  <c r="G36" i="2"/>
  <c r="F36" i="2"/>
  <c r="E36" i="2"/>
  <c r="D36" i="2"/>
  <c r="C36" i="2"/>
  <c r="U35" i="2"/>
  <c r="S35" i="2"/>
  <c r="R35" i="2"/>
  <c r="Q35" i="2"/>
  <c r="O35" i="2"/>
  <c r="N35" i="2"/>
  <c r="M35" i="2"/>
  <c r="L35" i="2"/>
  <c r="K35" i="2"/>
  <c r="J35" i="2"/>
  <c r="I35" i="2"/>
  <c r="H35" i="2"/>
  <c r="F35" i="2"/>
  <c r="G35" i="2"/>
  <c r="E35" i="2"/>
  <c r="D35" i="2"/>
  <c r="C35" i="2"/>
  <c r="A62" i="37" l="1"/>
  <c r="B62" i="37"/>
  <c r="G50" i="70" l="1"/>
  <c r="G40" i="70"/>
  <c r="G29" i="70"/>
  <c r="C12" i="39"/>
  <c r="B12" i="39"/>
  <c r="I21" i="46" l="1"/>
  <c r="S28" i="70" s="1"/>
  <c r="AJ43" i="46"/>
  <c r="Z43" i="46"/>
  <c r="Q43" i="46"/>
  <c r="I43" i="46"/>
  <c r="G43" i="46"/>
  <c r="F43" i="46"/>
  <c r="D43" i="46"/>
  <c r="C43" i="46"/>
  <c r="I23" i="46"/>
  <c r="F40" i="70" s="1"/>
  <c r="I24" i="46"/>
  <c r="F50" i="70" s="1"/>
  <c r="I22" i="46"/>
  <c r="D52" i="17"/>
  <c r="C52" i="17"/>
  <c r="F29" i="70" l="1"/>
  <c r="S43" i="46"/>
  <c r="AM43" i="46"/>
  <c r="AC43" i="46"/>
  <c r="I25" i="46"/>
  <c r="AW43" i="46" s="1"/>
  <c r="S30" i="70" l="1"/>
  <c r="S29" i="70"/>
  <c r="S27" i="70"/>
  <c r="H40" i="70"/>
  <c r="I40" i="70"/>
  <c r="I29" i="70"/>
  <c r="H29" i="70"/>
  <c r="S31" i="70" l="1"/>
  <c r="B31" i="39"/>
  <c r="AK30" i="39"/>
  <c r="AJ30" i="39"/>
  <c r="Z31" i="39"/>
  <c r="Y31" i="39"/>
  <c r="V31" i="39"/>
  <c r="U31" i="39"/>
  <c r="R31" i="39"/>
  <c r="Q31" i="39"/>
  <c r="N31" i="39"/>
  <c r="M31" i="39"/>
  <c r="J31" i="39"/>
  <c r="I31" i="39"/>
  <c r="F31" i="39"/>
  <c r="E31" i="39"/>
  <c r="AG38" i="77"/>
  <c r="AF38" i="77"/>
  <c r="AE38" i="77"/>
  <c r="AD38" i="77"/>
  <c r="AE39" i="77"/>
  <c r="AD39" i="77"/>
  <c r="AC38" i="77"/>
  <c r="AB38" i="77"/>
  <c r="X38" i="77"/>
  <c r="W38" i="77"/>
  <c r="R38" i="77"/>
  <c r="S38" i="77"/>
  <c r="T38" i="77"/>
  <c r="Q38" i="77"/>
  <c r="N38" i="77"/>
  <c r="O38" i="77"/>
  <c r="P38" i="77"/>
  <c r="M38" i="77"/>
  <c r="L38" i="77"/>
  <c r="K38" i="77"/>
  <c r="J38" i="77"/>
  <c r="I38" i="77"/>
  <c r="L13" i="64" l="1"/>
  <c r="I13" i="64"/>
  <c r="F13" i="64"/>
  <c r="C13" i="64"/>
  <c r="E94" i="52"/>
  <c r="E93" i="52"/>
  <c r="E92" i="52"/>
  <c r="E91" i="52"/>
  <c r="E90" i="52"/>
  <c r="E89" i="52"/>
  <c r="I62" i="52"/>
  <c r="J62" i="52" s="1"/>
  <c r="I61" i="52"/>
  <c r="J61" i="52" s="1"/>
  <c r="I60" i="52"/>
  <c r="J60" i="52" s="1"/>
  <c r="I39" i="52"/>
  <c r="J39" i="52" s="1"/>
  <c r="I37" i="52"/>
  <c r="D95" i="52"/>
  <c r="D30" i="52" s="1"/>
  <c r="I31" i="52" s="1"/>
  <c r="C95" i="52" l="1"/>
  <c r="C28" i="67"/>
  <c r="E23" i="64" s="1"/>
  <c r="C29" i="67"/>
  <c r="H17" i="64" s="1"/>
  <c r="D28" i="67"/>
  <c r="H23" i="64" s="1"/>
  <c r="D29" i="67"/>
  <c r="I23" i="64" s="1"/>
  <c r="E28" i="67"/>
  <c r="K23" i="64" s="1"/>
  <c r="E29" i="67"/>
  <c r="J17" i="64" s="1"/>
  <c r="BX7" i="64"/>
  <c r="F25" i="67"/>
  <c r="B23" i="64"/>
  <c r="B29" i="67"/>
  <c r="C23" i="64" s="1"/>
  <c r="A28" i="79"/>
  <c r="AE36" i="79" s="1"/>
  <c r="B28" i="79"/>
  <c r="C9" i="79"/>
  <c r="C36" i="79" s="1"/>
  <c r="C12" i="79"/>
  <c r="C15" i="79"/>
  <c r="C19" i="79"/>
  <c r="C22" i="79"/>
  <c r="C25" i="79"/>
  <c r="C28" i="79"/>
  <c r="A36" i="79"/>
  <c r="B36" i="79"/>
  <c r="D36" i="79"/>
  <c r="E36" i="79"/>
  <c r="F36" i="79"/>
  <c r="G36" i="79"/>
  <c r="H36" i="79"/>
  <c r="I36" i="79"/>
  <c r="J36" i="79"/>
  <c r="K36" i="79"/>
  <c r="L36" i="79"/>
  <c r="M36" i="79"/>
  <c r="N36" i="79"/>
  <c r="O36" i="79"/>
  <c r="P36" i="79"/>
  <c r="Q36" i="79"/>
  <c r="R36" i="79"/>
  <c r="S36" i="79"/>
  <c r="T36" i="79"/>
  <c r="U36" i="79"/>
  <c r="V36" i="79"/>
  <c r="W36" i="79"/>
  <c r="X36" i="79"/>
  <c r="Y36" i="79"/>
  <c r="Z36" i="79"/>
  <c r="AA36" i="79"/>
  <c r="AB36" i="79"/>
  <c r="AC36" i="79"/>
  <c r="AD36" i="79"/>
  <c r="AF36" i="79"/>
  <c r="AG36" i="79"/>
  <c r="AH36" i="79"/>
  <c r="AI36" i="79"/>
  <c r="F10" i="67"/>
  <c r="BT7" i="64" s="1"/>
  <c r="BE7" i="64"/>
  <c r="BF7" i="64"/>
  <c r="BG7" i="64"/>
  <c r="BH7" i="64"/>
  <c r="BI7" i="64"/>
  <c r="BJ7" i="64"/>
  <c r="AO7" i="64"/>
  <c r="AP7" i="64"/>
  <c r="AQ7" i="64"/>
  <c r="AR7" i="64"/>
  <c r="AS7" i="64"/>
  <c r="AT7" i="64"/>
  <c r="Y7" i="64"/>
  <c r="Z7" i="64"/>
  <c r="AA7" i="64"/>
  <c r="AB7" i="64"/>
  <c r="AC7" i="64"/>
  <c r="AD7" i="64"/>
  <c r="J7" i="64"/>
  <c r="K7" i="64"/>
  <c r="L7" i="64"/>
  <c r="M7" i="64"/>
  <c r="N7" i="64"/>
  <c r="E28" i="69"/>
  <c r="D28" i="69"/>
  <c r="C28" i="69"/>
  <c r="B28" i="69"/>
  <c r="E29" i="69"/>
  <c r="E30" i="69" s="1"/>
  <c r="D29" i="69"/>
  <c r="C29" i="69"/>
  <c r="C30" i="69" s="1"/>
  <c r="B29" i="69"/>
  <c r="B30" i="69" s="1"/>
  <c r="G56" i="70"/>
  <c r="I48" i="56"/>
  <c r="I39" i="56"/>
  <c r="I29" i="56"/>
  <c r="H47" i="56"/>
  <c r="H38" i="56"/>
  <c r="H28" i="56"/>
  <c r="I9" i="70"/>
  <c r="I9" i="56"/>
  <c r="I10" i="56"/>
  <c r="I10" i="62" s="1"/>
  <c r="I11" i="56"/>
  <c r="I12" i="56"/>
  <c r="I13" i="56"/>
  <c r="I14" i="56"/>
  <c r="I14" i="62" s="1"/>
  <c r="I15" i="56"/>
  <c r="I16" i="56"/>
  <c r="I17" i="56"/>
  <c r="I18" i="56"/>
  <c r="I18" i="62" s="1"/>
  <c r="I19" i="56"/>
  <c r="I20" i="56"/>
  <c r="I21" i="56"/>
  <c r="E77" i="52"/>
  <c r="E79" i="52"/>
  <c r="E84" i="52"/>
  <c r="E85" i="52"/>
  <c r="B15" i="77"/>
  <c r="B18" i="77" s="1"/>
  <c r="Q40" i="77" s="1"/>
  <c r="C15" i="77"/>
  <c r="D15" i="77"/>
  <c r="E15" i="77"/>
  <c r="E18" i="77" s="1"/>
  <c r="F15" i="77"/>
  <c r="F18" i="77" s="1"/>
  <c r="W40" i="77" s="1"/>
  <c r="G15" i="77"/>
  <c r="C18" i="77"/>
  <c r="D18" i="77"/>
  <c r="G18" i="77"/>
  <c r="D24" i="77" s="1"/>
  <c r="D31" i="77"/>
  <c r="D32" i="77"/>
  <c r="A38" i="77"/>
  <c r="B38" i="77"/>
  <c r="C38" i="77"/>
  <c r="D38" i="77"/>
  <c r="E38" i="77"/>
  <c r="F38" i="77"/>
  <c r="G38" i="77"/>
  <c r="H38" i="77"/>
  <c r="A39" i="77"/>
  <c r="A40" i="77"/>
  <c r="B40" i="77"/>
  <c r="C40" i="77"/>
  <c r="D40" i="77"/>
  <c r="F40" i="77"/>
  <c r="G40" i="77"/>
  <c r="I40" i="77"/>
  <c r="J40" i="77"/>
  <c r="K40" i="77"/>
  <c r="L40" i="77"/>
  <c r="M40" i="77"/>
  <c r="N40" i="77"/>
  <c r="O40" i="77"/>
  <c r="P40" i="77"/>
  <c r="R40" i="77"/>
  <c r="S40" i="77"/>
  <c r="X40" i="77"/>
  <c r="AB40" i="77"/>
  <c r="AC40" i="77"/>
  <c r="AD40" i="77"/>
  <c r="AE40" i="77"/>
  <c r="AF40" i="77"/>
  <c r="AG40" i="77"/>
  <c r="AF70" i="37"/>
  <c r="C49" i="37"/>
  <c r="AH70" i="37"/>
  <c r="AI70" i="37"/>
  <c r="AE70" i="37"/>
  <c r="AA70" i="37"/>
  <c r="AC70" i="37"/>
  <c r="AD70" i="37"/>
  <c r="Z70" i="37"/>
  <c r="V70" i="37"/>
  <c r="X70" i="37"/>
  <c r="Y70" i="37"/>
  <c r="U70" i="37"/>
  <c r="Q70" i="37"/>
  <c r="S70" i="37"/>
  <c r="T70" i="37"/>
  <c r="P70" i="37"/>
  <c r="BV7" i="64"/>
  <c r="F9" i="67"/>
  <c r="F11" i="67"/>
  <c r="BU7" i="64" s="1"/>
  <c r="M13" i="64"/>
  <c r="J13" i="64"/>
  <c r="G13" i="64"/>
  <c r="D13" i="64"/>
  <c r="F25" i="69"/>
  <c r="F9" i="69"/>
  <c r="F10" i="69"/>
  <c r="F11" i="69"/>
  <c r="F12" i="69"/>
  <c r="F13" i="69"/>
  <c r="F14" i="69"/>
  <c r="F15" i="69"/>
  <c r="F16" i="69"/>
  <c r="G15" i="21"/>
  <c r="G18" i="21"/>
  <c r="F15" i="21"/>
  <c r="F18" i="21" s="1"/>
  <c r="B17" i="67"/>
  <c r="O7" i="64" s="1"/>
  <c r="CJ5" i="64" s="1"/>
  <c r="C17" i="67"/>
  <c r="M25" i="70" s="1"/>
  <c r="D19" i="37"/>
  <c r="B11" i="46" s="1"/>
  <c r="D35" i="37"/>
  <c r="D11" i="46" s="1"/>
  <c r="D17" i="67"/>
  <c r="AU7" i="64" s="1"/>
  <c r="CN5" i="64" s="1"/>
  <c r="C18" i="17"/>
  <c r="B12" i="46" s="1"/>
  <c r="C33" i="17"/>
  <c r="D12" i="46" s="1"/>
  <c r="E17" i="67"/>
  <c r="B13" i="46"/>
  <c r="C24" i="46"/>
  <c r="AG43" i="46" s="1"/>
  <c r="D13" i="46"/>
  <c r="D24" i="46" s="1"/>
  <c r="AH43" i="46" s="1"/>
  <c r="F22" i="46"/>
  <c r="AA43" i="46"/>
  <c r="G24" i="46"/>
  <c r="AK43" i="46" s="1"/>
  <c r="P39" i="21"/>
  <c r="O39" i="21"/>
  <c r="N39" i="21"/>
  <c r="M39" i="21"/>
  <c r="H39" i="21"/>
  <c r="G39" i="21"/>
  <c r="F39" i="21"/>
  <c r="E39" i="21"/>
  <c r="D39" i="21"/>
  <c r="C39" i="21"/>
  <c r="B39" i="21"/>
  <c r="A39" i="21"/>
  <c r="C17" i="69"/>
  <c r="C8" i="73"/>
  <c r="B8" i="73"/>
  <c r="C9" i="73"/>
  <c r="B9" i="73"/>
  <c r="C10" i="73"/>
  <c r="B10" i="73"/>
  <c r="C11" i="73"/>
  <c r="B11" i="73"/>
  <c r="C12" i="73"/>
  <c r="B12" i="73"/>
  <c r="D12" i="73" s="1"/>
  <c r="C7" i="73"/>
  <c r="C13" i="73" s="1"/>
  <c r="B7" i="73"/>
  <c r="C43" i="37"/>
  <c r="C46" i="37"/>
  <c r="C53" i="37"/>
  <c r="R70" i="37" s="1"/>
  <c r="C56" i="37"/>
  <c r="W70" i="37" s="1"/>
  <c r="C59" i="37"/>
  <c r="AB70" i="37" s="1"/>
  <c r="C13" i="46"/>
  <c r="N39" i="46" s="1"/>
  <c r="E13" i="46"/>
  <c r="P39" i="46" s="1"/>
  <c r="M39" i="46"/>
  <c r="D18" i="17"/>
  <c r="C12" i="46" s="1"/>
  <c r="D33" i="17"/>
  <c r="E12" i="46" s="1"/>
  <c r="J39" i="46" s="1"/>
  <c r="E19" i="37"/>
  <c r="E35" i="37"/>
  <c r="E11" i="46" s="1"/>
  <c r="D39" i="46" s="1"/>
  <c r="L70" i="37"/>
  <c r="M70" i="37"/>
  <c r="N70" i="37"/>
  <c r="O70" i="37"/>
  <c r="K70" i="37"/>
  <c r="G70" i="37"/>
  <c r="H70" i="37"/>
  <c r="I70" i="37"/>
  <c r="J70" i="37"/>
  <c r="F70" i="37"/>
  <c r="B70" i="37"/>
  <c r="C70" i="37"/>
  <c r="D70" i="37"/>
  <c r="E70" i="37"/>
  <c r="A70" i="37"/>
  <c r="AK32" i="39"/>
  <c r="D20" i="39"/>
  <c r="AL32" i="39" s="1"/>
  <c r="AJ32" i="39"/>
  <c r="Z32" i="39"/>
  <c r="D18" i="39"/>
  <c r="AA32" i="39" s="1"/>
  <c r="Y32" i="39"/>
  <c r="C14" i="39"/>
  <c r="V32" i="39" s="1"/>
  <c r="D9" i="39"/>
  <c r="E9" i="39" s="1"/>
  <c r="D32" i="39" s="1"/>
  <c r="D10" i="39"/>
  <c r="G32" i="39" s="1"/>
  <c r="D11" i="39"/>
  <c r="E11" i="39" s="1"/>
  <c r="L32" i="39" s="1"/>
  <c r="D13" i="39"/>
  <c r="S32" i="39" s="1"/>
  <c r="B14" i="39"/>
  <c r="U32" i="39" s="1"/>
  <c r="R32" i="39"/>
  <c r="Q32" i="39"/>
  <c r="N32" i="39"/>
  <c r="M32" i="39"/>
  <c r="J32" i="39"/>
  <c r="K32" i="39"/>
  <c r="I32" i="39"/>
  <c r="F32" i="39"/>
  <c r="E32" i="39"/>
  <c r="B32" i="39"/>
  <c r="A32" i="39"/>
  <c r="A40" i="21"/>
  <c r="AE41" i="21"/>
  <c r="AD41" i="21"/>
  <c r="AH41" i="21" s="1"/>
  <c r="D32" i="21"/>
  <c r="D33" i="21" s="1"/>
  <c r="AG41" i="21" s="1"/>
  <c r="AF41" i="21"/>
  <c r="AC41" i="21"/>
  <c r="AB41" i="21"/>
  <c r="X41" i="21"/>
  <c r="C15" i="21"/>
  <c r="C18" i="21" s="1"/>
  <c r="R41" i="21" s="1"/>
  <c r="E15" i="21"/>
  <c r="E18" i="21"/>
  <c r="B15" i="21"/>
  <c r="B18" i="21" s="1"/>
  <c r="Q41" i="21" s="1"/>
  <c r="D15" i="21"/>
  <c r="D18" i="21" s="1"/>
  <c r="N41" i="21"/>
  <c r="O41" i="21"/>
  <c r="P41" i="21"/>
  <c r="M41" i="21"/>
  <c r="J41" i="21"/>
  <c r="K41" i="21"/>
  <c r="L41" i="21"/>
  <c r="I41" i="21"/>
  <c r="G41" i="21"/>
  <c r="H41" i="21"/>
  <c r="D41" i="21"/>
  <c r="C41" i="21"/>
  <c r="B41" i="21"/>
  <c r="A41" i="21"/>
  <c r="E35" i="56"/>
  <c r="E44" i="56"/>
  <c r="E55" i="56" s="1"/>
  <c r="E53" i="56"/>
  <c r="G35" i="56"/>
  <c r="G44" i="56"/>
  <c r="G53" i="56"/>
  <c r="G55" i="56" s="1"/>
  <c r="G36" i="70"/>
  <c r="G46" i="70"/>
  <c r="E36" i="70"/>
  <c r="E46" i="70"/>
  <c r="E58" i="70" s="1"/>
  <c r="E56" i="70"/>
  <c r="F7" i="64"/>
  <c r="E7" i="64"/>
  <c r="C7" i="64"/>
  <c r="B7" i="64"/>
  <c r="AH33" i="64"/>
  <c r="BB33" i="64"/>
  <c r="F48" i="67"/>
  <c r="AY33" i="64" s="1"/>
  <c r="F49" i="67"/>
  <c r="F62" i="67" s="1"/>
  <c r="U42" i="64" s="1"/>
  <c r="AU33" i="64"/>
  <c r="AX33" i="64"/>
  <c r="E50" i="67"/>
  <c r="AW33" i="64" s="1"/>
  <c r="AV33" i="64"/>
  <c r="AT33" i="64"/>
  <c r="D50" i="67"/>
  <c r="AS33" i="64" s="1"/>
  <c r="AR33" i="64"/>
  <c r="AQ33" i="64"/>
  <c r="AP33" i="64"/>
  <c r="C50" i="67"/>
  <c r="AO33" i="64" s="1"/>
  <c r="AN33" i="64"/>
  <c r="AM33" i="64"/>
  <c r="AL33" i="64"/>
  <c r="B50" i="67"/>
  <c r="AK33" i="64" s="1"/>
  <c r="AJ33" i="64"/>
  <c r="AI33" i="64"/>
  <c r="F42" i="67"/>
  <c r="AD33" i="64" s="1"/>
  <c r="F43" i="67"/>
  <c r="F61" i="67" s="1"/>
  <c r="P42" i="64" s="1"/>
  <c r="E44" i="67"/>
  <c r="AC33" i="64" s="1"/>
  <c r="AB33" i="64"/>
  <c r="AA33" i="64"/>
  <c r="D44" i="67"/>
  <c r="Z33" i="64" s="1"/>
  <c r="Y33" i="64"/>
  <c r="X33" i="64"/>
  <c r="C44" i="67"/>
  <c r="W33" i="64" s="1"/>
  <c r="V33" i="64"/>
  <c r="U33" i="64"/>
  <c r="B44" i="67"/>
  <c r="T33" i="64" s="1"/>
  <c r="S33" i="64"/>
  <c r="R33" i="64"/>
  <c r="F37" i="67"/>
  <c r="N33" i="64" s="1"/>
  <c r="F38" i="67"/>
  <c r="F60" i="67" s="1"/>
  <c r="K42" i="64" s="1"/>
  <c r="E39" i="67"/>
  <c r="M33" i="64" s="1"/>
  <c r="L33" i="64"/>
  <c r="K33" i="64"/>
  <c r="D39" i="67"/>
  <c r="J33" i="64" s="1"/>
  <c r="I33" i="64"/>
  <c r="H33" i="64"/>
  <c r="C39" i="67"/>
  <c r="G33" i="64" s="1"/>
  <c r="F33" i="64"/>
  <c r="E33" i="64"/>
  <c r="B39" i="67"/>
  <c r="D33" i="64" s="1"/>
  <c r="C33" i="64"/>
  <c r="B33" i="64"/>
  <c r="F13" i="67"/>
  <c r="BW7" i="64" s="1"/>
  <c r="F15" i="67"/>
  <c r="BY7" i="64" s="1"/>
  <c r="F16" i="67"/>
  <c r="BZ7" i="64" s="1"/>
  <c r="CE7" i="64"/>
  <c r="CD7" i="64"/>
  <c r="CC7" i="64"/>
  <c r="BS7" i="64"/>
  <c r="BR7" i="64"/>
  <c r="BQ7" i="64"/>
  <c r="BO7" i="64"/>
  <c r="BN7" i="64"/>
  <c r="BM7" i="64"/>
  <c r="BK7" i="64"/>
  <c r="CP5" i="64" s="1"/>
  <c r="BD7" i="64"/>
  <c r="BC7" i="64"/>
  <c r="BA7" i="64"/>
  <c r="AY7" i="64"/>
  <c r="AX7" i="64"/>
  <c r="AW7" i="64"/>
  <c r="AN7" i="64"/>
  <c r="AM7" i="64"/>
  <c r="AK7" i="64"/>
  <c r="AI7" i="64"/>
  <c r="AH7" i="64"/>
  <c r="AG7" i="64"/>
  <c r="AE7" i="64"/>
  <c r="CL5" i="64" s="1"/>
  <c r="X7" i="64"/>
  <c r="W7" i="64"/>
  <c r="U7" i="64"/>
  <c r="S7" i="64"/>
  <c r="R7" i="64"/>
  <c r="Q7" i="64"/>
  <c r="H7" i="64"/>
  <c r="G7" i="64"/>
  <c r="I51" i="70"/>
  <c r="I41" i="70"/>
  <c r="I30" i="70"/>
  <c r="I8" i="70"/>
  <c r="I10" i="70"/>
  <c r="I11" i="70"/>
  <c r="I12" i="70"/>
  <c r="I13" i="70"/>
  <c r="I14" i="70"/>
  <c r="I15" i="70"/>
  <c r="I16" i="70"/>
  <c r="I17" i="70"/>
  <c r="I18" i="70"/>
  <c r="I19" i="70"/>
  <c r="I20" i="70"/>
  <c r="I21" i="70"/>
  <c r="E22" i="70"/>
  <c r="G22" i="70"/>
  <c r="I28" i="70"/>
  <c r="I31" i="70"/>
  <c r="I32" i="70"/>
  <c r="I33" i="70"/>
  <c r="I34" i="70"/>
  <c r="I35" i="70"/>
  <c r="I39" i="70"/>
  <c r="I42" i="70"/>
  <c r="I43" i="70"/>
  <c r="I44" i="70"/>
  <c r="I45" i="70"/>
  <c r="I49" i="70"/>
  <c r="I52" i="70"/>
  <c r="I53" i="70"/>
  <c r="I54" i="70"/>
  <c r="I55" i="70"/>
  <c r="D58" i="70"/>
  <c r="G58" i="70"/>
  <c r="H58" i="70"/>
  <c r="I60" i="70"/>
  <c r="I62" i="70"/>
  <c r="I67" i="70"/>
  <c r="I68" i="70"/>
  <c r="I69" i="70"/>
  <c r="I70" i="70"/>
  <c r="I71" i="70"/>
  <c r="I72" i="70"/>
  <c r="I73" i="70"/>
  <c r="E74" i="70"/>
  <c r="G74" i="70"/>
  <c r="B44" i="69"/>
  <c r="B39" i="69"/>
  <c r="B17" i="69"/>
  <c r="D17" i="69"/>
  <c r="E17" i="69"/>
  <c r="F37" i="69"/>
  <c r="F38" i="69"/>
  <c r="F59" i="69" s="1"/>
  <c r="C39" i="69"/>
  <c r="D39" i="69"/>
  <c r="E39" i="69"/>
  <c r="F42" i="69"/>
  <c r="F43" i="69"/>
  <c r="F60" i="69" s="1"/>
  <c r="C44" i="69"/>
  <c r="D44" i="69"/>
  <c r="E44" i="69"/>
  <c r="F48" i="69"/>
  <c r="F49" i="69"/>
  <c r="B50" i="69"/>
  <c r="C50" i="69"/>
  <c r="D50" i="69"/>
  <c r="E50" i="69"/>
  <c r="G22" i="56"/>
  <c r="G71" i="56"/>
  <c r="E22" i="56"/>
  <c r="I22" i="56" s="1"/>
  <c r="E71" i="56"/>
  <c r="C37" i="52"/>
  <c r="C80" i="52"/>
  <c r="C53" i="52" s="1"/>
  <c r="C54" i="52" s="1"/>
  <c r="C86" i="52"/>
  <c r="C58" i="52" s="1"/>
  <c r="C59" i="52" s="1"/>
  <c r="C72" i="52"/>
  <c r="C23" i="52" s="1"/>
  <c r="C24" i="52" s="1"/>
  <c r="D31" i="52"/>
  <c r="J31" i="52" s="1"/>
  <c r="D37" i="52"/>
  <c r="J37" i="52" s="1"/>
  <c r="D80" i="52"/>
  <c r="D53" i="52" s="1"/>
  <c r="D86" i="52"/>
  <c r="D58" i="52" s="1"/>
  <c r="D72" i="52"/>
  <c r="D23" i="52" s="1"/>
  <c r="E71" i="52"/>
  <c r="I28" i="56"/>
  <c r="I35" i="56" s="1"/>
  <c r="K35" i="62" s="1"/>
  <c r="I30" i="56"/>
  <c r="I31" i="56"/>
  <c r="I32" i="56"/>
  <c r="I33" i="56"/>
  <c r="I33" i="62" s="1"/>
  <c r="I34" i="56"/>
  <c r="I38" i="56"/>
  <c r="K38" i="62" s="1"/>
  <c r="L38" i="62" s="1"/>
  <c r="I40" i="56"/>
  <c r="K40" i="62" s="1"/>
  <c r="I41" i="56"/>
  <c r="I42" i="56"/>
  <c r="I43" i="56"/>
  <c r="I43" i="62" s="1"/>
  <c r="I47" i="56"/>
  <c r="I53" i="56" s="1"/>
  <c r="K53" i="62" s="1"/>
  <c r="I49" i="56"/>
  <c r="I50" i="56"/>
  <c r="I51" i="56"/>
  <c r="K51" i="62" s="1"/>
  <c r="I52" i="56"/>
  <c r="K52" i="62" s="1"/>
  <c r="I57" i="56"/>
  <c r="K57" i="62" s="1"/>
  <c r="I59" i="56"/>
  <c r="K59" i="62" s="1"/>
  <c r="I8" i="56"/>
  <c r="I8" i="62" s="1"/>
  <c r="I9" i="62"/>
  <c r="I11" i="62"/>
  <c r="I12" i="62"/>
  <c r="I13" i="62"/>
  <c r="I15" i="62"/>
  <c r="I16" i="62"/>
  <c r="I17" i="62"/>
  <c r="I19" i="62"/>
  <c r="I20" i="62"/>
  <c r="I21" i="62"/>
  <c r="I64" i="56"/>
  <c r="I65" i="56"/>
  <c r="I71" i="56" s="1"/>
  <c r="K71" i="62" s="1"/>
  <c r="I66" i="56"/>
  <c r="K66" i="62" s="1"/>
  <c r="I67" i="56"/>
  <c r="I68" i="56"/>
  <c r="I69" i="56"/>
  <c r="K69" i="62" s="1"/>
  <c r="I70" i="56"/>
  <c r="K70" i="62" s="1"/>
  <c r="L70" i="62" s="1"/>
  <c r="I64" i="62"/>
  <c r="I65" i="62"/>
  <c r="I67" i="62"/>
  <c r="I68" i="62"/>
  <c r="I69" i="62"/>
  <c r="I70" i="62"/>
  <c r="K68" i="62"/>
  <c r="L68" i="62" s="1"/>
  <c r="K67" i="62"/>
  <c r="K64" i="62"/>
  <c r="L64" i="62" s="1"/>
  <c r="I59" i="62"/>
  <c r="I57" i="62"/>
  <c r="I30" i="62"/>
  <c r="I31" i="62"/>
  <c r="L31" i="62" s="1"/>
  <c r="I32" i="62"/>
  <c r="I34" i="62"/>
  <c r="I41" i="62"/>
  <c r="I42" i="62"/>
  <c r="I49" i="62"/>
  <c r="I50" i="62"/>
  <c r="K50" i="62"/>
  <c r="K49" i="62"/>
  <c r="K47" i="62"/>
  <c r="L47" i="62" s="1"/>
  <c r="K41" i="62"/>
  <c r="K42" i="62"/>
  <c r="K43" i="62"/>
  <c r="K31" i="62"/>
  <c r="K32" i="62"/>
  <c r="K34" i="62"/>
  <c r="K30" i="62"/>
  <c r="L30" i="62" s="1"/>
  <c r="K28" i="62"/>
  <c r="L28" i="62" s="1"/>
  <c r="L34" i="62"/>
  <c r="L32" i="62"/>
  <c r="K9" i="62"/>
  <c r="K11" i="62"/>
  <c r="L11" i="62" s="1"/>
  <c r="K12" i="62"/>
  <c r="K13" i="62"/>
  <c r="K15" i="62"/>
  <c r="L15" i="62" s="1"/>
  <c r="K16" i="62"/>
  <c r="K17" i="62"/>
  <c r="K19" i="62"/>
  <c r="L19" i="62" s="1"/>
  <c r="K20" i="62"/>
  <c r="L20" i="62" s="1"/>
  <c r="K21" i="62"/>
  <c r="K8" i="62"/>
  <c r="E22" i="62"/>
  <c r="G22" i="62"/>
  <c r="D55" i="62"/>
  <c r="E55" i="62"/>
  <c r="F55" i="62"/>
  <c r="G55" i="62"/>
  <c r="E61" i="62"/>
  <c r="G61" i="62"/>
  <c r="E71" i="62"/>
  <c r="E73" i="62" s="1"/>
  <c r="G71" i="62"/>
  <c r="G73" i="62"/>
  <c r="G74" i="62"/>
  <c r="G75" i="62" s="1"/>
  <c r="I9" i="53"/>
  <c r="I10" i="53"/>
  <c r="I12" i="53"/>
  <c r="L12" i="53" s="1"/>
  <c r="I13" i="53"/>
  <c r="I14" i="53"/>
  <c r="I16" i="53"/>
  <c r="L16" i="53" s="1"/>
  <c r="I17" i="53"/>
  <c r="I18" i="53"/>
  <c r="I20" i="53"/>
  <c r="L20" i="53" s="1"/>
  <c r="I21" i="53"/>
  <c r="I22" i="53"/>
  <c r="L10" i="53"/>
  <c r="L13" i="53"/>
  <c r="L14" i="53"/>
  <c r="L17" i="53"/>
  <c r="L18" i="53"/>
  <c r="L21" i="53"/>
  <c r="L22" i="53"/>
  <c r="L9" i="53"/>
  <c r="F55" i="56"/>
  <c r="H55" i="56"/>
  <c r="D55" i="56"/>
  <c r="H31" i="53"/>
  <c r="H30" i="53"/>
  <c r="H29" i="53"/>
  <c r="H28" i="53"/>
  <c r="I31" i="53"/>
  <c r="I30" i="53"/>
  <c r="I29" i="53"/>
  <c r="I28" i="53"/>
  <c r="I49" i="55"/>
  <c r="I48" i="55"/>
  <c r="L28" i="55"/>
  <c r="I33" i="55"/>
  <c r="H33" i="55"/>
  <c r="E33" i="55"/>
  <c r="I9" i="55"/>
  <c r="I10" i="55"/>
  <c r="I11" i="55"/>
  <c r="I12" i="55"/>
  <c r="I13" i="55"/>
  <c r="I14" i="55"/>
  <c r="I15" i="55"/>
  <c r="I16" i="55"/>
  <c r="I17" i="55"/>
  <c r="I18" i="55"/>
  <c r="I19" i="55"/>
  <c r="I20" i="55"/>
  <c r="I21" i="55"/>
  <c r="I22" i="55"/>
  <c r="E23" i="55"/>
  <c r="G23" i="55"/>
  <c r="L29" i="55"/>
  <c r="L30" i="55"/>
  <c r="L31" i="55"/>
  <c r="G33" i="55"/>
  <c r="L40" i="55"/>
  <c r="I41" i="55"/>
  <c r="M40" i="55"/>
  <c r="N40" i="55" s="1"/>
  <c r="D41" i="55"/>
  <c r="E41" i="55"/>
  <c r="F41" i="55"/>
  <c r="G41" i="55"/>
  <c r="H41" i="55"/>
  <c r="I44" i="55"/>
  <c r="I45" i="55"/>
  <c r="I46" i="55"/>
  <c r="I47" i="55"/>
  <c r="I50" i="55"/>
  <c r="I51" i="55"/>
  <c r="I52" i="55"/>
  <c r="I53" i="55"/>
  <c r="I54" i="55"/>
  <c r="I55" i="55"/>
  <c r="E56" i="55"/>
  <c r="E60" i="55" s="1"/>
  <c r="G56" i="55"/>
  <c r="I58" i="55"/>
  <c r="G60" i="55"/>
  <c r="I63" i="55"/>
  <c r="I64" i="55"/>
  <c r="I65" i="55"/>
  <c r="I66" i="55"/>
  <c r="I67" i="55"/>
  <c r="I68" i="55"/>
  <c r="I69" i="55"/>
  <c r="E70" i="55"/>
  <c r="G70" i="55"/>
  <c r="H72" i="55"/>
  <c r="M72" i="55"/>
  <c r="H74" i="55"/>
  <c r="M28" i="53"/>
  <c r="E23" i="53"/>
  <c r="G23" i="53"/>
  <c r="M32" i="53"/>
  <c r="E39" i="53"/>
  <c r="G39" i="53"/>
  <c r="M46" i="53"/>
  <c r="D48" i="53"/>
  <c r="E48" i="53"/>
  <c r="F48" i="53"/>
  <c r="G48" i="53"/>
  <c r="I51" i="53"/>
  <c r="I52" i="53"/>
  <c r="I53" i="53"/>
  <c r="I54" i="53"/>
  <c r="I55" i="53"/>
  <c r="I56" i="53"/>
  <c r="I57" i="53"/>
  <c r="I62" i="53"/>
  <c r="I58" i="53"/>
  <c r="I59" i="53"/>
  <c r="E60" i="53"/>
  <c r="G60" i="53"/>
  <c r="I65" i="53"/>
  <c r="G67" i="53"/>
  <c r="I70" i="53"/>
  <c r="I71" i="53"/>
  <c r="I72" i="53"/>
  <c r="I73" i="53"/>
  <c r="I74" i="53"/>
  <c r="I75" i="53"/>
  <c r="I76" i="53"/>
  <c r="E77" i="53"/>
  <c r="G77" i="53"/>
  <c r="N79" i="53"/>
  <c r="E29" i="52"/>
  <c r="E28" i="52"/>
  <c r="E27" i="52"/>
  <c r="E12" i="52"/>
  <c r="E13" i="52"/>
  <c r="E14" i="52"/>
  <c r="E15" i="52"/>
  <c r="E16" i="52"/>
  <c r="E17" i="52"/>
  <c r="E18" i="52"/>
  <c r="E19" i="52"/>
  <c r="E21" i="52"/>
  <c r="E22" i="52"/>
  <c r="E33" i="52"/>
  <c r="E34" i="52"/>
  <c r="E35" i="52"/>
  <c r="E36" i="52"/>
  <c r="E37" i="52"/>
  <c r="E39" i="52"/>
  <c r="E41" i="52"/>
  <c r="E42" i="52"/>
  <c r="E43" i="52"/>
  <c r="E44" i="52"/>
  <c r="E46" i="52"/>
  <c r="E47" i="52"/>
  <c r="E48" i="52"/>
  <c r="E49" i="52"/>
  <c r="E50" i="52"/>
  <c r="E51" i="52"/>
  <c r="E52" i="52"/>
  <c r="E57" i="52"/>
  <c r="E60" i="52"/>
  <c r="E61" i="52"/>
  <c r="E62" i="52"/>
  <c r="E67" i="52"/>
  <c r="E68" i="52"/>
  <c r="E69" i="52"/>
  <c r="E70" i="52"/>
  <c r="E75" i="52"/>
  <c r="E76" i="52"/>
  <c r="E78" i="52"/>
  <c r="E83" i="52"/>
  <c r="D68" i="38"/>
  <c r="D23" i="38" s="1"/>
  <c r="D24" i="38" s="1"/>
  <c r="D31" i="38"/>
  <c r="E31" i="38" s="1"/>
  <c r="D75" i="38"/>
  <c r="D49" i="38" s="1"/>
  <c r="D50" i="38" s="1"/>
  <c r="D80" i="38"/>
  <c r="D54" i="38" s="1"/>
  <c r="I22" i="49"/>
  <c r="I28" i="49"/>
  <c r="I29" i="49" s="1"/>
  <c r="J22" i="49"/>
  <c r="J28" i="49"/>
  <c r="K27" i="49"/>
  <c r="K26" i="49"/>
  <c r="K25" i="49"/>
  <c r="K24" i="49"/>
  <c r="K23" i="49"/>
  <c r="K21" i="49"/>
  <c r="K20" i="49"/>
  <c r="K19" i="49"/>
  <c r="K18" i="49"/>
  <c r="K17" i="49"/>
  <c r="K16" i="49"/>
  <c r="K15" i="49"/>
  <c r="K13" i="49"/>
  <c r="K12" i="49"/>
  <c r="K11" i="49"/>
  <c r="K10" i="49"/>
  <c r="K9" i="49"/>
  <c r="M72" i="42"/>
  <c r="I34" i="42"/>
  <c r="I46" i="42"/>
  <c r="I47" i="42"/>
  <c r="I56" i="42" s="1"/>
  <c r="I48" i="42"/>
  <c r="I49" i="42"/>
  <c r="I50" i="42"/>
  <c r="I51" i="42"/>
  <c r="I52" i="42"/>
  <c r="I53" i="42"/>
  <c r="I54" i="42"/>
  <c r="I55" i="42"/>
  <c r="I58" i="42"/>
  <c r="I43" i="42"/>
  <c r="I63" i="42"/>
  <c r="I64" i="42"/>
  <c r="I65" i="42"/>
  <c r="I66" i="42"/>
  <c r="I67" i="42"/>
  <c r="I68" i="42"/>
  <c r="I69" i="42"/>
  <c r="I22" i="42"/>
  <c r="D37" i="3"/>
  <c r="C15" i="44"/>
  <c r="C27" i="44" s="1"/>
  <c r="C48" i="44" s="1"/>
  <c r="L41" i="42"/>
  <c r="D12" i="3"/>
  <c r="S85" i="3" s="1"/>
  <c r="G9" i="49"/>
  <c r="G10" i="49"/>
  <c r="G11" i="49"/>
  <c r="G12" i="49"/>
  <c r="G13" i="49"/>
  <c r="G15" i="49"/>
  <c r="G16" i="49"/>
  <c r="G17" i="49"/>
  <c r="G18" i="49"/>
  <c r="G19" i="49"/>
  <c r="G20" i="49"/>
  <c r="G21" i="49"/>
  <c r="E22" i="49"/>
  <c r="F22" i="49"/>
  <c r="G23" i="49"/>
  <c r="G24" i="49"/>
  <c r="G25" i="49"/>
  <c r="G26" i="49"/>
  <c r="G27" i="49"/>
  <c r="E28" i="49"/>
  <c r="F28" i="49"/>
  <c r="G28" i="49" s="1"/>
  <c r="G58" i="43"/>
  <c r="G59" i="43"/>
  <c r="I59" i="43" s="1"/>
  <c r="G60" i="43"/>
  <c r="G61" i="43"/>
  <c r="G62" i="43"/>
  <c r="G63" i="43"/>
  <c r="I63" i="43" s="1"/>
  <c r="E58" i="43"/>
  <c r="E59" i="43"/>
  <c r="E60" i="43"/>
  <c r="E61" i="43"/>
  <c r="I61" i="43" s="1"/>
  <c r="E62" i="43"/>
  <c r="E63" i="43"/>
  <c r="G57" i="43"/>
  <c r="E57" i="43"/>
  <c r="I57" i="43" s="1"/>
  <c r="D29" i="43"/>
  <c r="F29" i="43"/>
  <c r="I9" i="42"/>
  <c r="I23" i="42" s="1"/>
  <c r="I10" i="42"/>
  <c r="I11" i="42"/>
  <c r="I12" i="42"/>
  <c r="I13" i="42"/>
  <c r="I14" i="42"/>
  <c r="I15" i="42"/>
  <c r="I16" i="42"/>
  <c r="I17" i="42"/>
  <c r="I18" i="42"/>
  <c r="I19" i="42"/>
  <c r="I20" i="42"/>
  <c r="I21" i="42"/>
  <c r="E6" i="43"/>
  <c r="I6" i="43" s="1"/>
  <c r="G6" i="43"/>
  <c r="E7" i="43"/>
  <c r="G7" i="43"/>
  <c r="E8" i="43"/>
  <c r="I8" i="43" s="1"/>
  <c r="G8" i="43"/>
  <c r="E9" i="43"/>
  <c r="G9" i="43"/>
  <c r="E10" i="43"/>
  <c r="I10" i="43" s="1"/>
  <c r="G10" i="43"/>
  <c r="E11" i="43"/>
  <c r="G11" i="43"/>
  <c r="E12" i="43"/>
  <c r="I12" i="43" s="1"/>
  <c r="G12" i="43"/>
  <c r="E13" i="43"/>
  <c r="G13" i="43"/>
  <c r="E14" i="43"/>
  <c r="I14" i="43" s="1"/>
  <c r="G14" i="43"/>
  <c r="E15" i="43"/>
  <c r="G15" i="43"/>
  <c r="E16" i="43"/>
  <c r="I16" i="43" s="1"/>
  <c r="G16" i="43"/>
  <c r="E17" i="43"/>
  <c r="G17" i="43"/>
  <c r="G5" i="43"/>
  <c r="I5" i="43" s="1"/>
  <c r="E5" i="43"/>
  <c r="D43" i="17"/>
  <c r="D41" i="17"/>
  <c r="D42" i="17"/>
  <c r="D40" i="17"/>
  <c r="D15" i="44"/>
  <c r="D27" i="44" s="1"/>
  <c r="D48" i="44" s="1"/>
  <c r="H28" i="43"/>
  <c r="H27" i="43"/>
  <c r="H26" i="43"/>
  <c r="H25" i="43"/>
  <c r="H24" i="43"/>
  <c r="I42" i="43"/>
  <c r="I43" i="43"/>
  <c r="I44" i="43"/>
  <c r="I50" i="43" s="1"/>
  <c r="I45" i="43"/>
  <c r="I46" i="43"/>
  <c r="I47" i="43"/>
  <c r="I48" i="43"/>
  <c r="I49" i="43"/>
  <c r="D23" i="3"/>
  <c r="D22" i="3"/>
  <c r="AW85" i="3" s="1"/>
  <c r="D21" i="3"/>
  <c r="AR85" i="3" s="1"/>
  <c r="D20" i="3"/>
  <c r="AM85" i="3" s="1"/>
  <c r="D19" i="3"/>
  <c r="AH85" i="3" s="1"/>
  <c r="D13" i="3"/>
  <c r="X85" i="3" s="1"/>
  <c r="D11" i="3"/>
  <c r="D10" i="3"/>
  <c r="I85" i="3" s="1"/>
  <c r="D8" i="3"/>
  <c r="H32" i="43"/>
  <c r="H33" i="43"/>
  <c r="H38" i="43" s="1"/>
  <c r="H34" i="43"/>
  <c r="H35" i="43"/>
  <c r="H36" i="43"/>
  <c r="H37" i="43"/>
  <c r="L32" i="42"/>
  <c r="L31" i="42"/>
  <c r="L30" i="42"/>
  <c r="L29" i="42"/>
  <c r="I25" i="43"/>
  <c r="I26" i="43"/>
  <c r="L26" i="43" s="1"/>
  <c r="I27" i="43"/>
  <c r="L27" i="43" s="1"/>
  <c r="I24" i="43"/>
  <c r="L24" i="43" s="1"/>
  <c r="H34" i="42"/>
  <c r="I7" i="43"/>
  <c r="I9" i="43"/>
  <c r="I11" i="43"/>
  <c r="I13" i="43"/>
  <c r="I15" i="43"/>
  <c r="I17" i="43"/>
  <c r="E19" i="43"/>
  <c r="G19" i="43"/>
  <c r="I19" i="43" s="1"/>
  <c r="I28" i="43"/>
  <c r="E29" i="43"/>
  <c r="G29" i="43"/>
  <c r="I32" i="43"/>
  <c r="I38" i="43" s="1"/>
  <c r="I33" i="43"/>
  <c r="I34" i="43"/>
  <c r="I35" i="43"/>
  <c r="I36" i="43"/>
  <c r="I37" i="43"/>
  <c r="D38" i="43"/>
  <c r="E38" i="43"/>
  <c r="F38" i="43"/>
  <c r="G38" i="43"/>
  <c r="I41" i="43"/>
  <c r="E50" i="43"/>
  <c r="G50" i="43"/>
  <c r="I52" i="43"/>
  <c r="E54" i="43"/>
  <c r="I58" i="43"/>
  <c r="I60" i="43"/>
  <c r="I62" i="43"/>
  <c r="E64" i="43"/>
  <c r="I64" i="43" s="1"/>
  <c r="G64" i="43"/>
  <c r="D68" i="43"/>
  <c r="F68" i="43"/>
  <c r="E23" i="42"/>
  <c r="G23" i="42"/>
  <c r="E34" i="42"/>
  <c r="G34" i="42"/>
  <c r="D43" i="42"/>
  <c r="E43" i="42"/>
  <c r="F43" i="42"/>
  <c r="G43" i="42"/>
  <c r="H43" i="42"/>
  <c r="H72" i="42" s="1"/>
  <c r="E56" i="42"/>
  <c r="G56" i="42"/>
  <c r="E60" i="42"/>
  <c r="E70" i="42"/>
  <c r="G70" i="42"/>
  <c r="H74" i="42"/>
  <c r="B26" i="39"/>
  <c r="C75" i="38"/>
  <c r="C49" i="38" s="1"/>
  <c r="C50" i="38" s="1"/>
  <c r="C80" i="38"/>
  <c r="C54" i="38" s="1"/>
  <c r="C55" i="38" s="1"/>
  <c r="C31" i="38"/>
  <c r="E33" i="38"/>
  <c r="I33" i="38" s="1"/>
  <c r="J33" i="38" s="1"/>
  <c r="E56" i="38"/>
  <c r="I56" i="38" s="1"/>
  <c r="J56" i="38" s="1"/>
  <c r="E57" i="38"/>
  <c r="E58" i="38"/>
  <c r="I58" i="38" s="1"/>
  <c r="J58" i="38" s="1"/>
  <c r="C68" i="38"/>
  <c r="C23" i="38" s="1"/>
  <c r="I57" i="38"/>
  <c r="J57" i="38" s="1"/>
  <c r="E75" i="38"/>
  <c r="E49" i="38" s="1"/>
  <c r="E35" i="38"/>
  <c r="E36" i="38"/>
  <c r="E37" i="38"/>
  <c r="E38" i="38"/>
  <c r="E39" i="38"/>
  <c r="E40" i="38"/>
  <c r="E42" i="38"/>
  <c r="E43" i="38"/>
  <c r="E44" i="38"/>
  <c r="E45" i="38"/>
  <c r="E46" i="38"/>
  <c r="E47" i="38"/>
  <c r="E48" i="38"/>
  <c r="E27" i="38"/>
  <c r="E28" i="38"/>
  <c r="E29" i="38"/>
  <c r="E30" i="38"/>
  <c r="I31" i="38" s="1"/>
  <c r="E12" i="38"/>
  <c r="E13" i="38"/>
  <c r="E14" i="38"/>
  <c r="E15" i="38"/>
  <c r="E16" i="38"/>
  <c r="E17" i="38"/>
  <c r="E18" i="38"/>
  <c r="E19" i="38"/>
  <c r="E21" i="38"/>
  <c r="E22" i="38"/>
  <c r="E53" i="38"/>
  <c r="E63" i="38"/>
  <c r="E64" i="38"/>
  <c r="E65" i="38"/>
  <c r="E66" i="38"/>
  <c r="E71" i="38"/>
  <c r="E72" i="38"/>
  <c r="E73" i="38"/>
  <c r="E78" i="38"/>
  <c r="D35" i="31"/>
  <c r="D36" i="31"/>
  <c r="D37" i="31"/>
  <c r="D38" i="31"/>
  <c r="E38" i="31" s="1"/>
  <c r="D39" i="31"/>
  <c r="D40" i="31"/>
  <c r="E40" i="31" s="1"/>
  <c r="D41" i="31"/>
  <c r="E41" i="31" s="1"/>
  <c r="D42" i="31"/>
  <c r="E42" i="31" s="1"/>
  <c r="E49" i="31" s="1"/>
  <c r="D43" i="31"/>
  <c r="D44" i="31"/>
  <c r="E44" i="31" s="1"/>
  <c r="B45" i="31"/>
  <c r="C45" i="31"/>
  <c r="E43" i="31"/>
  <c r="E37" i="31"/>
  <c r="E50" i="31" s="1"/>
  <c r="E35" i="31"/>
  <c r="D11" i="31"/>
  <c r="D12" i="31"/>
  <c r="D13" i="31"/>
  <c r="E13" i="31" s="1"/>
  <c r="D14" i="31"/>
  <c r="E14" i="31" s="1"/>
  <c r="D15" i="31"/>
  <c r="E15" i="31" s="1"/>
  <c r="D16" i="31"/>
  <c r="E16" i="31" s="1"/>
  <c r="D17" i="31"/>
  <c r="E17" i="31" s="1"/>
  <c r="D18" i="31"/>
  <c r="E18" i="31" s="1"/>
  <c r="D19" i="31"/>
  <c r="E19" i="31" s="1"/>
  <c r="D20" i="31"/>
  <c r="E20" i="31" s="1"/>
  <c r="B21" i="31"/>
  <c r="C21" i="31"/>
  <c r="E11" i="31"/>
  <c r="D28" i="3"/>
  <c r="D34" i="3"/>
  <c r="CK85" i="3" s="1"/>
  <c r="D33" i="3"/>
  <c r="D32" i="3"/>
  <c r="CA85" i="3" s="1"/>
  <c r="D31" i="3"/>
  <c r="D29" i="3"/>
  <c r="BQ85" i="3" s="1"/>
  <c r="D26" i="3"/>
  <c r="E26" i="3" s="1"/>
  <c r="D25" i="3"/>
  <c r="E25" i="3" s="1"/>
  <c r="D24" i="3"/>
  <c r="D44" i="3"/>
  <c r="D42" i="3"/>
  <c r="D40" i="3"/>
  <c r="D39" i="3"/>
  <c r="D38" i="3"/>
  <c r="D36" i="3"/>
  <c r="E34" i="3"/>
  <c r="CL85" i="3" s="1"/>
  <c r="E29" i="3"/>
  <c r="BR85" i="3" s="1"/>
  <c r="D15" i="3"/>
  <c r="E15" i="3" s="1"/>
  <c r="D14" i="3"/>
  <c r="AC85" i="3" s="1"/>
  <c r="M30" i="53" l="1"/>
  <c r="H39" i="53"/>
  <c r="K22" i="62"/>
  <c r="K23" i="53"/>
  <c r="Y40" i="77"/>
  <c r="D22" i="77"/>
  <c r="D23" i="77"/>
  <c r="T40" i="77"/>
  <c r="L66" i="62"/>
  <c r="I19" i="53"/>
  <c r="L19" i="53" s="1"/>
  <c r="I15" i="53"/>
  <c r="L15" i="53" s="1"/>
  <c r="I11" i="53"/>
  <c r="K18" i="62"/>
  <c r="L18" i="62" s="1"/>
  <c r="K14" i="62"/>
  <c r="L14" i="62" s="1"/>
  <c r="K10" i="62"/>
  <c r="L10" i="62" s="1"/>
  <c r="I52" i="62"/>
  <c r="L52" i="62" s="1"/>
  <c r="I40" i="62"/>
  <c r="I44" i="62" s="1"/>
  <c r="L69" i="62"/>
  <c r="L65" i="62"/>
  <c r="F44" i="69"/>
  <c r="E61" i="56"/>
  <c r="E73" i="56" s="1"/>
  <c r="F41" i="21"/>
  <c r="T41" i="21"/>
  <c r="U41" i="21" s="1"/>
  <c r="D24" i="21"/>
  <c r="C11" i="46"/>
  <c r="C14" i="46" s="1"/>
  <c r="B14" i="46"/>
  <c r="F24" i="67"/>
  <c r="F26" i="67" s="1"/>
  <c r="AA40" i="77"/>
  <c r="D30" i="69"/>
  <c r="E14" i="46"/>
  <c r="E29" i="49"/>
  <c r="E86" i="52"/>
  <c r="L21" i="62"/>
  <c r="L17" i="62"/>
  <c r="L13" i="62"/>
  <c r="L9" i="62"/>
  <c r="L41" i="62"/>
  <c r="I51" i="62"/>
  <c r="I53" i="62" s="1"/>
  <c r="L53" i="62" s="1"/>
  <c r="I35" i="62"/>
  <c r="K65" i="62"/>
  <c r="G61" i="56"/>
  <c r="E41" i="21"/>
  <c r="S41" i="21"/>
  <c r="Y41" i="21" s="1"/>
  <c r="D23" i="21"/>
  <c r="G13" i="46"/>
  <c r="F24" i="69"/>
  <c r="F26" i="69" s="1"/>
  <c r="V40" i="77"/>
  <c r="E40" i="77"/>
  <c r="L43" i="62"/>
  <c r="I66" i="62"/>
  <c r="E32" i="3"/>
  <c r="CB85" i="3" s="1"/>
  <c r="E80" i="38"/>
  <c r="I29" i="43"/>
  <c r="L25" i="43"/>
  <c r="H29" i="43"/>
  <c r="E80" i="52"/>
  <c r="E53" i="52" s="1"/>
  <c r="L16" i="62"/>
  <c r="L12" i="62"/>
  <c r="K33" i="62"/>
  <c r="L33" i="62" s="1"/>
  <c r="L67" i="62"/>
  <c r="F13" i="46"/>
  <c r="H44" i="53" s="1"/>
  <c r="D9" i="73"/>
  <c r="H40" i="77"/>
  <c r="M49" i="70"/>
  <c r="Q30" i="70"/>
  <c r="O39" i="46"/>
  <c r="D23" i="46"/>
  <c r="X43" i="46" s="1"/>
  <c r="I39" i="46"/>
  <c r="D14" i="46"/>
  <c r="F15" i="46" s="1"/>
  <c r="CN7" i="64"/>
  <c r="CL7" i="64"/>
  <c r="CP7" i="64"/>
  <c r="CJ7" i="64"/>
  <c r="CR7" i="64"/>
  <c r="F17" i="69"/>
  <c r="F39" i="69"/>
  <c r="F29" i="69"/>
  <c r="F58" i="69"/>
  <c r="F50" i="69"/>
  <c r="F61" i="69"/>
  <c r="V7" i="64"/>
  <c r="AL7" i="64"/>
  <c r="D25" i="21"/>
  <c r="W41" i="21"/>
  <c r="AA41" i="21" s="1"/>
  <c r="M31" i="53"/>
  <c r="E14" i="3"/>
  <c r="AD85" i="3" s="1"/>
  <c r="E12" i="3"/>
  <c r="T85" i="3" s="1"/>
  <c r="E36" i="3"/>
  <c r="CQ85" i="3" s="1"/>
  <c r="CP85" i="3"/>
  <c r="E39" i="3"/>
  <c r="DF85" i="3" s="1"/>
  <c r="DE85" i="3"/>
  <c r="E42" i="3"/>
  <c r="DP85" i="3" s="1"/>
  <c r="DO85" i="3"/>
  <c r="E24" i="3"/>
  <c r="BH85" i="3" s="1"/>
  <c r="BG85" i="3"/>
  <c r="E31" i="3"/>
  <c r="BW85" i="3" s="1"/>
  <c r="BV85" i="3"/>
  <c r="E33" i="3"/>
  <c r="CG85" i="3" s="1"/>
  <c r="CF85" i="3"/>
  <c r="E28" i="3"/>
  <c r="BM85" i="3" s="1"/>
  <c r="BL85" i="3"/>
  <c r="N85" i="3"/>
  <c r="E37" i="3"/>
  <c r="CV85" i="3" s="1"/>
  <c r="CU85" i="3"/>
  <c r="E38" i="3"/>
  <c r="DA85" i="3" s="1"/>
  <c r="CZ85" i="3"/>
  <c r="E40" i="3"/>
  <c r="DK85" i="3" s="1"/>
  <c r="DJ85" i="3"/>
  <c r="E44" i="3"/>
  <c r="DU85" i="3" s="1"/>
  <c r="DT85" i="3"/>
  <c r="E10" i="3"/>
  <c r="J85" i="3" s="1"/>
  <c r="E11" i="3"/>
  <c r="E13" i="3"/>
  <c r="Y85" i="3" s="1"/>
  <c r="E19" i="3"/>
  <c r="AI85" i="3" s="1"/>
  <c r="E20" i="3"/>
  <c r="AN85" i="3" s="1"/>
  <c r="E21" i="3"/>
  <c r="AS85" i="3" s="1"/>
  <c r="E22" i="3"/>
  <c r="AX85" i="3" s="1"/>
  <c r="E23" i="3"/>
  <c r="BC85" i="3" s="1"/>
  <c r="BB85" i="3"/>
  <c r="E8" i="3"/>
  <c r="E85" i="3" s="1"/>
  <c r="D85" i="3"/>
  <c r="CG7" i="64"/>
  <c r="F59" i="67"/>
  <c r="D24" i="52"/>
  <c r="I24" i="52"/>
  <c r="E23" i="52"/>
  <c r="D59" i="52"/>
  <c r="E58" i="52"/>
  <c r="D54" i="52"/>
  <c r="I54" i="52"/>
  <c r="E95" i="52"/>
  <c r="C30" i="52"/>
  <c r="D11" i="73"/>
  <c r="G25" i="46"/>
  <c r="AU43" i="46" s="1"/>
  <c r="D8" i="73"/>
  <c r="B13" i="73"/>
  <c r="D13" i="73" s="1"/>
  <c r="F25" i="46"/>
  <c r="AT43" i="46" s="1"/>
  <c r="P43" i="46"/>
  <c r="E13" i="39"/>
  <c r="T32" i="39" s="1"/>
  <c r="E10" i="39"/>
  <c r="H32" i="39" s="1"/>
  <c r="E18" i="39"/>
  <c r="AB32" i="39" s="1"/>
  <c r="D12" i="39"/>
  <c r="E12" i="39" s="1"/>
  <c r="C32" i="39"/>
  <c r="I39" i="53"/>
  <c r="E20" i="39"/>
  <c r="AM32" i="39" s="1"/>
  <c r="BB7" i="64"/>
  <c r="B21" i="46"/>
  <c r="P28" i="70"/>
  <c r="R28" i="70" s="1"/>
  <c r="T28" i="70" s="1"/>
  <c r="B30" i="67"/>
  <c r="D23" i="64" s="1"/>
  <c r="B24" i="46"/>
  <c r="AF43" i="46" s="1"/>
  <c r="P30" i="70"/>
  <c r="M48" i="70"/>
  <c r="M51" i="70" s="1"/>
  <c r="B23" i="46"/>
  <c r="V43" i="46" s="1"/>
  <c r="M38" i="70"/>
  <c r="P29" i="70"/>
  <c r="B22" i="46"/>
  <c r="L43" i="46" s="1"/>
  <c r="P27" i="70"/>
  <c r="G64" i="70"/>
  <c r="G76" i="70" s="1"/>
  <c r="G77" i="70" s="1"/>
  <c r="G78" i="70" s="1"/>
  <c r="G79" i="70" s="1"/>
  <c r="M29" i="53"/>
  <c r="E64" i="70"/>
  <c r="E76" i="70" s="1"/>
  <c r="E77" i="70" s="1"/>
  <c r="E78" i="70" s="1"/>
  <c r="E79" i="70" s="1"/>
  <c r="I74" i="70"/>
  <c r="F50" i="67"/>
  <c r="BA33" i="64" s="1"/>
  <c r="F44" i="67"/>
  <c r="AF33" i="64" s="1"/>
  <c r="I17" i="64"/>
  <c r="F29" i="67"/>
  <c r="O23" i="64" s="1"/>
  <c r="O13" i="64"/>
  <c r="G17" i="64"/>
  <c r="D17" i="64"/>
  <c r="C17" i="64"/>
  <c r="E17" i="64"/>
  <c r="C30" i="67"/>
  <c r="G23" i="64" s="1"/>
  <c r="BP7" i="64"/>
  <c r="K13" i="64"/>
  <c r="AZ7" i="64"/>
  <c r="H13" i="64"/>
  <c r="AJ7" i="64"/>
  <c r="E13" i="64"/>
  <c r="T7" i="64"/>
  <c r="B13" i="64"/>
  <c r="I50" i="38"/>
  <c r="H66" i="43"/>
  <c r="H68" i="43"/>
  <c r="D45" i="31"/>
  <c r="E45" i="31" s="1"/>
  <c r="E51" i="31" s="1"/>
  <c r="G60" i="42"/>
  <c r="E66" i="43"/>
  <c r="K61" i="56"/>
  <c r="G73" i="56"/>
  <c r="P32" i="39"/>
  <c r="H39" i="46"/>
  <c r="G12" i="46"/>
  <c r="D21" i="31"/>
  <c r="E21" i="31" s="1"/>
  <c r="E68" i="38"/>
  <c r="G54" i="43"/>
  <c r="G66" i="43" s="1"/>
  <c r="I54" i="43"/>
  <c r="I66" i="43" s="1"/>
  <c r="G15" i="46"/>
  <c r="G22" i="49"/>
  <c r="C22" i="46"/>
  <c r="M43" i="46" s="1"/>
  <c r="A39" i="46"/>
  <c r="I60" i="42"/>
  <c r="J29" i="49"/>
  <c r="K29" i="49" s="1"/>
  <c r="K22" i="49"/>
  <c r="E72" i="52"/>
  <c r="I77" i="53"/>
  <c r="L42" i="62"/>
  <c r="L57" i="62"/>
  <c r="E74" i="56"/>
  <c r="E75" i="56" s="1"/>
  <c r="I56" i="70"/>
  <c r="I36" i="70"/>
  <c r="C62" i="37"/>
  <c r="AG70" i="37" s="1"/>
  <c r="D10" i="73"/>
  <c r="F28" i="69"/>
  <c r="F30" i="69" s="1"/>
  <c r="AH40" i="77"/>
  <c r="E30" i="67"/>
  <c r="M23" i="64" s="1"/>
  <c r="I70" i="42"/>
  <c r="I60" i="53"/>
  <c r="E67" i="53"/>
  <c r="E74" i="62"/>
  <c r="E75" i="62" s="1"/>
  <c r="L50" i="62"/>
  <c r="L51" i="62"/>
  <c r="L49" i="62"/>
  <c r="I71" i="62"/>
  <c r="L59" i="62"/>
  <c r="I44" i="56"/>
  <c r="I61" i="56" s="1"/>
  <c r="G74" i="56"/>
  <c r="G75" i="56" s="1"/>
  <c r="I46" i="70"/>
  <c r="I22" i="70"/>
  <c r="F39" i="67"/>
  <c r="P33" i="64" s="1"/>
  <c r="C59" i="38"/>
  <c r="E67" i="43"/>
  <c r="E68" i="43" s="1"/>
  <c r="E69" i="43" s="1"/>
  <c r="I72" i="42"/>
  <c r="D55" i="38"/>
  <c r="D59" i="38" s="1"/>
  <c r="D60" i="38" s="1"/>
  <c r="E54" i="38"/>
  <c r="C24" i="38"/>
  <c r="C60" i="38" s="1"/>
  <c r="E23" i="38"/>
  <c r="I24" i="38" s="1"/>
  <c r="G67" i="43"/>
  <c r="I67" i="43" s="1"/>
  <c r="I68" i="43" s="1"/>
  <c r="I69" i="43" s="1"/>
  <c r="E50" i="38"/>
  <c r="E24" i="38"/>
  <c r="I56" i="55"/>
  <c r="I60" i="55" s="1"/>
  <c r="I23" i="55"/>
  <c r="I22" i="62"/>
  <c r="L8" i="62"/>
  <c r="D63" i="52"/>
  <c r="E12" i="31"/>
  <c r="J31" i="38"/>
  <c r="F29" i="49"/>
  <c r="G29" i="49" s="1"/>
  <c r="M41" i="42"/>
  <c r="N41" i="42" s="1"/>
  <c r="K28" i="49"/>
  <c r="I70" i="55"/>
  <c r="L35" i="62"/>
  <c r="L71" i="62"/>
  <c r="I55" i="56"/>
  <c r="C23" i="46"/>
  <c r="F12" i="46"/>
  <c r="G39" i="46"/>
  <c r="F11" i="46"/>
  <c r="D22" i="46"/>
  <c r="N43" i="46" s="1"/>
  <c r="C39" i="46"/>
  <c r="K17" i="64"/>
  <c r="E76" i="56"/>
  <c r="G76" i="56"/>
  <c r="F17" i="67"/>
  <c r="CA7" i="64" s="1"/>
  <c r="CR5" i="64" s="1"/>
  <c r="O33" i="64"/>
  <c r="AE33" i="64"/>
  <c r="AZ33" i="64"/>
  <c r="Z41" i="21"/>
  <c r="B17" i="64"/>
  <c r="F28" i="67"/>
  <c r="F30" i="67" s="1"/>
  <c r="F23" i="64"/>
  <c r="L23" i="64"/>
  <c r="G11" i="46"/>
  <c r="D7" i="73"/>
  <c r="D30" i="67"/>
  <c r="L11" i="53" l="1"/>
  <c r="I23" i="53"/>
  <c r="L23" i="53" s="1"/>
  <c r="K44" i="62"/>
  <c r="L44" i="62" s="1"/>
  <c r="R30" i="70"/>
  <c r="T30" i="70" s="1"/>
  <c r="U40" i="77"/>
  <c r="Z40" i="77"/>
  <c r="I55" i="62"/>
  <c r="V41" i="21"/>
  <c r="Q39" i="46"/>
  <c r="R39" i="46"/>
  <c r="I44" i="53"/>
  <c r="J50" i="38"/>
  <c r="B39" i="46"/>
  <c r="L40" i="62"/>
  <c r="Q27" i="70"/>
  <c r="M26" i="70"/>
  <c r="Q29" i="70"/>
  <c r="M40" i="70"/>
  <c r="C25" i="46"/>
  <c r="AQ43" i="46" s="1"/>
  <c r="W43" i="46"/>
  <c r="E23" i="46"/>
  <c r="H23" i="46" s="1"/>
  <c r="F62" i="69"/>
  <c r="CO7" i="64"/>
  <c r="CN8" i="64" s="1"/>
  <c r="L17" i="64"/>
  <c r="O17" i="64"/>
  <c r="CQ7" i="64"/>
  <c r="CP8" i="64" s="1"/>
  <c r="CM7" i="64"/>
  <c r="CL8" i="64" s="1"/>
  <c r="M17" i="64"/>
  <c r="CK7" i="64"/>
  <c r="CJ8" i="64" s="1"/>
  <c r="B25" i="46"/>
  <c r="AP43" i="46" s="1"/>
  <c r="E24" i="46"/>
  <c r="H24" i="46" s="1"/>
  <c r="J54" i="52"/>
  <c r="I64" i="70"/>
  <c r="I76" i="70" s="1"/>
  <c r="I77" i="70" s="1"/>
  <c r="I78" i="70" s="1"/>
  <c r="I79" i="70" s="1"/>
  <c r="O85" i="3"/>
  <c r="F63" i="67"/>
  <c r="Z42" i="64" s="1"/>
  <c r="F42" i="64"/>
  <c r="C31" i="52"/>
  <c r="E30" i="52"/>
  <c r="E54" i="52"/>
  <c r="I59" i="52"/>
  <c r="J59" i="52" s="1"/>
  <c r="E59" i="52"/>
  <c r="J24" i="52"/>
  <c r="E24" i="52"/>
  <c r="O32" i="39"/>
  <c r="D14" i="39"/>
  <c r="E21" i="46"/>
  <c r="B43" i="46"/>
  <c r="Y43" i="46"/>
  <c r="P31" i="70"/>
  <c r="R27" i="70"/>
  <c r="I58" i="70"/>
  <c r="CF7" i="64"/>
  <c r="CS7" i="64" s="1"/>
  <c r="N13" i="64"/>
  <c r="CH7" i="64"/>
  <c r="P13" i="64"/>
  <c r="D64" i="52"/>
  <c r="I63" i="52"/>
  <c r="J63" i="52" s="1"/>
  <c r="L39" i="46"/>
  <c r="I43" i="53"/>
  <c r="G68" i="43"/>
  <c r="G69" i="43" s="1"/>
  <c r="P23" i="64"/>
  <c r="P17" i="64"/>
  <c r="J23" i="64"/>
  <c r="N17" i="64"/>
  <c r="E22" i="46"/>
  <c r="F28" i="70" s="1"/>
  <c r="F36" i="70" s="1"/>
  <c r="D25" i="46"/>
  <c r="AR43" i="46" s="1"/>
  <c r="I73" i="56"/>
  <c r="I61" i="62"/>
  <c r="L55" i="62"/>
  <c r="K55" i="62"/>
  <c r="L22" i="62"/>
  <c r="J24" i="38"/>
  <c r="N72" i="42"/>
  <c r="I73" i="42"/>
  <c r="I74" i="42" s="1"/>
  <c r="I75" i="42" s="1"/>
  <c r="F39" i="46"/>
  <c r="I42" i="53"/>
  <c r="I48" i="53" s="1"/>
  <c r="G14" i="46"/>
  <c r="F17" i="64"/>
  <c r="N23" i="64"/>
  <c r="M27" i="70"/>
  <c r="E39" i="46"/>
  <c r="F14" i="46"/>
  <c r="H42" i="53"/>
  <c r="K39" i="46"/>
  <c r="H43" i="53"/>
  <c r="K61" i="62"/>
  <c r="K73" i="62" s="1"/>
  <c r="I72" i="55"/>
  <c r="E55" i="38"/>
  <c r="E59" i="38" s="1"/>
  <c r="Q31" i="70" l="1"/>
  <c r="R32" i="70" s="1"/>
  <c r="F39" i="70"/>
  <c r="F46" i="70" s="1"/>
  <c r="R29" i="70"/>
  <c r="T29" i="70" s="1"/>
  <c r="CR8" i="64"/>
  <c r="F49" i="70"/>
  <c r="F56" i="70" s="1"/>
  <c r="AI43" i="46"/>
  <c r="E31" i="52"/>
  <c r="E63" i="52" s="1"/>
  <c r="E64" i="52" s="1"/>
  <c r="C63" i="52"/>
  <c r="C64" i="52" s="1"/>
  <c r="W32" i="39"/>
  <c r="E14" i="39"/>
  <c r="X32" i="39" s="1"/>
  <c r="H21" i="46"/>
  <c r="M39" i="70"/>
  <c r="M41" i="70" s="1"/>
  <c r="E43" i="46"/>
  <c r="AL43" i="46"/>
  <c r="J24" i="46"/>
  <c r="AN43" i="46" s="1"/>
  <c r="M42" i="70"/>
  <c r="H39" i="70"/>
  <c r="AB43" i="46"/>
  <c r="J23" i="46"/>
  <c r="AD43" i="46" s="1"/>
  <c r="T27" i="70"/>
  <c r="O43" i="46"/>
  <c r="I64" i="52"/>
  <c r="J64" i="52" s="1"/>
  <c r="I59" i="38"/>
  <c r="J59" i="38" s="1"/>
  <c r="E60" i="38"/>
  <c r="N72" i="55"/>
  <c r="I67" i="53"/>
  <c r="I79" i="53" s="1"/>
  <c r="N46" i="53"/>
  <c r="O46" i="53" s="1"/>
  <c r="I73" i="55"/>
  <c r="I74" i="55" s="1"/>
  <c r="I75" i="55" s="1"/>
  <c r="L61" i="62"/>
  <c r="I55" i="38"/>
  <c r="J55" i="38" s="1"/>
  <c r="K74" i="62"/>
  <c r="K75" i="62" s="1"/>
  <c r="K76" i="62" s="1"/>
  <c r="H48" i="53"/>
  <c r="I73" i="62"/>
  <c r="I74" i="56"/>
  <c r="I75" i="56" s="1"/>
  <c r="I76" i="56" s="1"/>
  <c r="E25" i="46"/>
  <c r="H22" i="46"/>
  <c r="T31" i="70" l="1"/>
  <c r="F58" i="70"/>
  <c r="R31" i="70"/>
  <c r="T32" i="70" s="1"/>
  <c r="H49" i="70"/>
  <c r="M43" i="70"/>
  <c r="M52" i="70"/>
  <c r="M53" i="70" s="1"/>
  <c r="H43" i="46"/>
  <c r="J21" i="46"/>
  <c r="J43" i="46" s="1"/>
  <c r="H25" i="46"/>
  <c r="AV43" i="46" s="1"/>
  <c r="R43" i="46"/>
  <c r="J22" i="46"/>
  <c r="H28" i="70"/>
  <c r="M28" i="70"/>
  <c r="M29" i="70" s="1"/>
  <c r="H26" i="46"/>
  <c r="AS43" i="46"/>
  <c r="L73" i="62"/>
  <c r="I74" i="62"/>
  <c r="L74" i="62" s="1"/>
  <c r="H81" i="53"/>
  <c r="H79" i="53"/>
  <c r="O79" i="53"/>
  <c r="I80" i="53"/>
  <c r="I81" i="53" s="1"/>
  <c r="I82" i="53" s="1"/>
  <c r="I60" i="38"/>
  <c r="J60" i="38"/>
  <c r="T43" i="46" l="1"/>
  <c r="J25" i="46"/>
  <c r="AX43" i="46" s="1"/>
  <c r="I75" i="62"/>
  <c r="L75" i="62" l="1"/>
  <c r="L76" i="62" s="1"/>
  <c r="I76" i="6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C21" authorId="0" shapeId="0" xr:uid="{00000000-0006-0000-0800-000001000000}">
      <text>
        <r>
          <rPr>
            <sz val="8"/>
            <color indexed="81"/>
            <rFont val="Tahoma"/>
            <family val="2"/>
          </rPr>
          <t>The Avg Percent Chg is based on salary increases for all continuing employees not just the one that receive a raise.
See worksheet named "Schedule I Info".</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C33" authorId="0" shapeId="0" xr:uid="{00000000-0006-0000-1B00-000001000000}">
      <text>
        <r>
          <rPr>
            <sz val="10"/>
            <color indexed="81"/>
            <rFont val="Tahoma"/>
            <family val="2"/>
          </rPr>
          <t xml:space="preserve">
Salary changes due to replacement of full-time staff leaving the institution; salary adjustments due to restructuring a department or to keep a faculty member.  Includes changes due to promotion and changes in rank.
Example:
An instructor budgeted at 50,000 in FY08, resigns to take another position and is replaced by a new instructor making $40,000 in FY09, the difference of $10,000 would be reported here as -$10,000 (a salary savings).</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C38" authorId="0" shapeId="0" xr:uid="{00000000-0006-0000-1C00-000001000000}">
      <text>
        <r>
          <rPr>
            <sz val="10"/>
            <color indexed="81"/>
            <rFont val="Tahoma"/>
            <family val="2"/>
          </rPr>
          <t xml:space="preserve">
Salary changes due to replacement of full-time staff leaving the institution; salary adjustments due to restructuring a department or to keep a faculty member.  Includes changes due to promotion and changes in rank.
Example:
An instructor budgeted at 50,000 in FY10, resigns to take another position and is replaced by a new instructor making $40,000 in FY11, the difference of $10,000 would be reported here as -$10,000 (a salary savings).</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C32" authorId="0" shapeId="0" xr:uid="{00000000-0006-0000-1E00-000001000000}">
      <text>
        <r>
          <rPr>
            <sz val="10"/>
            <color indexed="81"/>
            <rFont val="Tahoma"/>
            <family val="2"/>
          </rPr>
          <t xml:space="preserve">
Salary changes due to replacement of full-time staff leaving the institution; salary adjustments due to restructuring a department or to keep a faculty member.  Includes changes due to promotion and changes in rank.
Example:
An instructor budgeted at 50,000 in FY08, resigns to take another position and is replaced by a new instructor making $40,000 in FY09, the difference of $10,000 would be reported here as -$10,000 (a salary savings).</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C35" authorId="0" shapeId="0" xr:uid="{00000000-0006-0000-1F00-000001000000}">
      <text>
        <r>
          <rPr>
            <sz val="12"/>
            <color indexed="81"/>
            <rFont val="Tahoma"/>
            <family val="2"/>
          </rPr>
          <t>Salary changes due to replacement of full-time staff leaving the institution; salary adjustments due to restructuring a department or to keep a faculty member, etc.
Example:
An instructor budgeted at 50,000 in FY11, resigns to take another position and is replaced by a new instructor making $40,000 in FY12, the difference of $10,000 would be reported here as -$10,000 (a salary savings).</t>
        </r>
      </text>
    </comment>
    <comment ref="C45" authorId="0" shapeId="0" xr:uid="{00000000-0006-0000-1F00-000002000000}">
      <text>
        <r>
          <rPr>
            <sz val="12"/>
            <color indexed="81"/>
            <rFont val="Tahoma"/>
            <family val="2"/>
          </rPr>
          <t>Salary changes due to replacement of full-time staff leaving the institution; salary adjustments due to restructuring a department or to keep a faculty member, etc.
Example:
An instructor budgeted at 50,000 in FY11, resigns to take another position and is replaced by a new instructor making $40,000 in FY12, the difference of $10,000 would be reported here as -$10,000 (a salary savings).</t>
        </r>
      </text>
    </comment>
    <comment ref="C55" authorId="0" shapeId="0" xr:uid="{00000000-0006-0000-1F00-000003000000}">
      <text>
        <r>
          <rPr>
            <sz val="12"/>
            <color indexed="81"/>
            <rFont val="Tahoma"/>
            <family val="2"/>
          </rPr>
          <t>Salary changes due to replacement of full-time staff leaving the institution; salary adjustments due to restructuring a department or to keep a faculty member, etc.
Example:
An instructor budgeted at 50,000 in FY11, resigns to take another position and is replaced by a new instructor making $40,000 in FY12, the difference of $10,000 would be reported here as -$10,000 (a salary savings).</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E6" authorId="0" shapeId="0" xr:uid="{00000000-0006-0000-2400-000001000000}">
      <text>
        <r>
          <rPr>
            <sz val="8"/>
            <color indexed="81"/>
            <rFont val="Tahoma"/>
            <family val="2"/>
          </rPr>
          <t xml:space="preserve">FY2013 SRA3 Budget:
Please update the implementation costs that you reported in FY2009, FY2010, FY2011, FY2012 and FY2013.  The amounts here will include both FY09, FY10, FY11, FY12 and FY13 costs of implementing the guaranteed tuition system.
</t>
        </r>
      </text>
    </comment>
    <comment ref="I6" authorId="0" shapeId="0" xr:uid="{00000000-0006-0000-2400-000002000000}">
      <text>
        <r>
          <rPr>
            <sz val="8"/>
            <color indexed="81"/>
            <rFont val="Tahoma"/>
            <family val="2"/>
          </rPr>
          <t>For FY2013 SRA3, report only the actual FY2013 cost of maintaining the current guaranteed tuition system.  
We are attemping to determine the additional costs of maintaining two tuition plan systems.
FY2014  budgeted expenditures are excluded from reporting.</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A69" authorId="0" shapeId="0" xr:uid="{00000000-0006-0000-0B00-000001000000}">
      <text>
        <r>
          <rPr>
            <sz val="8"/>
            <color indexed="81"/>
            <rFont val="Tahoma"/>
            <family val="2"/>
          </rPr>
          <t xml:space="preserve">Unduplicated Headcount:
If the Art Department employed Kelly to teach an art course in the fall semester and replaced Kelly in the spring with Ann,  the institution would report 1 headcount for the year.
</t>
        </r>
      </text>
    </comment>
    <comment ref="U69" authorId="0" shapeId="0" xr:uid="{00000000-0006-0000-0B00-000002000000}">
      <text>
        <r>
          <rPr>
            <sz val="8"/>
            <color indexed="81"/>
            <rFont val="Tahoma"/>
            <family val="2"/>
          </rPr>
          <t xml:space="preserve">Unduplicated Headcount:
If the Art Department employed Kelly to teach an art course in the fall semester and replaced Kelly in the spring with Ann,  the institution would report 1 headcount for the year.
</t>
        </r>
      </text>
    </comment>
    <comment ref="Z69" authorId="0" shapeId="0" xr:uid="{00000000-0006-0000-0B00-000003000000}">
      <text>
        <r>
          <rPr>
            <sz val="8"/>
            <color indexed="81"/>
            <rFont val="Tahoma"/>
            <family val="2"/>
          </rPr>
          <t xml:space="preserve">Unduplicated Headcount:
If the Art Department employed Kelly to teach an art course in the fall semester and replaced Kelly in the spring with Ann,  the institution would report 1 headcount for the year.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A8" authorId="0" shapeId="0" xr:uid="{00000000-0006-0000-0C00-000001000000}">
      <text>
        <r>
          <rPr>
            <sz val="8"/>
            <color indexed="81"/>
            <rFont val="Tahoma"/>
            <family val="2"/>
          </rPr>
          <t xml:space="preserve">Unduplicated Headcount:
If the Art Department employed Kelly to teach an art course in the fall semester and replaced Kelly in the spring with Ann,  the institution would report 1 headcount for the year.
</t>
        </r>
      </text>
    </comment>
    <comment ref="A21" authorId="0" shapeId="0" xr:uid="{00000000-0006-0000-0C00-000002000000}">
      <text>
        <r>
          <rPr>
            <sz val="8"/>
            <color indexed="81"/>
            <rFont val="Tahoma"/>
            <family val="2"/>
          </rPr>
          <t xml:space="preserve">Unduplicated Headcount:
If the Art Department employed Kelly to teach an art course in the fall semester and replaced Kelly in the spring with Ann,  the institution would report 1 headcount for the year.
</t>
        </r>
      </text>
    </comment>
    <comment ref="A24" authorId="0" shapeId="0" xr:uid="{00000000-0006-0000-0C00-000003000000}">
      <text>
        <r>
          <rPr>
            <sz val="8"/>
            <color indexed="81"/>
            <rFont val="Tahoma"/>
            <family val="2"/>
          </rPr>
          <t xml:space="preserve">Unduplicated Headcount:
If the Art Department employed Kelly to teach an art course in the fall semester and replaced Kelly in the spring with Ann,  the institution would report 1 headcount for the year.
</t>
        </r>
      </text>
    </comment>
    <comment ref="A35" authorId="0" shapeId="0" xr:uid="{00000000-0006-0000-0C00-000004000000}">
      <text>
        <r>
          <rPr>
            <sz val="8"/>
            <color indexed="81"/>
            <rFont val="Tahoma"/>
            <family val="2"/>
          </rPr>
          <t xml:space="preserve">Unduplicated Headcount:
If the Art Department employed Kelly to teach an art course in the fall semester and replaced Kelly in the spring with Ann,  the institution would report 1 headcount for the year.
</t>
        </r>
      </text>
    </comment>
    <comment ref="U35" authorId="0" shapeId="0" xr:uid="{00000000-0006-0000-0C00-000005000000}">
      <text>
        <r>
          <rPr>
            <sz val="8"/>
            <color indexed="81"/>
            <rFont val="Tahoma"/>
            <family val="2"/>
          </rPr>
          <t xml:space="preserve">Unduplicated Headcount:
If the Art Department employed Kelly to teach an art course in the fall semester and replaced Kelly in the spring with Ann,  the institution would report 1 headcount for the year.
</t>
        </r>
      </text>
    </comment>
    <comment ref="Z35" authorId="0" shapeId="0" xr:uid="{00000000-0006-0000-0C00-000006000000}">
      <text>
        <r>
          <rPr>
            <sz val="8"/>
            <color indexed="81"/>
            <rFont val="Tahoma"/>
            <family val="2"/>
          </rPr>
          <t xml:space="preserve">Unduplicated Headcount:
If the Art Department employed Kelly to teach an art course in the fall semester and replaced Kelly in the spring with Ann,  the institution would report 1 headcount for the year.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mike chambless</author>
    <author>Mike Chambless</author>
  </authors>
  <commentList>
    <comment ref="B8" authorId="0" shapeId="0" xr:uid="{00000000-0006-0000-0E00-000001000000}">
      <text>
        <r>
          <rPr>
            <b/>
            <sz val="8"/>
            <color indexed="81"/>
            <rFont val="Tahoma"/>
            <family val="2"/>
          </rPr>
          <t>Professional Staff:</t>
        </r>
        <r>
          <rPr>
            <sz val="8"/>
            <color indexed="81"/>
            <rFont val="Tahoma"/>
            <family val="2"/>
          </rPr>
          <t xml:space="preserve">
Identify each position by the Activity/Function where budgeted.  Choose from the following:
Instruction
Research
Public Service
Academic Support
Student Services
Institutional Support
Physical Plant
Technical (MIS, IT, Data Processing, etc.)
</t>
        </r>
      </text>
    </comment>
    <comment ref="D8" authorId="1" shapeId="0" xr:uid="{00000000-0006-0000-0E00-000002000000}">
      <text>
        <r>
          <rPr>
            <sz val="8"/>
            <color indexed="81"/>
            <rFont val="Tahoma"/>
            <family val="2"/>
          </rPr>
          <t xml:space="preserve">Salary - Do not report costs of fringe benefits and payroll taxes.
</t>
        </r>
      </text>
    </comment>
    <comment ref="B22" authorId="0" shapeId="0" xr:uid="{00000000-0006-0000-0E00-000003000000}">
      <text>
        <r>
          <rPr>
            <b/>
            <sz val="8"/>
            <color indexed="81"/>
            <rFont val="Tahoma"/>
            <family val="2"/>
          </rPr>
          <t>Professional Staff:</t>
        </r>
        <r>
          <rPr>
            <sz val="8"/>
            <color indexed="81"/>
            <rFont val="Tahoma"/>
            <family val="2"/>
          </rPr>
          <t xml:space="preserve">
Identify each position by the Activity/Function where budgeted.  Choose from the following:
Instruction
Research
Public Service
Academic Support
Student Services
Institutional Support
Physical Plant
Technical (MIS, IT, Data Processing, etc.)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Mike Chambless</author>
    <author>mike chambless</author>
  </authors>
  <commentList>
    <comment ref="I37" authorId="0" shapeId="0" xr:uid="{00000000-0006-0000-1100-000001000000}">
      <text>
        <r>
          <rPr>
            <sz val="8"/>
            <color indexed="81"/>
            <rFont val="Tahoma"/>
            <family val="2"/>
          </rPr>
          <t xml:space="preserve">OU - Center Enrollment:
OU Tulsa.
</t>
        </r>
      </text>
    </comment>
    <comment ref="AB38" authorId="1" shapeId="0" xr:uid="{00000000-0006-0000-1100-000002000000}">
      <text>
        <r>
          <rPr>
            <sz val="8"/>
            <color indexed="81"/>
            <rFont val="Tahoma"/>
            <family val="2"/>
          </rPr>
          <t xml:space="preserve">Student Faculty Ratio.  Using Average Command.  Be sure both calculations in DB3 and in Student Raio worksheet have the same blank cells, because if cells are blank in one workbook and not blank in the other workbook, the total amounts will be inacurate.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Mike Chambless</author>
    <author>mike chambless</author>
  </authors>
  <commentList>
    <comment ref="I38" authorId="0" shapeId="0" xr:uid="{00000000-0006-0000-1200-000001000000}">
      <text>
        <r>
          <rPr>
            <sz val="8"/>
            <color indexed="81"/>
            <rFont val="Tahoma"/>
            <family val="2"/>
          </rPr>
          <t xml:space="preserve">OU - Center Enrollment:
OU Tulsa.
</t>
        </r>
      </text>
    </comment>
    <comment ref="AB39" authorId="1" shapeId="0" xr:uid="{00000000-0006-0000-1200-000002000000}">
      <text>
        <r>
          <rPr>
            <sz val="8"/>
            <color indexed="81"/>
            <rFont val="Tahoma"/>
            <family val="2"/>
          </rPr>
          <t xml:space="preserve">Student Faculty Ratio.  Using Average Command.  Be sure both calculations in DB3 and in Student Raio worksheet have the same blank cells, because if cells are blank in one workbook and not blank in the other workbook, the total amounts will be inacurate.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Mike Chambless</author>
    <author>mike chambless</author>
  </authors>
  <commentList>
    <comment ref="C7" authorId="0" shapeId="0" xr:uid="{00000000-0006-0000-1300-000001000000}">
      <text>
        <r>
          <rPr>
            <sz val="8"/>
            <color indexed="81"/>
            <rFont val="Tahoma"/>
            <family val="2"/>
          </rPr>
          <t xml:space="preserve">Column C - The projections represent the original mandatory costs data reported in the 2010 Budget Need Survey.
</t>
        </r>
      </text>
    </comment>
    <comment ref="D7" authorId="0" shapeId="0" xr:uid="{00000000-0006-0000-1300-000002000000}">
      <text>
        <r>
          <rPr>
            <sz val="8"/>
            <color indexed="81"/>
            <rFont val="Tahoma"/>
            <family val="2"/>
          </rPr>
          <t xml:space="preserve">Column D provides a current update to the Mandatory Costs reported earlier in the FY2010 Budget Needs Survey.
</t>
        </r>
      </text>
    </comment>
    <comment ref="B8" authorId="0" shapeId="0" xr:uid="{00000000-0006-0000-1300-000003000000}">
      <text>
        <r>
          <rPr>
            <b/>
            <sz val="12"/>
            <color indexed="81"/>
            <rFont val="Tahoma"/>
            <family val="2"/>
          </rPr>
          <t>Cost to Annualize the FY09 Salary Program:</t>
        </r>
        <r>
          <rPr>
            <sz val="12"/>
            <color indexed="81"/>
            <rFont val="Tahoma"/>
            <family val="2"/>
          </rPr>
          <t xml:space="preserve">
Report an amount here only if your institution provided a salary increase for a partial year in FY09.  For example, if your institution provided an annual salary increase effective Oct 1, 2008, you may need to annualize the 3 final months of salary and associated fringe benefits as mandatory costs in FY10.  This assumes that the 9 months of salary and benefits paid in FY2009 (Oct 1, 2008 through June 30, 2009) were paid from increases in FY2009 state appropriations, tuition and fees and the remaining three months will be funded from FY2010 state appropriations, tuition and fees.
This information is not reported in Column D named "Updated Projections to FY2010 Mandatory Costs"
</t>
        </r>
      </text>
    </comment>
    <comment ref="B11" authorId="1" shapeId="0" xr:uid="{00000000-0006-0000-1300-000004000000}">
      <text>
        <r>
          <rPr>
            <b/>
            <sz val="10"/>
            <color indexed="81"/>
            <rFont val="Tahoma"/>
            <family val="2"/>
          </rPr>
          <t>Part B.  Changes in Costs of Fringe Benefits and Payroll Taxes:</t>
        </r>
        <r>
          <rPr>
            <sz val="10"/>
            <color indexed="81"/>
            <rFont val="Tahoma"/>
            <family val="2"/>
          </rPr>
          <t xml:space="preserve">
Calculate the mandatory costs  of fringe benefits and payroll taxes based on the your institutions  FY2010 salary program.
Do not include costs of fringe benefits and payroll taxes related to the cost of an increase in salary
Budget 100% of fixed rate increases such as healthcare and dental in Part B.</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Mike Chambless</author>
    <author>mike chambless</author>
  </authors>
  <commentList>
    <comment ref="C7" authorId="0" shapeId="0" xr:uid="{00000000-0006-0000-1400-000001000000}">
      <text>
        <r>
          <rPr>
            <sz val="8"/>
            <color indexed="81"/>
            <rFont val="Tahoma"/>
            <family val="2"/>
          </rPr>
          <t xml:space="preserve">Column C - The projections represent the original mandatory costs data reported in the 2016
 Budget Need Survey.
</t>
        </r>
      </text>
    </comment>
    <comment ref="D7" authorId="0" shapeId="0" xr:uid="{00000000-0006-0000-1400-000002000000}">
      <text>
        <r>
          <rPr>
            <sz val="8"/>
            <color indexed="81"/>
            <rFont val="Tahoma"/>
            <family val="2"/>
          </rPr>
          <t xml:space="preserve">Column D provides a current update to the Mandatory Costs reported earlier in the FY2017 Budget Needs Survey.
</t>
        </r>
      </text>
    </comment>
    <comment ref="B8" authorId="0" shapeId="0" xr:uid="{00000000-0006-0000-1400-000003000000}">
      <text>
        <r>
          <rPr>
            <b/>
            <sz val="12"/>
            <color indexed="81"/>
            <rFont val="Tahoma"/>
            <family val="2"/>
          </rPr>
          <t>Cost to Annualize the FY15 Salary Program:</t>
        </r>
        <r>
          <rPr>
            <sz val="12"/>
            <color indexed="81"/>
            <rFont val="Tahoma"/>
            <family val="2"/>
          </rPr>
          <t xml:space="preserve">
Report an amount here only if your institution provided a salary increase for a partial year in FY16.  For example, if your institution provided an annual salary increase effective Oct 1, 2015, you may need to annualize the 3 final months of salary and associated fringe benefits as mandatory costs in FY16.  This assumes that the 9 months of salary and benefits paid in FY2016 (Oct 1, 2015 through June 30, 2016) were paid from increases in FY2015 state appropriations, tuition and fees and the remaining three months will be funded from FY2017 state appropriations, tuition and fees.
This information is not reported in Column D named "Updated Projections to FY2017
 Mandatory Costs"
</t>
        </r>
      </text>
    </comment>
    <comment ref="B11" authorId="1" shapeId="0" xr:uid="{00000000-0006-0000-1400-000004000000}">
      <text>
        <r>
          <rPr>
            <b/>
            <sz val="12"/>
            <color indexed="81"/>
            <rFont val="Tahoma"/>
            <family val="2"/>
          </rPr>
          <t>Part B.  Changes in Costs of Fringe Benefits and Payroll Taxes:</t>
        </r>
        <r>
          <rPr>
            <sz val="12"/>
            <color indexed="81"/>
            <rFont val="Tahoma"/>
            <family val="2"/>
          </rPr>
          <t xml:space="preserve">
For FY2016, calculate the increase in mandatory costs  of fringe benefits and payroll taxes based on your institution's  FY2015 salary program.
Do not include the additional costs of fringe benefits and payroll taxes related to the cost of a salary increase for FY2016.  Salary increases are not normally considered as mandatory costs.
Budget 100% of fixed rate increases such as healthcare and dental in Part B.</t>
        </r>
      </text>
    </comment>
    <comment ref="C11" authorId="0" shapeId="0" xr:uid="{00000000-0006-0000-1400-000005000000}">
      <text>
        <r>
          <rPr>
            <sz val="8"/>
            <color indexed="81"/>
            <rFont val="Tahoma"/>
            <family val="2"/>
          </rPr>
          <t xml:space="preserve">Column C - The projections represent the original mandatory costs data reported in the FY2017 Budget Need Survey.
</t>
        </r>
      </text>
    </comment>
    <comment ref="D11" authorId="0" shapeId="0" xr:uid="{00000000-0006-0000-1400-000006000000}">
      <text>
        <r>
          <rPr>
            <sz val="8"/>
            <color indexed="81"/>
            <rFont val="Tahoma"/>
            <family val="2"/>
          </rPr>
          <t xml:space="preserve">Column D provides a current update to the Mandatory Costs reported earlier in the FY2017 Budget Needs Survey.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Y30" authorId="0" shapeId="0" xr:uid="{00000000-0006-0000-1500-000001000000}">
      <text>
        <r>
          <rPr>
            <sz val="8"/>
            <color indexed="81"/>
            <rFont val="Tahoma"/>
            <family val="2"/>
          </rPr>
          <t xml:space="preserve">The amounts reported for grad and research assistants should be included in the tuition waiver and scholarship columns.
The grad and res assist amounts should not be added to the tuition waiver and scholarship totals.
5/30/03.
</t>
        </r>
      </text>
    </comment>
  </commentList>
</comments>
</file>

<file path=xl/sharedStrings.xml><?xml version="1.0" encoding="utf-8"?>
<sst xmlns="http://schemas.openxmlformats.org/spreadsheetml/2006/main" count="3790" uniqueCount="1313">
  <si>
    <t xml:space="preserve">    h.  Telephone/Communications</t>
  </si>
  <si>
    <t xml:space="preserve">          Total Supplies and Other Current Expenses:</t>
  </si>
  <si>
    <t>4.  Equipment, Property and Furniture:</t>
  </si>
  <si>
    <t xml:space="preserve">     b.  Information Technology Software and Equipment</t>
  </si>
  <si>
    <t xml:space="preserve">          Total Mandatory Equipment, Property and Furniture</t>
  </si>
  <si>
    <t>6.  Scholarships</t>
  </si>
  <si>
    <t>7.  Transfers and Other Disbursements</t>
  </si>
  <si>
    <t>8.  Total Non-Compensation Mandatory Costs</t>
  </si>
  <si>
    <t>9.  Total Mandatory Cost Changes</t>
  </si>
  <si>
    <t>3.</t>
  </si>
  <si>
    <t>4.</t>
  </si>
  <si>
    <t>5.</t>
  </si>
  <si>
    <t>Credit Card Fees</t>
  </si>
  <si>
    <t>Postage costs</t>
  </si>
  <si>
    <t>Governing Board Assessment</t>
  </si>
  <si>
    <r>
      <t xml:space="preserve">Comments:
 </t>
    </r>
    <r>
      <rPr>
        <b/>
        <sz val="8"/>
        <rFont val="Times New Roman"/>
        <family val="1"/>
      </rPr>
      <t>(If additional space is needed insert at bottom of form)</t>
    </r>
  </si>
  <si>
    <r>
      <t>B.11. List other Benefits and Payroll Taxes:</t>
    </r>
    <r>
      <rPr>
        <sz val="10"/>
        <rFont val="Times New Roman"/>
        <family val="1"/>
      </rPr>
      <t xml:space="preserve">  (</t>
    </r>
    <r>
      <rPr>
        <sz val="8"/>
        <rFont val="Times New Roman"/>
        <family val="1"/>
      </rPr>
      <t>Enter total in B11(row 19) above)</t>
    </r>
  </si>
  <si>
    <r>
      <t xml:space="preserve">   Total Other Benefits and Payroll Taxes:  </t>
    </r>
    <r>
      <rPr>
        <b/>
        <sz val="8"/>
        <rFont val="Times New Roman"/>
        <family val="1"/>
      </rPr>
      <t>(Insert rows if needed)</t>
    </r>
  </si>
  <si>
    <t xml:space="preserve">      Number of Graduate Assistants</t>
  </si>
  <si>
    <t xml:space="preserve">           Total Eliminated Positions:</t>
  </si>
  <si>
    <t>Other Personnel Related Savings:  List Below:</t>
  </si>
  <si>
    <t>1.  Utilities:</t>
  </si>
  <si>
    <t>2. Travel:</t>
  </si>
  <si>
    <t>3.  Supplies and Other Current Expense:</t>
  </si>
  <si>
    <t>4.  Equipment, Furniture and Property:</t>
  </si>
  <si>
    <t>5.  Library :</t>
  </si>
  <si>
    <t>6.  Scholarships:</t>
  </si>
  <si>
    <t>7.  Transfers and Other Disbursements:</t>
  </si>
  <si>
    <t xml:space="preserve">Totals: </t>
  </si>
  <si>
    <t>Example of Average Salary Increase if Calculation is made only for the Eight Employees receiving a Raise</t>
  </si>
  <si>
    <t>Date: --- ---&gt; 
  &lt;-----Yes or No</t>
  </si>
  <si>
    <t xml:space="preserve">What methodology is used for compensation changes?  </t>
  </si>
  <si>
    <t>Elaborate if compensation changes are based on combination of performance-based and across-the-board changes:</t>
  </si>
  <si>
    <t>FY2012 Educational and General Budget Part I - SRA3 Background Data</t>
  </si>
  <si>
    <t>Linked to Schedule 1 Revised</t>
  </si>
  <si>
    <t>Linked to Sch IIb</t>
  </si>
  <si>
    <t>Linked to Cell F28</t>
  </si>
  <si>
    <t>FY2012</t>
  </si>
  <si>
    <t>Total Changes in Personnel, Operations and Reserves ( should equal Row 22)</t>
  </si>
  <si>
    <t xml:space="preserve">48) PRECISION PRODUCTION. </t>
  </si>
  <si>
    <t xml:space="preserve">49) TRANSPORTATION AND MATERIALS MOVING. </t>
  </si>
  <si>
    <t xml:space="preserve">50) VISUAL AND PERFORMING ARTS. </t>
  </si>
  <si>
    <t xml:space="preserve">19) FAMILY AND CONSUMER SCIENCES/HUMAN SCIENCES. </t>
  </si>
  <si>
    <t xml:space="preserve">22) LEGAL PROFESSIONS AND STUDIES. </t>
  </si>
  <si>
    <t xml:space="preserve">23) ENGLISH LANGUAGE AND LITERATURE/LETTERS. </t>
  </si>
  <si>
    <t xml:space="preserve">14) ENGINEERING. </t>
  </si>
  <si>
    <t xml:space="preserve">27) MATHEMATICS AND STATISTICS. </t>
  </si>
  <si>
    <t xml:space="preserve">28) MILITARY SCIENCE, LEADERSHIP AND OPERATIONAL ART. </t>
  </si>
  <si>
    <t xml:space="preserve">29) MILITARY TECHNOLOGIES AND APPLIED SCIENCES. </t>
  </si>
  <si>
    <t xml:space="preserve">30) MULTI/INTERDISCIPLINARY STUDIES. </t>
  </si>
  <si>
    <t xml:space="preserve">60) RESIDENCY PROGRAMS. </t>
  </si>
  <si>
    <t xml:space="preserve">51) HEALTH PROFESSIONS AND RELATED PROGRAMS. </t>
  </si>
  <si>
    <t xml:space="preserve">10) COMMUNICATIONS TECHNOLOGIES/TECHNICIANS AND SUPPORT SERVICES. </t>
  </si>
  <si>
    <t xml:space="preserve">11) COMPUTER AND INFORMATION SCIENCES AND SUPPORT SERVICES. </t>
  </si>
  <si>
    <t xml:space="preserve">Faculty Full-Time  </t>
  </si>
  <si>
    <t>Changes in Teaching Salaries:</t>
  </si>
  <si>
    <t>Use rows 11 through 18 to report the number of employees whose salary increases fall within the perspective ranges from 0.1% to 15% or more.</t>
  </si>
  <si>
    <t xml:space="preserve">          Total Other Professional Services:   (Insert rows if needed)</t>
  </si>
  <si>
    <t>&lt;--Formulas   (Linked to Cell C27 Above)</t>
  </si>
  <si>
    <t>RSU</t>
  </si>
  <si>
    <t>Classified Positions - Salary increases for employees in Schedule I</t>
  </si>
  <si>
    <t>Faculty Salary Adjustments Made During the  Fiscal Year</t>
  </si>
  <si>
    <t>Professional Staff Salary Adjustments Made During the  Fiscal Year</t>
  </si>
  <si>
    <t>Classified Staff Salary Adjustments Made During the  Fiscal Year</t>
  </si>
  <si>
    <t>These salary adjustments are for changes in faculty made</t>
  </si>
  <si>
    <t>during the year, for example an employee making 36,000 leaves the institution and is replaced by a 40,000 employee.</t>
  </si>
  <si>
    <t>Also, includes staff moved from a Fund 430 or Fund 700 positions to E&amp;G Part I.</t>
  </si>
  <si>
    <t>President's Salary increase - Reported in Schedule I</t>
  </si>
  <si>
    <t>Note:  Col H, Rows 28 through 31, are linked to Schedule I.</t>
  </si>
  <si>
    <t>(Note:  There is also a problem with people who are split funded between different funds (part federal funded and E&amp;G funded)</t>
  </si>
  <si>
    <t>`</t>
  </si>
  <si>
    <t>Link to Sch II.b</t>
  </si>
  <si>
    <t>Link to Sch I</t>
  </si>
  <si>
    <t xml:space="preserve">President's - Salary Changes </t>
  </si>
  <si>
    <t>A</t>
  </si>
  <si>
    <t>Changes in Faculty Salaries:</t>
  </si>
  <si>
    <t>Summer School Faculty</t>
  </si>
  <si>
    <t>Overload Pay - Faculty</t>
  </si>
  <si>
    <t>B</t>
  </si>
  <si>
    <t>Professional Full Time Employees</t>
  </si>
  <si>
    <t>Professional Part Time Employees</t>
  </si>
  <si>
    <t>Seasonal and Temporary Professional Employee Pool</t>
  </si>
  <si>
    <t>Other Professional Salaries</t>
  </si>
  <si>
    <t xml:space="preserve">  Total Professional Salaries - Should Agree with Schedule B</t>
  </si>
  <si>
    <t>C</t>
  </si>
  <si>
    <t>Change in Classified Salaries:</t>
  </si>
  <si>
    <t>Change in Professional Salaries:</t>
  </si>
  <si>
    <t>Classified Full Time Employees</t>
  </si>
  <si>
    <t>Classified Part Time Employees</t>
  </si>
  <si>
    <t>Seasonal and Temporary Classified Employee Pool</t>
  </si>
  <si>
    <t>Other Classified Salaries</t>
  </si>
  <si>
    <t xml:space="preserve">  Total Classified Salaries - Should Agree with Schedule B</t>
  </si>
  <si>
    <t>Total Changes in Personnel, Operations and Reserves ( should equal Row 23)</t>
  </si>
  <si>
    <t>Budget Change</t>
  </si>
  <si>
    <t>D</t>
  </si>
  <si>
    <t>Change in Fringe Benefits:</t>
  </si>
  <si>
    <t>E</t>
  </si>
  <si>
    <t xml:space="preserve">Controller or Accounting Professional </t>
  </si>
  <si>
    <t xml:space="preserve">Added "Federal Stimulus Funding - ARRA" to income section.
Row 32: Changed title to "Other Salary Adjustments Made During The Fiscal Year".   The definition is expanded to include salary changes due to replacement of staff leaving the institution; salary </t>
  </si>
  <si>
    <t>Diff Between Reports</t>
  </si>
  <si>
    <t>Sch I - FT Faculty</t>
  </si>
  <si>
    <t>Sch II-b Chg in FT Faculty</t>
  </si>
  <si>
    <t xml:space="preserve">   Total Full Time Fac</t>
  </si>
  <si>
    <t>Comments:</t>
  </si>
  <si>
    <t>Position Title</t>
  </si>
  <si>
    <t>TOTAL</t>
  </si>
  <si>
    <t>Faculty</t>
  </si>
  <si>
    <t xml:space="preserve">Institution Name: </t>
  </si>
  <si>
    <t>Professional Staff</t>
  </si>
  <si>
    <t>ENROLLMENT DATA</t>
  </si>
  <si>
    <r>
      <t xml:space="preserve">COURSE SECTION DATA </t>
    </r>
    <r>
      <rPr>
        <b/>
        <vertAlign val="superscript"/>
        <sz val="10"/>
        <rFont val="Palatino"/>
        <family val="1"/>
      </rPr>
      <t>(1)</t>
    </r>
  </si>
  <si>
    <t>Location</t>
  </si>
  <si>
    <t>Main Campus</t>
  </si>
  <si>
    <t>Centers</t>
  </si>
  <si>
    <t>Off-Campus</t>
  </si>
  <si>
    <r>
      <t>(1)</t>
    </r>
    <r>
      <rPr>
        <b/>
        <i/>
        <sz val="10"/>
        <rFont val="Palatino"/>
        <family val="1"/>
      </rPr>
      <t xml:space="preserve">  Organized classes, excluding individual instruction and lab classes</t>
    </r>
  </si>
  <si>
    <t>Dollar Change</t>
  </si>
  <si>
    <t>Percent Change</t>
  </si>
  <si>
    <t>Nonresident Tuition Waivers</t>
  </si>
  <si>
    <t>Scholarships (paid from E&amp;G I funds)</t>
  </si>
  <si>
    <t>Total Tuition Waivers and Scholarships</t>
  </si>
  <si>
    <t>Travel</t>
  </si>
  <si>
    <t xml:space="preserve">     Total Tuition Waivers</t>
  </si>
  <si>
    <t>Nonresident Tuition Waivers:  A waiver of nonresident tuition for students who are not Oklahoma residents.</t>
  </si>
  <si>
    <t>Scholarships (paid from E&amp;G I funds):  report any cash scholarship paid from educational and general - part I funds.</t>
  </si>
  <si>
    <t>Supplies and Other Operating Expenses</t>
  </si>
  <si>
    <t>Property, Furniture and Equipment</t>
  </si>
  <si>
    <t xml:space="preserve">  Drag row downward if additional space is needed.</t>
  </si>
  <si>
    <t>Internal Costs</t>
  </si>
  <si>
    <t>External Costs</t>
  </si>
  <si>
    <t>Total Costs</t>
  </si>
  <si>
    <t>Professional Salaries</t>
  </si>
  <si>
    <t>Nonprofessional Salaries</t>
  </si>
  <si>
    <t>Total Personnel Services</t>
  </si>
  <si>
    <t>Property, Furniture, &amp; Equipment</t>
  </si>
  <si>
    <t>Scholarships &amp; Other Assistance</t>
  </si>
  <si>
    <t>Transfers &amp; Other Disbursements</t>
  </si>
  <si>
    <t>Total Nonpersonnel Disbursements</t>
  </si>
  <si>
    <t>Schedule X – Guaranteed Tuition</t>
  </si>
  <si>
    <t>Schedule XI – Legislative Response</t>
  </si>
  <si>
    <t>Schedule I - Pg 2</t>
  </si>
  <si>
    <t xml:space="preserve">     Electricity</t>
  </si>
  <si>
    <t xml:space="preserve">     Water, Sewage, Etc.</t>
  </si>
  <si>
    <t xml:space="preserve">     Other Utilities:</t>
  </si>
  <si>
    <t xml:space="preserve">          Total Utilities</t>
  </si>
  <si>
    <t>2.  Travel:</t>
  </si>
  <si>
    <t>3.  Supplies and Other Current Expenses:</t>
  </si>
  <si>
    <t xml:space="preserve">     a.  Equipment Maintenance/Service Contracts:</t>
  </si>
  <si>
    <t xml:space="preserve">     b.  Privatization Contracts (Housekeeping, Maintenance, etc.)</t>
  </si>
  <si>
    <t xml:space="preserve">     c.  Audits - Internal</t>
  </si>
  <si>
    <t xml:space="preserve">     d.  Audits - External</t>
  </si>
  <si>
    <t xml:space="preserve">     e.  Mandatory Institutional Memberships</t>
  </si>
  <si>
    <t xml:space="preserve">     f.  Gasoline</t>
  </si>
  <si>
    <t xml:space="preserve">    g.  Risk Management:</t>
  </si>
  <si>
    <t xml:space="preserve">          Property Insurance</t>
  </si>
  <si>
    <t xml:space="preserve">          Vehicles</t>
  </si>
  <si>
    <t xml:space="preserve">          Aircraft</t>
  </si>
  <si>
    <t xml:space="preserve">          Tort Liability</t>
  </si>
  <si>
    <t xml:space="preserve">          Director and Officers Liability</t>
  </si>
  <si>
    <t xml:space="preserve">          Other Insurance </t>
  </si>
  <si>
    <t>Schedule IV - Changes in Mandatory Costs - Update</t>
  </si>
  <si>
    <t>FY2010 &amp; 2011</t>
  </si>
  <si>
    <t>The "E&amp;G Activity/Function Budgeted" column reports the activity (function) name where the employee is budgeted, such as Academics, Academic Support, Research, Public Service, Student Services, Institutional Support, and Physical Plant.  Do not report department names or department account numbers in this column.</t>
  </si>
  <si>
    <t>(1)  "President" means the university or college president.</t>
  </si>
  <si>
    <t>(2)  "Number of Faculty" means filled academic teaching and research positions, including those with administrative responsibilities, such as department heads and deans.  Library professionals may be included if classified as faculty.</t>
  </si>
  <si>
    <t xml:space="preserve">(4)  "Number of Other Staff (Non-exempt)" includes department secretaries, library staff, maintenance, clerical staff, etc.  </t>
  </si>
  <si>
    <t>Schedule II - Increase and/or Decrease in Faculty Positions:</t>
  </si>
  <si>
    <t>Institution Comments:</t>
  </si>
  <si>
    <t xml:space="preserve">Use row 10 to report returning employees who do not receive a salary increase </t>
  </si>
  <si>
    <t xml:space="preserve">Explanation:    </t>
  </si>
  <si>
    <t>&lt;--Total Employees</t>
  </si>
  <si>
    <t>&lt;--Total Emp with &amp; without Sal Inc.</t>
  </si>
  <si>
    <t>&lt;-- Difference S/B zero</t>
  </si>
  <si>
    <t># With Inc</t>
  </si>
  <si>
    <t># No Inc</t>
  </si>
  <si>
    <t>New for FY13</t>
  </si>
  <si>
    <r>
      <t xml:space="preserve">Use rows 25 through  28 to report the "Total Number of Continuing Employees", the total "Amount of Salary Changes", and the "Average Salary Change" received.  The "Amount of Salary Changes" includes both salary increases and decreases.
</t>
    </r>
    <r>
      <rPr>
        <sz val="12"/>
        <color indexed="12"/>
        <rFont val="Times New Roman"/>
        <family val="1"/>
      </rPr>
      <t>Note:  The amount reported for the president's salary increase should be the same amount reported as the salary increase in Schedule 1-b.</t>
    </r>
  </si>
  <si>
    <t>*  Use cell E33 to report the date your governing board approved the salary/stipend program
*  Use cell E34 to report the starting date of your salary or stipends program.  
*  Use cell E35 to report the date your governing board may consider a salary/stipend program for your president.  
*  Use cell D36 to respond either Yes or No if your institution will consider an employee salary or stipend program later in the fiscal year.
*  Use cell F36 to report the projected date that your governing board may consider an employee salary or stipend program .</t>
  </si>
  <si>
    <t>Use rows 49 through 54 to report the number of employees receiving a stipend, the amount of one-time stipends, the average stipend increase, the average stipend percentage increase and the starting date of the stipend program.  This section replaces the stipends section found in prior reports.  Institutions will no longer be required to report the individual percentage increase that each recipient receives.  This change was suggested by NSU and brought to the attention of the COBO Accounting and Budget Committee in May 2010; no negative responses were received.</t>
  </si>
  <si>
    <t>Stipends</t>
  </si>
  <si>
    <t>Schedule II-a - Changes in Part-Time Salaries</t>
  </si>
  <si>
    <t>Instructions to the SRA3 Background Forms for FY2013</t>
  </si>
  <si>
    <t>The adjacent worksheets are used to present budget background data for the FY2013 Summary and Analysis and provide additional data to the State Regents, Governor, Legislature and other interested parties.
Provide three collated copies of the schedules to this office.  Each of the three copies should have three holes punched in the left side of each page to fit uniformly into a 3 ring binder.    Email an electronic copy of the SRA3 Background Data to mchambless@osrhe.edu.</t>
  </si>
  <si>
    <t>Headcount
Percent Inc.</t>
  </si>
  <si>
    <t>FTE
Percent Inc.</t>
  </si>
  <si>
    <t>Change in Fall FTE</t>
  </si>
  <si>
    <t>Change in Fall Headcount</t>
  </si>
  <si>
    <t>Change in  Course Sections</t>
  </si>
  <si>
    <t xml:space="preserve"> OSRHE Calc</t>
  </si>
  <si>
    <t>Tuition Waivers - Within 3.5%</t>
  </si>
  <si>
    <t>Resident - Outside 3.5%</t>
  </si>
  <si>
    <t>Nonresident Waivers</t>
  </si>
  <si>
    <t>Total Tuition Waivers</t>
  </si>
  <si>
    <t>Scholarships Pd E&amp;G I Funds</t>
  </si>
  <si>
    <t>Total Tuition Waivers &amp; Scholarships</t>
  </si>
  <si>
    <t>8a. Optional Retirement Plans - OU and OSU</t>
  </si>
  <si>
    <t>9.  Workers Compensation</t>
  </si>
  <si>
    <t>10. Unemployment Compensation Payments</t>
  </si>
  <si>
    <t>&lt;--Linked to B11 below</t>
  </si>
  <si>
    <t xml:space="preserve">   Total Cost of Fringe Benefits and Payroll Taxes</t>
  </si>
  <si>
    <t>&lt;--Formulas</t>
  </si>
  <si>
    <t>C.  Changes in Costs of Non-Compensation Requirements:</t>
  </si>
  <si>
    <t>Sub-Total Each Object of Expenditure</t>
  </si>
  <si>
    <t xml:space="preserve">1.  Utilities: </t>
  </si>
  <si>
    <t xml:space="preserve">     Natural Gas</t>
  </si>
  <si>
    <t>Classified Staff</t>
  </si>
  <si>
    <t>Changes in Full-Time Classified Staff</t>
  </si>
  <si>
    <t>Net Change</t>
  </si>
  <si>
    <t>Decrease</t>
  </si>
  <si>
    <t>Actual Changes in Number of Positions</t>
  </si>
  <si>
    <t>Actual Changes in Salary of Positions</t>
  </si>
  <si>
    <t xml:space="preserve">   Example:  Change in Number of Positions:</t>
  </si>
  <si>
    <t xml:space="preserve">   Example:  Change in Salary of Positions:</t>
  </si>
  <si>
    <t>Note:  The changes in professional and classified positions will automatically update Schedule II-b.</t>
  </si>
  <si>
    <t>Add your data</t>
  </si>
  <si>
    <t>Added Positions</t>
  </si>
  <si>
    <t>Net Changes</t>
  </si>
  <si>
    <t>New Positions</t>
  </si>
  <si>
    <t>Positions</t>
  </si>
  <si>
    <t>Net Change
 in Salary</t>
  </si>
  <si>
    <t>NOT IN PRINT AREA:</t>
  </si>
  <si>
    <t xml:space="preserve">    Example A:  Use this format to report on Schedule I:</t>
  </si>
  <si>
    <r>
      <t xml:space="preserve">Report the amount of resident and nonresident tuition waivers and scholarships granted to  Graduate Teaching and Research Assistants that are </t>
    </r>
    <r>
      <rPr>
        <u/>
        <sz val="10"/>
        <rFont val="Palatino"/>
        <family val="1"/>
      </rPr>
      <t>included in the above totals</t>
    </r>
    <r>
      <rPr>
        <sz val="10"/>
        <rFont val="Palatino"/>
        <family val="1"/>
      </rPr>
      <t>.</t>
    </r>
  </si>
  <si>
    <t>Average Salary Increase</t>
  </si>
  <si>
    <t>Amount Budgeted</t>
  </si>
  <si>
    <t xml:space="preserve">Schedule I-a
</t>
  </si>
  <si>
    <t>No Sal Increase</t>
  </si>
  <si>
    <t>8 Employees</t>
  </si>
  <si>
    <t>10 Employees</t>
  </si>
  <si>
    <t>Schedule I - Pg 1</t>
  </si>
  <si>
    <t xml:space="preserve">  Arts and Sciences</t>
  </si>
  <si>
    <t xml:space="preserve">  Business</t>
  </si>
  <si>
    <t xml:space="preserve">  Education</t>
  </si>
  <si>
    <t xml:space="preserve">  Liberal Arts/Humanities</t>
  </si>
  <si>
    <t xml:space="preserve">  Graduate College</t>
  </si>
  <si>
    <t>Academic Dean</t>
  </si>
  <si>
    <t>Schedule II - Pg 1</t>
  </si>
  <si>
    <t>Schedule II - Pg 2</t>
  </si>
  <si>
    <t>No Changes</t>
  </si>
  <si>
    <t>Resident Tuition Waivers - 3.5%</t>
  </si>
  <si>
    <t>Resident Tuition Waivers - (outside the 3.5% limitation)</t>
  </si>
  <si>
    <t>Increase</t>
  </si>
  <si>
    <r>
      <t xml:space="preserve">Number of Faculty </t>
    </r>
    <r>
      <rPr>
        <b/>
        <vertAlign val="superscript"/>
        <sz val="10"/>
        <rFont val="Palatino"/>
        <family val="1"/>
      </rPr>
      <t>(1)</t>
    </r>
  </si>
  <si>
    <r>
      <t xml:space="preserve">Number of Other Staff (Non-exempt) </t>
    </r>
    <r>
      <rPr>
        <b/>
        <vertAlign val="superscript"/>
        <sz val="10"/>
        <rFont val="Palatino"/>
        <family val="1"/>
      </rPr>
      <t>(3)</t>
    </r>
  </si>
  <si>
    <t>Total</t>
  </si>
  <si>
    <t>15% or more</t>
  </si>
  <si>
    <t>Total Number:</t>
  </si>
  <si>
    <t xml:space="preserve">(1), (2) and (3)  See Instruction Sheet </t>
  </si>
  <si>
    <t>Institution Name:</t>
  </si>
  <si>
    <t>Definitions:</t>
  </si>
  <si>
    <t>For Faculty</t>
  </si>
  <si>
    <t>For Other Staff</t>
  </si>
  <si>
    <t>Performance-based merit evaluation</t>
  </si>
  <si>
    <t>Across-the-board</t>
  </si>
  <si>
    <t>Combination of performance-based and across-the-board</t>
  </si>
  <si>
    <t>Schedule I-a - Methodology for Compensation Increases:</t>
  </si>
  <si>
    <t>For Administrative and Professional Staff</t>
  </si>
  <si>
    <r>
      <t xml:space="preserve">List criteria for performance-based merit evaluation:  </t>
    </r>
    <r>
      <rPr>
        <sz val="8"/>
        <rFont val="Times New Roman"/>
        <family val="1"/>
      </rPr>
      <t xml:space="preserve">(Add rows if needed </t>
    </r>
    <r>
      <rPr>
        <sz val="10"/>
        <rFont val="Times New Roman"/>
        <family val="1"/>
      </rPr>
      <t>)</t>
    </r>
  </si>
  <si>
    <t>Principal Position</t>
  </si>
  <si>
    <t>President</t>
  </si>
  <si>
    <t>Vice Presidents:</t>
  </si>
  <si>
    <t xml:space="preserve">     Chief Administrative Officer</t>
  </si>
  <si>
    <t xml:space="preserve">     Chief Academic Officer</t>
  </si>
  <si>
    <t xml:space="preserve">     Chief Business Officer</t>
  </si>
  <si>
    <t xml:space="preserve">     Chief Development Officer</t>
  </si>
  <si>
    <t xml:space="preserve">     Chief Student Affairs Officer</t>
  </si>
  <si>
    <t>Academic Support:</t>
  </si>
  <si>
    <t>Director/Dean of Library</t>
  </si>
  <si>
    <t>Student Services:</t>
  </si>
  <si>
    <t>Dean/Director of Student Services</t>
  </si>
  <si>
    <t>Chief Admissions Officer</t>
  </si>
  <si>
    <t>Registrar</t>
  </si>
  <si>
    <t>Director of Financial Aid</t>
  </si>
  <si>
    <t>Institutional Support:</t>
  </si>
  <si>
    <t>Chief Legal Counsel</t>
  </si>
  <si>
    <t>Chief Public Relations Officer</t>
  </si>
  <si>
    <t>Director of Institutional Research</t>
  </si>
  <si>
    <t>Director of Development</t>
  </si>
  <si>
    <t>Physical Plant:</t>
  </si>
  <si>
    <t>Director of Physical Plant</t>
  </si>
  <si>
    <t>Technology:</t>
  </si>
  <si>
    <t>Chief Information Systems Officer</t>
  </si>
  <si>
    <t>Percentage Increase</t>
  </si>
  <si>
    <t>Instruction:</t>
  </si>
  <si>
    <t>Department</t>
  </si>
  <si>
    <t>Number</t>
  </si>
  <si>
    <t>TOTAL New Faculty Positions:</t>
  </si>
  <si>
    <t>OUSU University</t>
  </si>
  <si>
    <t>Continuing Employees from Schedule I</t>
  </si>
  <si>
    <t>New
Positions</t>
  </si>
  <si>
    <t>Employee
Classification</t>
  </si>
  <si>
    <t>Classified or Other Employees</t>
  </si>
  <si>
    <t>Total Full-Time
Employees</t>
  </si>
  <si>
    <t># of Part-Time Faculty, Adjunct, and Grad Assistants</t>
  </si>
  <si>
    <t>From Sch II</t>
  </si>
  <si>
    <t>From Sch I</t>
  </si>
  <si>
    <t>From Sch II-b</t>
  </si>
  <si>
    <t>N-A</t>
  </si>
  <si>
    <t>Total Full-Time and Part-Time Employees</t>
  </si>
  <si>
    <t xml:space="preserve">     Totals</t>
  </si>
  <si>
    <t>Number of Full-Time and Part-Time Employees Paid or Partially Paid from E&amp;G I Funds:</t>
  </si>
  <si>
    <t>NOTE:  Schedules I, I-a and I-b must be resubmitted to this office if there is a change in your institutions salary program and anytime the president's salary amount is changed.</t>
  </si>
  <si>
    <t>Scholarships</t>
  </si>
  <si>
    <t xml:space="preserve">     Total Changes in Operations</t>
  </si>
  <si>
    <t>Changes in Personnel, Compensation and Operations:</t>
  </si>
  <si>
    <t>Change in Reserve Funds</t>
  </si>
  <si>
    <t>6.</t>
  </si>
  <si>
    <t>Difference Must be Zero-----&gt;</t>
  </si>
  <si>
    <t>I.  Income</t>
  </si>
  <si>
    <t>Faculty - Salary Increases</t>
  </si>
  <si>
    <t>Professional - Salary Increases</t>
  </si>
  <si>
    <t>Classified Positions - Salary Increases</t>
  </si>
  <si>
    <t>Other:</t>
  </si>
  <si>
    <t xml:space="preserve">     Total Changes in Salary </t>
  </si>
  <si>
    <t>Change in Positions</t>
  </si>
  <si>
    <t>Faculty - New Full-Time Positions</t>
  </si>
  <si>
    <t>Professional - New Positions</t>
  </si>
  <si>
    <t>NOTE:  The change in the number and amount of full-time faculty, professional and classified staff should be the same or almost the same number reported on Schedules II-b of the SRA3 Background Report.</t>
  </si>
  <si>
    <t>Schedule X</t>
  </si>
  <si>
    <t>Schedule XI</t>
  </si>
  <si>
    <t>Sch VII Example</t>
  </si>
  <si>
    <t>Sch VIII - 1 Example</t>
  </si>
  <si>
    <t>FY2009</t>
  </si>
  <si>
    <t>A.  Costs to Annualize FY2009 Salary Program</t>
  </si>
  <si>
    <t>Resident Tuition Waivers - (outside the 3.5% limitation):  Includes tuition waivers for the following:  (a)  Auditing of Classes by Senior Citizens, (b)  Prisoners of War, Persons Missing in Action, and Dependents,  (c )   Children of Peace Officers and Fire Fighters, (d)  Graduate Assistants, (e)  Exchange Students on a Reciprocal Basis, (f)  Oklahoma State Regents Academic Scholars Program, (g)  Regional University Baccalaureate Scholarships, (h)  Students in Custody of DHS, (I) Concurrent Enrollment for High School Students, (H) Oklahoma National Guard, and (I) Students Called to Active Duty.</t>
  </si>
  <si>
    <t>Federal Stimulus Funds - ARRA</t>
  </si>
  <si>
    <t xml:space="preserve">   Comments about maintaining guaranteed tuition system</t>
  </si>
  <si>
    <t>Comments about implementation costs:</t>
  </si>
  <si>
    <t>Objects of Expenditure</t>
  </si>
  <si>
    <t xml:space="preserve">Faculty - Salary Changes </t>
  </si>
  <si>
    <t>6.  Mantatory Library Periodicals and Subscriptions</t>
  </si>
  <si>
    <t>7.  Scholarships</t>
  </si>
  <si>
    <t>8.  Transfers and Other Disbursements</t>
  </si>
  <si>
    <t>5-6-10 - Review Comments, may need to revise.</t>
  </si>
  <si>
    <t>Yes</t>
  </si>
  <si>
    <t>No</t>
  </si>
  <si>
    <t>Legislative Request for Priority #________</t>
  </si>
  <si>
    <t>Fringe Benefits</t>
  </si>
  <si>
    <t>Total Personnel Services:</t>
  </si>
  <si>
    <t>Schedule VIII</t>
  </si>
  <si>
    <t>Renegotiated housekeeping contract</t>
  </si>
  <si>
    <t>Renegotiated contract for legal services</t>
  </si>
  <si>
    <t>You may insert additional rows if needed.</t>
  </si>
  <si>
    <t>Schedule VI-A</t>
  </si>
  <si>
    <t>Moved this section to new Schedule VI-A.</t>
  </si>
  <si>
    <t>Moved bottom section of Schedule 1 to this new Schedule VI-A.  This worksheet asks you to comment on actions your institution may have taken to help manage the decline in state appropriations.  Use the comment box to provide additional explanation or to describe other personnel actions taken to manage the decline.</t>
  </si>
  <si>
    <r>
      <t xml:space="preserve">Example of Average Salary Increase if Calculation is made on All </t>
    </r>
    <r>
      <rPr>
        <b/>
        <sz val="10"/>
        <color indexed="12"/>
        <rFont val="Times New Roman"/>
        <family val="1"/>
      </rPr>
      <t>Continuing</t>
    </r>
    <r>
      <rPr>
        <b/>
        <sz val="10"/>
        <rFont val="Times New Roman"/>
        <family val="1"/>
      </rPr>
      <t xml:space="preserve"> Employees regardless if they received a Salary Increase or No Salary Increase</t>
    </r>
  </si>
  <si>
    <t>Do not report proposed salary changes for unfilled positions or eliminated positions.</t>
  </si>
  <si>
    <t>Amount of Salary Change</t>
  </si>
  <si>
    <t>Average Salary Change - For All Continuing Employees</t>
  </si>
  <si>
    <t>Changed rows 25 through 27, from reporting the average salary increase to reporting the total changes in salary (increases and decreases) for all continuing employees.</t>
  </si>
  <si>
    <t>Added rows 18 through 26 to summarize the number of part-time positions reported on Schedule II, Page 2.  No input from the institutions required as the data is linked to Schedule II.</t>
  </si>
  <si>
    <t>List of Hidden Worksheets Used to Cut and Paste in SRA3 Workbook</t>
  </si>
  <si>
    <t>Row 81 of instructions.  Add new Sch VI-A explanation and Change Sch VII about 7 questions</t>
  </si>
  <si>
    <t xml:space="preserve">METHODOLOGY FOR CHANGES IN COMPENSATION </t>
  </si>
  <si>
    <t>Tested and should cut and paste from Schedule IIb to the receiving worksheet.</t>
  </si>
  <si>
    <t>Set up to Cut and Paste - Rows A25 to  R27</t>
  </si>
  <si>
    <t xml:space="preserve">Schedule IIb - Summary of Changes in Budgeted Positions:   </t>
  </si>
  <si>
    <t>ANNUALIZED STUDENT FTE (SUMMER, FALL &amp; SPRING)</t>
  </si>
  <si>
    <t>&lt;----Linked Field</t>
  </si>
  <si>
    <t>&lt;----Formula</t>
  </si>
  <si>
    <r>
      <t xml:space="preserve">
 Number of Administrative and Professional Staff (Exempt) </t>
    </r>
    <r>
      <rPr>
        <b/>
        <vertAlign val="superscript"/>
        <sz val="10"/>
        <rFont val="Palatino"/>
        <family val="1"/>
      </rPr>
      <t>(2)</t>
    </r>
  </si>
  <si>
    <t>For Pres - Use same %</t>
  </si>
  <si>
    <t>Example:  For a 18:1 ratio, report 18</t>
  </si>
  <si>
    <t>Please indicate your institution's student-to-faculty ratio:</t>
  </si>
  <si>
    <r>
      <t xml:space="preserve">President    </t>
    </r>
    <r>
      <rPr>
        <b/>
        <sz val="8"/>
        <rFont val="Times New Roman"/>
        <family val="1"/>
      </rPr>
      <t>(Salary Only - Exclude Allowances)</t>
    </r>
  </si>
  <si>
    <t>Comments:  Exclude all allowances from reported salaries.</t>
  </si>
  <si>
    <t>Changes in Student FTE - Fall Semesters</t>
  </si>
  <si>
    <t>Changes in Student Headcount - Fall Semesters</t>
  </si>
  <si>
    <t>Changes in Course Sections - Fall Semesters</t>
  </si>
  <si>
    <t>Budgeted Salaries</t>
  </si>
  <si>
    <t>Comments:  The CIP Description should be reported at the 2 digit level.  This is the primary Field of Study reported on UDS Record 8, Element 51.</t>
  </si>
  <si>
    <t>Change in Budgeted 
Number of Headcount</t>
  </si>
  <si>
    <t>* Avg. credit hours taught per Adjunct</t>
  </si>
  <si>
    <t>* Maximum
 Credit Hours Taught per Adjunct</t>
  </si>
  <si>
    <t>* Avg. credit hours taught per Part-Time Faculty</t>
  </si>
  <si>
    <t>* Maximum
 Credit Hours Taught per Part-Time Faculty</t>
  </si>
  <si>
    <t>* Avg. credit hours taught per GA</t>
  </si>
  <si>
    <t>* Maximum
 Credit Hours Taught per GA</t>
  </si>
  <si>
    <t xml:space="preserve">    * Report the average and maximum credit hours based on the fall semester.</t>
  </si>
  <si>
    <t>FTE</t>
  </si>
  <si>
    <t>Change in Budgeted 
Number of Headcount
(Formula)</t>
  </si>
  <si>
    <t>Note:  The changes in faculty positions will automatically update Schedule II-b.</t>
  </si>
  <si>
    <t xml:space="preserve">Salary </t>
  </si>
  <si>
    <t>Salary</t>
  </si>
  <si>
    <t>Schedule IX</t>
  </si>
  <si>
    <t xml:space="preserve">The changes in professional staff positions and salaries are linked to Schedule II-b.  </t>
  </si>
  <si>
    <t>0.1% to 2.9%</t>
  </si>
  <si>
    <t>10.0% to 14.9%</t>
  </si>
  <si>
    <t>Alternative Reporting - Do Not Use for OSRHE reporting</t>
  </si>
  <si>
    <t>Example B:  Use this format if you choose to prepare an internal document reporting salary increases for only those employees receiving a salary increase.</t>
  </si>
  <si>
    <t>Comments</t>
  </si>
  <si>
    <t>Report the full-time faculty positions that will increase or decrease the number of teaching faculty from that of the previous year.  If a faculty member in a department has retired or resigned and is to be replaced by a new hire, do not report below.</t>
  </si>
  <si>
    <t>Institution Name:---------------------------&gt;</t>
  </si>
  <si>
    <t xml:space="preserve">8.  Oklahoma Teachers Retirement - Employer Share </t>
  </si>
  <si>
    <t xml:space="preserve">7.  Oklahoma Teachers Retirement - Employee </t>
  </si>
  <si>
    <t xml:space="preserve">Tuition Waivers granted to Concurrently Enrolled Seniors.  These waivers are included in the Resident Tuition Waivers (outside the 3.5% limitation)  sections above.  Report the amount of tuition waivers specifically granted to concurrently enrolled seniors.  </t>
  </si>
  <si>
    <t>Tuition Waivers and Scholarships granted to Graduate Teaching and Research Assistants.  These waivers and scholarships are also reported in the tuition waiver and scholarship sections above.  For this section, report the amount of tuition waivers and scholarships included in the above sections.</t>
  </si>
  <si>
    <t>Graduate Assistants -  Teaching - Report Headcount</t>
  </si>
  <si>
    <t>Graduate Assistants - Research - Report Headcount</t>
  </si>
  <si>
    <r>
      <t xml:space="preserve">Total Changes in Personnel, Operations and Reserves </t>
    </r>
    <r>
      <rPr>
        <b/>
        <sz val="8"/>
        <rFont val="Times New Roman"/>
        <family val="1"/>
      </rPr>
      <t>( should equal Row 19)</t>
    </r>
  </si>
  <si>
    <t>Column I</t>
  </si>
  <si>
    <t>Col E and Col G</t>
  </si>
  <si>
    <t>Linked to Sch VII</t>
  </si>
  <si>
    <t>Graduate Assistants - Teaching and Research Salary Inc - Headcount</t>
  </si>
  <si>
    <t>Report the dollar amount of internal reallocations and other cost savings taken to offset the lack of state appropriations in this year's budget.  You should duplicate all previously reported data in this workbook plus any other measures taken.</t>
  </si>
  <si>
    <t>Oklahoma State Regents for Higher Education</t>
  </si>
  <si>
    <t>Yes or No</t>
  </si>
  <si>
    <t>Presidents</t>
  </si>
  <si>
    <t>Administrative and Professional Staff</t>
  </si>
  <si>
    <t>Number of Other Staff</t>
  </si>
  <si>
    <t>Totals</t>
  </si>
  <si>
    <t>Prof</t>
  </si>
  <si>
    <t>10.  Total Mandatory Cost Changes</t>
  </si>
  <si>
    <t>&lt;--Formulas   (Linked to section C. 5 Above)</t>
  </si>
  <si>
    <t>&lt;--Formulas   (Linked to section C. 4 Above)</t>
  </si>
  <si>
    <t>&lt;--Formulas  (Linked to section B. 11 Above)</t>
  </si>
  <si>
    <t xml:space="preserve">   Contact Person's Name and Phone #:</t>
  </si>
  <si>
    <t>Percentage Salary Changes for Existing Filled Positions</t>
  </si>
  <si>
    <t xml:space="preserve">Low </t>
  </si>
  <si>
    <t xml:space="preserve">  Math &amp; Science</t>
  </si>
  <si>
    <t>Deans (List):  (Insert rows if needed)</t>
  </si>
  <si>
    <t>B.  Changes in Costs of  Fringe Benefits and Payroll Taxes:
(Exclude benefits &amp; taxes based on salary increases)</t>
  </si>
  <si>
    <t xml:space="preserve">  Note:  The # of FTE should agree with the number of personnel receiving raises in Schedule I</t>
  </si>
  <si>
    <t>FY2010</t>
  </si>
  <si>
    <t>SRA3 Background Data</t>
  </si>
  <si>
    <t>Schedule 1 - Calculation of Low, High and Average Salary</t>
  </si>
  <si>
    <t>Schedule 1 - Faculty and Staff Salary Changes</t>
  </si>
  <si>
    <t>Schedule II-a - Changes in Professional and Classified Positions</t>
  </si>
  <si>
    <t>Schedule II-b - Summary of Changes in Budgeted Faculty, Professional and Classified Positions</t>
  </si>
  <si>
    <t>CIP Codes</t>
  </si>
  <si>
    <t>5.  Mantatory Library Periodicals and Subscriptions</t>
  </si>
  <si>
    <t xml:space="preserve">1. </t>
  </si>
  <si>
    <t xml:space="preserve">2.  </t>
  </si>
  <si>
    <t>Schedule IV - Mandatory Costs Update</t>
  </si>
  <si>
    <t>Changes from Original Projection</t>
  </si>
  <si>
    <t>Schedule V - Tuition Waivers and Scholarships</t>
  </si>
  <si>
    <t>With Emphasis on Salary Increases and New Positions</t>
  </si>
  <si>
    <t>Schedule IX - Internal Reallocation and Other Cost Savings</t>
  </si>
  <si>
    <t>Other Salary Adjustments Made During the Fiscal Year</t>
  </si>
  <si>
    <t>Schedule 1-b - Salaries of Chief Administrative, Dean's and Professional Positions</t>
  </si>
  <si>
    <t xml:space="preserve">Schedule I-b
</t>
  </si>
  <si>
    <t>No Changes:</t>
  </si>
  <si>
    <t xml:space="preserve">No Change:  </t>
  </si>
  <si>
    <t>Sch VII</t>
  </si>
  <si>
    <t>Sch VIII</t>
  </si>
  <si>
    <t>Diff VII &amp; VIII</t>
  </si>
  <si>
    <t>The Differences Between VII &amp; VIII S/B Zero</t>
  </si>
  <si>
    <t>Sch VIII - Total Changes in Salary and in New Positions</t>
  </si>
  <si>
    <t>Sch VII - The Changes in Full-Time Employees and Salaries and in Graduate Assistents</t>
  </si>
  <si>
    <t>Schedule II-a:  Changes in Professional and Classified Positions:</t>
  </si>
  <si>
    <t xml:space="preserve">Report the full-time professional positions that will increase and/or decrease the number of professional positions above that of the previous year.  If a professional person in a department has retired or resigned and is to be replaced by a new hire, do not report.  </t>
  </si>
  <si>
    <t>Schedule II-b -  Summary of Changes in Budgeted Faculty, Professional and Classified Staff:</t>
  </si>
  <si>
    <t xml:space="preserve">   Total Changes in Income Available in FY2009</t>
  </si>
  <si>
    <t>Professional Services</t>
  </si>
  <si>
    <t>Student Services</t>
  </si>
  <si>
    <t>E&amp;G Activity/Function Budgeted</t>
  </si>
  <si>
    <t>TOTAL New Professional Positions:</t>
  </si>
  <si>
    <t>Note:  Insert additional rows or use additional pages if needed.</t>
  </si>
  <si>
    <t>Employee Classifications:</t>
  </si>
  <si>
    <t>STUDENT/FACULTY RATIOS:</t>
  </si>
  <si>
    <r>
      <t xml:space="preserve">Branch Campus - </t>
    </r>
    <r>
      <rPr>
        <sz val="8"/>
        <rFont val="Times New Roman"/>
        <family val="1"/>
      </rPr>
      <t>List enrollment for each branch</t>
    </r>
  </si>
  <si>
    <t>Schedule III - Course Section and Enrollment Data</t>
  </si>
  <si>
    <t>Eliminated Positions</t>
  </si>
  <si>
    <t>6/5/2010
Schedule II and VII</t>
  </si>
  <si>
    <t>We have two unfilled positions in Nursing.  We plan to change the rank of these two positions from assistant professor to instructor.  Do these two positions need to be reported on Schedule II as reductions in faculty and also as additions to faculty?</t>
  </si>
  <si>
    <t>Answer:  No, these two positions are within the same department.  If the position changes were between two different department, say math and english, they should be reported on Schedule II.  On Schedule VII, the difference in salary should be reported as Other Salary Adjustments Made During the Year.</t>
  </si>
  <si>
    <t>Schedule V - Tuition Waivers and Scholarships - E&amp;G Part I</t>
  </si>
  <si>
    <t>Parts 4, 5 and 6 utilize formulas with links to various totals in Parts 1, 2 and 3.</t>
  </si>
  <si>
    <t>Schedule IV - Mandatory Costs</t>
  </si>
  <si>
    <t>Part C -  Changes in Costs of Non-Compensation Requirements:  Report only the mandated costs of operations due to rate changes, contract requirements, regulatory requirements, mandates from federal, state or local agencies and accreditation requirements.</t>
  </si>
  <si>
    <t xml:space="preserve">Faculty - Salary Increases for employees reported in Schedule I </t>
  </si>
  <si>
    <t>Professional - Salary increases for employees reported in Schedule I</t>
  </si>
  <si>
    <t>Part B.11, C.4, and C.5.  (bottom three sections on page)  These sections are used to report miscellaneous mandatory costs not specifically identified under Part B and Part C.  These sections are linked and automatically populate the “Other” in Part B and C.  For example, if C.4. reports three mandatory costs totaling $80,500.  The $80,500 automatically populates the appropriate cell in C.4.</t>
  </si>
  <si>
    <t>Unduplicated Headcount:  If the Art Department employed Kelly to teach an art course in the fall semester and replaced Kelly in the spring with Ann,  the institution would report 1 headcount for that position.</t>
  </si>
  <si>
    <t xml:space="preserve">No Changes:  </t>
  </si>
  <si>
    <t>Employee</t>
  </si>
  <si>
    <t>% Increase</t>
  </si>
  <si>
    <t>Low</t>
  </si>
  <si>
    <t>Avg</t>
  </si>
  <si>
    <t>High</t>
  </si>
  <si>
    <t>For Schedule I, the following is the correct response:</t>
  </si>
  <si>
    <t>Low Salary</t>
  </si>
  <si>
    <t>High Salary</t>
  </si>
  <si>
    <t>Average Salary</t>
  </si>
  <si>
    <t>1.  Professional Services:</t>
  </si>
  <si>
    <t xml:space="preserve">     Legal Services</t>
  </si>
  <si>
    <t xml:space="preserve">     Engineer Services</t>
  </si>
  <si>
    <t xml:space="preserve">     Equipment Maintenance/Service Contracts:</t>
  </si>
  <si>
    <t xml:space="preserve">     Privatization Contracts (Housekeeping, Maintenance, etc.)</t>
  </si>
  <si>
    <t xml:space="preserve">     Mandatory Institutional Memberships</t>
  </si>
  <si>
    <t xml:space="preserve">     Gasoline</t>
  </si>
  <si>
    <t xml:space="preserve">    Risk Management:</t>
  </si>
  <si>
    <t xml:space="preserve">    Telephone/Communications</t>
  </si>
  <si>
    <r>
      <t xml:space="preserve">    Other Supplies and Other Current Expenses -</t>
    </r>
    <r>
      <rPr>
        <sz val="10"/>
        <color indexed="10"/>
        <rFont val="Times New Roman"/>
        <family val="1"/>
      </rPr>
      <t xml:space="preserve"> From List Below</t>
    </r>
  </si>
  <si>
    <t xml:space="preserve">     Information Technology Software and Equipment</t>
  </si>
  <si>
    <t xml:space="preserve">          Total Professional Services</t>
  </si>
  <si>
    <t xml:space="preserve">2.  Utilities: </t>
  </si>
  <si>
    <t>3.  Travel:</t>
  </si>
  <si>
    <t>4.  Supplies and Other Current Expenses:</t>
  </si>
  <si>
    <t>5.  Equipment, Property and Furniture:</t>
  </si>
  <si>
    <t>Faculty Stipends</t>
  </si>
  <si>
    <t>Professional Staff Stipends</t>
  </si>
  <si>
    <t>Classified Staff Stipends</t>
  </si>
  <si>
    <t xml:space="preserve">  Total Teaching Salaries - Should Agree with Schedule B</t>
  </si>
  <si>
    <t xml:space="preserve">Proof </t>
  </si>
  <si>
    <t>Other Teaching Salary Changes</t>
  </si>
  <si>
    <t>Change in Fringe Benefits - All Employees</t>
  </si>
  <si>
    <t>New worksheet started 5-4-2010, to make Sch Viii look like Sch VII</t>
  </si>
  <si>
    <t xml:space="preserve">   except reporting salary increases and changes in FT staff in Sch VIII.</t>
  </si>
  <si>
    <t>Salary Changes for Continuing Employees Reported in Schedule I</t>
  </si>
  <si>
    <t>Changes in Full-Time Faculty Positions  Reported in Schedule II-b</t>
  </si>
  <si>
    <t>New Row 5-4-2010</t>
  </si>
  <si>
    <t>New Row 5-4-2009</t>
  </si>
  <si>
    <t>Changes in Full-Time Positions  Reported in Schedule II-b</t>
  </si>
  <si>
    <t>Linked To Sch VII</t>
  </si>
  <si>
    <t>Per Sch VII</t>
  </si>
  <si>
    <t>Links are wrong fix</t>
  </si>
  <si>
    <t>For FY2013 SRA3</t>
  </si>
  <si>
    <t>Tuition Waiver Report - Schedule 5 - may need to change.  Noel Levitz changed reporting of waivers, but must wait to see what comes out of Noel Levitz.</t>
  </si>
  <si>
    <t xml:space="preserve">Use rows 21 through 23 to report the lowest, highest and average percentage changes by each classification group reported in rows 9 through 18.  Row 19 reports the "Total Number of Continuing Employees" reported in rows 9 through 18.
</t>
  </si>
  <si>
    <t># Receiving a Salary Decrease</t>
  </si>
  <si>
    <t>Number receiving a Salary Decrease</t>
  </si>
  <si>
    <t>Employee Promotions, Other Salary Adjustments and Stipend Program:</t>
  </si>
  <si>
    <t>Other Salary Adjustments</t>
  </si>
  <si>
    <t>Professionals</t>
  </si>
  <si>
    <t>Total Staff</t>
  </si>
  <si>
    <t>Other Employees</t>
  </si>
  <si>
    <t>Total Employees</t>
  </si>
  <si>
    <t>Starting Date for Stipends</t>
  </si>
  <si>
    <t>Board Approval Date</t>
  </si>
  <si>
    <t>Starting Date of Raises</t>
  </si>
  <si>
    <t>Date Presidents Salalry is Considered</t>
  </si>
  <si>
    <t>Consider a Salary or Stipend Program During yr?</t>
  </si>
  <si>
    <t>Date to Consider Salary or Stipend Program</t>
  </si>
  <si>
    <t>Schedule VII - Comparison of Budgeted Income and Expenditures from FY2010 to FY2011</t>
  </si>
  <si>
    <t xml:space="preserve">   This Section (Columns E &amp; G) are from your Schedule B for FY2010 &amp; FY2011</t>
  </si>
  <si>
    <t>Schedule VIII - Comparison of Budgeted Income and Expenditures from FY2010 to FY2011</t>
  </si>
  <si>
    <t>Range of CHANGES:</t>
  </si>
  <si>
    <t>0%  (Number receiving no Change)</t>
  </si>
  <si>
    <t>Lowest Percentage Change</t>
  </si>
  <si>
    <t>Highest Percentage Change</t>
  </si>
  <si>
    <t>Average Percentage Change</t>
  </si>
  <si>
    <t>Classified Positions - New Positions</t>
  </si>
  <si>
    <t xml:space="preserve">     Total Changes in New Positions</t>
  </si>
  <si>
    <t>Adjunct and Part Time Faculty</t>
  </si>
  <si>
    <t>Retirees  - Salary</t>
  </si>
  <si>
    <t xml:space="preserve">Total Changes in Personnel and Compensation </t>
  </si>
  <si>
    <t>B.</t>
  </si>
  <si>
    <t>D.</t>
  </si>
  <si>
    <t>A question has been raised about the proper way to calculate the low, high, and average salary for continuing employees.  Use example A to complete Schedule I.  Calculations are based on a salary program for all continuing employees regardless if they received a salary increase.
If your institution reports the low, high and average salary increase based only on the employees receiving a salary increase (See Example B), you may do so, but you must complete a separate Schedule I.</t>
  </si>
  <si>
    <t>Difference</t>
  </si>
  <si>
    <t>Schedule X - Costs to Implement and Maintain Guaranteed Tuition Systems</t>
  </si>
  <si>
    <t>Personnel Expenditures</t>
  </si>
  <si>
    <t xml:space="preserve">     Total for Other Personnel Items</t>
  </si>
  <si>
    <r>
      <t xml:space="preserve">Total Changes in Personnel, Operations and Reserves </t>
    </r>
    <r>
      <rPr>
        <b/>
        <sz val="8"/>
        <rFont val="Times New Roman"/>
        <family val="1"/>
      </rPr>
      <t>( should equal cell I191)</t>
    </r>
  </si>
  <si>
    <t>Reallocations</t>
  </si>
  <si>
    <t>Explanation</t>
  </si>
  <si>
    <t>Number of Positions Eliminated</t>
  </si>
  <si>
    <t>Amount Reduced</t>
  </si>
  <si>
    <t>Eliminated Positions:</t>
  </si>
  <si>
    <t xml:space="preserve">      Number of Faculty</t>
  </si>
  <si>
    <t xml:space="preserve">      Number of Professional Staff</t>
  </si>
  <si>
    <t xml:space="preserve">      Number of Other Staff</t>
  </si>
  <si>
    <t xml:space="preserve">      Number of Students</t>
  </si>
  <si>
    <t>NOTE:  The mandatory costs will be removed from total expenditure increases reported on Schedule VII and Schedule VIII to determine institutional priorities.  This calculation will be made by Regent's staff.</t>
  </si>
  <si>
    <t xml:space="preserve">     Total Branch Campuses</t>
  </si>
  <si>
    <t>TOTALS - AUTOMATED</t>
  </si>
  <si>
    <t>Branch Campus</t>
  </si>
  <si>
    <t>FALL FTE</t>
  </si>
  <si>
    <t>FALL HC</t>
  </si>
  <si>
    <t>CALC.</t>
  </si>
  <si>
    <t>No. of Crse Sections</t>
  </si>
  <si>
    <t>Changes</t>
  </si>
  <si>
    <t>Student Faculty Ratios</t>
  </si>
  <si>
    <t>Annualized Student FTE</t>
  </si>
  <si>
    <t>Salary Increase</t>
  </si>
  <si>
    <t>Sal Increases and avg sal calc for those</t>
  </si>
  <si>
    <t>receiving sal increases.</t>
  </si>
  <si>
    <t>Decide how to use and link to other</t>
  </si>
  <si>
    <t>worksheets</t>
  </si>
  <si>
    <t>Schedule I - Faculty and Employee Promotions:</t>
  </si>
  <si>
    <t>Schedule I - Other Salary Adjustments - Such as Cell Phones, Etc.:</t>
  </si>
  <si>
    <t>Schedule I - Stipend Program:</t>
  </si>
  <si>
    <t>Schedule I - Comments:</t>
  </si>
  <si>
    <t>Board Approval date for Salary and/or Stipend Programs</t>
  </si>
  <si>
    <t>Example:  Recruitment Specialist</t>
  </si>
  <si>
    <t>2.</t>
  </si>
  <si>
    <t>A.</t>
  </si>
  <si>
    <t xml:space="preserve"> </t>
  </si>
  <si>
    <t>N/A</t>
  </si>
  <si>
    <t>Utilities</t>
  </si>
  <si>
    <t>Transfers and Other Disbursements</t>
  </si>
  <si>
    <t>C.</t>
  </si>
  <si>
    <t>Resident Tuition Waivers - 3.5%:  Waivers authorized by legislation to provide assistance to Oklahoma residents with demonstrated financial needs and to promote excellence of scholarship throughout all of the academic and professional fields of study.  Included in the 3.5% are tuition waivers awarded to benefits eligible full-time permanent employees.  The total amount of scholarships shall not exceed three and one-half percent of the total E&amp;G Budget - Part I for the current year.</t>
  </si>
  <si>
    <t>Rank (specify Professor, Assistant Professor, Associate Professor, Instructor, Lecturer)</t>
  </si>
  <si>
    <t>Note:  Use additional pages or insert rows as needed.</t>
  </si>
  <si>
    <t>Schedule IIa</t>
  </si>
  <si>
    <t>Schedule IIb</t>
  </si>
  <si>
    <t>Schedule III</t>
  </si>
  <si>
    <t>Schedule IV</t>
  </si>
  <si>
    <t>TUITION WAIVERS AND SCHOLARSHIPS - E&amp;G I BUDGET</t>
  </si>
  <si>
    <t>Schedule V</t>
  </si>
  <si>
    <t>Schedule VI</t>
  </si>
  <si>
    <t>Graduate and Research Assistants</t>
  </si>
  <si>
    <t>$Chg</t>
  </si>
  <si>
    <t>%Chg</t>
  </si>
  <si>
    <t>6.  Eliminating other non-instructional Programs</t>
  </si>
  <si>
    <t>Reorganization of student affairs, admissions, and registrar's office.</t>
  </si>
  <si>
    <t>7.  Other plans effecting employees</t>
  </si>
  <si>
    <t>Note:  If you addressed any of these issues in other schedules, you may reference the schedule in the comment block above.</t>
  </si>
  <si>
    <t>0%  (Number receiving no salary change)</t>
  </si>
  <si>
    <t>PERCENTAGE SALARY CHANGES FOR CONTINUING FILLED POSITIONS</t>
  </si>
  <si>
    <t>Percentage Salary Changes for Continuing Filled Positions</t>
  </si>
  <si>
    <t>Comment Box:</t>
  </si>
  <si>
    <t># of
Employees</t>
  </si>
  <si>
    <t>Paper Copies</t>
  </si>
  <si>
    <t>Submit only three copies of SRA3 and SRA3 Background forms to this office.</t>
  </si>
  <si>
    <r>
      <t xml:space="preserve">C.3.  Report Other Supplies &amp; OCE Costs: </t>
    </r>
    <r>
      <rPr>
        <sz val="8"/>
        <rFont val="Times New Roman"/>
        <family val="1"/>
      </rPr>
      <t xml:space="preserve"> (Enter total in #C.3.i above)</t>
    </r>
  </si>
  <si>
    <r>
      <t xml:space="preserve">          Total Other Supplies &amp; OCE Costs:  </t>
    </r>
    <r>
      <rPr>
        <b/>
        <sz val="8"/>
        <rFont val="Times New Roman"/>
        <family val="1"/>
      </rPr>
      <t xml:space="preserve"> (Insert rows if needed)</t>
    </r>
  </si>
  <si>
    <r>
      <t xml:space="preserve">11. Other Insurance and Payroll Taxes - </t>
    </r>
    <r>
      <rPr>
        <sz val="10"/>
        <color indexed="10"/>
        <rFont val="Times New Roman"/>
        <family val="1"/>
      </rPr>
      <t>From List Below</t>
    </r>
  </si>
  <si>
    <r>
      <t xml:space="preserve">    i.  Other Supplies and Other Current Expenses -</t>
    </r>
    <r>
      <rPr>
        <sz val="10"/>
        <color indexed="10"/>
        <rFont val="Times New Roman"/>
        <family val="1"/>
      </rPr>
      <t xml:space="preserve"> From List Below</t>
    </r>
  </si>
  <si>
    <r>
      <t xml:space="preserve">     c.  Other Equipment/and Services - </t>
    </r>
    <r>
      <rPr>
        <sz val="10"/>
        <color indexed="10"/>
        <rFont val="Times New Roman"/>
        <family val="1"/>
      </rPr>
      <t>From List Below</t>
    </r>
  </si>
  <si>
    <t>&lt;--Formula (percent s/b 3.5% or less)</t>
  </si>
  <si>
    <t>Professional - Salary Changes</t>
  </si>
  <si>
    <t>Classified Positions - Salary Changes</t>
  </si>
  <si>
    <t>Graduate Assistants - Teaching and Research Salary Changes</t>
  </si>
  <si>
    <t>Average Salary Change</t>
  </si>
  <si>
    <t>Other Position Changes Made During the Fiscal Year</t>
  </si>
  <si>
    <t>Faculty - Changes in Full-Time Positions</t>
  </si>
  <si>
    <t>Professional - Changes in Full-Time Positions</t>
  </si>
  <si>
    <t>Classified Positions - Changes in Full-Time Positions</t>
  </si>
  <si>
    <t>Graduate Assistants -  Teaching - Changes in Headcount</t>
  </si>
  <si>
    <t>Graduate Assistants - Research - Changes in Headcount</t>
  </si>
  <si>
    <t>Change in Full-Time Positions</t>
  </si>
  <si>
    <t xml:space="preserve">Total </t>
  </si>
  <si>
    <t>From Sch C</t>
  </si>
  <si>
    <t>Formula</t>
  </si>
  <si>
    <t>Columns E &amp; G</t>
  </si>
  <si>
    <t>Amt Per Sch VII</t>
  </si>
  <si>
    <t>Diff Vii &amp; Viii</t>
  </si>
  <si>
    <r>
      <t xml:space="preserve">C.4.  Report Other Equip, Property and Furniture Costs: </t>
    </r>
    <r>
      <rPr>
        <sz val="8"/>
        <rFont val="Times New Roman"/>
        <family val="1"/>
      </rPr>
      <t xml:space="preserve"> (Enter total in #C.4.c above)</t>
    </r>
  </si>
  <si>
    <t>&lt;--Formulas  (Linked to B11 Above)</t>
  </si>
  <si>
    <t>&lt;--Formulas   (Linked to C.4.i Above)</t>
  </si>
  <si>
    <t>&lt;--Formulas   (Linked to C.3.i Above)</t>
  </si>
  <si>
    <t>Linked from C.3. Below</t>
  </si>
  <si>
    <t>Linked from C.4 Below</t>
  </si>
  <si>
    <t>Proof</t>
  </si>
  <si>
    <t>Diff</t>
  </si>
  <si>
    <t>Not in Print Area</t>
  </si>
  <si>
    <t>Total Resident Tuition Waivers Budgeted within the 3.5%</t>
  </si>
  <si>
    <t>Percentage of Resident Tuition Waivers Utilized</t>
  </si>
  <si>
    <t>&lt;--Formula</t>
  </si>
  <si>
    <t>FY2008</t>
  </si>
  <si>
    <t>&lt;---------------Institution Name</t>
  </si>
  <si>
    <t>1.  Budgeted Income</t>
  </si>
  <si>
    <t>Change</t>
  </si>
  <si>
    <t>State Appropriated Funds - For Operations</t>
  </si>
  <si>
    <t>State Appropriated Funds - For Grants, Contracts and Reimbursements</t>
  </si>
  <si>
    <t>SRA3 Background Forms for FY2012</t>
  </si>
  <si>
    <t>Summary of Changes from FY2011 to FY2012</t>
  </si>
  <si>
    <t>Removed from the FY2011 and FY2012 SRA3 Background Forms - Will use the Revised Schedule I  plus Schedule 2-b to obtain information needed</t>
  </si>
  <si>
    <t>Excluded from reporting in FY2011 and FY2012</t>
  </si>
  <si>
    <t>Faculty and Staff Promotions</t>
  </si>
  <si>
    <t>Note:  For FY13, may want to add "income from stipends in the actual salary line.</t>
  </si>
  <si>
    <t>Schedule VII</t>
  </si>
  <si>
    <t xml:space="preserve">No Changes </t>
  </si>
  <si>
    <t xml:space="preserve">With Emphasis on Budgeted Full-Time Positions </t>
  </si>
  <si>
    <t>With Emphasis on Salary Increases for Continuing Employees and Changes in Full-Time Employees</t>
  </si>
  <si>
    <t>List below the full-time professional and classified positions that will increase and/or decrease the number of professional and classified positions above that of the previous year's original budget.  If an employee has retired or resigned and is to be replaced by a new hire, do not report below.</t>
  </si>
  <si>
    <t>Total Number of Continuing Employees</t>
  </si>
  <si>
    <t>Approval Date: --&gt;</t>
  </si>
  <si>
    <t>Effective Start Date of Salary Program</t>
  </si>
  <si>
    <t>Starting Date:    --&gt;</t>
  </si>
  <si>
    <t>Date President's Salary will be Considered</t>
  </si>
  <si>
    <t>Consider Date: -&gt;</t>
  </si>
  <si>
    <t xml:space="preserve">Will your institution considering an employee salary or stipend program later in the fiscal year?  If yes, explain in comment section below. </t>
  </si>
  <si>
    <t>Employee Promotions</t>
  </si>
  <si>
    <t># of Employees Receiving  Increases due to Promotions and Changes in Rank</t>
  </si>
  <si>
    <t>Amount of Salary Increases provided due to Promotions and Changes in Rank</t>
  </si>
  <si>
    <t>Average of Salary Increases Based on Promotions and Changes in Rank</t>
  </si>
  <si>
    <t>Other Salary Adjustments - Such as Cell Phones, Etc.</t>
  </si>
  <si>
    <t># of Employees Receiving  Increases due to Other Salary Adjustments</t>
  </si>
  <si>
    <t>Amount of Salary Adjustments</t>
  </si>
  <si>
    <t>Average of Salary Adjustments</t>
  </si>
  <si>
    <t>Explanation:    Employees provide an annual $360 salary adjustment for cell phone requirements.</t>
  </si>
  <si>
    <t>Stipend Program</t>
  </si>
  <si>
    <t># of Employees Receiving a Stipend</t>
  </si>
  <si>
    <t>Amt of One-time Stipends</t>
  </si>
  <si>
    <t>Average Stipend Increase</t>
  </si>
  <si>
    <t>Average Stipend Percentage Increase</t>
  </si>
  <si>
    <t>Starting Date:  --&gt;</t>
  </si>
  <si>
    <t>Budget Actions:</t>
  </si>
  <si>
    <t>Projected Dollar Impact on Budget</t>
  </si>
  <si>
    <t>1.  Furloughs</t>
  </si>
  <si>
    <t>2.  Faculty Layoffs and/or Buyouts</t>
  </si>
  <si>
    <t>3.  Staff Layoffs and/or Buyouts</t>
  </si>
  <si>
    <t>4.  Reductions in Fringe Benefit Programs</t>
  </si>
  <si>
    <t>Institution will eliminate the 3.5% 403B contribution to employees.</t>
  </si>
  <si>
    <t>5.  Eliminating  Instructional Programs</t>
  </si>
  <si>
    <t>Created the Cut and Paste areas on the following worksheets:</t>
  </si>
  <si>
    <t>Schedule V - Tuition Waivers - Rows A28 through AM31.  These rows are hidden.  At entry time, I will need to unhide and use one cut and paste to the receiving worksheet.</t>
  </si>
  <si>
    <t xml:space="preserve">Schedule III - Course Sections and Enrollment Data - Rows A35 to AH40 - These rows are hidden. </t>
  </si>
  <si>
    <t>Deleted
Positions</t>
  </si>
  <si>
    <t>Net Changes In Positions</t>
  </si>
  <si>
    <t>New Positions - Faculty</t>
  </si>
  <si>
    <t>New Positions - Professional</t>
  </si>
  <si>
    <t>Professional</t>
  </si>
  <si>
    <t>New Positions - Classified</t>
  </si>
  <si>
    <t>Classified</t>
  </si>
  <si>
    <t>Average Salary Change - For All Continuing Employees Receiving a Salary Increase</t>
  </si>
  <si>
    <t>This section was added due to the discussion at the May 2010 COBO meetings about use of cell phones and including their use as a part of salary.  Our current though is that a salary change due to cell phone requirements should not be reported as a salary increase in rows 11 through 18 but as a salary adjustment.   This change was brought to the attention of the COBO Accounting and Budget Committee in May 2010 and no negative responses were received.</t>
  </si>
  <si>
    <t>FY2012 Comments:</t>
  </si>
  <si>
    <t>FY2011 Comments:</t>
  </si>
  <si>
    <t>Schedule I - Faculty and Staff Salary Changes</t>
  </si>
  <si>
    <t xml:space="preserve">52) BUSINESS, MANAGEMENT, MARKETING, AND RELATED SUPPORT SERVICES. </t>
  </si>
  <si>
    <t xml:space="preserve">53) HIGH SCHOOL/SECONDARY DIPLOMAS AND CERTIFICATES. </t>
  </si>
  <si>
    <t xml:space="preserve">54) HISTORY. </t>
  </si>
  <si>
    <t xml:space="preserve">44) PUBLIC ADMINISTRATION AND SOCIAL SERVICE PROFESSIONS. </t>
  </si>
  <si>
    <t xml:space="preserve">45) SOCIAL SCIENCES. </t>
  </si>
  <si>
    <t xml:space="preserve">24) LIBERAL ARTS AND SCIENCES, GENERAL STUDIES AND HUMANITIES. </t>
  </si>
  <si>
    <t xml:space="preserve">25) LIBRARY SCIENCE. </t>
  </si>
  <si>
    <t xml:space="preserve">26) BIOLOGICAL AND BIOMEDICAL SCIENCES. </t>
  </si>
  <si>
    <t xml:space="preserve">   (Calculation:  FTE Student Enrollment divided by FTE Faculty)</t>
  </si>
  <si>
    <t>Institution Name</t>
  </si>
  <si>
    <t>Description of Mandatory Costs:</t>
  </si>
  <si>
    <t>B.  Changes in Costs of  Fringe Benefits and Payroll Taxes:
     (Exclude benefits &amp; taxes based on salary increases)</t>
  </si>
  <si>
    <t>1.  Social Security</t>
  </si>
  <si>
    <t>2.  MQFE</t>
  </si>
  <si>
    <t>3.  Health Insurance</t>
  </si>
  <si>
    <t>4.  Dental Insurance</t>
  </si>
  <si>
    <t>5.  Life Insurance</t>
  </si>
  <si>
    <t>6.  Long and Short Term Disability</t>
  </si>
  <si>
    <t>Other Staff</t>
  </si>
  <si>
    <t xml:space="preserve">Total Continuing Employees </t>
  </si>
  <si>
    <t>EDIT of Institution's Report of Employees Receiving Increases</t>
  </si>
  <si>
    <t>Amount of Salary Increase</t>
  </si>
  <si>
    <t>FY2011 Educational and General Budget Part I - SRA3 Background Data</t>
  </si>
  <si>
    <t>Total E&amp;G I Budget - FY2011</t>
  </si>
  <si>
    <t>Federal Appropriations</t>
  </si>
  <si>
    <t>Local Appropriations</t>
  </si>
  <si>
    <t>Resident Tuition (includes tuition waivers)</t>
  </si>
  <si>
    <t>Nonresident Tuition (includes tuition waivers)</t>
  </si>
  <si>
    <t>Student Fees</t>
  </si>
  <si>
    <t xml:space="preserve">Gifts, Endowments and Bequests      </t>
  </si>
  <si>
    <t>Other Grants, Contracts and Reimbursements</t>
  </si>
  <si>
    <t xml:space="preserve">Sales and Services of Educational Departments </t>
  </si>
  <si>
    <t>Organized Activities Related to Educational Departments</t>
  </si>
  <si>
    <t>Technical Education Funds</t>
  </si>
  <si>
    <t>Other Sources</t>
  </si>
  <si>
    <t xml:space="preserve">Summary of Budget Priorities:
</t>
  </si>
  <si>
    <t>Budgeted Expenditures
Personnel Expenditures</t>
  </si>
  <si>
    <t># of FTE</t>
  </si>
  <si>
    <t>Amount for Budget Priorities</t>
  </si>
  <si>
    <t xml:space="preserve">     Total Changes in Full-Time Employees and Salaries </t>
  </si>
  <si>
    <t>Teaching Graduate Assistants</t>
  </si>
  <si>
    <t>Research Graduate Assistants</t>
  </si>
  <si>
    <t>Change in Other Personnel Items:</t>
  </si>
  <si>
    <t>Adjunct and Part-time Faculty</t>
  </si>
  <si>
    <t>Summer School</t>
  </si>
  <si>
    <t>Overload Pay</t>
  </si>
  <si>
    <t>Part-Time Professional and Classified Employees</t>
  </si>
  <si>
    <t>Seasonal and temporary employees</t>
  </si>
  <si>
    <t>Student Wages</t>
  </si>
  <si>
    <t>Fringe Benefits - Total for all Employees</t>
  </si>
  <si>
    <t xml:space="preserve">Other: </t>
  </si>
  <si>
    <t xml:space="preserve">     Total Changes for Other Personnel Items</t>
  </si>
  <si>
    <t>Change in Professional Services</t>
  </si>
  <si>
    <t>Total Changes in Personnel Costs</t>
  </si>
  <si>
    <t>Amounts must agree with Total Personnel Services on Schedule B</t>
  </si>
  <si>
    <t>Changes in Operations:</t>
  </si>
  <si>
    <t>Supplies and Other Current Expense</t>
  </si>
  <si>
    <t xml:space="preserve">Library Book and Periodicals </t>
  </si>
  <si>
    <t xml:space="preserve">Not Reported for the SRA3 </t>
  </si>
  <si>
    <t>FY2011  Mandatory Costs Per Budget Needs</t>
  </si>
  <si>
    <t xml:space="preserve">Updated Projections to FY2011 Mandatory Costs </t>
  </si>
  <si>
    <t xml:space="preserve"> Report only Continuing Employees - Do not report benefits &amp; taxes for  New Positions Budgeted in FY2011</t>
  </si>
  <si>
    <t>FY2011</t>
  </si>
  <si>
    <t xml:space="preserve">   Total Changes in Income Available in FY2011</t>
  </si>
  <si>
    <t>Report the salary of each position change.  Do not include fringe benefits into the salary.</t>
  </si>
  <si>
    <r>
      <t xml:space="preserve">In roll 42, report the increases, decreases and the changes in the </t>
    </r>
    <r>
      <rPr>
        <sz val="12"/>
        <color indexed="12"/>
        <rFont val="Times New Roman"/>
        <family val="1"/>
      </rPr>
      <t>number</t>
    </r>
    <r>
      <rPr>
        <sz val="12"/>
        <rFont val="Times New Roman"/>
        <family val="1"/>
      </rPr>
      <t xml:space="preserve"> of full-time classified positions</t>
    </r>
  </si>
  <si>
    <r>
      <t xml:space="preserve">In roll 43, report the salary increases, decreases and the changes in </t>
    </r>
    <r>
      <rPr>
        <sz val="12"/>
        <color indexed="12"/>
        <rFont val="Times New Roman"/>
        <family val="1"/>
      </rPr>
      <t>salaries</t>
    </r>
    <r>
      <rPr>
        <sz val="12"/>
        <rFont val="Times New Roman"/>
        <family val="1"/>
      </rPr>
      <t xml:space="preserve"> of full-time classified positions.</t>
    </r>
  </si>
  <si>
    <t>THIS WORKSHEET IS LINKED TO SCHEDULES II.  DO NOT INPUT DATA INTO THIS FORM.</t>
  </si>
  <si>
    <t>This worksheet is updated automatically from Schedule II and II-a.  
The number of positions reported for faculty and professional staff should agree with the numbers reported on Schedules II and II-a respectively.
In most cases the number and the amounts reported under the column named "Net Changes" should be the same or very close to the number and amounts reported under the column headings "Change" in Schedule VII.</t>
  </si>
  <si>
    <t>Example:   For a 19.5:1 ratio, report 20</t>
  </si>
  <si>
    <t>Actual Student FTE - Annualized</t>
  </si>
  <si>
    <t>Projected Student FTE - Annualized</t>
  </si>
  <si>
    <t xml:space="preserve">Change in Student FTE </t>
  </si>
  <si>
    <t xml:space="preserve">Percent Change in Student FTE </t>
  </si>
  <si>
    <t xml:space="preserve">   Broken Arrow</t>
  </si>
  <si>
    <t xml:space="preserve">   Shawnee</t>
  </si>
  <si>
    <t xml:space="preserve">   Bartlesville</t>
  </si>
  <si>
    <t>CUT AND PASTE SECTION:  Row A57 through AI57</t>
  </si>
  <si>
    <t>Sch 2 - Row hidden at A69.through AI 70.  This is the bottom section of Sch 2 for # of adjunct, part-time.</t>
  </si>
  <si>
    <t>Hide - Schedule I for Cut and Paste</t>
  </si>
  <si>
    <t>Sch III - Rows hidden at A35 through AH38.  this is at bottom of Course Data worksheet.</t>
  </si>
  <si>
    <t>Sch V - Rows hidden A33 through AM33.  This is at bottom of Tuition Waiver Worksheet</t>
  </si>
  <si>
    <t>.</t>
  </si>
  <si>
    <t>Example Worksheet</t>
  </si>
  <si>
    <t>Number of Part-Time &amp; Adjunct Faculty, Teaching &amp; Research Graduate Assistants
and Part-Time Professional and Other Staff</t>
  </si>
  <si>
    <t>* Avg Credit Hours Taught for Fall Semester</t>
  </si>
  <si>
    <t>* Maximum Credit Hours Taught for Fall Semester</t>
  </si>
  <si>
    <t>Number of Part-Time Faculty</t>
  </si>
  <si>
    <t>Number of Adjunct Faculty</t>
  </si>
  <si>
    <t>Number of Teaching Assistants</t>
  </si>
  <si>
    <t>Number of Research Assistants</t>
  </si>
  <si>
    <t>Number of Professionals</t>
  </si>
  <si>
    <t>Part-Time Employee Classifications:</t>
  </si>
  <si>
    <t>*  Use Unduplicated Headcount</t>
  </si>
  <si>
    <t>FY2012
Projected Number of
 Part-Time Employees</t>
  </si>
  <si>
    <t>FY2011
Number of
Part-Time Employees</t>
  </si>
  <si>
    <t>(Excluding Student Labor)</t>
  </si>
  <si>
    <t>Change in Budgeted
 # of Headcount</t>
  </si>
  <si>
    <t>* Use most current data available.</t>
  </si>
  <si>
    <t xml:space="preserve">   Total # of Part-Time Employees</t>
  </si>
  <si>
    <t># of Part-Time Professionals, Research Assistants and Other Staff</t>
  </si>
  <si>
    <t>OUSU</t>
  </si>
  <si>
    <t>I revised Schedules II and II-b in order to eliminate the FTE columns on Schedule VII</t>
  </si>
  <si>
    <t>Schedule II - Added rows for institutions to report:  research assistants, part-time professional staff and part-time other staff.</t>
  </si>
  <si>
    <t>Schedule II-b - Added new section at bottom of report to total all full-time and part-time staff excluding student wages.  This new section links continuing employees from Schedule I, new and deleted full-time positions from Schedule II-b and part-time faculty, professional and other staff from Schedule II.</t>
  </si>
  <si>
    <t>Note:  The new worksheets will provide a temporary snapshot of budgeted salaries at July 1.  It does not necessarily reflect the actual number of employees because actual headcounts are determined by changes in enrollment, and additional changes in income from grants, gifts, state appropriations and other sources of income that occur during the fiscal year.</t>
  </si>
  <si>
    <t>9.  Total Non-Compensation Mandatory Costs</t>
  </si>
  <si>
    <t>Revised by adding sections to report the changes in the number of Research Graduate Assistants, Part-Time Professional Staff, Other Part-Time Staff and Total Part-Time Employees.  This information is needed due to the elimination of Schedule VIII.</t>
  </si>
  <si>
    <t>Removed the 2000 CIP and replaced with 2010 CIP</t>
  </si>
  <si>
    <r>
      <t xml:space="preserve">CIP 2010 -Primary Field of Study
</t>
    </r>
    <r>
      <rPr>
        <b/>
        <sz val="8"/>
        <rFont val="Palatino"/>
        <family val="1"/>
      </rPr>
      <t>UDS Record 8 - Element 51</t>
    </r>
  </si>
  <si>
    <t>Added new row to report total enrollment data and courses for "Total Branch Campuses".  Changed "Total" formula to calculate the total enrollment and course section data.</t>
  </si>
  <si>
    <t>Comments - Describe Actions Taken  -  See Note Below</t>
  </si>
  <si>
    <t xml:space="preserve">     Total Projected Dollar Impact on Budget</t>
  </si>
  <si>
    <t>8.  Professional Services</t>
  </si>
  <si>
    <t>9.  Contracts</t>
  </si>
  <si>
    <t>8.  Other Operating Expenditures</t>
  </si>
  <si>
    <t xml:space="preserve">15) ENGINEERING TECHNOLOGIES AND ENGINEERING-RELATED FIELDS. </t>
  </si>
  <si>
    <t xml:space="preserve">16) FOREIGN LANGUAGES, LITERATURES, AND LINGUISTICS. </t>
  </si>
  <si>
    <t xml:space="preserve">31) PARKS, RECREATION, LEISURE, AND FITNESS STUDIES. </t>
  </si>
  <si>
    <t xml:space="preserve">32) BASIC SKILLS AND DEVELOPMENTAL/REMEDIAL EDUCATION. </t>
  </si>
  <si>
    <t xml:space="preserve">33) CITIZENSHIP ACTIVITIES. </t>
  </si>
  <si>
    <t xml:space="preserve">34) HEALTH-RELATED KNOWLEDGE AND SKILLS. </t>
  </si>
  <si>
    <t xml:space="preserve">35) INTERPERSONAL AND SOCIAL SKILLS. </t>
  </si>
  <si>
    <t xml:space="preserve">36) LEISURE AND RECREATIONAL ACTIVITIES. </t>
  </si>
  <si>
    <t xml:space="preserve">37) PERSONAL AWARENESS AND SELF-IMPROVEMENT. </t>
  </si>
  <si>
    <t xml:space="preserve">38) PHILOSOPHY AND RELIGIOUS STUDIES. </t>
  </si>
  <si>
    <t xml:space="preserve">39) THEOLOGY AND RELIGIOUS VOCATIONS. </t>
  </si>
  <si>
    <t xml:space="preserve">40) PHYSICAL SCIENCES. </t>
  </si>
  <si>
    <t xml:space="preserve">41) SCIENCE TECHNOLOGIES/TECHNICIANS. </t>
  </si>
  <si>
    <t xml:space="preserve">42) PSYCHOLOGY. </t>
  </si>
  <si>
    <t xml:space="preserve">43) HOMELAND SECURITY, LAW ENFORCEMENT, FIREFIGHTING AND RELATED PROTECTIVE SERVICES. </t>
  </si>
  <si>
    <t xml:space="preserve">01) AGRICULTURE, AGRICULTURE OPERATIONS, AND RELATED SCIENCES. </t>
  </si>
  <si>
    <t xml:space="preserve">03) NATURAL RESOURCES AND CONSERVATION. </t>
  </si>
  <si>
    <t xml:space="preserve">04) ARCHITECTURE AND RELATED SERVICES. </t>
  </si>
  <si>
    <t xml:space="preserve">05) AREA, ETHNIC, CULTURAL, GENDER, AND GROUP STUDIES. </t>
  </si>
  <si>
    <t xml:space="preserve">09) COMMUNICATION, JOURNALISM, AND RELATED PROGRAMS. </t>
  </si>
  <si>
    <t xml:space="preserve">Report the full-time faculty positions that will increase or decrease the number of teaching faculty from that of the previous year.  If a faculty member retires or resigns and will be replaced, do not count as a deletion and addition.  Rank is defined as either a professor, assistant professor, associate professor, instructor or lecturer.   Report the number of  faculty additions and deletions on Schedule II-b.
1.  Report the 2 digit CIP 2010 code for each position change.  A CIP 2010 code worksheet is included in this workbook.
2.  Report the salary of each position change.  Years previous to FY2008 reported total compensation.
3.  The changes in faculty positions and salaries are linked to Schedule II-b.  </t>
  </si>
  <si>
    <t xml:space="preserve">12) PERSONAL AND CULINARY SERVICES. </t>
  </si>
  <si>
    <t xml:space="preserve">13) EDUCATION. </t>
  </si>
  <si>
    <t xml:space="preserve">46) CONSTRUCTION TRADES. </t>
  </si>
  <si>
    <t xml:space="preserve">47) MECHANIC AND REPAIR TECHNOLOGIES/TECHNICIANS. </t>
  </si>
  <si>
    <t>Use row 57 to provide additional comments to more fully describe your institutions salary program in FY2013 and to provide additional information about employee promotions and your stipend program in FY2013.</t>
  </si>
  <si>
    <t>Schedule I-b - FY2013 Salaries of Chief Administrative and Professional Positions:</t>
  </si>
  <si>
    <t>Report the average credit hours taught  and the maximum credit hours taught by adjunct faculty, part-time faculty and teaching graduate assistants based on the number of credit hours projected to be taught for the 2011 fall semester (FY2013).</t>
  </si>
  <si>
    <t>This worksheet compares the projected mandatory costs reported in the FY2013 Budget Needs Survey to the estimated mandatory costs as of this date.</t>
  </si>
  <si>
    <t>Note: Be careful that the FY2013 mandatory costs increases for each object of expenditures do not vary greatly from the budgeted expenditure increases reported for each object of expenditure on Schedules VII.  For example, if the mandatory costs increases for utilities are $20,000 and Schedule VII reports an increase in budgeted expenditures for utilities of $5,000; someone may ask, “What is the $15,000 difference between mandatory cost increase of $20,000 and the budgeted $5,000 increase in utilities.</t>
  </si>
  <si>
    <t>Below the print range is a calculation to calculate the "Percentage of Resident Tuition Waivers Utilized".  This calculation will not print in the final report.  From Schedule A, input the total expenditures budgeted for FY2013.  The amount of resident tuition waivers is linked and will automatically add in the amount of resident tuition waivers and calculate the utilization.  The maximum amount of utilization must be 3.5% or less.</t>
  </si>
  <si>
    <t xml:space="preserve">Schedule VI - Institutional Response to FY2013 Budget Request
</t>
  </si>
  <si>
    <t>This form may be used by the institution to respond to the FY2013 budget request.  The institution may use this schedule to address any issue, impact, or any other areas of concern or emphasis.  This is a good opportunity to emphasize new, expanded or contracted programs.  In addition, please comment on the cost reductions measures your institution has taken toward eliminating, reducing and restructuring for FY2013.  Note: The new worksheet named "Schedule VI-A asks you to respond to specific budget actions your institution has taken to manage the decline in state appropriations.  You can provide additional narrative in Schedule VI.  A summary of the narrative will be provided to the State Regents and other governmental agencies.</t>
  </si>
  <si>
    <t xml:space="preserve">New Schedule VI-A Other Actions Affecting Impact on Budget Reductions
This schedule will be useful as we provide specific examples to the State Regents and other governmental agencies of actions taken by institutions to reduce their budgets due to the shortfall of state appropriations in FY2013.
</t>
  </si>
  <si>
    <t>Note:  The amount reported in Part 1 for "Total Changes in Income Available in FY2013" should be the  same amount reported in Part 6,  "Total Changes in Personnel, Operations and Reserves".  The difference between the two amounts should be zero.</t>
  </si>
  <si>
    <t>Do Not Report this Schedule in FY2013.  The needed data will come from the revisions to Schedule 1, Schedule II and the data from Schedule II-b.</t>
  </si>
  <si>
    <t>Schedule IX – Reallocation of Funds - NOTE:  Schedule IX is excluded from FY2013 reporting.</t>
  </si>
  <si>
    <t xml:space="preserve">The FY2013 Budget Needs Survey included a worksheet named "Summary-Priorities Funding Form".  In the last column, each institution was asked if they would seek "Direct Proposal Legislature" for each funding change.  If your institution sought legislative support for your FY2013 budget needs, please provide a summary of the outcome of that request.  If your institution did not seek legislative support, report "None" on the report.  </t>
  </si>
  <si>
    <t>Report salary increases for full-time returning faculty and staff employed during FY2012 and returning to their positions in FY2013.  Calculate and report the percentage salary change each employee will receive as part of a salary program.  This may include across the board percentage increases or descreases; set amounts given to employees, such as $1,000 per employee; other changes in your salary program such as salary increases for earning additional college credit hours towards a higher degree, longevity, etc.
In this section, do not report salary adjustments for continuing employees who receive additional pay beyond the FY2013 salary program due to changes in position and responsibility.  For example if the Assistant Physical Plant Director receives a 3% across the board increase of $900 and merit raise of $300 and a $10,000 raise because he/she is promoted to Chief Physical Plant Director, the $1,200 is reported but the $10,000 increment in the Faculty and Employee Promotion section.</t>
  </si>
  <si>
    <t>Report the actual FY2012 salaries, including stipends, and the budgeted FY2013 salaries for each position at your institution.  Exclude any maintenance or other allowances from the amount reported as salary.  Report the FY2012 salary even if the position has been eliminated in FY2013.  Likewise, report the FY2013 salary if the position is new in FY2013.  If the listed position titles do not match those at your institution, report the salary of the administrative/professional staff member whose job requirements most closely identifies with the listed position.
Note:  The amount of salary increase reported for your president should be report in Cell B27 of Schedule 1</t>
  </si>
  <si>
    <t xml:space="preserve">Number of Adjunct Faculty:  Report the unduplicated headcount, not FTE, of adjunct faculty used in FY2012 and FY2013. </t>
  </si>
  <si>
    <t xml:space="preserve">Number of Part-Time Faculty:  Report the unduplicated headcount, not FTE, of part-time faculty used in FY2012 and FY2013.  </t>
  </si>
  <si>
    <t>Number of Teaching Graduate Assistants:  Report the unduplicated headcount, not FTE of teaching graduate assistants used in FY2012 and FY2013.</t>
  </si>
  <si>
    <t>Number of Research Graduate Assistants:  Report the unduplicated headcount, not FTE of research graduate assistants used in FY2012 and FY2013.</t>
  </si>
  <si>
    <t>Number of Part-Time Professional Staff:  Report the unduplicated headcount, not FTE of part-time professional staff employed in FY2012 and FY2013.</t>
  </si>
  <si>
    <t>Number of Part-Time Other Staff:  Report the unduplicated headcount, not FTE of part-time other staff employed in FY2012 and FY2013.  These would be your part-time employees working in clerical, maintenance and other positions in FY2012 and FY2013.</t>
  </si>
  <si>
    <t>A new column was added in FY2012 to report the "Change in Budgeted Number of Headcount".  This column contains a formula and will automatically report the changes from FY2012 to FY2013.</t>
  </si>
  <si>
    <t>Enrollment Data:  Report the enrollment data for your main campus, branch campus  (please identify each branch campus and the enrollment for each campus), centers and for off-campus locations.
Course Section Data:  Report the total course sections reported through your UDS Record 0 "Course File" for the fall semesters of FY2010 &amp; FY2012.  You may report course sections by location, i.e. Main Campus, Branch, Centers and Off-Campus, however, this is an option for the institution but not a requirement.  Remove formula in F18 and G18 if reporting one amount for all locations.</t>
  </si>
  <si>
    <t xml:space="preserve">Changes in Enrollment Data for the Fall Semester:  These three cells are linked and will automatically update.  The fields are:  1) Increase in Student FTE,  2) Increase in Student Headcount, and  3) Increase in Course Sections.  
Student Faculty Ratios:  See example on Schedule III.
These two rows report the annualized student/faculty ratio for FY2012 and projected for FY2013.
Annualized Student FTE (Summer, Fall &amp; Spring):  Report your final annualized student FTE for FY2012 and your Projected FY2013 Student FTE.  The change in student FTE and the percent change will calculate automatically (formulas).
</t>
  </si>
  <si>
    <t xml:space="preserve">Part A. “The Cost to Annualize the FY2012 Salary Program” and the applicable Fringe Benefits and Payroll Taxes is reported in Column C but not reported in the Column D named "Updated Mandatory Costs for FY2013".
Note:  The amounts reported in Column C are the amounts reported in your FY2013 Budget Needs Survey.  Column D provides an update to the amounts reported in your FY2013 Budget Needs Survey.  </t>
  </si>
  <si>
    <t>Part B - Changes in Costs of Fringe Benefits and Payroll Taxes:  Report only the FY2013 mandated increases in fringe benefits and payroll taxes based primarily on your FY2012 payroll due to rate changes.  The mandatory costs of fringe benefits plus the additional cost of fringe benefits and payroll taxes based on salary increases and changes in full-time employees are reported on Schedule VII.</t>
  </si>
  <si>
    <t xml:space="preserve">Schedule VII - Comparison of Budgeted Income and Expenditures from FY2012 to FY2013 </t>
  </si>
  <si>
    <t xml:space="preserve">Part 1.  Budgeted Income:  Report the amount of budgeted income reported in the original FY2012 and FY2013 Schedule C.   The "Change" column uses a formula to report the difference between FY2012 and FY2013.
</t>
  </si>
  <si>
    <t xml:space="preserve">Part 2.  Sections A., B., and C. report the budgeted expenditures for teaching, professional and other personnel. 
a.  Report the number of FTE and salary budgeted in FY2012 and FY2013 for full-time faculty, professional and other full-time employees.
Section D reports the budgeted amount of fringe benefits in FY2012 and FY2013
Section E reports the budgeted amount for professional services in FY2012 and FY2013.
</t>
  </si>
  <si>
    <t>The amounts reported for “Total Changes in Personnel Costs” for FY2012 and FY2013 must agree with the amounts reported in the SRA3 Schedule B - "Total Personnel Services" for FY2012 and FY2013.</t>
  </si>
  <si>
    <t>Part 3.  Report the amounts budgeted by object for operations in your original FY2012 Schedule B and FY2013 Schedule B.</t>
  </si>
  <si>
    <t>Schedule VIII - Comparison of Budgeted Income and Expenditures from FY2012 to FY2013</t>
  </si>
  <si>
    <t>Report the updated internal and external costs expended to implement the guaranteed tuition policy at your institution.  Add together the FY2009, FY2010 and FY2012 implementation costs.  New columns have been added to report the FY2012 operational costs of maintaining the guaranteed tuition system.  Amanda wants to be able to report the additional costs of implementing and maintaining an additional tuition system.  Note:  Exclude FY2013 budgeted expenditures from this report.</t>
  </si>
  <si>
    <t>FY2013 Educational and General Budget Part I - SRA3 Background Data</t>
  </si>
  <si>
    <t xml:space="preserve">FY2013 - Projected Number of Adjunct Faculty  (Use Unduplicated Headcount)                                              </t>
  </si>
  <si>
    <t xml:space="preserve">FY2013 - Projected Number of Part-Time Faculty  (Use Unduplicated Headcount)                                              </t>
  </si>
  <si>
    <t xml:space="preserve">FY2013 - Projected Number of Graduate Teaching Assistants (Use Unduplicated Headcount)                                              </t>
  </si>
  <si>
    <t xml:space="preserve">FY2013 - Projected Number of Professional Staff                                    </t>
  </si>
  <si>
    <t xml:space="preserve">FY2013 - Projected Number of Other Staff                                    </t>
  </si>
  <si>
    <t>FY2013 Projected # of Part-Time Employees
(Formula)</t>
  </si>
  <si>
    <t>FY2012 - Number of Adjunct Faculty                                          (Use Unduplicated Headcount)</t>
  </si>
  <si>
    <t>FY2012 - Number of Part-Time Faculty                                         (Use Unduplicated Headcount)</t>
  </si>
  <si>
    <t>** FY2012 Number of  Teaching Graduate Assistants                                             (Use Unduplicated Headcount)</t>
  </si>
  <si>
    <t>** FY2012 Number of  Research Graduate Assistants                                             (Use Unduplicated Headcount)</t>
  </si>
  <si>
    <t>FY2012 - Number of Part-Time Professional Staff                                          (Use Unduplicated Headcount)</t>
  </si>
  <si>
    <t>FY2012 - Number of Part-Time Other Staff                                          (Use Unduplicated Headcount)</t>
  </si>
  <si>
    <t>FY2012 - Total Part-Time Employees
(This is a formula)</t>
  </si>
  <si>
    <t>FY2013</t>
  </si>
  <si>
    <r>
      <t xml:space="preserve">     Other Professional Services - </t>
    </r>
    <r>
      <rPr>
        <sz val="10"/>
        <color rgb="FFFF0000"/>
        <rFont val="Times New Roman"/>
        <family val="1"/>
      </rPr>
      <t>From List Below</t>
    </r>
  </si>
  <si>
    <t>&lt;--Column D is Linked to Cell D72 below</t>
  </si>
  <si>
    <t>&lt;--Column D is Linked to Cell D95 below</t>
  </si>
  <si>
    <t>&lt;--Column D is Linked to Cell D80 below</t>
  </si>
  <si>
    <t>&lt;--Column D is Linked to Cell D86 below</t>
  </si>
  <si>
    <t>C.1.  Report Other Professional Services:  (Enter total in Cell C30 and D30 above)</t>
  </si>
  <si>
    <r>
      <t xml:space="preserve">C.4.  Report Other Supplies &amp; OCE Costs: </t>
    </r>
    <r>
      <rPr>
        <sz val="8"/>
        <rFont val="Times New Roman"/>
        <family val="1"/>
      </rPr>
      <t xml:space="preserve"> (Enter total in Cell C53 and D53 above)</t>
    </r>
  </si>
  <si>
    <r>
      <t>B.11. List other Benefits and Payroll Taxes:</t>
    </r>
    <r>
      <rPr>
        <sz val="10"/>
        <rFont val="Times New Roman"/>
        <family val="1"/>
      </rPr>
      <t xml:space="preserve">  (</t>
    </r>
    <r>
      <rPr>
        <sz val="8"/>
        <rFont val="Times New Roman"/>
        <family val="1"/>
      </rPr>
      <t>Enter total in B11(Cell C23 and D23) above)</t>
    </r>
  </si>
  <si>
    <r>
      <t xml:space="preserve">C.5.  Report Other Equip, Property and Furniture Costs: </t>
    </r>
    <r>
      <rPr>
        <sz val="8"/>
        <rFont val="Times New Roman"/>
        <family val="1"/>
      </rPr>
      <t xml:space="preserve"> (Enter total in Cell C58 and D58 above)</t>
    </r>
  </si>
  <si>
    <t>Schedule VII - Comparison of Budgeted Income and Expenditures from FY2012 to FY2013</t>
  </si>
  <si>
    <t>FY2012 &amp; 2012</t>
  </si>
  <si>
    <t xml:space="preserve">   Total Changes in Income Available in FY2013</t>
  </si>
  <si>
    <t xml:space="preserve">   This Section (Columns E &amp; G) are from your Schedule B for FY2012 &amp; FY2012</t>
  </si>
  <si>
    <t>NOTE:  Schedules I, I-a and I-b must be resubmitted to this office when there is a change in your institution's salary program and anytime the president's salary amount is changed.</t>
  </si>
  <si>
    <t>Rows 38 through 41 report the number of faculty and employee promotions from FY2012 to FY2013.  In prior years reports, some institutions reported faculty promotions as a salary increase.  By creating a new section to report promotions, this will ensure that promotions are not included in the salary increase section.  This change was brought to the attention of the COBO Accounting and Budget Committee in May 2010 and no negative responses received.</t>
  </si>
  <si>
    <t>Use row 9 to report the number of employees receiving a salary decrease from FY2012 to FY2013.  The number reported here will also be used in the calculations of the "Lowest Percentage Change" in row 21 and the "Average Percentage Change" in row 23.</t>
  </si>
  <si>
    <t>Schedule I - Percentage Salary Changes for Continuing Filled Positions (Rows 9 through 36):</t>
  </si>
  <si>
    <t>2.  Faculty and Employee Promotions</t>
  </si>
  <si>
    <t>3.  Other Salary Adjustments - Such as Cell Phones, Etc.</t>
  </si>
  <si>
    <t>4.  Stipend Program</t>
  </si>
  <si>
    <t>1.  Percentage Salary Changes For Continuing Filled Positions</t>
  </si>
  <si>
    <t>Range of Percentage Changes:</t>
  </si>
  <si>
    <t xml:space="preserve">Use rows 21 through 23 to report the lowest, highest and average percentage change for each classification group reported in rows 9 through 18.  
</t>
  </si>
  <si>
    <r>
      <t xml:space="preserve">(3)  "Number of Administrative and Professional Staff " means those professionals who are not considered faculty.  </t>
    </r>
    <r>
      <rPr>
        <i/>
        <u/>
        <sz val="12"/>
        <rFont val="Times New Roman"/>
        <family val="1"/>
      </rPr>
      <t>Exclude the President from this column and report his or her percentage increase in column B.</t>
    </r>
  </si>
  <si>
    <t>Definitions (Row 8):</t>
  </si>
  <si>
    <t>2 - Faculty and Employee Promotions:</t>
  </si>
  <si>
    <t>3 - Other Salary Adjustments - Such as Cell Phones, Etc.:</t>
  </si>
  <si>
    <t>4 - Stipend Program:</t>
  </si>
  <si>
    <t>5 - Comments:</t>
  </si>
  <si>
    <t>NOTE:  Schedules I, I-a and I-b must be resubmitted to this office when there is a change in your institutions salary program and anytime the president's salary amount is changed.</t>
  </si>
  <si>
    <t>Average Salary Change - For All Continuing Employees Receiving a Salary Increase:</t>
  </si>
  <si>
    <t xml:space="preserve">Average Salary Change - For All Continuing Employees </t>
  </si>
  <si>
    <t>Average Salary Change:</t>
  </si>
  <si>
    <t>You This One Below:</t>
  </si>
  <si>
    <t xml:space="preserve">Report the full-time faculty positions that will increase or decrease the number of teaching faculty from that of the previous year.  If a faculty member retires or resigns and will be replaced, do not report as a deletion and an addition.  Rank is defined as either a professor, assistant professor, associate professor, instructor or lecturer.   
1.  Report the 2 digit CIP 2010 code for each position change.  A CIP 2010 code worksheet is included in this workbook.
2.  Report the FTE and salary, excluding benefits, of each position.
3.  The changes in faculty positions and salaries are linked to Schedule II-b.  </t>
  </si>
  <si>
    <t xml:space="preserve">Report the full-time professional positions that will increase and/or decrease the number of professional positions above that of the previous year.  If a professional person has retired or resigned and is to be replaced by a new hire, do not report.  </t>
  </si>
  <si>
    <t>Concurrently Enroll High School Seniors</t>
  </si>
  <si>
    <t>Reduction of out-of-state travel due to enhanced video conference capabilities.</t>
  </si>
  <si>
    <t>Faculty Full-Time (Unfilled Positions)</t>
  </si>
  <si>
    <t>Professonal Full Time (Unfilled Positions)</t>
  </si>
  <si>
    <t>Sch 1 - Prof Continuing  Emp</t>
  </si>
  <si>
    <t>Sch II-b - Chg in FT Prof Emp</t>
  </si>
  <si>
    <t xml:space="preserve">     Total Sch 1 and II-b</t>
  </si>
  <si>
    <t>Sch VII - Prof Emp - Cell H39)</t>
  </si>
  <si>
    <t>FT Faculty Sch VII - Cell F28</t>
  </si>
  <si>
    <t>Linked to Cell F39</t>
  </si>
  <si>
    <t>&lt;--  Salary differencs due to changes in faculty personnel, etc.</t>
  </si>
  <si>
    <t>Sch 1 - Other Continuing  Emp</t>
  </si>
  <si>
    <t>Linked to Cell F49</t>
  </si>
  <si>
    <t>Sch VII - Other Emp - Cell H49)</t>
  </si>
  <si>
    <t>Formula (Excludes Unfilled Positions)</t>
  </si>
  <si>
    <t>Continuing - Sch 1</t>
  </si>
  <si>
    <t>Change in Full Time - Sch II-B</t>
  </si>
  <si>
    <t>Totals for FT Employees</t>
  </si>
  <si>
    <t>Employee Classification</t>
  </si>
  <si>
    <t>Unfilled FT Positions</t>
  </si>
  <si>
    <t xml:space="preserve">   Totals</t>
  </si>
  <si>
    <r>
      <t xml:space="preserve">Faculty Full-Time </t>
    </r>
    <r>
      <rPr>
        <sz val="10"/>
        <color indexed="10"/>
        <rFont val="Times New Roman"/>
        <family val="1"/>
      </rPr>
      <t xml:space="preserve"> (Continuing Faculty and Net New Hires)</t>
    </r>
  </si>
  <si>
    <r>
      <t xml:space="preserve">Professional Full Time Employees </t>
    </r>
    <r>
      <rPr>
        <sz val="10"/>
        <color rgb="FFFF0000"/>
        <rFont val="Times New Roman"/>
        <family val="1"/>
      </rPr>
      <t xml:space="preserve"> (Continuing Profess and Net New Hires)</t>
    </r>
  </si>
  <si>
    <t xml:space="preserve">Classified FT (Unfilled Positions)  </t>
  </si>
  <si>
    <r>
      <t xml:space="preserve">Classified Full Time Employees  </t>
    </r>
    <r>
      <rPr>
        <sz val="10"/>
        <color rgb="FFFF0000"/>
        <rFont val="Times New Roman"/>
        <family val="1"/>
      </rPr>
      <t>(Continuing Classified and Net New Hires)</t>
    </r>
  </si>
  <si>
    <t xml:space="preserve">Number of  FT Employees </t>
  </si>
  <si>
    <t xml:space="preserve">    Proof - Croosfoot</t>
  </si>
  <si>
    <r>
      <t xml:space="preserve">(3)  "Number of Administrative and Professional Staff (Exempt)" means those professionals who are not considered faculty.  </t>
    </r>
    <r>
      <rPr>
        <sz val="12"/>
        <color rgb="FF0000FF"/>
        <rFont val="Times New Roman"/>
        <family val="1"/>
      </rPr>
      <t>An undergraduate college degree or higher is required for the position to be classified as a professional position.</t>
    </r>
    <r>
      <rPr>
        <sz val="12"/>
        <rFont val="Times New Roman"/>
        <family val="1"/>
      </rPr>
      <t xml:space="preserve">   </t>
    </r>
    <r>
      <rPr>
        <i/>
        <u/>
        <sz val="12"/>
        <rFont val="Times New Roman"/>
        <family val="1"/>
      </rPr>
      <t>Exclude the President from this column and report his or her percentage increase in column B.</t>
    </r>
  </si>
  <si>
    <t>The primary purpose of this schedule is to report the differences between "Object of Expenditures" from FY2012 to FY2013, with an emphasis on personnel expenditures.  One major piece of information need is the changes in the number of full-time faculty, professional and other employees from FY2012 to FY2013.  To prepare this report you will need copies of your FY2012 and FY2013 SRA3 Schedules B and C.</t>
  </si>
  <si>
    <t>Note:  If your institution is in the search for a new president at July 1, you may report the position as a continuing</t>
  </si>
  <si>
    <t>position in Schedule 1 with no salary increase or  manuallly enter a 1 iunder the heading "Unfilled FT Positions" in cell S28.</t>
  </si>
  <si>
    <t xml:space="preserve"> Sch II-b:  I built new section to record all employees full-time and part-time (at botttom of worksheet)  May need to add a column for "Unfilled positions"  At May 9, not a worksheet to copy and paste to in Mel's DB</t>
  </si>
  <si>
    <t>Not Done</t>
  </si>
  <si>
    <t>Number of Full-Time and Part-Time Positions</t>
  </si>
  <si>
    <t>Comments (if any)</t>
  </si>
  <si>
    <t>Budgeted Salary</t>
  </si>
  <si>
    <t>Faculty Positions</t>
  </si>
  <si>
    <t>Professional Positions</t>
  </si>
  <si>
    <t>Classified Positions</t>
  </si>
  <si>
    <t>Presidents:</t>
  </si>
  <si>
    <t>Total Employees Budgeted</t>
  </si>
  <si>
    <t>Mark wanted to know how to report vacant positions on Schedule 1 and VII.  His numbers of FTE will not match because they carry about 23 vacant positions in their budget for accreitation purposes.  Need to consider if a line needs to be added to Schedule VII to report vacant positions.
May 13, 2012, added a section to Sch IIA and IIb to report unfilled positions.</t>
  </si>
  <si>
    <t>NOT USED IN FY2013 - USE REPORT IN BOTTOM OF Sch II</t>
  </si>
  <si>
    <t>Sch II-b - President</t>
  </si>
  <si>
    <t>Teaching Salaries:</t>
  </si>
  <si>
    <t>Professional Salaries:</t>
  </si>
  <si>
    <t>Classified Salaries:</t>
  </si>
  <si>
    <t xml:space="preserve">     Total Full-Time Employees and Total Salaries </t>
  </si>
  <si>
    <t>Fringe Benefits:</t>
  </si>
  <si>
    <t xml:space="preserve">     Total Operations</t>
  </si>
  <si>
    <t>Total for Personnel, Compensation and Operations:</t>
  </si>
  <si>
    <t>Total Personnel Costs</t>
  </si>
  <si>
    <t>Columns  G</t>
  </si>
  <si>
    <t>Copy this section as a formula</t>
  </si>
  <si>
    <t>Copy as Value</t>
  </si>
  <si>
    <t>Inserted 4 new rows (29, 30, 31 and 32) to calculate the Average Salary Increase for all continuing employees who received a salary increase.  No entry required by institution.</t>
  </si>
  <si>
    <t>Added rows 46 through 53 at the request of an instiution needed to report the number of unfilled full-time positions not previously reported on Schedule 1, II and IIa.  The FTE is also reported on Schedule VII.</t>
  </si>
  <si>
    <t>Added rows 17 through 25 to summarized the changes in personnel reported on Schedules I, II and II b.  No input required by institutions, however, you may want to review the number of employees reported.</t>
  </si>
  <si>
    <r>
      <t xml:space="preserve">No Change:    </t>
    </r>
    <r>
      <rPr>
        <sz val="12"/>
        <color rgb="FFFF0000"/>
        <rFont val="Times New Roman"/>
        <family val="1"/>
      </rPr>
      <t xml:space="preserve"> Do Not Delete any unused rows in this form</t>
    </r>
  </si>
  <si>
    <t xml:space="preserve">Removed the columns needed to compare FY2012 to FY2013.  Report only the FY2013 data.  This is a tentative change at May 16, 2012.
The FTE for faculty, professional and classified staff are linked to Schedules II b.
</t>
  </si>
  <si>
    <t>Removed from report due to new Schedule I and II-b.</t>
  </si>
  <si>
    <t>Excluded from reporting in FY2011, FY2012 and FY2013</t>
  </si>
  <si>
    <t>SRA3 Background Forms for FY2013</t>
  </si>
  <si>
    <t>Summary of Changes from FY2012 to FY2013</t>
  </si>
  <si>
    <t>Note, Schedule VII was revised to report only the FY2013 data.  I need to revise the instructions below.</t>
  </si>
  <si>
    <t>Need to revise</t>
  </si>
  <si>
    <t>See worksheet named "Changes in FY13"</t>
  </si>
  <si>
    <t>Need Unfilled Positions for all catagories too.  OK done</t>
  </si>
  <si>
    <t>See bottom of Sch II-b for new summary of all employees.</t>
  </si>
  <si>
    <t>Total Number of  Employees With Salary Inc.</t>
  </si>
  <si>
    <r>
      <t xml:space="preserve">Schedule II-1 - Increase and/or Decrease in Part-Time Positions:
</t>
    </r>
    <r>
      <rPr>
        <sz val="12"/>
        <rFont val="Times New Roman"/>
        <family val="1"/>
      </rPr>
      <t xml:space="preserve">Note:  this worksheet is located at the bottom of Schedule II. </t>
    </r>
  </si>
  <si>
    <t>Schedule II-1 - Number of Part-Time &amp; Adjunct Faculty, Teaching &amp; Research Graduate Assistants
and Part-Time Professional and Other Staff</t>
  </si>
  <si>
    <t>NOTE:  THIS WORKSHEET IS LINKED TO SCHEDULES I, II &amp; II-1 AND II-A.  DO NOT INPUT DATA INTO THIS FORM.</t>
  </si>
  <si>
    <t>Scholarships (paid from E&amp;G I funds):  Report any cash scholarship paid from educational and general - part I funds.</t>
  </si>
  <si>
    <t xml:space="preserve">   Total Budgeted Income </t>
  </si>
  <si>
    <t>&lt;-Institution Name</t>
  </si>
  <si>
    <t>Submit three copies of the SRA3 and SRA3 Background forms to this office.</t>
  </si>
  <si>
    <t>Sch II-1 - Rows 42 and below.  Due to the quarterly FTE report, it is easier for institutions to report FTE adjunct, part-time, students ,etc.  Ask Committee if we should move from headcount to FTE.</t>
  </si>
  <si>
    <t>Changes for FY2014</t>
  </si>
  <si>
    <t>Ask Amanda, if we need the last 3 worksheets in this workbook.  Sch IX Reallocation of Funds, Sch X Guaranteed Tuition and Sch XI Legislative Support.</t>
  </si>
  <si>
    <t>Sch VII - CU - There is not a formula to total the full-time staff in the faculty section, professional section nor the classified section.  There is a formula to add each section to report the total faculty.  I added formulas to each section on 6-1-12.  However, the new section added in FY13 in columns O through T, did pick up the personnel sections accurately.</t>
  </si>
  <si>
    <t>Admin and Professional Staff</t>
  </si>
  <si>
    <t>Institution</t>
  </si>
  <si>
    <t>Performance-Based Merit Evaluation</t>
  </si>
  <si>
    <t>Across The Board</t>
  </si>
  <si>
    <t>Combination of Merit and Across-The-Board</t>
  </si>
  <si>
    <t>1. Criteria for Performance/Merit Evaluation</t>
  </si>
  <si>
    <t>2. Criteria for Performance/Merit Evaluation</t>
  </si>
  <si>
    <t>3. Criteria for Performance/Merit Evaluation</t>
  </si>
  <si>
    <t>4. Criteria for Performance/Merit Evaluation</t>
  </si>
  <si>
    <t>5. Criteria for Performance/Merit Evaluation</t>
  </si>
  <si>
    <t>Admin &amp; Prof</t>
  </si>
  <si>
    <t>6. Criteria for Performance/Merit Evaluation</t>
  </si>
  <si>
    <t>1. Elaborate if increased based on merit &amp; Across the Board</t>
  </si>
  <si>
    <t>2. Elaborate if increased based on merit &amp; Across the Board</t>
  </si>
  <si>
    <t>3. Elaborate if increased based on merit &amp; Across the Board</t>
  </si>
  <si>
    <t>4. Elaborate if increased based on merit &amp; Across the Board</t>
  </si>
  <si>
    <t>5. Elaborate if increased based on merit &amp; Across the Board</t>
  </si>
  <si>
    <t>6. Elaborate if increased based on merit &amp; Across the Board</t>
  </si>
  <si>
    <t>Faculty
Professional
Other Staff</t>
  </si>
  <si>
    <t>If your institution did not seek Legislative Support indicate "No Legislative Support Requested".</t>
  </si>
  <si>
    <t xml:space="preserve">  If additional legislative requests were made, please copy the above formats to the area below this row.</t>
  </si>
  <si>
    <t>Should headcount be duplicated for students who are on campus and also taking online</t>
  </si>
  <si>
    <t>or off-campus courses.  I think we want unduplicated headcount.</t>
  </si>
  <si>
    <t>Resident - This Worksheet</t>
  </si>
  <si>
    <t>Resident - Amt Per Sch A-1</t>
  </si>
  <si>
    <t>Nonresident Amt From Sch A1</t>
  </si>
  <si>
    <t>Reconciliation of Difference Between Sch V and Sch A-1.</t>
  </si>
  <si>
    <t>In FY2014:  Added formulas in cells G7 to I13 to reconcile Schedule V to Schedule A-1.  You will have to manually link or input the Schedule A-1 data, but this will ensure that the two schedules are in balance.  I also added additional instructions in the the Instructions worksheet.</t>
  </si>
  <si>
    <t>President's Name</t>
  </si>
  <si>
    <t>5.  Comments About Salaries, Promotions and/or Stipend Program:</t>
  </si>
  <si>
    <t>Board Approval date for Budget</t>
  </si>
  <si>
    <t>FY2014 Educational and General Budget Part I - SRA3 Background Data</t>
  </si>
  <si>
    <t>Schedule V - RSU does not include the waivers granted to high school seniors because of the reimbursement later in year.  This would cause them to be counted twice according to Mark.  In FY2014, may need to remove this language and just have them report waivers to HS Seniors without mention of including in row 10.</t>
  </si>
  <si>
    <t>New in FY2014 - Information should automaically update but see Note below if your instit is in search for new president.</t>
  </si>
  <si>
    <t>From FY2009 through FY2013</t>
  </si>
  <si>
    <t>FY09 - FY13 Cumulative Implementation Costs</t>
  </si>
  <si>
    <t>FY13 Cost of Maintaining Guaranteed Tuition System</t>
  </si>
  <si>
    <r>
      <t xml:space="preserve">This section was added due to the discussion at the May 2010 COBO meetings about use of cell phones and including their use as a part of salary.  Our current though is that a salary change due to cell phone requirements should not be reported as a salary increase in rows 11 through 18 but as a salary adjustment.   This change was brought to the attention of the COBO Accounting and Budget Committee in May 2010 and no negative responses were received. </t>
    </r>
    <r>
      <rPr>
        <sz val="12"/>
        <color rgb="FF0000FF"/>
        <rFont val="Times New Roman"/>
        <family val="1"/>
      </rPr>
      <t xml:space="preserve"> Use Row 47 to explain the reported salary adjustments.</t>
    </r>
  </si>
  <si>
    <t>Calculation of the Percent of Current Year Budget that is Budgeted for Tuition Waivers within the 3.5% Limitation</t>
  </si>
  <si>
    <t xml:space="preserve">&lt;-------Not in Print Area:     -    </t>
  </si>
  <si>
    <t>&lt;--From Schedule A</t>
  </si>
  <si>
    <t>Uses of Reserves</t>
  </si>
  <si>
    <r>
      <t xml:space="preserve">Sch V - Tuition Waivers:  Rogers does not record concurrent tuition waivers for high school seniors, because they are reimbursed by OSRHE.  This would cause them to double count them later.  The problem is the schedule says to include them in the "outside the 3.5%" calculation in report.  In FY2014, the form should probably not say to include them in the "outside the 3.5%".  </t>
    </r>
    <r>
      <rPr>
        <sz val="10"/>
        <color rgb="FF0000FF"/>
        <rFont val="Times New Roman"/>
        <family val="1"/>
      </rPr>
      <t>OK, Done</t>
    </r>
  </si>
  <si>
    <t>Cell G21 is linked to Schedule C - C1of the SRA3 workbook.</t>
  </si>
  <si>
    <t>Cell is linked to Schedule C - C1 of the SRA3 workbook.</t>
  </si>
  <si>
    <t>CHANGES IN ENROLLMENT DATA:</t>
  </si>
  <si>
    <r>
      <t>(2)</t>
    </r>
    <r>
      <rPr>
        <b/>
        <i/>
        <sz val="10"/>
        <rFont val="Palatino"/>
        <family val="1"/>
      </rPr>
      <t xml:space="preserve">  Do not duplicate enrollment counts.  A student enrolled on Main Campus and A branch campus should be reported in only one location.</t>
    </r>
  </si>
  <si>
    <t>SRA3 Background Forms:</t>
  </si>
  <si>
    <t xml:space="preserve">Schedule III - Enrollment Data:  </t>
  </si>
  <si>
    <t>Should a row be added to count Online enrollments?</t>
  </si>
  <si>
    <r>
      <t>Location</t>
    </r>
    <r>
      <rPr>
        <b/>
        <vertAlign val="subscript"/>
        <sz val="10"/>
        <rFont val="Palatino"/>
        <family val="1"/>
      </rPr>
      <t xml:space="preserve"> </t>
    </r>
    <r>
      <rPr>
        <b/>
        <vertAlign val="superscript"/>
        <sz val="10"/>
        <rFont val="Palatino"/>
        <family val="1"/>
      </rPr>
      <t>(2)</t>
    </r>
  </si>
  <si>
    <t xml:space="preserve">4-15-2013:  </t>
  </si>
  <si>
    <t>questions for Amanda:</t>
  </si>
  <si>
    <t>1.  Do we want to collect inplmenetion costs for Schedule X, the guaranteed tuition program?</t>
  </si>
  <si>
    <t>2.  Do we want to continue collection data about Legislative Inquiries, etc.</t>
  </si>
  <si>
    <t>Schedule 1 - Continuing Full-Time Faculty and Full-Time Staff Salary Changes</t>
  </si>
  <si>
    <t>Schedule II - Changes in Full-Time Faculty Positions</t>
  </si>
  <si>
    <t>Schedule I - Full-Time Faculty and Staff Salary Changes</t>
  </si>
  <si>
    <t>1 - Percentage Salary Changes for Continuing Full-Time Filled Positions:</t>
  </si>
  <si>
    <t>Note:  Section C1; added rows 88 through 95 to report Other Professional Services.  Row 95 links to Row 30.  This new section allows institutions to identify their mandatory costs increases by vendor or type of professional service such as auditing, architects, etc.</t>
  </si>
  <si>
    <t>Amounts must agree with Total Personnel Services to Schedule B in the SRA3 workbook.</t>
  </si>
  <si>
    <t xml:space="preserve">   Cells G67 through G73 are linked to Schedule B in the SRA3 workbook.</t>
  </si>
  <si>
    <r>
      <t xml:space="preserve">Tuition Waivers granted to Concurrently Enrolled High School Students.  </t>
    </r>
    <r>
      <rPr>
        <sz val="12"/>
        <color rgb="FF5412FA"/>
        <rFont val="Times New Roman"/>
        <family val="1"/>
      </rPr>
      <t>Report the total waivers to high school seniors including those that are reimbursed by the State Regents.</t>
    </r>
  </si>
  <si>
    <t>Increase Tuition and Mandatory Fees</t>
  </si>
  <si>
    <t>Increase Academic Service fees</t>
  </si>
  <si>
    <t>Expenditures Reductions:</t>
  </si>
  <si>
    <t>Report expenditure reductions as a positive amount.</t>
  </si>
  <si>
    <t>3.0% increase to offset increases in mandatory costs</t>
  </si>
  <si>
    <t>$15.00 increase in technlogy fees to modernize technology labs</t>
  </si>
  <si>
    <t>Total Faculty and Staff Promotions</t>
  </si>
  <si>
    <t>Total Other Adjustments</t>
  </si>
  <si>
    <t>Total Stipend Program</t>
  </si>
  <si>
    <t xml:space="preserve">     Total Compensation</t>
  </si>
  <si>
    <t>Recap of Total Compensation</t>
  </si>
  <si>
    <t>Total  Salary Chgs to Continuing Employees</t>
  </si>
  <si>
    <t>All data is linked to above cells.</t>
  </si>
  <si>
    <t>Recap of Total Compensation Reported Above</t>
  </si>
  <si>
    <t>NOTE:  I need to add this new linked data to SRA3 Background Report in Melodies File</t>
  </si>
  <si>
    <t>Cut and Paste into Melody File:  Schedule 1 to 2:  New worksheet named, Schedule I - Total Compensation</t>
  </si>
  <si>
    <t>continuing vacancies from prior year.</t>
  </si>
  <si>
    <t>Total for Personnel, Operations and Reserves ( should equal Row 22)</t>
  </si>
  <si>
    <r>
      <t xml:space="preserve">Sch II-1:  CU - I may want to remove comment from cells A42, A55 and A58 about how to count FTE.  Keep the phrase "Unduplicated Headcount".  </t>
    </r>
    <r>
      <rPr>
        <sz val="10"/>
        <color rgb="FF0000FF"/>
        <rFont val="Times New Roman"/>
        <family val="1"/>
      </rPr>
      <t>OK, Done 4-30-2014</t>
    </r>
  </si>
  <si>
    <t>Other Deans:</t>
  </si>
  <si>
    <t xml:space="preserve">     List Other Vice Presidents in Rows 69 through 75</t>
  </si>
  <si>
    <t xml:space="preserve">     List Other Deans in Rows 59 to 69.</t>
  </si>
  <si>
    <t>Other Vice Presidents:</t>
  </si>
  <si>
    <t>Deans:</t>
  </si>
  <si>
    <t>Other Positions:</t>
  </si>
  <si>
    <t>Total Income Less Total Expenses: sb zero</t>
  </si>
  <si>
    <t>Use of Reserves</t>
  </si>
  <si>
    <t>To offset the cost of mandatory cost increases</t>
  </si>
  <si>
    <t>Actions Affecting Expenditures:</t>
  </si>
  <si>
    <t>Budget Actions:
Actions Affecting Income:</t>
  </si>
  <si>
    <r>
      <t>Comments About Salary and/or Stipend Program:</t>
    </r>
    <r>
      <rPr>
        <sz val="10"/>
        <rFont val="Times New Roman"/>
        <family val="1"/>
      </rPr>
      <t xml:space="preserve">
Two hundred and eighteen faculty and staff with one year or more of service were given an average 3% across the board salary increase and a 3% stipend.  The stipend will be permitized if student enrollment increases by 10%.</t>
    </r>
  </si>
  <si>
    <t>ADDITIONAL MANDATORY COSTS - OTHER</t>
  </si>
  <si>
    <t>Other Benefits and Payroll Taxes</t>
  </si>
  <si>
    <t>Other Supplies &amp; OCE Costs</t>
  </si>
  <si>
    <t xml:space="preserve">  Other Supplies &amp; OCE to C79</t>
  </si>
  <si>
    <t>Other Equip, Property and Furniture:</t>
  </si>
  <si>
    <t xml:space="preserve">  Other  Equipment to C85</t>
  </si>
  <si>
    <t>Other Professional Services</t>
  </si>
  <si>
    <t xml:space="preserve">  Other Professional Services to C94</t>
  </si>
  <si>
    <t>Cell D79 is linked to Cell M78</t>
  </si>
  <si>
    <t>Cell D85 is linked to Cell M87</t>
  </si>
  <si>
    <t>Cell D94 is linked to Cell M95</t>
  </si>
  <si>
    <t>Cell D71 is linked to Cell M69</t>
  </si>
  <si>
    <r>
      <rPr>
        <b/>
        <u/>
        <sz val="10"/>
        <rFont val="Times New Roman"/>
        <family val="1"/>
      </rPr>
      <t>Other Mandatory Cost Data</t>
    </r>
    <r>
      <rPr>
        <b/>
        <sz val="10"/>
        <rFont val="Times New Roman"/>
        <family val="1"/>
      </rPr>
      <t xml:space="preserve">
This column may be used if there is not enough rows to report your mandatory costs</t>
    </r>
  </si>
  <si>
    <t>MANDATORY COSTS - OTHER UTILITIES</t>
  </si>
  <si>
    <t>Other Utilities (To C36)</t>
  </si>
  <si>
    <t>Use rows 11 through 18 to report the number of employees whose salary increases fall within the salary ranges from 0.1% to 15% or more.  Row 19 reports the "Total Number of Continuing Employees" reported in rows 9 through 18.</t>
  </si>
  <si>
    <t xml:space="preserve">Use rows 25 through  28 to report the "Total Number of Continuing Employees", the total "Amount of Salary Changes", and the "Average Salary Change" received.  Row 27 reports the  total "Amount of Salary Changes" and includes both salary increases and decreases received by all continuing employees.  The amount of salary change is calculated by the institution.  Row 28 is the average salary change received by each of the continuing employees and is determined by the number of continuing employees and the total salary change reported by the institution.
</t>
  </si>
  <si>
    <t>In Column B, report the function name not the department name</t>
  </si>
  <si>
    <t>Instruction</t>
  </si>
  <si>
    <t>Research</t>
  </si>
  <si>
    <t>Public Service</t>
  </si>
  <si>
    <t>Executive Support</t>
  </si>
  <si>
    <t>Physical Plant</t>
  </si>
  <si>
    <t>Part C -  Changes in Costs of Non-Compensation Requirements:  Report only the mandated costs of operations due to rate changes, contract requirements, regulatory requirements, mandates from federal, state or local agencies and accreditation requirements.  Do not report general inflation increases in daily operations unless mandated in a contract.</t>
  </si>
  <si>
    <t>Part B.11, C.1, C.4, and C.5.  (bottom four sections on page)  These sections are used to report miscellaneous mandatory costs not specifically identified under Part B and Part C.  These sections are linked and automatically populate the “Other” in Part B and C.  For example, if C.4. reports three mandatory costs items totaling $80,500.  The $80,500 automatically populates the appropriate cell in row 53, Other Supplies and Other Current Expense.</t>
  </si>
  <si>
    <r>
      <t xml:space="preserve">Resident Tuition Waivers - (outside the 3.5% limitation):  Includes tuition waivers for the following:  (a)  Auditing of Classes by Senior Citizens, (b)  Prisoners of War, Persons Missing in Action, and Dependents,  (c )   Children of Peace Officers and Fire Fighters, (d)  Graduate Assistants, (e)  Exchange Students on a Reciprocal Basis, (f)  Oklahoma State Regents Academic Scholars Program, (g)  Regional University Baccalaureate Scholarships, (h)  Students in Custody of DHS, (I) Concurrent Enrollment for High School Students, </t>
    </r>
    <r>
      <rPr>
        <sz val="12"/>
        <color rgb="FF5412FA"/>
        <rFont val="Times New Roman"/>
        <family val="1"/>
      </rPr>
      <t>See Note A</t>
    </r>
    <r>
      <rPr>
        <sz val="12"/>
        <rFont val="Times New Roman"/>
        <family val="1"/>
      </rPr>
      <t xml:space="preserve">, (H) Oklahoma National Guard, </t>
    </r>
    <r>
      <rPr>
        <sz val="12"/>
        <color rgb="FF5412FA"/>
        <rFont val="Times New Roman"/>
        <family val="1"/>
      </rPr>
      <t>See Note A</t>
    </r>
    <r>
      <rPr>
        <sz val="12"/>
        <rFont val="Times New Roman"/>
        <family val="1"/>
      </rPr>
      <t xml:space="preserve">, and (I) Students Called to Active Duty.  </t>
    </r>
    <r>
      <rPr>
        <sz val="12"/>
        <color rgb="FF0000FF"/>
        <rFont val="Times New Roman"/>
        <family val="1"/>
      </rPr>
      <t xml:space="preserve">
Note A:  Report only the amounts not reimbursed by the State Regents.</t>
    </r>
  </si>
  <si>
    <r>
      <t xml:space="preserve">Schedule II-a:  Changes in Professional, Classified and Unfilled </t>
    </r>
    <r>
      <rPr>
        <b/>
        <sz val="12"/>
        <color rgb="FF0000FF"/>
        <rFont val="Times New Roman"/>
        <family val="1"/>
      </rPr>
      <t>Continuing</t>
    </r>
    <r>
      <rPr>
        <b/>
        <sz val="12"/>
        <rFont val="Times New Roman"/>
        <family val="1"/>
      </rPr>
      <t xml:space="preserve"> Positions:</t>
    </r>
  </si>
  <si>
    <t>Note 1:  This section excludes any positions previously reported on Schedule I, II, and Rows 10 through 43 on Schedule IIA</t>
  </si>
  <si>
    <r>
      <t xml:space="preserve">Number of </t>
    </r>
    <r>
      <rPr>
        <b/>
        <sz val="12"/>
        <color rgb="FFFF0000"/>
        <rFont val="Palatino"/>
        <family val="1"/>
      </rPr>
      <t>Continuing Unfilled</t>
    </r>
    <r>
      <rPr>
        <b/>
        <sz val="12"/>
        <color rgb="FF0000FF"/>
        <rFont val="Palatino"/>
        <family val="1"/>
      </rPr>
      <t xml:space="preserve"> Positions Not Reported on Schedule I, II, or IIa</t>
    </r>
  </si>
  <si>
    <t>Note 2:  Include continuing positions that the institution has received employment commitments from new employees for the next fiscal year.</t>
  </si>
  <si>
    <t>6-3-2014 - Think about removing the word "Unfilled" from description</t>
  </si>
  <si>
    <t xml:space="preserve">This section includes continuing positions but because of retirements or other employment action will be filled by new employees.  The institution may or maynot have employement </t>
  </si>
  <si>
    <t>commitments at the time of the budget preparation but the positions are budgeted for the new fiscal year.</t>
  </si>
  <si>
    <t>1.  Salaries</t>
  </si>
  <si>
    <t>2.  Benefits and Payroll Taxes applicable to Salary Annualization</t>
  </si>
  <si>
    <t>FY2016 Educational and General Budget Part I - SRA3 Background Data</t>
  </si>
  <si>
    <t>FY2016</t>
  </si>
  <si>
    <t>Schedule VII - Total Budgeted Income and Expenditures for FY2016</t>
  </si>
  <si>
    <t>Summary of Full-Time Positions - FY2016</t>
  </si>
  <si>
    <t>Other Salary and Position Adjustments Made During the Fiscal Year</t>
  </si>
  <si>
    <t>Operations - From Schedule B of the SRA3:</t>
  </si>
  <si>
    <t>1.  Budgeted Income - From Schedule C-C1 of the SRA3 :</t>
  </si>
  <si>
    <t xml:space="preserve">Use row 10 to report returning employees who do not receive a salary increase. </t>
  </si>
  <si>
    <t>Rows 29 through 32 reports the average salary increase for only those employees receiving a salary increase.  This is the same data reported in rows 26 through 28 except the "Total Number of Employees with a Salary Increase" excludes employees receiving a salary decrease and for employees not receiving a salary increase.  This is just a different look at employee salary increases.</t>
  </si>
  <si>
    <r>
      <t xml:space="preserve">Do not report proposed salary changes for </t>
    </r>
    <r>
      <rPr>
        <u/>
        <sz val="12"/>
        <color rgb="FF5412FA"/>
        <rFont val="Times New Roman"/>
        <family val="1"/>
      </rPr>
      <t>unfilled continuing</t>
    </r>
    <r>
      <rPr>
        <sz val="12"/>
        <rFont val="Times New Roman"/>
        <family val="1"/>
      </rPr>
      <t xml:space="preserve"> positions or eliminated positions.  Report </t>
    </r>
    <r>
      <rPr>
        <u/>
        <sz val="12"/>
        <color rgb="FF5412FA"/>
        <rFont val="Times New Roman"/>
        <family val="1"/>
      </rPr>
      <t>continuing unfilled</t>
    </r>
    <r>
      <rPr>
        <sz val="12"/>
        <color rgb="FF5412FA"/>
        <rFont val="Times New Roman"/>
        <family val="1"/>
      </rPr>
      <t xml:space="preserve"> positions</t>
    </r>
    <r>
      <rPr>
        <sz val="12"/>
        <rFont val="Times New Roman"/>
        <family val="1"/>
      </rPr>
      <t xml:space="preserve"> in Schedule II-a.</t>
    </r>
  </si>
  <si>
    <r>
      <t xml:space="preserve">Rows 46 through 52 report the number of </t>
    </r>
    <r>
      <rPr>
        <sz val="12"/>
        <color rgb="FF0000FF"/>
        <rFont val="Times New Roman"/>
        <family val="1"/>
      </rPr>
      <t>continuing</t>
    </r>
    <r>
      <rPr>
        <sz val="12"/>
        <rFont val="Times New Roman"/>
        <family val="1"/>
      </rPr>
      <t xml:space="preserve"> unfilled positions budgeted but not previously reported in Schedules 1, II or II-a.  This new section was added due to a recommendation by one of the universities.  Report the combination of full-time and part-time positions by classification.</t>
    </r>
  </si>
  <si>
    <t xml:space="preserve">This worksheet is updated automatically from Schedule II and II-a.  
The number of positions reported for faculty and professional staff should agree with the numbers reported on Schedules II and II-a respectively.
</t>
  </si>
  <si>
    <t>Rows 24 through 28</t>
  </si>
  <si>
    <t>Rows 29 through 32</t>
  </si>
  <si>
    <t xml:space="preserve">Recap of Total Compensation Reported Above </t>
  </si>
  <si>
    <t>From Rows 61 through 65 of Schedule 1</t>
  </si>
  <si>
    <t>From Rows 39 through 41 of Schdule 1</t>
  </si>
  <si>
    <t>From Rows 9 through 28 of Schedule 1</t>
  </si>
  <si>
    <t>&lt;--Linked to Cell C9</t>
  </si>
  <si>
    <t>3.0% to 4.9%</t>
  </si>
  <si>
    <t>5.0% to 6.9%</t>
  </si>
  <si>
    <t>7.0% to 9.9%</t>
  </si>
  <si>
    <t>Insert Col for Emp Rec Inc</t>
  </si>
  <si>
    <t>Insert Col for AvgActual Sal Inc</t>
  </si>
  <si>
    <t>Note:  It is critical to balance Schedule V with Schedule A-1 to ensure this worksheet is correct.  The totals for resident tuition waivers (within the 3.5% limitation plus the waivers outside the 3.5% limitation) must agree with the resident tuition waivers reported on Schedule A-1.</t>
  </si>
  <si>
    <t xml:space="preserve">   &lt;--- Include those receiving a salary decrease</t>
  </si>
  <si>
    <t xml:space="preserve">   &lt;--- Formula adds rows 9 through 16</t>
  </si>
  <si>
    <t xml:space="preserve">   &lt;--- Formula includes numbers reported in Rows 9 through 16</t>
  </si>
  <si>
    <t xml:space="preserve">   &lt;--- Formula in F26 - Amount of Salary Change is provided by institutions</t>
  </si>
  <si>
    <t xml:space="preserve">   &lt;--- Formula adds rows 9 - 16 and divides by row 24</t>
  </si>
  <si>
    <t xml:space="preserve">   &lt;--- Excludes those who received a salary decrease or no salary change</t>
  </si>
  <si>
    <t xml:space="preserve">   &lt;--- Linked to Row 25 - Should be the same amount reported in row 25</t>
  </si>
  <si>
    <t xml:space="preserve">   &lt;--- No Formula - Data provided by institutions</t>
  </si>
  <si>
    <t xml:space="preserve">   &lt;--- Excludes those who received a salary decrease</t>
  </si>
  <si>
    <t xml:space="preserve">   &lt;--- Formula</t>
  </si>
  <si>
    <t>&lt;--- Formula</t>
  </si>
  <si>
    <t xml:space="preserve">     Accounting and Audititing Services</t>
  </si>
  <si>
    <r>
      <t xml:space="preserve">           Other Equipment, Property and Furniture:  </t>
    </r>
    <r>
      <rPr>
        <b/>
        <sz val="8"/>
        <rFont val="Times New Roman"/>
        <family val="1"/>
      </rPr>
      <t xml:space="preserve"> (Insert rows if needed)</t>
    </r>
  </si>
  <si>
    <r>
      <t xml:space="preserve">     Other Equipment, Property and Furniture - </t>
    </r>
    <r>
      <rPr>
        <sz val="10"/>
        <color indexed="10"/>
        <rFont val="Times New Roman"/>
        <family val="1"/>
      </rPr>
      <t>From List Below</t>
    </r>
  </si>
  <si>
    <t>Other Benefits and Payroll Taxes (From M69)</t>
  </si>
  <si>
    <t>Other Supplies &amp; OCE Costs (From M78)</t>
  </si>
  <si>
    <t>Other Equipment, Property and Furniture ( From M87)</t>
  </si>
  <si>
    <t>Other Professional Services (From M95)</t>
  </si>
  <si>
    <t>Date: ------&gt; 
  &lt;-----Yes or No</t>
  </si>
  <si>
    <t>Consider Date:  --&gt;</t>
  </si>
  <si>
    <t>Approval Date:  --&gt;</t>
  </si>
  <si>
    <t>-%  (Number receiving a salary decrease)</t>
  </si>
  <si>
    <t>='Schedule 1  '!A55</t>
  </si>
  <si>
    <t>Starting Date:  -----&gt;</t>
  </si>
  <si>
    <t>(Drag Row 55 if more space needed)</t>
  </si>
  <si>
    <t xml:space="preserve">   &lt;--- Provide explanation for any "Other Salary Adjustments" provided by your institution.</t>
  </si>
  <si>
    <t xml:space="preserve">   &lt;--- Provide explanations if your institution provided any or all of these compensation programs.</t>
  </si>
  <si>
    <t>Crossfoot ---&gt;</t>
  </si>
  <si>
    <t xml:space="preserve">   Oklahoma City</t>
  </si>
  <si>
    <t>Total Branch Campuses</t>
  </si>
  <si>
    <t xml:space="preserve">   Centers</t>
  </si>
  <si>
    <t xml:space="preserve">   Off-Campus</t>
  </si>
  <si>
    <t>Schedule III - Course Section &amp; Enrollment Data</t>
  </si>
  <si>
    <t>&lt;--- see Formula</t>
  </si>
  <si>
    <t>&lt;--- See Formula</t>
  </si>
  <si>
    <t>CIP Codes - 2 Digit Codes</t>
  </si>
  <si>
    <t>OSRHE Worksheet - Institutions Do Not Change or Alter This Worksheet</t>
  </si>
  <si>
    <t>For OSRHE use only: Data is linked to above cells.</t>
  </si>
  <si>
    <t>Row A57 through AI57</t>
  </si>
  <si>
    <t xml:space="preserve">For OSRHE use only: </t>
  </si>
  <si>
    <t xml:space="preserve"> Schedule III - Course Section &amp; Enrollment Data</t>
  </si>
  <si>
    <t>TOTAL EMPLOEES BUDGETED IN FY22</t>
  </si>
  <si>
    <t>FY2023
 Salary</t>
  </si>
  <si>
    <t>&lt;----FY2023</t>
  </si>
  <si>
    <t>&lt;--- FY2023</t>
  </si>
  <si>
    <t>Instructions to the SRA3 Background Forms for FY2024</t>
  </si>
  <si>
    <t>The adjacent worksheets are used to present budget background data for the FY2024 Summary and Analysis and provide additional data to the State Regents, Governor, Legislature and other interested parties.
Provide three collated paper copies of the schedules to this office.  Each of the three copies should have three holes punched in the left side of each page to fit uniformly into a 3 ring binder.    Email an electronic copy of the SRA3 Background Data to ycollier@osrhe.edu.</t>
  </si>
  <si>
    <t>Use row 57 to provide additional comments to more fully describe your institutions salary program in FY2024 and to provide additional information about employee promotions and your stipend program in FY2024.</t>
  </si>
  <si>
    <t>Schedule I-b - FY2024 Salaries of Chief Administrative and Professional Positions:</t>
  </si>
  <si>
    <t xml:space="preserve">Rows 18 through 25.  This new section is an attempt to report an approximation of the total employee positions budgeted in FY2024.  This section is linked to Schedules I, II &amp; II-1 and II-a.  Institutions should not have to enter any data in this section.  I welcome your comments on the validity of this data.  </t>
  </si>
  <si>
    <t>This worksheet compares the projected mandatory costs reported in the FY2024 Budget Needs Survey to the estimated FY2024 mandatory costs as of this date.</t>
  </si>
  <si>
    <t>Below the print range is a calculation to calculate the "Percentage of Resident Tuition Waivers Utilized".  This calculation will not print in the final report.  From Schedule A, input the total expenditures budgeted for FY2024.  The amount of resident tuition waivers is linked and will automatically add in the amount of resident tuition waivers and calculate the utilization.  The maximum amount of utilization must be 3.5% or less.</t>
  </si>
  <si>
    <t xml:space="preserve">Schedule VI &amp; VI-A - Institutional Response to FY2024 Budget Request
</t>
  </si>
  <si>
    <t>This form may be used by the institution to respond to the FY2024 budget request.  The institution may use this schedule to address any issue, impact, or any other areas of concern or emphasis.  This is a good opportunity to emphasize new, expanded or contracted programs.  In addition, please comment on the cost reductions measures your institution has taken toward eliminating, reducing and restructuring for FY2024.  Note: The worksheet named "Schedule VI-A asks you to respond to specific budget actions your institution has taken to manage the FY2024 budget with the small increase* in state appropriations.  You can provide additional narrative in Schedule VI.  A summary of the narrative will be provided to the State Regents.</t>
  </si>
  <si>
    <t xml:space="preserve">The FY2024 Budget Needs Survey included a worksheet named "Summary-Priorities Funding Form".  In the last column, each institution was asked if they would seek "Direct Proposal Legislature" for each funding change.  If your institution sought legislative support for your FY2024 budget needs, please provide a summary of the outcome of that request.  If your institution did not seek legislative support, report "None" on the report.  </t>
  </si>
  <si>
    <t>FY2024 Educational and General Budget Part I - SRA3 Background Data</t>
  </si>
  <si>
    <t>FY2024</t>
  </si>
  <si>
    <t>Report the amount of tuition waivers granted to  Concurrently Enroll High School Seniors.   See worksheet named "Changes in FY2024".</t>
  </si>
  <si>
    <t>Total E&amp;G I Budget - FY2024</t>
  </si>
  <si>
    <t>New Full-Time Faculty Positions For FY2024</t>
  </si>
  <si>
    <t xml:space="preserve">Reduction in Full-Time Faculty Positions for FY2024:  </t>
  </si>
  <si>
    <t>TOTAL Reduction in Faculty Positions for FY2024</t>
  </si>
  <si>
    <t>FY2024 - Number of Adjunct Faculty
(Use Unduplicated Headcount)</t>
  </si>
  <si>
    <t xml:space="preserve">FY2024 - Projected Number of Adjunct Faculty  (Use Unduplicated Headcount)                                              </t>
  </si>
  <si>
    <t>FY2024 - Number of Part-Time Faculty
(Use Unduplicated Headcount)</t>
  </si>
  <si>
    <t xml:space="preserve">FY2024 - Projected Number of Part-Time Faculty  (Use Unduplicated Headcount)                                              </t>
  </si>
  <si>
    <t>** FY2024 Number of  Teaching Graduate Assistants
(Use Unduplicated Headcount)</t>
  </si>
  <si>
    <t xml:space="preserve">FY2024 - Projected Number of Graduate Teaching Assistants (Use Unduplicated Headcount)                                              </t>
  </si>
  <si>
    <t>** FY2024 Number of  Research Graduate Assistants                                             (Use Unduplicated Headcount)</t>
  </si>
  <si>
    <t>FY2024 - Number of Part-Time Professional Staff                                          (Use Unduplicated Headcount)</t>
  </si>
  <si>
    <t xml:space="preserve">FY2024 - Projected Number of Professional Staff                                    </t>
  </si>
  <si>
    <t>FY2024 - Number of Part-Time Other Staff                                          (Use Unduplicated Headcount)</t>
  </si>
  <si>
    <t xml:space="preserve">FY2024 - Projected Number of Other Staff                                    </t>
  </si>
  <si>
    <t>FY2024 - Total Part-Time Employees
(This is a formula)</t>
  </si>
  <si>
    <t>FY2024 Projected # of Part-Time Employees
(Formula)</t>
  </si>
  <si>
    <t>FY2024 - Number of Adjunct Faculty                                          (Use Unduplicated Headcount)</t>
  </si>
  <si>
    <t>FY2024 - Number of Part-Time Faculty                                         (Use Unduplicated Headcount)</t>
  </si>
  <si>
    <t>** FY2024 Number of  Teaching Graduate Assistants                                             (Use Unduplicated Headcount)</t>
  </si>
  <si>
    <t>Budgeted
 FY2024</t>
  </si>
  <si>
    <t>Schedule 1-A - Methodology for Changes in Compensation - FY2024</t>
  </si>
  <si>
    <t>FY2024 Educational and General Budget - SRA3 Background Data</t>
  </si>
  <si>
    <t xml:space="preserve">   &lt;--- Report the date your Board will approve the FY2024 Budget</t>
  </si>
  <si>
    <t xml:space="preserve">Write in the effective dates of the  FY2024 stipend program:    </t>
  </si>
  <si>
    <t>FY2024
 Salary</t>
  </si>
  <si>
    <t>Report salary increases for full-time returning faculty and staff employed during FY2023 and returning to their positions in FY2024.  This section requires the calculation of the percentage salary change each employee will receive as part of the FY2024 salary program.  The calculation includes across the board percentage increases or decreases; set amounts given to employees, such as $1,000 per employee; and other changes in your salary program such as salary increases for earning additional college credit hours towards a higher degree, longevity, etc.
Do not report salary adjustments for continuing employees who receive additional pay beyond the FY2024 salary program due to changes in position and responsibility.  For example, the Assistant Physical Plant Director receives a 3% across the board increase of $900, a merit raise of $300 and a $10,000 salary increase due to his/her promotion to Physical Plant Director, the $1,200 ($900 plus $300) is reported in this section but the $10,000 salary increase is reported in section 2.  Faculty and Employee Promotion.</t>
  </si>
  <si>
    <t>Use row 9 to report the number of employees receiving a salary decrease from FY2023 to FY2024.  The number reported here will also be used in the calculation of the "Lowest Percentage Change" in row 21 and the "Average Percentage Change" in row 23.</t>
  </si>
  <si>
    <t>Rows 38 through 41 report the number of faculty and employee promotions from FY2023 to FY2024.  In prior years reports, some institutions reported faculty promotions as a salary increase.  By creating a new section to report promotions, this will ensure that promotions are not included in the salary increase section.  This change was brought to the attention of the COBO Accounting and Budget Committee in May 2010 and no negative responses were received.</t>
  </si>
  <si>
    <t>Report the actual FY2023 salaries, including stipends, and the budgeted FY2024 salaries for each position at your institution.  Exclude any maintenance or other allowances from the amount reported as salary.  Report the FY2023 salary even if the position is eliminated in FY2024.  Likewise, report the FY2024 salary if the position is new in FY2024.  If the listed position titles do not match those at your institution, report the salary of the administrative/professional staff member whose job requirements most closely identifies with the listed position.
Note:  The president's salary increase, if any, must be reported in Schedule 1, Row 8.
Note for FY2024:  There is a form change.  Report unlisted vice presidents, deans and other staff in new rows specified on the form.  This change will aid us in the uniform reporting of salaries by position.  Do not add or delete any rows between row 8 and row 48.</t>
  </si>
  <si>
    <t xml:space="preserve">Number of Adjunct Faculty:  Report the unduplicated headcount, not FTE, of adjunct faculty used in FY2023 and FY2024. </t>
  </si>
  <si>
    <t xml:space="preserve">Number of Part-Time Faculty:  Report the unduplicated headcount, not FTE, of part-time faculty used in FY2023 and FY2024.  </t>
  </si>
  <si>
    <t>Number of Teaching Graduate Assistants:  Report the unduplicated headcount, not FTE of teaching graduate assistants used in FY2023 and FY2024.</t>
  </si>
  <si>
    <t>Number of Research Graduate Assistants:  Report the unduplicated headcount, not FTE of research graduate assistants used in FY2023 and FY2024.</t>
  </si>
  <si>
    <t>Number of Part-Time Professional Staff:  Report the unduplicated headcount, not FTE of part-time professional staff employed in FY2023 and FY2024.</t>
  </si>
  <si>
    <t>Number of Part-Time Other Staff:  Report the unduplicated headcount, not FTE of part-time other staff employed in FY2023 and FY2024.  These would be your part-time employees working in clerical, maintenance and other positions in FY2023 and FY2024.</t>
  </si>
  <si>
    <t>A new column was added in FY2023 to report the "Change in Budgeted Number of Headcount".  This column contains a formula and will automatically report the changes from FY2023 to FY2024.</t>
  </si>
  <si>
    <t>Report the average credit hours taught  and the maximum credit hours taught by adjunct faculty, part-time faculty and teaching graduate assistants based on the number of credit hours projected to be taught for the 2023 fall semester (FY2024).</t>
  </si>
  <si>
    <t>Enrollment Data:  Report the enrollment data for your main campus, branch campus  (please identify each branch campus and the enrollment for each campus), centers and for off-campus locations.
Course Section Data:  Report the total course sections reported through your UDS Record 0 "Course File" for the fall semesters of FY2023 and projected for FY2024.  You may report course sections by location, i.e. Main Campus, Branch, Centers and Off-Campus, however, this is an option for the institution but not a requirement.  Remove formula in F18 and G18 if reporting one amount for all locations.</t>
  </si>
  <si>
    <t xml:space="preserve">Changes in Enrollment Data for the Fall Semester:  These three cells are linked and will automatically update.  The fields are:  1) Increase in Student FTE,  2) Increase in Student Headcount, and  3) Increase in Course Sections.  
Student Faculty Ratios:  See Schedule III Example.
These two rows report the annualized student/faculty ratio for FY2023 and projected for FY2024.
Annualized Student FTE (Summer, Fall &amp; Spring):  Report your final annualized student FTE for FY2023 and your Projected FY2024 Student FTE.  The change in student FTE and the percent change will calculate automatically (formulas).
</t>
  </si>
  <si>
    <t xml:space="preserve">Part A. “The Cost to Annualize the FY2023 Salary Program” and the applicable Fringe Benefits and Payroll Taxes is reported in Column C but not reported in the Column D named "Updated Projections to Mandatory Costs for FY2024".
Note:  The amounts reported in Column C are the amounts reported in your FY2024 Budget Needs Survey.  Column D provides an update to the amounts reported in your FY2024 Budget Needs Survey.  </t>
  </si>
  <si>
    <t xml:space="preserve">Part B - Changes in Costs of Fringe Benefits and Payroll Taxes:   This calculation is based on your FY2023 payroll plus insurance/tax rate changes for FY2024.  For example:  the annual cost of health insurance in FY2023 was $4,000 and will increase to $4,500 in FY2024; the increase in mandatory costs is $500 per covered employee. </t>
  </si>
  <si>
    <t>Note: Be careful that the FY2024 mandatory costs increases for each object of expenditures do not vary greatly from the budgeted expenditure increases reported for each object of expenditure in the FY2023 and the FY2024 SRA3 Schedule B.  For example, if the mandatory costs increases for utilities are $20,000 and the FY2023 but the FY2024 SRA3 Schedule B reports an increase in budgeted expenditures for utilities of $5,000; someone may say, "Why is there a $15,000 difference?"  Note:  we prepare a report that compares the current budget amounts to the prior year budgeted amounts.</t>
  </si>
  <si>
    <t>Actual
 FY2023</t>
  </si>
  <si>
    <t>Schedule VI-A - Specific Budget Actions Taken in the Development of the FY2024 Budget</t>
  </si>
  <si>
    <t>Furloughs are schedule 4 days per month during FY2024.</t>
  </si>
  <si>
    <t>14 faculty agreed to contract buyouts for FY2024.  Institution will pay health and life insurance until age 65.</t>
  </si>
  <si>
    <t>15 staff members agreed to contract buyouts for FY2024.  Institution will pay health and life insurance until age 65.</t>
  </si>
  <si>
    <t>Home construction program terminated for FY2024</t>
  </si>
  <si>
    <t>Schedule VI - Institutional Response to the FY2024 Budget Request</t>
  </si>
  <si>
    <t>Note:  Schedule VI-A provides specific budget actions taken to develop the FY2024 budget request.  This schedule allows the President or Vice President to provide additional narrative about the impact of this budget request.</t>
  </si>
  <si>
    <t>Note:  The total for the FY2024 and FY2024 column (Cell C14)  should be the same number reported on Schedule A, A-1, B and Schedule E of the SRA3.</t>
  </si>
  <si>
    <t>FY2024  Mandatory Costs Per Budget Needs Survey</t>
  </si>
  <si>
    <t xml:space="preserve">Updated Projections to FY2024 Mandatory Costs </t>
  </si>
  <si>
    <t xml:space="preserve"> Report Continuing Employees only - Do not report benefits &amp; taxes for  New Positions Budgeted in FY2024</t>
  </si>
  <si>
    <t>&lt;--- FY2024</t>
  </si>
  <si>
    <t>Projected FY2024 Student FTE - Annualized</t>
  </si>
  <si>
    <t>&lt;----FY2024</t>
  </si>
  <si>
    <t xml:space="preserve"> FULL-TIME POSITIONS TO BE ADDED AND/OR ELIMINATED IN FY2024</t>
  </si>
  <si>
    <t>Total Budgeted Positions for FY2024</t>
  </si>
  <si>
    <t xml:space="preserve"> FULL-TIME POSITIONS TO BE ADDED AND/0R ELIMINATED IN FY2024</t>
  </si>
  <si>
    <t>Increase in New Full-Time Professional Positions for FY2024</t>
  </si>
  <si>
    <t xml:space="preserve">Reduction in Full-Time Professional Positions for FY2024:  </t>
  </si>
  <si>
    <t>TOTAL Reduction in Professional Positions for FY2024</t>
  </si>
  <si>
    <t xml:space="preserve">Changes in Full-Time Classified Positions for FY2024:  </t>
  </si>
  <si>
    <t>A.  Costs to Annualize FY2023 Salary Program</t>
  </si>
  <si>
    <t>Fall Semester 2023 (FY2024) Projected FTE</t>
  </si>
  <si>
    <t>Fall Semester 2023  (FY2024) Projected Headcount</t>
  </si>
  <si>
    <t>Projected Number of Course Sections Offered, Fall 2023 (FY2024)</t>
  </si>
  <si>
    <t>Actual FY2023 Student FTE - Annualized</t>
  </si>
  <si>
    <t>Change in Student FTE from FY2023 to FY2024</t>
  </si>
  <si>
    <t>Percent Change in Student FTE - FY2023 to FY2024</t>
  </si>
  <si>
    <t>Add Unfilled Positions at July 1, 2023</t>
  </si>
  <si>
    <t>Moved bottom section of Schedule 1 to this new Schedule VI-A.  This worksheet asks you to comment on actions your institution may take to help manage the needs of your institution with the small increase in state appropriations.  Use the comment box to provide additional explanation or to describe other personnel actions taken to manage the FY2024 E&amp;G budget.</t>
  </si>
  <si>
    <t>Schedule XI - Legislative Response to FY2024 Budget Needs Request</t>
  </si>
  <si>
    <t>The FY2024 Budget Needs Survey included a worksheet named "Summary-Priorities Funding Form".  In the last column, each institution was asked if they would seek "Direct Proposal Legislature" for each funding change.  If your institution sought legislative support for your FY2024 budget needs, please provide a summary of the outcome of that request.</t>
  </si>
  <si>
    <t>Fall Semester 2022 (FY2023) FTE</t>
  </si>
  <si>
    <t>Fall Semester 2022 (FY2023) Headcount</t>
  </si>
  <si>
    <t>Number of Course Sections Offered, Fall 2022 (FY2023)</t>
  </si>
  <si>
    <t>Add Unfilled Positions on July 1,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</si>
</sst>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0.0%"/>
    <numFmt numFmtId="166" formatCode="_(&quot;$&quot;* #,##0_);_(&quot;$&quot;* \(#,##0\);_(&quot;$&quot;* &quot;-&quot;??_);_(@_)"/>
    <numFmt numFmtId="167" formatCode="0."/>
    <numFmt numFmtId="168" formatCode="#,##0.0"/>
    <numFmt numFmtId="169" formatCode="_(* #,##0.0_);_(* \(#,##0.0\);_(* &quot;-&quot;?_);_(@_)"/>
    <numFmt numFmtId="170" formatCode="#,##0.0_);\(#,##0.0\)"/>
    <numFmt numFmtId="171" formatCode="&quot;$&quot;#,##0"/>
    <numFmt numFmtId="172" formatCode="_(* #,##0.0_);_(* \(#,##0.0\);_(* &quot;-&quot;??_);_(@_)"/>
    <numFmt numFmtId="173" formatCode="[$-409]mmmm\ d\,\ yyyy;@"/>
    <numFmt numFmtId="174" formatCode="m/d/yy;@"/>
  </numFmts>
  <fonts count="129">
    <font>
      <sz val="10"/>
      <name val="Times New Roman"/>
    </font>
    <font>
      <sz val="10"/>
      <name val="Times New Roman"/>
      <family val="1"/>
    </font>
    <font>
      <b/>
      <sz val="10"/>
      <name val="Palatino"/>
      <family val="1"/>
    </font>
    <font>
      <b/>
      <sz val="10"/>
      <name val="Palatino"/>
      <family val="1"/>
    </font>
    <font>
      <sz val="8"/>
      <name val="Palatino"/>
      <family val="1"/>
    </font>
    <font>
      <b/>
      <vertAlign val="superscript"/>
      <sz val="10"/>
      <name val="Palatino"/>
      <family val="1"/>
    </font>
    <font>
      <sz val="8"/>
      <name val="Times New Roman"/>
      <family val="1"/>
    </font>
    <font>
      <sz val="10"/>
      <name val="Times New Roman"/>
      <family val="1"/>
    </font>
    <font>
      <sz val="8"/>
      <color indexed="81"/>
      <name val="Tahoma"/>
      <family val="2"/>
    </font>
    <font>
      <sz val="10"/>
      <name val="Palatino"/>
      <family val="1"/>
    </font>
    <font>
      <sz val="10"/>
      <name val="Palatino"/>
      <family val="1"/>
    </font>
    <font>
      <b/>
      <sz val="8"/>
      <name val="Palatino"/>
      <family val="1"/>
    </font>
    <font>
      <b/>
      <sz val="10"/>
      <name val="Times New Roman"/>
      <family val="1"/>
    </font>
    <font>
      <b/>
      <sz val="11"/>
      <name val="Palatino"/>
      <family val="1"/>
    </font>
    <font>
      <b/>
      <u/>
      <sz val="10"/>
      <name val="Palatino"/>
      <family val="1"/>
    </font>
    <font>
      <vertAlign val="superscript"/>
      <sz val="10"/>
      <name val="Palatino"/>
      <family val="1"/>
    </font>
    <font>
      <b/>
      <i/>
      <sz val="10"/>
      <name val="Palatino"/>
      <family val="1"/>
    </font>
    <font>
      <b/>
      <sz val="8"/>
      <color indexed="81"/>
      <name val="Tahoma"/>
      <family val="2"/>
    </font>
    <font>
      <b/>
      <sz val="12"/>
      <name val="Palatino"/>
      <family val="1"/>
    </font>
    <font>
      <b/>
      <sz val="12"/>
      <name val="Times New Roman"/>
      <family val="1"/>
    </font>
    <font>
      <b/>
      <sz val="8"/>
      <name val="Times New Roman"/>
      <family val="1"/>
    </font>
    <font>
      <b/>
      <sz val="6"/>
      <name val="Times New Roman"/>
      <family val="1"/>
    </font>
    <font>
      <sz val="12"/>
      <name val="Times New Roman"/>
      <family val="1"/>
    </font>
    <font>
      <b/>
      <sz val="10"/>
      <name val="Times New Roman"/>
      <family val="1"/>
    </font>
    <font>
      <u/>
      <sz val="10"/>
      <name val="Palatino"/>
      <family val="1"/>
    </font>
    <font>
      <sz val="8"/>
      <name val="Times New Roman"/>
      <family val="1"/>
    </font>
    <font>
      <b/>
      <u/>
      <sz val="10"/>
      <name val="Times New Roman"/>
      <family val="1"/>
    </font>
    <font>
      <b/>
      <sz val="9"/>
      <name val="Times New Roman"/>
      <family val="1"/>
    </font>
    <font>
      <sz val="12"/>
      <name val="Times New Roman"/>
      <family val="1"/>
    </font>
    <font>
      <b/>
      <sz val="12"/>
      <name val="Times New Roman"/>
      <family val="1"/>
    </font>
    <font>
      <sz val="12"/>
      <name val="Palatino"/>
      <family val="1"/>
    </font>
    <font>
      <b/>
      <sz val="11"/>
      <name val="Times New Roman"/>
      <family val="1"/>
    </font>
    <font>
      <sz val="10"/>
      <color indexed="10"/>
      <name val="Palatino"/>
      <family val="1"/>
    </font>
    <font>
      <b/>
      <sz val="10"/>
      <color indexed="10"/>
      <name val="Palatino"/>
      <family val="1"/>
    </font>
    <font>
      <sz val="10"/>
      <color indexed="10"/>
      <name val="Times New Roman"/>
      <family val="1"/>
    </font>
    <font>
      <b/>
      <strike/>
      <sz val="10"/>
      <name val="Times New Roman"/>
      <family val="1"/>
    </font>
    <font>
      <strike/>
      <sz val="10"/>
      <name val="Times New Roman"/>
      <family val="1"/>
    </font>
    <font>
      <u/>
      <sz val="10"/>
      <name val="Palatino"/>
      <family val="1"/>
    </font>
    <font>
      <sz val="9"/>
      <name val="Times New Roman"/>
      <family val="1"/>
    </font>
    <font>
      <b/>
      <sz val="9"/>
      <name val="Palatino"/>
      <family val="1"/>
    </font>
    <font>
      <sz val="10"/>
      <color indexed="81"/>
      <name val="Tahoma"/>
      <family val="2"/>
    </font>
    <font>
      <b/>
      <sz val="10"/>
      <color indexed="10"/>
      <name val="Times New Roman"/>
      <family val="1"/>
    </font>
    <font>
      <sz val="10"/>
      <color indexed="10"/>
      <name val="Times New Roman"/>
      <family val="1"/>
    </font>
    <font>
      <b/>
      <i/>
      <sz val="10"/>
      <name val="Times New Roman"/>
      <family val="1"/>
    </font>
    <font>
      <sz val="12"/>
      <name val="Palatino"/>
      <family val="1"/>
    </font>
    <font>
      <sz val="12"/>
      <name val="NewCenturySchlbk"/>
      <family val="1"/>
    </font>
    <font>
      <i/>
      <sz val="12"/>
      <color indexed="10"/>
      <name val="Times New Roman"/>
      <family val="1"/>
    </font>
    <font>
      <sz val="10"/>
      <color indexed="22"/>
      <name val="Times New Roman"/>
      <family val="1"/>
    </font>
    <font>
      <sz val="11"/>
      <name val="Palatino"/>
      <family val="1"/>
    </font>
    <font>
      <i/>
      <u/>
      <sz val="12"/>
      <name val="Times New Roman"/>
      <family val="1"/>
    </font>
    <font>
      <b/>
      <sz val="10"/>
      <color indexed="81"/>
      <name val="Tahoma"/>
      <family val="2"/>
    </font>
    <font>
      <b/>
      <sz val="12"/>
      <color indexed="81"/>
      <name val="Tahoma"/>
      <family val="2"/>
    </font>
    <font>
      <sz val="12"/>
      <color indexed="81"/>
      <name val="Tahoma"/>
      <family val="2"/>
    </font>
    <font>
      <i/>
      <u/>
      <sz val="12"/>
      <color indexed="10"/>
      <name val="Times New Roman"/>
      <family val="1"/>
    </font>
    <font>
      <b/>
      <sz val="11"/>
      <name val="Times New Roman"/>
      <family val="1"/>
    </font>
    <font>
      <b/>
      <sz val="12"/>
      <color indexed="10"/>
      <name val="Times New Roman"/>
      <family val="1"/>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b/>
      <i/>
      <sz val="10"/>
      <color indexed="10"/>
      <name val="Times New Roman"/>
      <family val="1"/>
    </font>
    <font>
      <sz val="10"/>
      <color indexed="12"/>
      <name val="Times New Roman"/>
      <family val="1"/>
    </font>
    <font>
      <sz val="10"/>
      <color indexed="12"/>
      <name val="Times New Roman"/>
      <family val="1"/>
    </font>
    <font>
      <b/>
      <sz val="10"/>
      <color indexed="12"/>
      <name val="Times New Roman"/>
      <family val="1"/>
    </font>
    <font>
      <b/>
      <sz val="10"/>
      <color indexed="12"/>
      <name val="Times New Roman"/>
      <family val="1"/>
    </font>
    <font>
      <sz val="9"/>
      <name val="Times New Roman"/>
      <family val="1"/>
    </font>
    <font>
      <sz val="10"/>
      <name val="MS Sans Serif"/>
      <family val="2"/>
    </font>
    <font>
      <strike/>
      <sz val="12"/>
      <name val="Times New Roman"/>
      <family val="1"/>
    </font>
    <font>
      <strike/>
      <sz val="12"/>
      <color indexed="10"/>
      <name val="Times New Roman"/>
      <family val="1"/>
    </font>
    <font>
      <sz val="7"/>
      <name val="Palatino"/>
      <family val="1"/>
    </font>
    <font>
      <sz val="16"/>
      <name val="Times New Roman"/>
      <family val="1"/>
    </font>
    <font>
      <sz val="16"/>
      <name val="Times New Roman"/>
      <family val="1"/>
    </font>
    <font>
      <b/>
      <sz val="14"/>
      <name val="Times New Roman"/>
      <family val="1"/>
    </font>
    <font>
      <b/>
      <i/>
      <sz val="9"/>
      <name val="Times New Roman"/>
      <family val="1"/>
    </font>
    <font>
      <sz val="10"/>
      <name val="Times New Roman"/>
      <family val="1"/>
    </font>
    <font>
      <b/>
      <sz val="10"/>
      <color indexed="10"/>
      <name val="MS Sans Serif"/>
      <family val="2"/>
    </font>
    <font>
      <b/>
      <sz val="11"/>
      <color indexed="10"/>
      <name val="Times New Roman"/>
      <family val="1"/>
    </font>
    <font>
      <sz val="12"/>
      <color indexed="12"/>
      <name val="Times New Roman"/>
      <family val="1"/>
    </font>
    <font>
      <sz val="12"/>
      <color indexed="10"/>
      <name val="Times New Roman"/>
      <family val="1"/>
    </font>
    <font>
      <sz val="9"/>
      <color indexed="10"/>
      <name val="Times New Roman"/>
      <family val="1"/>
    </font>
    <font>
      <sz val="6"/>
      <name val="Times New Roman"/>
      <family val="1"/>
    </font>
    <font>
      <i/>
      <sz val="10"/>
      <color indexed="12"/>
      <name val="Times New Roman"/>
      <family val="1"/>
    </font>
    <font>
      <sz val="9"/>
      <color indexed="12"/>
      <name val="Times New Roman"/>
      <family val="1"/>
    </font>
    <font>
      <sz val="9"/>
      <color indexed="17"/>
      <name val="Times New Roman"/>
      <family val="1"/>
    </font>
    <font>
      <sz val="10"/>
      <color rgb="FFFF0000"/>
      <name val="Times New Roman"/>
      <family val="1"/>
    </font>
    <font>
      <sz val="9"/>
      <color rgb="FF666666"/>
      <name val="Verdana"/>
      <family val="2"/>
    </font>
    <font>
      <b/>
      <sz val="9"/>
      <color rgb="FFFF0000"/>
      <name val="Times New Roman"/>
      <family val="1"/>
    </font>
    <font>
      <b/>
      <sz val="12"/>
      <color rgb="FFFF0000"/>
      <name val="Times New Roman"/>
      <family val="1"/>
    </font>
    <font>
      <sz val="10"/>
      <color rgb="FF0000FF"/>
      <name val="Times New Roman"/>
      <family val="1"/>
    </font>
    <font>
      <sz val="12"/>
      <color rgb="FFFF0000"/>
      <name val="Times New Roman"/>
      <family val="1"/>
    </font>
    <font>
      <sz val="12"/>
      <color rgb="FF0000FF"/>
      <name val="Times New Roman"/>
      <family val="1"/>
    </font>
    <font>
      <b/>
      <sz val="12"/>
      <color rgb="FF0000FF"/>
      <name val="Palatino"/>
      <family val="1"/>
    </font>
    <font>
      <b/>
      <sz val="10"/>
      <color rgb="FF0000FF"/>
      <name val="Palatino"/>
      <family val="1"/>
    </font>
    <font>
      <sz val="10"/>
      <color rgb="FF0000FF"/>
      <name val="Palatino"/>
      <family val="1"/>
    </font>
    <font>
      <sz val="18"/>
      <color rgb="FF0070C0"/>
      <name val="Times New Roman"/>
      <family val="1"/>
    </font>
    <font>
      <b/>
      <sz val="10"/>
      <color rgb="FF0000FF"/>
      <name val="Times New Roman"/>
      <family val="1"/>
    </font>
    <font>
      <b/>
      <sz val="10"/>
      <color rgb="FFFF0000"/>
      <name val="Times New Roman"/>
      <family val="1"/>
    </font>
    <font>
      <sz val="10"/>
      <name val="Palatino Linotype"/>
      <family val="1"/>
    </font>
    <font>
      <b/>
      <sz val="8"/>
      <color rgb="FF0000FF"/>
      <name val="Times New Roman"/>
      <family val="1"/>
    </font>
    <font>
      <sz val="10"/>
      <color rgb="FF3333FF"/>
      <name val="Times New Roman"/>
      <family val="1"/>
    </font>
    <font>
      <sz val="11"/>
      <color rgb="FF0000FF"/>
      <name val="Palatino"/>
      <family val="1"/>
    </font>
    <font>
      <b/>
      <sz val="14"/>
      <color rgb="FF682DFB"/>
      <name val="Times New Roman"/>
      <family val="1"/>
    </font>
    <font>
      <b/>
      <sz val="10"/>
      <color rgb="FF682DFB"/>
      <name val="Times New Roman"/>
      <family val="1"/>
    </font>
    <font>
      <b/>
      <sz val="10"/>
      <color rgb="FF5412FA"/>
      <name val="Times New Roman"/>
      <family val="1"/>
    </font>
    <font>
      <sz val="10"/>
      <color rgb="FF5412FA"/>
      <name val="Times New Roman"/>
      <family val="1"/>
    </font>
    <font>
      <b/>
      <sz val="10"/>
      <color rgb="FF3333FF"/>
      <name val="Palatino"/>
      <family val="1"/>
    </font>
    <font>
      <sz val="11"/>
      <name val="Calibri"/>
      <family val="2"/>
    </font>
    <font>
      <b/>
      <sz val="12"/>
      <color rgb="FFFF0000"/>
      <name val="Palatino"/>
      <family val="1"/>
    </font>
    <font>
      <sz val="12"/>
      <color rgb="FF5412FA"/>
      <name val="Times New Roman"/>
      <family val="1"/>
    </font>
    <font>
      <b/>
      <sz val="12"/>
      <color rgb="FF5412FA"/>
      <name val="Times New Roman"/>
      <family val="1"/>
    </font>
    <font>
      <b/>
      <vertAlign val="subscript"/>
      <sz val="10"/>
      <name val="Palatino"/>
      <family val="1"/>
    </font>
    <font>
      <b/>
      <sz val="14"/>
      <color indexed="10"/>
      <name val="Times New Roman"/>
      <family val="1"/>
    </font>
    <font>
      <sz val="14"/>
      <name val="Times New Roman"/>
      <family val="1"/>
    </font>
    <font>
      <b/>
      <sz val="12"/>
      <color rgb="FF0000FF"/>
      <name val="Times New Roman"/>
      <family val="1"/>
    </font>
    <font>
      <sz val="8"/>
      <color rgb="FF0000FF"/>
      <name val="Times New Roman"/>
      <family val="1"/>
    </font>
    <font>
      <u/>
      <sz val="12"/>
      <color rgb="FF5412FA"/>
      <name val="Times New Roman"/>
      <family val="1"/>
    </font>
  </fonts>
  <fills count="4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55"/>
        <bgColor indexed="64"/>
      </patternFill>
    </fill>
    <fill>
      <patternFill patternType="solid">
        <fgColor indexed="13"/>
        <bgColor indexed="64"/>
      </patternFill>
    </fill>
    <fill>
      <patternFill patternType="solid">
        <fgColor indexed="41"/>
        <bgColor indexed="64"/>
      </patternFill>
    </fill>
    <fill>
      <patternFill patternType="solid">
        <fgColor indexed="47"/>
        <bgColor indexed="64"/>
      </patternFill>
    </fill>
    <fill>
      <patternFill patternType="solid">
        <fgColor indexed="9"/>
        <bgColor indexed="64"/>
      </patternFill>
    </fill>
    <fill>
      <patternFill patternType="solid">
        <fgColor indexed="43"/>
        <bgColor indexed="64"/>
      </patternFill>
    </fill>
    <fill>
      <patternFill patternType="solid">
        <fgColor indexed="42"/>
        <bgColor indexed="64"/>
      </patternFill>
    </fill>
    <fill>
      <patternFill patternType="solid">
        <fgColor indexed="44"/>
        <bgColor indexed="64"/>
      </patternFill>
    </fill>
    <fill>
      <patternFill patternType="solid">
        <fgColor indexed="10"/>
        <bgColor indexed="64"/>
      </patternFill>
    </fill>
    <fill>
      <patternFill patternType="solid">
        <fgColor indexed="45"/>
        <bgColor indexed="64"/>
      </patternFill>
    </fill>
    <fill>
      <patternFill patternType="solid">
        <fgColor indexed="51"/>
        <bgColor indexed="64"/>
      </patternFill>
    </fill>
    <fill>
      <patternFill patternType="solid">
        <fgColor indexed="50"/>
        <bgColor indexed="64"/>
      </patternFill>
    </fill>
    <fill>
      <patternFill patternType="solid">
        <fgColor indexed="46"/>
        <bgColor indexed="64"/>
      </patternFill>
    </fill>
    <fill>
      <patternFill patternType="solid">
        <fgColor rgb="FF66FFFF"/>
        <bgColor indexed="64"/>
      </patternFill>
    </fill>
    <fill>
      <patternFill patternType="solid">
        <fgColor rgb="FFFFCC99"/>
        <bgColor indexed="64"/>
      </patternFill>
    </fill>
    <fill>
      <patternFill patternType="solid">
        <fgColor rgb="FFE3E583"/>
        <bgColor indexed="64"/>
      </patternFill>
    </fill>
    <fill>
      <patternFill patternType="solid">
        <fgColor rgb="FFFFFF00"/>
        <bgColor indexed="64"/>
      </patternFill>
    </fill>
    <fill>
      <patternFill patternType="solid">
        <fgColor rgb="FFAFFEA2"/>
        <bgColor indexed="64"/>
      </patternFill>
    </fill>
    <fill>
      <patternFill patternType="solid">
        <fgColor rgb="FFFFFF99"/>
        <bgColor indexed="64"/>
      </patternFill>
    </fill>
    <fill>
      <patternFill patternType="solid">
        <fgColor rgb="FFFFC000"/>
        <bgColor indexed="64"/>
      </patternFill>
    </fill>
    <fill>
      <patternFill patternType="solid">
        <fgColor theme="0" tint="-0.249977111117893"/>
        <bgColor indexed="64"/>
      </patternFill>
    </fill>
    <fill>
      <patternFill patternType="solid">
        <fgColor rgb="FFFFCC00"/>
        <bgColor indexed="64"/>
      </patternFill>
    </fill>
    <fill>
      <patternFill patternType="solid">
        <fgColor theme="0" tint="-0.14999847407452621"/>
        <bgColor indexed="64"/>
      </patternFill>
    </fill>
    <fill>
      <patternFill patternType="solid">
        <fgColor theme="0"/>
        <bgColor indexed="64"/>
      </patternFill>
    </fill>
  </fills>
  <borders count="17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bottom style="hair">
        <color indexed="64"/>
      </bottom>
      <diagonal/>
    </border>
    <border>
      <left style="thin">
        <color indexed="64"/>
      </left>
      <right style="double">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bottom style="hair">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medium">
        <color indexed="64"/>
      </left>
      <right/>
      <top/>
      <bottom/>
      <diagonal/>
    </border>
    <border>
      <left/>
      <right style="medium">
        <color indexed="64"/>
      </right>
      <top style="thin">
        <color indexed="64"/>
      </top>
      <bottom/>
      <diagonal/>
    </border>
    <border>
      <left/>
      <right style="medium">
        <color indexed="64"/>
      </right>
      <top/>
      <bottom/>
      <diagonal/>
    </border>
    <border>
      <left style="thin">
        <color indexed="64"/>
      </left>
      <right/>
      <top/>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diagonal/>
    </border>
    <border>
      <left/>
      <right/>
      <top/>
      <bottom style="hair">
        <color indexed="64"/>
      </bottom>
      <diagonal/>
    </border>
    <border>
      <left/>
      <right style="thin">
        <color indexed="64"/>
      </right>
      <top style="hair">
        <color indexed="64"/>
      </top>
      <bottom style="hair">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bottom style="thin">
        <color indexed="64"/>
      </bottom>
      <diagonal/>
    </border>
    <border>
      <left style="hair">
        <color indexed="64"/>
      </left>
      <right/>
      <top style="thin">
        <color indexed="64"/>
      </top>
      <bottom style="thin">
        <color indexed="64"/>
      </bottom>
      <diagonal/>
    </border>
    <border>
      <left/>
      <right style="medium">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style="thin">
        <color indexed="64"/>
      </top>
      <bottom style="thin">
        <color indexed="64"/>
      </bottom>
      <diagonal/>
    </border>
    <border>
      <left style="thin">
        <color indexed="64"/>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style="hair">
        <color indexed="64"/>
      </top>
      <bottom/>
      <diagonal/>
    </border>
    <border>
      <left style="thin">
        <color indexed="64"/>
      </left>
      <right style="hair">
        <color indexed="64"/>
      </right>
      <top/>
      <bottom style="hair">
        <color indexed="64"/>
      </bottom>
      <diagonal/>
    </border>
    <border>
      <left/>
      <right/>
      <top style="medium">
        <color indexed="64"/>
      </top>
      <bottom style="medium">
        <color indexed="64"/>
      </bottom>
      <diagonal/>
    </border>
    <border>
      <left/>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right style="double">
        <color indexed="64"/>
      </right>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diagonal/>
    </border>
    <border>
      <left style="hair">
        <color indexed="64"/>
      </left>
      <right/>
      <top/>
      <bottom style="hair">
        <color indexed="64"/>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right style="hair">
        <color indexed="64"/>
      </right>
      <top/>
      <bottom style="hair">
        <color indexed="64"/>
      </bottom>
      <diagonal/>
    </border>
    <border>
      <left style="hair">
        <color indexed="64"/>
      </left>
      <right style="hair">
        <color indexed="64"/>
      </right>
      <top style="medium">
        <color indexed="64"/>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bottom/>
      <diagonal/>
    </border>
    <border>
      <left style="thin">
        <color indexed="64"/>
      </left>
      <right style="hair">
        <color indexed="64"/>
      </right>
      <top/>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hair">
        <color indexed="64"/>
      </bottom>
      <diagonal/>
    </border>
    <border>
      <left style="medium">
        <color indexed="64"/>
      </left>
      <right/>
      <top/>
      <bottom style="hair">
        <color indexed="64"/>
      </bottom>
      <diagonal/>
    </border>
    <border>
      <left style="thin">
        <color indexed="64"/>
      </left>
      <right style="medium">
        <color indexed="64"/>
      </right>
      <top/>
      <bottom style="hair">
        <color indexed="64"/>
      </bottom>
      <diagonal/>
    </border>
    <border>
      <left style="thin">
        <color indexed="64"/>
      </left>
      <right/>
      <top style="medium">
        <color indexed="64"/>
      </top>
      <bottom style="medium">
        <color indexed="64"/>
      </bottom>
      <diagonal/>
    </border>
    <border>
      <left/>
      <right style="thin">
        <color indexed="64"/>
      </right>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right/>
      <top style="hair">
        <color indexed="64"/>
      </top>
      <bottom style="thin">
        <color indexed="64"/>
      </bottom>
      <diagonal/>
    </border>
    <border>
      <left/>
      <right/>
      <top/>
      <bottom style="double">
        <color indexed="64"/>
      </bottom>
      <diagonal/>
    </border>
    <border>
      <left/>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hair">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ck">
        <color indexed="64"/>
      </right>
      <top/>
      <bottom/>
      <diagonal/>
    </border>
    <border>
      <left style="medium">
        <color indexed="64"/>
      </left>
      <right style="thick">
        <color indexed="64"/>
      </right>
      <top/>
      <bottom style="medium">
        <color indexed="64"/>
      </bottom>
      <diagonal/>
    </border>
    <border>
      <left style="medium">
        <color indexed="64"/>
      </left>
      <right style="thick">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right style="double">
        <color indexed="64"/>
      </right>
      <top style="thin">
        <color indexed="64"/>
      </top>
      <bottom/>
      <diagonal/>
    </border>
    <border>
      <left/>
      <right style="double">
        <color indexed="64"/>
      </right>
      <top/>
      <bottom style="hair">
        <color indexed="64"/>
      </bottom>
      <diagonal/>
    </border>
    <border>
      <left/>
      <right style="double">
        <color indexed="64"/>
      </right>
      <top/>
      <bottom style="thin">
        <color indexed="64"/>
      </bottom>
      <diagonal/>
    </border>
    <border>
      <left style="hair">
        <color indexed="64"/>
      </left>
      <right style="double">
        <color indexed="64"/>
      </right>
      <top style="hair">
        <color indexed="64"/>
      </top>
      <bottom style="hair">
        <color indexed="64"/>
      </bottom>
      <diagonal/>
    </border>
    <border>
      <left style="hair">
        <color indexed="64"/>
      </left>
      <right style="double">
        <color indexed="64"/>
      </right>
      <top style="hair">
        <color indexed="64"/>
      </top>
      <bottom style="thin">
        <color indexed="64"/>
      </bottom>
      <diagonal/>
    </border>
    <border>
      <left style="hair">
        <color indexed="64"/>
      </left>
      <right style="double">
        <color indexed="64"/>
      </right>
      <top style="thin">
        <color indexed="64"/>
      </top>
      <bottom style="hair">
        <color indexed="64"/>
      </bottom>
      <diagonal/>
    </border>
    <border>
      <left style="hair">
        <color indexed="64"/>
      </left>
      <right style="double">
        <color indexed="64"/>
      </right>
      <top/>
      <bottom style="hair">
        <color indexed="64"/>
      </bottom>
      <diagonal/>
    </border>
    <border>
      <left style="medium">
        <color indexed="64"/>
      </left>
      <right style="thin">
        <color indexed="64"/>
      </right>
      <top/>
      <bottom style="thin">
        <color indexed="64"/>
      </bottom>
      <diagonal/>
    </border>
    <border>
      <left/>
      <right style="double">
        <color indexed="64"/>
      </right>
      <top style="thin">
        <color indexed="64"/>
      </top>
      <bottom style="hair">
        <color indexed="64"/>
      </bottom>
      <diagonal/>
    </border>
    <border>
      <left style="medium">
        <color indexed="64"/>
      </left>
      <right style="hair">
        <color indexed="64"/>
      </right>
      <top style="thin">
        <color indexed="64"/>
      </top>
      <bottom/>
      <diagonal/>
    </border>
    <border>
      <left/>
      <right style="hair">
        <color indexed="64"/>
      </right>
      <top style="thin">
        <color indexed="64"/>
      </top>
      <bottom/>
      <diagonal/>
    </border>
    <border>
      <left style="hair">
        <color indexed="64"/>
      </left>
      <right style="medium">
        <color indexed="64"/>
      </right>
      <top style="thin">
        <color indexed="64"/>
      </top>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style="thin">
        <color indexed="64"/>
      </top>
      <bottom/>
      <diagonal/>
    </border>
    <border>
      <left style="hair">
        <color indexed="64"/>
      </left>
      <right style="double">
        <color indexed="64"/>
      </right>
      <top/>
      <bottom/>
      <diagonal/>
    </border>
    <border>
      <left style="hair">
        <color indexed="64"/>
      </left>
      <right/>
      <top/>
      <bottom style="thin">
        <color indexed="64"/>
      </bottom>
      <diagonal/>
    </border>
    <border>
      <left/>
      <right style="double">
        <color indexed="64"/>
      </right>
      <top style="hair">
        <color indexed="64"/>
      </top>
      <bottom style="hair">
        <color indexed="64"/>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diagonal/>
    </border>
    <border>
      <left style="hair">
        <color indexed="64"/>
      </left>
      <right/>
      <top style="thin">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bottom style="medium">
        <color indexed="64"/>
      </bottom>
      <diagonal/>
    </border>
    <border>
      <left style="thin">
        <color indexed="64"/>
      </left>
      <right/>
      <top style="medium">
        <color indexed="64"/>
      </top>
      <bottom style="thin">
        <color indexed="64"/>
      </bottom>
      <diagonal/>
    </border>
  </borders>
  <cellStyleXfs count="53">
    <xf numFmtId="0" fontId="0" fillId="0" borderId="0"/>
    <xf numFmtId="0" fontId="56" fillId="2" borderId="0" applyNumberFormat="0" applyBorder="0" applyAlignment="0" applyProtection="0"/>
    <xf numFmtId="0" fontId="56" fillId="3" borderId="0" applyNumberFormat="0" applyBorder="0" applyAlignment="0" applyProtection="0"/>
    <xf numFmtId="0" fontId="56" fillId="4" borderId="0" applyNumberFormat="0" applyBorder="0" applyAlignment="0" applyProtection="0"/>
    <xf numFmtId="0" fontId="56" fillId="5" borderId="0" applyNumberFormat="0" applyBorder="0" applyAlignment="0" applyProtection="0"/>
    <xf numFmtId="0" fontId="56" fillId="6" borderId="0" applyNumberFormat="0" applyBorder="0" applyAlignment="0" applyProtection="0"/>
    <xf numFmtId="0" fontId="56" fillId="7" borderId="0" applyNumberFormat="0" applyBorder="0" applyAlignment="0" applyProtection="0"/>
    <xf numFmtId="0" fontId="56" fillId="8" borderId="0" applyNumberFormat="0" applyBorder="0" applyAlignment="0" applyProtection="0"/>
    <xf numFmtId="0" fontId="56" fillId="9" borderId="0" applyNumberFormat="0" applyBorder="0" applyAlignment="0" applyProtection="0"/>
    <xf numFmtId="0" fontId="56" fillId="10" borderId="0" applyNumberFormat="0" applyBorder="0" applyAlignment="0" applyProtection="0"/>
    <xf numFmtId="0" fontId="56" fillId="5" borderId="0" applyNumberFormat="0" applyBorder="0" applyAlignment="0" applyProtection="0"/>
    <xf numFmtId="0" fontId="56" fillId="8" borderId="0" applyNumberFormat="0" applyBorder="0" applyAlignment="0" applyProtection="0"/>
    <xf numFmtId="0" fontId="56"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43" fontId="1" fillId="0" borderId="0" applyFont="0" applyFill="0" applyBorder="0" applyAlignment="0" applyProtection="0"/>
    <xf numFmtId="40" fontId="79" fillId="0" borderId="0" applyFont="0" applyFill="0" applyBorder="0" applyAlignment="0" applyProtection="0"/>
    <xf numFmtId="44" fontId="1" fillId="0" borderId="0" applyFont="0" applyFill="0" applyBorder="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79" fillId="0" borderId="0"/>
    <xf numFmtId="0" fontId="1" fillId="0" borderId="0"/>
    <xf numFmtId="0" fontId="10" fillId="0" borderId="0"/>
    <xf numFmtId="0" fontId="1" fillId="0" borderId="0"/>
    <xf numFmtId="0" fontId="10" fillId="0" borderId="0"/>
    <xf numFmtId="0" fontId="1" fillId="23" borderId="7" applyNumberFormat="0" applyFont="0" applyAlignment="0" applyProtection="0"/>
    <xf numFmtId="0" fontId="69" fillId="20" borderId="8" applyNumberFormat="0" applyAlignment="0" applyProtection="0"/>
    <xf numFmtId="9" fontId="1" fillId="0" borderId="0" applyFont="0" applyFill="0" applyBorder="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1" fillId="0" borderId="0"/>
    <xf numFmtId="0" fontId="1" fillId="0" borderId="0"/>
  </cellStyleXfs>
  <cellXfs count="2411">
    <xf numFmtId="0" fontId="0" fillId="0" borderId="0" xfId="0"/>
    <xf numFmtId="0" fontId="2" fillId="0" borderId="0" xfId="0" applyFont="1" applyAlignment="1">
      <alignment horizontal="centerContinuous"/>
    </xf>
    <xf numFmtId="0" fontId="3" fillId="0" borderId="10" xfId="0" applyFont="1" applyBorder="1" applyAlignment="1">
      <alignment horizontal="center"/>
    </xf>
    <xf numFmtId="0" fontId="3" fillId="0" borderId="11" xfId="0" applyFont="1" applyBorder="1" applyAlignment="1">
      <alignment horizontal="center" wrapText="1"/>
    </xf>
    <xf numFmtId="0" fontId="0" fillId="0" borderId="12" xfId="0" applyBorder="1"/>
    <xf numFmtId="0" fontId="0" fillId="0" borderId="13" xfId="0" applyBorder="1"/>
    <xf numFmtId="0" fontId="0" fillId="0" borderId="14" xfId="0" applyBorder="1"/>
    <xf numFmtId="0" fontId="0" fillId="0" borderId="0" xfId="0" applyAlignment="1">
      <alignment vertical="top" wrapText="1"/>
    </xf>
    <xf numFmtId="0" fontId="3" fillId="0" borderId="11" xfId="0" applyFont="1" applyBorder="1"/>
    <xf numFmtId="0" fontId="2" fillId="0" borderId="15" xfId="0" applyFont="1" applyBorder="1" applyAlignment="1">
      <alignment horizontal="center" wrapText="1"/>
    </xf>
    <xf numFmtId="0" fontId="0" fillId="0" borderId="16" xfId="0" applyBorder="1"/>
    <xf numFmtId="0" fontId="0" fillId="0" borderId="17" xfId="0" applyBorder="1"/>
    <xf numFmtId="0" fontId="0" fillId="0" borderId="18" xfId="0" applyBorder="1"/>
    <xf numFmtId="0" fontId="0" fillId="0" borderId="19" xfId="0" applyBorder="1"/>
    <xf numFmtId="0" fontId="2" fillId="0" borderId="0" xfId="0" applyFont="1" applyBorder="1" applyAlignment="1">
      <alignment horizontal="centerContinuous"/>
    </xf>
    <xf numFmtId="0" fontId="0" fillId="0" borderId="20" xfId="0" applyBorder="1"/>
    <xf numFmtId="0" fontId="0" fillId="0" borderId="0" xfId="0" applyBorder="1"/>
    <xf numFmtId="0" fontId="0" fillId="0" borderId="21" xfId="0" applyBorder="1"/>
    <xf numFmtId="0" fontId="0" fillId="0" borderId="16" xfId="0" applyBorder="1" applyAlignment="1">
      <alignment horizontal="left"/>
    </xf>
    <xf numFmtId="0" fontId="0" fillId="0" borderId="19" xfId="0" applyBorder="1" applyAlignment="1">
      <alignment horizontal="left"/>
    </xf>
    <xf numFmtId="167" fontId="3" fillId="0" borderId="11" xfId="0" applyNumberFormat="1" applyFont="1" applyBorder="1" applyAlignment="1">
      <alignment horizontal="left"/>
    </xf>
    <xf numFmtId="0" fontId="11" fillId="0" borderId="0" xfId="0" applyFont="1"/>
    <xf numFmtId="0" fontId="0" fillId="0" borderId="24" xfId="0" applyBorder="1"/>
    <xf numFmtId="0" fontId="2" fillId="0" borderId="11" xfId="0" applyFont="1" applyBorder="1"/>
    <xf numFmtId="0" fontId="0" fillId="0" borderId="11" xfId="0" applyBorder="1"/>
    <xf numFmtId="0" fontId="0" fillId="0" borderId="25" xfId="0" applyBorder="1"/>
    <xf numFmtId="0" fontId="2" fillId="0" borderId="26" xfId="0" applyFont="1" applyBorder="1" applyAlignment="1">
      <alignment horizontal="center" wrapText="1"/>
    </xf>
    <xf numFmtId="0" fontId="0" fillId="0" borderId="27" xfId="0" applyBorder="1"/>
    <xf numFmtId="0" fontId="15" fillId="0" borderId="0" xfId="0" applyFont="1"/>
    <xf numFmtId="166" fontId="9" fillId="0" borderId="23" xfId="30" applyNumberFormat="1" applyFont="1" applyBorder="1" applyAlignment="1">
      <alignment wrapText="1"/>
    </xf>
    <xf numFmtId="166" fontId="9" fillId="0" borderId="14" xfId="30" applyNumberFormat="1" applyFont="1" applyBorder="1" applyAlignment="1">
      <alignment wrapText="1"/>
    </xf>
    <xf numFmtId="166" fontId="3" fillId="0" borderId="28" xfId="30" applyNumberFormat="1" applyFont="1" applyBorder="1"/>
    <xf numFmtId="165" fontId="3" fillId="0" borderId="29" xfId="47" applyNumberFormat="1" applyFont="1" applyBorder="1" applyAlignment="1">
      <alignment horizontal="right" wrapText="1"/>
    </xf>
    <xf numFmtId="0" fontId="0" fillId="0" borderId="30" xfId="0" applyBorder="1"/>
    <xf numFmtId="0" fontId="2" fillId="0" borderId="15" xfId="0" applyFont="1" applyFill="1" applyBorder="1" applyAlignment="1">
      <alignment horizontal="center" wrapText="1"/>
    </xf>
    <xf numFmtId="0" fontId="7" fillId="0" borderId="30" xfId="0" applyFont="1" applyBorder="1"/>
    <xf numFmtId="0" fontId="18" fillId="0" borderId="31" xfId="0" applyFont="1" applyFill="1" applyBorder="1" applyAlignment="1">
      <alignment horizontal="centerContinuous"/>
    </xf>
    <xf numFmtId="0" fontId="19" fillId="0" borderId="24" xfId="0" applyFont="1" applyFill="1" applyBorder="1" applyAlignment="1">
      <alignment horizontal="centerContinuous"/>
    </xf>
    <xf numFmtId="0" fontId="19" fillId="0" borderId="24" xfId="0" applyFont="1" applyBorder="1" applyAlignment="1">
      <alignment horizontal="centerContinuous"/>
    </xf>
    <xf numFmtId="0" fontId="19" fillId="0" borderId="15" xfId="0" applyFont="1" applyBorder="1" applyAlignment="1">
      <alignment horizontal="centerContinuous"/>
    </xf>
    <xf numFmtId="0" fontId="18" fillId="0" borderId="31" xfId="0" applyFont="1" applyBorder="1" applyAlignment="1">
      <alignment horizontal="centerContinuous"/>
    </xf>
    <xf numFmtId="0" fontId="19" fillId="0" borderId="0" xfId="0" applyFont="1" applyAlignment="1">
      <alignment horizontal="centerContinuous"/>
    </xf>
    <xf numFmtId="0" fontId="0" fillId="0" borderId="0" xfId="0" applyFill="1"/>
    <xf numFmtId="0" fontId="12" fillId="0" borderId="0" xfId="0" applyFont="1"/>
    <xf numFmtId="0" fontId="0" fillId="0" borderId="12" xfId="0" applyBorder="1" applyAlignment="1">
      <alignment wrapText="1"/>
    </xf>
    <xf numFmtId="0" fontId="6" fillId="0" borderId="0" xfId="0" applyFont="1" applyAlignment="1">
      <alignment horizontal="center"/>
    </xf>
    <xf numFmtId="0" fontId="14" fillId="0" borderId="0" xfId="0" applyFont="1" applyFill="1"/>
    <xf numFmtId="0" fontId="13" fillId="0" borderId="0" xfId="0" applyFont="1" applyFill="1"/>
    <xf numFmtId="0" fontId="0" fillId="0" borderId="0" xfId="0" applyFill="1" applyAlignment="1">
      <alignment horizontal="center"/>
    </xf>
    <xf numFmtId="0" fontId="0" fillId="0" borderId="21" xfId="0" applyFill="1" applyBorder="1"/>
    <xf numFmtId="0" fontId="12" fillId="0" borderId="0" xfId="0" applyFont="1" applyBorder="1"/>
    <xf numFmtId="0" fontId="12" fillId="0" borderId="25" xfId="0" applyFont="1" applyBorder="1"/>
    <xf numFmtId="0" fontId="12" fillId="0" borderId="20" xfId="0" applyFont="1" applyBorder="1"/>
    <xf numFmtId="0" fontId="12" fillId="0" borderId="31" xfId="0" applyFont="1" applyBorder="1" applyAlignment="1">
      <alignment horizontal="centerContinuous"/>
    </xf>
    <xf numFmtId="0" fontId="0" fillId="0" borderId="15" xfId="0" applyBorder="1" applyAlignment="1">
      <alignment horizontal="centerContinuous"/>
    </xf>
    <xf numFmtId="0" fontId="0" fillId="0" borderId="24" xfId="0" applyBorder="1" applyAlignment="1">
      <alignment horizontal="centerContinuous"/>
    </xf>
    <xf numFmtId="0" fontId="12" fillId="0" borderId="36" xfId="0" applyFont="1" applyBorder="1"/>
    <xf numFmtId="0" fontId="0" fillId="0" borderId="35" xfId="0" applyBorder="1"/>
    <xf numFmtId="0" fontId="0" fillId="0" borderId="36" xfId="0" applyBorder="1"/>
    <xf numFmtId="0" fontId="12" fillId="0" borderId="0" xfId="0" applyFont="1" applyFill="1" applyBorder="1"/>
    <xf numFmtId="41" fontId="10" fillId="0" borderId="11" xfId="30" applyNumberFormat="1" applyFont="1" applyBorder="1" applyAlignment="1"/>
    <xf numFmtId="41" fontId="10" fillId="0" borderId="23" xfId="30" applyNumberFormat="1" applyFont="1" applyBorder="1" applyAlignment="1"/>
    <xf numFmtId="41" fontId="10" fillId="0" borderId="14" xfId="30" applyNumberFormat="1" applyFont="1" applyBorder="1" applyAlignment="1"/>
    <xf numFmtId="41" fontId="0" fillId="0" borderId="0" xfId="0" applyNumberFormat="1" applyAlignment="1"/>
    <xf numFmtId="41" fontId="0" fillId="0" borderId="21" xfId="0" applyNumberFormat="1" applyBorder="1" applyAlignment="1"/>
    <xf numFmtId="0" fontId="2" fillId="0" borderId="11" xfId="0" applyFont="1" applyBorder="1" applyAlignment="1">
      <alignment horizontal="center"/>
    </xf>
    <xf numFmtId="0" fontId="2" fillId="0" borderId="11" xfId="0" applyFont="1" applyBorder="1" applyAlignment="1">
      <alignment horizontal="left"/>
    </xf>
    <xf numFmtId="0" fontId="12" fillId="0" borderId="11" xfId="0" applyFont="1" applyBorder="1" applyAlignment="1">
      <alignment horizontal="center"/>
    </xf>
    <xf numFmtId="0" fontId="7" fillId="0" borderId="43" xfId="0" applyFont="1" applyBorder="1"/>
    <xf numFmtId="41" fontId="7" fillId="0" borderId="69" xfId="0" applyNumberFormat="1" applyFont="1" applyBorder="1"/>
    <xf numFmtId="10" fontId="7" fillId="0" borderId="60" xfId="47" applyNumberFormat="1" applyFont="1" applyBorder="1"/>
    <xf numFmtId="0" fontId="7" fillId="0" borderId="43" xfId="0" applyFont="1" applyBorder="1" applyAlignment="1">
      <alignment horizontal="left"/>
    </xf>
    <xf numFmtId="0" fontId="7" fillId="0" borderId="43" xfId="0" applyFont="1" applyFill="1" applyBorder="1"/>
    <xf numFmtId="41" fontId="7" fillId="0" borderId="70" xfId="0" applyNumberFormat="1" applyFont="1" applyBorder="1"/>
    <xf numFmtId="10" fontId="7" fillId="0" borderId="71" xfId="47" applyNumberFormat="1" applyFont="1" applyBorder="1"/>
    <xf numFmtId="0" fontId="12" fillId="0" borderId="73" xfId="0" applyFont="1" applyBorder="1" applyAlignment="1">
      <alignment horizontal="center" wrapText="1"/>
    </xf>
    <xf numFmtId="0" fontId="12" fillId="0" borderId="74" xfId="0" applyFont="1" applyBorder="1" applyAlignment="1">
      <alignment horizontal="center" wrapText="1"/>
    </xf>
    <xf numFmtId="0" fontId="7" fillId="0" borderId="49" xfId="0" applyFont="1" applyBorder="1"/>
    <xf numFmtId="41" fontId="7" fillId="0" borderId="75" xfId="0" applyNumberFormat="1" applyFont="1" applyBorder="1"/>
    <xf numFmtId="10" fontId="7" fillId="0" borderId="66" xfId="47" applyNumberFormat="1" applyFont="1" applyBorder="1"/>
    <xf numFmtId="41" fontId="7" fillId="0" borderId="70" xfId="0" applyNumberFormat="1" applyFont="1" applyBorder="1" applyAlignment="1">
      <alignment horizontal="center"/>
    </xf>
    <xf numFmtId="10" fontId="7" fillId="0" borderId="71" xfId="47" applyNumberFormat="1" applyFont="1" applyBorder="1" applyAlignment="1">
      <alignment horizontal="center" wrapText="1"/>
    </xf>
    <xf numFmtId="0" fontId="7" fillId="0" borderId="76" xfId="0" applyFont="1" applyBorder="1" applyAlignment="1">
      <alignment horizontal="left"/>
    </xf>
    <xf numFmtId="0" fontId="12" fillId="0" borderId="76" xfId="0" applyFont="1" applyBorder="1" applyAlignment="1">
      <alignment horizontal="left"/>
    </xf>
    <xf numFmtId="0" fontId="12" fillId="0" borderId="43" xfId="0" applyFont="1" applyFill="1" applyBorder="1" applyAlignment="1">
      <alignment horizontal="left"/>
    </xf>
    <xf numFmtId="0" fontId="12" fillId="0" borderId="76" xfId="0" applyFont="1" applyFill="1" applyBorder="1" applyAlignment="1">
      <alignment horizontal="left"/>
    </xf>
    <xf numFmtId="0" fontId="0" fillId="0" borderId="0" xfId="0" applyBorder="1" applyAlignment="1">
      <alignment horizontal="center" vertical="top" wrapText="1"/>
    </xf>
    <xf numFmtId="0" fontId="3" fillId="27" borderId="31" xfId="0" applyFont="1" applyFill="1" applyBorder="1" applyAlignment="1">
      <alignment horizontal="centerContinuous"/>
    </xf>
    <xf numFmtId="0" fontId="3" fillId="27" borderId="15" xfId="0" applyFont="1" applyFill="1" applyBorder="1" applyAlignment="1">
      <alignment horizontal="centerContinuous"/>
    </xf>
    <xf numFmtId="0" fontId="2" fillId="27" borderId="31" xfId="0" applyFont="1" applyFill="1" applyBorder="1" applyAlignment="1">
      <alignment horizontal="centerContinuous"/>
    </xf>
    <xf numFmtId="0" fontId="0" fillId="27" borderId="24" xfId="0" applyFill="1" applyBorder="1" applyAlignment="1">
      <alignment horizontal="centerContinuous"/>
    </xf>
    <xf numFmtId="0" fontId="0" fillId="27" borderId="15" xfId="0" applyFill="1" applyBorder="1" applyAlignment="1">
      <alignment horizontal="centerContinuous"/>
    </xf>
    <xf numFmtId="0" fontId="0" fillId="27" borderId="26" xfId="0" applyFill="1" applyBorder="1" applyAlignment="1">
      <alignment horizontal="centerContinuous"/>
    </xf>
    <xf numFmtId="0" fontId="12" fillId="0" borderId="20" xfId="0" applyFont="1" applyBorder="1" applyAlignment="1">
      <alignment horizontal="center"/>
    </xf>
    <xf numFmtId="164" fontId="12" fillId="0" borderId="77" xfId="0" applyNumberFormat="1" applyFont="1" applyBorder="1"/>
    <xf numFmtId="165" fontId="12" fillId="0" borderId="78" xfId="47" applyNumberFormat="1" applyFont="1" applyBorder="1"/>
    <xf numFmtId="0" fontId="0" fillId="0" borderId="54" xfId="0" applyBorder="1"/>
    <xf numFmtId="164" fontId="0" fillId="0" borderId="54" xfId="28" applyNumberFormat="1" applyFont="1" applyBorder="1"/>
    <xf numFmtId="165" fontId="0" fillId="0" borderId="54" xfId="47" applyNumberFormat="1" applyFont="1" applyBorder="1"/>
    <xf numFmtId="0" fontId="12" fillId="0" borderId="27" xfId="0" applyFont="1" applyBorder="1" applyAlignment="1">
      <alignment horizontal="right"/>
    </xf>
    <xf numFmtId="10" fontId="12" fillId="0" borderId="32" xfId="0" applyNumberFormat="1" applyFont="1" applyBorder="1"/>
    <xf numFmtId="0" fontId="12" fillId="0" borderId="36" xfId="0" applyFont="1" applyBorder="1" applyAlignment="1">
      <alignment horizontal="right"/>
    </xf>
    <xf numFmtId="10" fontId="12" fillId="0" borderId="14" xfId="0" applyNumberFormat="1" applyFont="1" applyBorder="1"/>
    <xf numFmtId="0" fontId="12" fillId="0" borderId="25" xfId="0" applyFont="1" applyBorder="1" applyAlignment="1">
      <alignment horizontal="right"/>
    </xf>
    <xf numFmtId="10" fontId="12" fillId="0" borderId="18" xfId="0" applyNumberFormat="1" applyFont="1" applyBorder="1"/>
    <xf numFmtId="0" fontId="12" fillId="0" borderId="0" xfId="0" applyFont="1" applyBorder="1" applyAlignment="1">
      <alignment horizontal="right"/>
    </xf>
    <xf numFmtId="10" fontId="12" fillId="0" borderId="0" xfId="0" applyNumberFormat="1" applyFont="1" applyBorder="1"/>
    <xf numFmtId="0" fontId="6" fillId="0" borderId="0" xfId="0" applyFont="1" applyBorder="1" applyAlignment="1">
      <alignment horizontal="center"/>
    </xf>
    <xf numFmtId="41" fontId="12" fillId="0" borderId="14" xfId="0" applyNumberFormat="1" applyFont="1" applyBorder="1"/>
    <xf numFmtId="41" fontId="12" fillId="0" borderId="14" xfId="0" applyNumberFormat="1" applyFont="1" applyFill="1" applyBorder="1"/>
    <xf numFmtId="0" fontId="0" fillId="0" borderId="0" xfId="0" applyFill="1" applyBorder="1"/>
    <xf numFmtId="0" fontId="7" fillId="0" borderId="0" xfId="0" applyFont="1" applyFill="1" applyBorder="1" applyAlignment="1">
      <alignment horizontal="left"/>
    </xf>
    <xf numFmtId="49" fontId="7" fillId="0" borderId="0" xfId="0" applyNumberFormat="1" applyFont="1" applyFill="1" applyBorder="1" applyAlignment="1">
      <alignment horizontal="left"/>
    </xf>
    <xf numFmtId="0" fontId="7" fillId="0" borderId="0" xfId="0" applyFont="1" applyFill="1"/>
    <xf numFmtId="0" fontId="25" fillId="0" borderId="0" xfId="0" applyFont="1" applyFill="1" applyBorder="1" applyAlignment="1">
      <alignment horizontal="center"/>
    </xf>
    <xf numFmtId="0" fontId="0" fillId="0" borderId="14" xfId="0" applyFill="1" applyBorder="1"/>
    <xf numFmtId="166" fontId="9" fillId="0" borderId="79" xfId="30" applyNumberFormat="1" applyFont="1" applyBorder="1" applyAlignment="1">
      <alignment wrapText="1"/>
    </xf>
    <xf numFmtId="166" fontId="9" fillId="0" borderId="11" xfId="30" applyNumberFormat="1" applyFont="1" applyBorder="1" applyAlignment="1">
      <alignment wrapText="1"/>
    </xf>
    <xf numFmtId="166" fontId="9" fillId="0" borderId="15" xfId="30" applyNumberFormat="1" applyFont="1" applyBorder="1" applyAlignment="1">
      <alignment wrapText="1"/>
    </xf>
    <xf numFmtId="165" fontId="9" fillId="0" borderId="15" xfId="47" applyNumberFormat="1" applyFont="1" applyBorder="1" applyAlignment="1">
      <alignment horizontal="right" wrapText="1"/>
    </xf>
    <xf numFmtId="0" fontId="12" fillId="0" borderId="11" xfId="0" applyFont="1" applyBorder="1" applyAlignment="1">
      <alignment horizontal="right"/>
    </xf>
    <xf numFmtId="0" fontId="12" fillId="0" borderId="76" xfId="0" applyFont="1" applyBorder="1"/>
    <xf numFmtId="0" fontId="12" fillId="0" borderId="43" xfId="0" applyFont="1" applyBorder="1"/>
    <xf numFmtId="0" fontId="26" fillId="0" borderId="0" xfId="0" applyFont="1" applyFill="1" applyBorder="1"/>
    <xf numFmtId="0" fontId="27" fillId="0" borderId="0" xfId="0" applyFont="1" applyFill="1" applyBorder="1"/>
    <xf numFmtId="0" fontId="22" fillId="0" borderId="11" xfId="0" applyFont="1" applyBorder="1" applyAlignment="1">
      <alignment horizontal="left" vertical="top" wrapText="1"/>
    </xf>
    <xf numFmtId="0" fontId="2" fillId="0" borderId="0" xfId="0" applyFont="1" applyAlignment="1" applyProtection="1">
      <alignment horizontal="centerContinuous"/>
      <protection locked="0"/>
    </xf>
    <xf numFmtId="0" fontId="0" fillId="0" borderId="0" xfId="0" applyProtection="1">
      <protection locked="0"/>
    </xf>
    <xf numFmtId="0" fontId="0" fillId="0" borderId="0" xfId="0" applyAlignment="1" applyProtection="1">
      <alignment horizontal="centerContinuous"/>
      <protection locked="0"/>
    </xf>
    <xf numFmtId="0" fontId="3" fillId="27" borderId="24" xfId="0" applyFont="1" applyFill="1" applyBorder="1" applyAlignment="1" applyProtection="1">
      <alignment horizontal="centerContinuous"/>
      <protection locked="0"/>
    </xf>
    <xf numFmtId="0" fontId="3" fillId="27" borderId="26" xfId="0" applyFont="1" applyFill="1" applyBorder="1" applyAlignment="1" applyProtection="1">
      <alignment horizontal="centerContinuous"/>
      <protection locked="0"/>
    </xf>
    <xf numFmtId="0" fontId="0" fillId="0" borderId="80" xfId="0" applyBorder="1" applyProtection="1">
      <protection locked="0"/>
    </xf>
    <xf numFmtId="0" fontId="0" fillId="0" borderId="0" xfId="0" applyBorder="1" applyProtection="1">
      <protection locked="0"/>
    </xf>
    <xf numFmtId="0" fontId="4" fillId="0" borderId="0" xfId="0" applyFont="1" applyProtection="1">
      <protection locked="0"/>
    </xf>
    <xf numFmtId="0" fontId="3" fillId="27" borderId="24" xfId="0" applyFont="1" applyFill="1" applyBorder="1" applyAlignment="1" applyProtection="1">
      <alignment horizontal="centerContinuous"/>
    </xf>
    <xf numFmtId="164" fontId="12" fillId="0" borderId="0" xfId="28" applyNumberFormat="1" applyFont="1" applyBorder="1"/>
    <xf numFmtId="0" fontId="28" fillId="0" borderId="11" xfId="0" applyFont="1" applyFill="1" applyBorder="1" applyAlignment="1">
      <alignment vertical="top" wrapText="1"/>
    </xf>
    <xf numFmtId="0" fontId="22" fillId="0" borderId="0" xfId="0" applyFont="1" applyAlignment="1">
      <alignment vertical="top" wrapText="1"/>
    </xf>
    <xf numFmtId="0" fontId="12" fillId="0" borderId="20" xfId="0" applyFont="1" applyBorder="1" applyAlignment="1">
      <alignment horizontal="center" wrapText="1"/>
    </xf>
    <xf numFmtId="0" fontId="29" fillId="0" borderId="11" xfId="0" applyFont="1" applyFill="1" applyBorder="1"/>
    <xf numFmtId="0" fontId="29" fillId="0" borderId="11" xfId="0" applyFont="1" applyFill="1" applyBorder="1" applyAlignment="1">
      <alignment vertical="top" wrapText="1"/>
    </xf>
    <xf numFmtId="0" fontId="2" fillId="0" borderId="11" xfId="43" applyFont="1" applyBorder="1" applyAlignment="1">
      <alignment horizontal="center"/>
    </xf>
    <xf numFmtId="0" fontId="1" fillId="0" borderId="0" xfId="43"/>
    <xf numFmtId="0" fontId="3" fillId="0" borderId="11" xfId="43" applyFont="1" applyBorder="1" applyAlignment="1">
      <alignment horizontal="center" wrapText="1"/>
    </xf>
    <xf numFmtId="0" fontId="2" fillId="0" borderId="15" xfId="43" applyFont="1" applyBorder="1" applyAlignment="1">
      <alignment horizontal="center" wrapText="1"/>
    </xf>
    <xf numFmtId="0" fontId="2" fillId="28" borderId="15" xfId="43" applyFont="1" applyFill="1" applyBorder="1" applyAlignment="1">
      <alignment horizontal="center" wrapText="1"/>
    </xf>
    <xf numFmtId="0" fontId="1" fillId="0" borderId="16" xfId="43" applyBorder="1" applyAlignment="1">
      <alignment horizontal="left"/>
    </xf>
    <xf numFmtId="168" fontId="1" fillId="0" borderId="62" xfId="28" applyNumberFormat="1" applyBorder="1" applyAlignment="1">
      <alignment horizontal="center"/>
    </xf>
    <xf numFmtId="0" fontId="1" fillId="0" borderId="16" xfId="43" applyBorder="1"/>
    <xf numFmtId="168" fontId="1" fillId="0" borderId="23" xfId="28" applyNumberFormat="1" applyBorder="1" applyAlignment="1">
      <alignment horizontal="center"/>
    </xf>
    <xf numFmtId="0" fontId="1" fillId="0" borderId="16" xfId="43" applyFont="1" applyBorder="1"/>
    <xf numFmtId="0" fontId="1" fillId="0" borderId="19" xfId="43" applyBorder="1" applyAlignment="1">
      <alignment horizontal="left"/>
    </xf>
    <xf numFmtId="0" fontId="1" fillId="0" borderId="19" xfId="43" applyBorder="1"/>
    <xf numFmtId="0" fontId="1" fillId="28" borderId="14" xfId="43" applyFill="1" applyBorder="1"/>
    <xf numFmtId="4" fontId="1" fillId="0" borderId="14" xfId="28" applyNumberFormat="1" applyBorder="1" applyAlignment="1">
      <alignment horizontal="center"/>
    </xf>
    <xf numFmtId="167" fontId="3" fillId="0" borderId="11" xfId="43" applyNumberFormat="1" applyFont="1" applyBorder="1" applyAlignment="1">
      <alignment horizontal="left"/>
    </xf>
    <xf numFmtId="0" fontId="3" fillId="0" borderId="11" xfId="43" applyFont="1" applyBorder="1"/>
    <xf numFmtId="0" fontId="11" fillId="0" borderId="21" xfId="43" applyFont="1" applyBorder="1"/>
    <xf numFmtId="0" fontId="1" fillId="0" borderId="21" xfId="43" applyBorder="1"/>
    <xf numFmtId="0" fontId="1" fillId="0" borderId="21" xfId="43" applyBorder="1" applyAlignment="1">
      <alignment horizontal="center"/>
    </xf>
    <xf numFmtId="0" fontId="1" fillId="0" borderId="20" xfId="43" applyBorder="1"/>
    <xf numFmtId="0" fontId="1" fillId="0" borderId="20" xfId="43" applyBorder="1" applyAlignment="1">
      <alignment horizontal="center"/>
    </xf>
    <xf numFmtId="0" fontId="1" fillId="0" borderId="30" xfId="43" applyBorder="1"/>
    <xf numFmtId="0" fontId="2" fillId="0" borderId="11" xfId="43" applyFont="1" applyBorder="1"/>
    <xf numFmtId="0" fontId="1" fillId="0" borderId="11" xfId="43" applyBorder="1"/>
    <xf numFmtId="0" fontId="2" fillId="0" borderId="36" xfId="43" applyFont="1" applyBorder="1"/>
    <xf numFmtId="0" fontId="1" fillId="0" borderId="0" xfId="43" applyBorder="1"/>
    <xf numFmtId="0" fontId="1" fillId="0" borderId="25" xfId="43" applyBorder="1"/>
    <xf numFmtId="41" fontId="1" fillId="0" borderId="18" xfId="43" applyNumberFormat="1" applyBorder="1" applyAlignment="1"/>
    <xf numFmtId="41" fontId="1" fillId="0" borderId="0" xfId="43" applyNumberFormat="1" applyAlignment="1"/>
    <xf numFmtId="0" fontId="22" fillId="27" borderId="24" xfId="43" applyFont="1" applyFill="1" applyBorder="1" applyAlignment="1">
      <alignment horizontal="centerContinuous"/>
    </xf>
    <xf numFmtId="41" fontId="22" fillId="27" borderId="15" xfId="43" applyNumberFormat="1" applyFont="1" applyFill="1" applyBorder="1" applyAlignment="1">
      <alignment horizontal="centerContinuous"/>
    </xf>
    <xf numFmtId="0" fontId="3" fillId="0" borderId="15" xfId="43" applyFont="1" applyBorder="1" applyAlignment="1">
      <alignment horizontal="center" wrapText="1"/>
    </xf>
    <xf numFmtId="0" fontId="1" fillId="28" borderId="0" xfId="43" applyFill="1"/>
    <xf numFmtId="0" fontId="3" fillId="0" borderId="11" xfId="43" applyFont="1" applyFill="1" applyBorder="1" applyAlignment="1">
      <alignment horizontal="center" wrapText="1"/>
    </xf>
    <xf numFmtId="0" fontId="3" fillId="0" borderId="15" xfId="43" applyFont="1" applyFill="1" applyBorder="1" applyAlignment="1">
      <alignment horizontal="center" wrapText="1"/>
    </xf>
    <xf numFmtId="0" fontId="12" fillId="0" borderId="0" xfId="43" applyFont="1"/>
    <xf numFmtId="0" fontId="12" fillId="28" borderId="0" xfId="43" applyFont="1" applyFill="1"/>
    <xf numFmtId="0" fontId="33" fillId="0" borderId="31" xfId="43" applyFont="1" applyBorder="1" applyAlignment="1">
      <alignment horizontal="centerContinuous"/>
    </xf>
    <xf numFmtId="0" fontId="34" fillId="0" borderId="24" xfId="43" applyFont="1" applyBorder="1" applyAlignment="1">
      <alignment horizontal="centerContinuous"/>
    </xf>
    <xf numFmtId="41" fontId="32" fillId="0" borderId="15" xfId="30" applyNumberFormat="1" applyFont="1" applyBorder="1" applyAlignment="1">
      <alignment horizontal="centerContinuous"/>
    </xf>
    <xf numFmtId="0" fontId="25" fillId="0" borderId="0" xfId="0" applyFont="1" applyFill="1" applyBorder="1"/>
    <xf numFmtId="0" fontId="12" fillId="0" borderId="44" xfId="41" applyFont="1" applyBorder="1"/>
    <xf numFmtId="0" fontId="1" fillId="0" borderId="81" xfId="41" applyBorder="1"/>
    <xf numFmtId="0" fontId="1" fillId="0" borderId="0" xfId="41"/>
    <xf numFmtId="0" fontId="1" fillId="0" borderId="82" xfId="41" applyBorder="1"/>
    <xf numFmtId="0" fontId="1" fillId="0" borderId="50" xfId="41" applyBorder="1"/>
    <xf numFmtId="0" fontId="1" fillId="0" borderId="83" xfId="41" applyBorder="1"/>
    <xf numFmtId="0" fontId="12" fillId="0" borderId="84" xfId="41" applyFont="1" applyBorder="1"/>
    <xf numFmtId="0" fontId="12" fillId="0" borderId="84" xfId="41" applyFont="1" applyBorder="1" applyAlignment="1">
      <alignment horizontal="center" wrapText="1"/>
    </xf>
    <xf numFmtId="0" fontId="12" fillId="0" borderId="85" xfId="41" applyFont="1" applyBorder="1" applyAlignment="1">
      <alignment wrapText="1"/>
    </xf>
    <xf numFmtId="41" fontId="12" fillId="24" borderId="85" xfId="41" applyNumberFormat="1" applyFont="1" applyFill="1" applyBorder="1" applyAlignment="1">
      <alignment horizontal="center" wrapText="1"/>
    </xf>
    <xf numFmtId="0" fontId="12" fillId="24" borderId="85" xfId="41" applyFont="1" applyFill="1" applyBorder="1" applyAlignment="1">
      <alignment horizontal="center" wrapText="1"/>
    </xf>
    <xf numFmtId="0" fontId="1" fillId="29" borderId="86" xfId="41" applyFill="1" applyBorder="1" applyAlignment="1">
      <alignment horizontal="left"/>
    </xf>
    <xf numFmtId="41" fontId="1" fillId="0" borderId="70" xfId="41" applyNumberFormat="1" applyBorder="1"/>
    <xf numFmtId="41" fontId="1" fillId="0" borderId="70" xfId="41" applyNumberFormat="1" applyFill="1" applyBorder="1"/>
    <xf numFmtId="0" fontId="6" fillId="0" borderId="70" xfId="41" applyFont="1" applyBorder="1"/>
    <xf numFmtId="0" fontId="1" fillId="0" borderId="69" xfId="41" applyBorder="1"/>
    <xf numFmtId="41" fontId="1" fillId="0" borderId="69" xfId="41" applyNumberFormat="1" applyBorder="1"/>
    <xf numFmtId="0" fontId="6" fillId="0" borderId="69" xfId="41" applyFont="1" applyBorder="1"/>
    <xf numFmtId="0" fontId="7" fillId="0" borderId="69" xfId="41" applyFont="1" applyBorder="1"/>
    <xf numFmtId="0" fontId="1" fillId="0" borderId="69" xfId="41" applyFill="1" applyBorder="1"/>
    <xf numFmtId="41" fontId="1" fillId="0" borderId="69" xfId="41" applyNumberFormat="1" applyFill="1" applyBorder="1"/>
    <xf numFmtId="0" fontId="1" fillId="0" borderId="69" xfId="41" applyFill="1" applyBorder="1" applyAlignment="1">
      <alignment wrapText="1"/>
    </xf>
    <xf numFmtId="41" fontId="1" fillId="0" borderId="86" xfId="41" applyNumberFormat="1" applyBorder="1"/>
    <xf numFmtId="0" fontId="6" fillId="0" borderId="75" xfId="41" applyFont="1" applyBorder="1"/>
    <xf numFmtId="41" fontId="12" fillId="0" borderId="85" xfId="41" applyNumberFormat="1" applyFont="1" applyBorder="1"/>
    <xf numFmtId="0" fontId="6" fillId="0" borderId="85" xfId="41" applyFont="1" applyBorder="1"/>
    <xf numFmtId="0" fontId="12" fillId="0" borderId="70" xfId="41" applyFont="1" applyBorder="1"/>
    <xf numFmtId="41" fontId="1" fillId="24" borderId="70" xfId="41" applyNumberFormat="1" applyFill="1" applyBorder="1"/>
    <xf numFmtId="49" fontId="6" fillId="0" borderId="70" xfId="41" applyNumberFormat="1" applyFont="1" applyBorder="1"/>
    <xf numFmtId="0" fontId="1" fillId="0" borderId="70" xfId="41" applyBorder="1"/>
    <xf numFmtId="41" fontId="1" fillId="0" borderId="42" xfId="30" applyNumberFormat="1" applyBorder="1"/>
    <xf numFmtId="49" fontId="6" fillId="0" borderId="69" xfId="30" applyNumberFormat="1" applyFont="1" applyBorder="1"/>
    <xf numFmtId="41" fontId="1" fillId="0" borderId="42" xfId="41" applyNumberFormat="1" applyBorder="1"/>
    <xf numFmtId="49" fontId="6" fillId="0" borderId="69" xfId="41" applyNumberFormat="1" applyFont="1" applyBorder="1"/>
    <xf numFmtId="0" fontId="7" fillId="0" borderId="75" xfId="41" applyFont="1" applyFill="1" applyBorder="1"/>
    <xf numFmtId="41" fontId="1" fillId="0" borderId="44" xfId="41" applyNumberFormat="1" applyBorder="1"/>
    <xf numFmtId="49" fontId="6" fillId="0" borderId="75" xfId="41" applyNumberFormat="1" applyFont="1" applyBorder="1"/>
    <xf numFmtId="0" fontId="12" fillId="28" borderId="85" xfId="41" applyFont="1" applyFill="1" applyBorder="1"/>
    <xf numFmtId="41" fontId="12" fillId="28" borderId="57" xfId="41" applyNumberFormat="1" applyFont="1" applyFill="1" applyBorder="1"/>
    <xf numFmtId="0" fontId="6" fillId="28" borderId="85" xfId="41" applyFont="1" applyFill="1" applyBorder="1"/>
    <xf numFmtId="0" fontId="12" fillId="0" borderId="86" xfId="41" applyFont="1" applyFill="1" applyBorder="1"/>
    <xf numFmtId="41" fontId="12" fillId="0" borderId="82" xfId="41" applyNumberFormat="1" applyFont="1" applyBorder="1"/>
    <xf numFmtId="49" fontId="6" fillId="0" borderId="86" xfId="41" applyNumberFormat="1" applyFont="1" applyBorder="1"/>
    <xf numFmtId="41" fontId="12" fillId="28" borderId="85" xfId="41" applyNumberFormat="1" applyFont="1" applyFill="1" applyBorder="1"/>
    <xf numFmtId="41" fontId="1" fillId="24" borderId="87" xfId="41" applyNumberFormat="1" applyFill="1" applyBorder="1"/>
    <xf numFmtId="41" fontId="1" fillId="0" borderId="87" xfId="41" applyNumberFormat="1" applyBorder="1"/>
    <xf numFmtId="41" fontId="1" fillId="0" borderId="87" xfId="41" applyNumberFormat="1" applyFill="1" applyBorder="1"/>
    <xf numFmtId="0" fontId="1" fillId="0" borderId="70" xfId="41" applyBorder="1" applyAlignment="1">
      <alignment wrapText="1"/>
    </xf>
    <xf numFmtId="0" fontId="1" fillId="0" borderId="69" xfId="41" applyBorder="1" applyAlignment="1">
      <alignment wrapText="1"/>
    </xf>
    <xf numFmtId="41" fontId="1" fillId="0" borderId="82" xfId="41" applyNumberFormat="1" applyBorder="1"/>
    <xf numFmtId="0" fontId="1" fillId="0" borderId="86" xfId="41" applyBorder="1" applyAlignment="1">
      <alignment wrapText="1"/>
    </xf>
    <xf numFmtId="0" fontId="6" fillId="0" borderId="86" xfId="41" applyFont="1" applyBorder="1"/>
    <xf numFmtId="0" fontId="12" fillId="0" borderId="86" xfId="41" applyFont="1" applyBorder="1" applyAlignment="1">
      <alignment wrapText="1"/>
    </xf>
    <xf numFmtId="41" fontId="1" fillId="24" borderId="82" xfId="41" applyNumberFormat="1" applyFill="1" applyBorder="1"/>
    <xf numFmtId="41" fontId="1" fillId="0" borderId="42" xfId="41" applyNumberFormat="1" applyFill="1" applyBorder="1"/>
    <xf numFmtId="41" fontId="1" fillId="28" borderId="57" xfId="41" applyNumberFormat="1" applyFill="1" applyBorder="1"/>
    <xf numFmtId="0" fontId="12" fillId="0" borderId="86" xfId="41" applyFont="1" applyFill="1" applyBorder="1" applyAlignment="1">
      <alignment wrapText="1"/>
    </xf>
    <xf numFmtId="0" fontId="6" fillId="0" borderId="85" xfId="41" applyFont="1" applyFill="1" applyBorder="1"/>
    <xf numFmtId="0" fontId="12" fillId="0" borderId="57" xfId="41" applyFont="1" applyBorder="1"/>
    <xf numFmtId="0" fontId="1" fillId="0" borderId="20" xfId="41" applyBorder="1" applyAlignment="1">
      <alignment wrapText="1"/>
    </xf>
    <xf numFmtId="0" fontId="6" fillId="0" borderId="88" xfId="41" applyFont="1" applyBorder="1"/>
    <xf numFmtId="0" fontId="12" fillId="0" borderId="89" xfId="41" applyFont="1" applyBorder="1"/>
    <xf numFmtId="0" fontId="1" fillId="0" borderId="90" xfId="41" applyBorder="1"/>
    <xf numFmtId="0" fontId="6" fillId="0" borderId="59" xfId="41" applyFont="1" applyBorder="1"/>
    <xf numFmtId="49" fontId="1" fillId="0" borderId="43" xfId="41" applyNumberFormat="1" applyBorder="1" applyAlignment="1">
      <alignment horizontal="left"/>
    </xf>
    <xf numFmtId="0" fontId="6" fillId="0" borderId="60" xfId="41" applyFont="1" applyBorder="1"/>
    <xf numFmtId="0" fontId="1" fillId="0" borderId="51" xfId="41" applyBorder="1"/>
    <xf numFmtId="49" fontId="1" fillId="0" borderId="21" xfId="41" applyNumberFormat="1" applyBorder="1" applyAlignment="1">
      <alignment horizontal="left"/>
    </xf>
    <xf numFmtId="41" fontId="1" fillId="0" borderId="90" xfId="41" applyNumberFormat="1" applyBorder="1" applyAlignment="1">
      <alignment horizontal="centerContinuous"/>
    </xf>
    <xf numFmtId="41" fontId="1" fillId="0" borderId="90" xfId="41" applyNumberFormat="1" applyBorder="1"/>
    <xf numFmtId="41" fontId="1" fillId="0" borderId="91" xfId="41" applyNumberFormat="1" applyBorder="1"/>
    <xf numFmtId="49" fontId="6" fillId="0" borderId="92" xfId="41" applyNumberFormat="1" applyFont="1" applyBorder="1"/>
    <xf numFmtId="0" fontId="1" fillId="0" borderId="93" xfId="41" applyBorder="1"/>
    <xf numFmtId="0" fontId="1" fillId="0" borderId="59" xfId="41" applyBorder="1"/>
    <xf numFmtId="0" fontId="1" fillId="0" borderId="76" xfId="41" applyBorder="1" applyAlignment="1">
      <alignment horizontal="left"/>
    </xf>
    <xf numFmtId="41" fontId="1" fillId="0" borderId="70" xfId="30" applyNumberFormat="1" applyBorder="1"/>
    <xf numFmtId="49" fontId="6" fillId="0" borderId="71" xfId="30" applyNumberFormat="1" applyFont="1" applyBorder="1"/>
    <xf numFmtId="0" fontId="1" fillId="0" borderId="43" xfId="41" applyBorder="1" applyAlignment="1">
      <alignment horizontal="left"/>
    </xf>
    <xf numFmtId="49" fontId="6" fillId="0" borderId="60" xfId="41" applyNumberFormat="1" applyFont="1" applyBorder="1"/>
    <xf numFmtId="0" fontId="1" fillId="0" borderId="87" xfId="41" applyBorder="1"/>
    <xf numFmtId="0" fontId="1" fillId="0" borderId="94" xfId="41" applyBorder="1"/>
    <xf numFmtId="0" fontId="36" fillId="25" borderId="93" xfId="41" applyFont="1" applyFill="1" applyBorder="1"/>
    <xf numFmtId="41" fontId="36" fillId="25" borderId="93" xfId="41" applyNumberFormat="1" applyFont="1" applyFill="1" applyBorder="1" applyAlignment="1">
      <alignment horizontal="center" wrapText="1"/>
    </xf>
    <xf numFmtId="41" fontId="36" fillId="25" borderId="70" xfId="41" applyNumberFormat="1" applyFont="1" applyFill="1" applyBorder="1"/>
    <xf numFmtId="0" fontId="12" fillId="25" borderId="93" xfId="41" applyFont="1" applyFill="1" applyBorder="1" applyAlignment="1">
      <alignment horizontal="center" wrapText="1"/>
    </xf>
    <xf numFmtId="0" fontId="36" fillId="25" borderId="86" xfId="41" applyFont="1" applyFill="1" applyBorder="1"/>
    <xf numFmtId="41" fontId="36" fillId="25" borderId="86" xfId="41" applyNumberFormat="1" applyFont="1" applyFill="1" applyBorder="1" applyAlignment="1">
      <alignment horizontal="center" wrapText="1"/>
    </xf>
    <xf numFmtId="0" fontId="35" fillId="25" borderId="86" xfId="41" applyFont="1" applyFill="1" applyBorder="1" applyAlignment="1">
      <alignment horizontal="center" wrapText="1"/>
    </xf>
    <xf numFmtId="49" fontId="6" fillId="0" borderId="69" xfId="41" applyNumberFormat="1" applyFont="1" applyFill="1" applyBorder="1"/>
    <xf numFmtId="0" fontId="12" fillId="28" borderId="85" xfId="41" applyFont="1" applyFill="1" applyBorder="1" applyAlignment="1">
      <alignment wrapText="1"/>
    </xf>
    <xf numFmtId="41" fontId="12" fillId="0" borderId="86" xfId="41" applyNumberFormat="1" applyFont="1" applyFill="1" applyBorder="1"/>
    <xf numFmtId="0" fontId="12" fillId="30" borderId="95" xfId="41" applyFont="1" applyFill="1" applyBorder="1" applyAlignment="1">
      <alignment horizontal="center" wrapText="1"/>
    </xf>
    <xf numFmtId="0" fontId="12" fillId="30" borderId="93" xfId="41" applyFont="1" applyFill="1" applyBorder="1" applyAlignment="1">
      <alignment horizontal="center" wrapText="1"/>
    </xf>
    <xf numFmtId="41" fontId="1" fillId="0" borderId="31" xfId="41" applyNumberFormat="1" applyBorder="1"/>
    <xf numFmtId="41" fontId="1" fillId="0" borderId="15" xfId="41" applyNumberFormat="1" applyBorder="1"/>
    <xf numFmtId="0" fontId="1" fillId="0" borderId="0" xfId="41" applyAlignment="1">
      <alignment horizontal="centerContinuous"/>
    </xf>
    <xf numFmtId="0" fontId="1" fillId="0" borderId="15" xfId="41" applyBorder="1" applyAlignment="1">
      <alignment horizontal="centerContinuous"/>
    </xf>
    <xf numFmtId="0" fontId="1" fillId="0" borderId="31" xfId="41" applyFont="1" applyBorder="1" applyAlignment="1">
      <alignment horizontal="center"/>
    </xf>
    <xf numFmtId="0" fontId="1" fillId="0" borderId="15" xfId="41" applyFont="1" applyBorder="1" applyAlignment="1">
      <alignment horizontal="center"/>
    </xf>
    <xf numFmtId="0" fontId="12" fillId="0" borderId="31" xfId="41" applyFont="1" applyBorder="1" applyAlignment="1">
      <alignment horizontal="centerContinuous"/>
    </xf>
    <xf numFmtId="0" fontId="2" fillId="0" borderId="0" xfId="43" applyFont="1" applyAlignment="1">
      <alignment horizontal="centerContinuous"/>
    </xf>
    <xf numFmtId="0" fontId="2" fillId="27" borderId="31" xfId="43" applyFont="1" applyFill="1" applyBorder="1" applyAlignment="1">
      <alignment horizontal="centerContinuous"/>
    </xf>
    <xf numFmtId="0" fontId="2" fillId="27" borderId="24" xfId="43" applyFont="1" applyFill="1" applyBorder="1" applyAlignment="1">
      <alignment horizontal="centerContinuous"/>
    </xf>
    <xf numFmtId="0" fontId="1" fillId="27" borderId="24" xfId="43" applyFill="1" applyBorder="1" applyAlignment="1">
      <alignment horizontal="centerContinuous"/>
    </xf>
    <xf numFmtId="0" fontId="1" fillId="27" borderId="15" xfId="43" applyFill="1" applyBorder="1" applyAlignment="1">
      <alignment horizontal="centerContinuous"/>
    </xf>
    <xf numFmtId="0" fontId="3" fillId="0" borderId="10" xfId="43" applyFont="1" applyBorder="1" applyAlignment="1">
      <alignment horizontal="center"/>
    </xf>
    <xf numFmtId="0" fontId="9" fillId="0" borderId="10" xfId="43" applyFont="1" applyBorder="1" applyAlignment="1"/>
    <xf numFmtId="165" fontId="9" fillId="0" borderId="11" xfId="47" applyNumberFormat="1" applyFont="1" applyBorder="1" applyAlignment="1">
      <alignment horizontal="right" wrapText="1"/>
    </xf>
    <xf numFmtId="0" fontId="1" fillId="0" borderId="10" xfId="43" applyBorder="1"/>
    <xf numFmtId="0" fontId="2" fillId="0" borderId="96" xfId="43" applyFont="1" applyBorder="1" applyAlignment="1"/>
    <xf numFmtId="0" fontId="9" fillId="0" borderId="97" xfId="43" applyFont="1" applyBorder="1" applyAlignment="1"/>
    <xf numFmtId="166" fontId="9" fillId="0" borderId="17" xfId="30" applyNumberFormat="1" applyFont="1" applyBorder="1" applyAlignment="1">
      <alignment wrapText="1"/>
    </xf>
    <xf numFmtId="165" fontId="9" fillId="0" borderId="18" xfId="47" applyNumberFormat="1" applyFont="1" applyBorder="1" applyAlignment="1">
      <alignment horizontal="right" wrapText="1"/>
    </xf>
    <xf numFmtId="0" fontId="3" fillId="0" borderId="96" xfId="43" applyFont="1" applyBorder="1"/>
    <xf numFmtId="0" fontId="9" fillId="0" borderId="0" xfId="43" applyFont="1" applyFill="1" applyBorder="1" applyAlignment="1"/>
    <xf numFmtId="0" fontId="9" fillId="0" borderId="10" xfId="43" applyFont="1" applyFill="1" applyBorder="1" applyAlignment="1">
      <alignment wrapText="1"/>
    </xf>
    <xf numFmtId="0" fontId="9" fillId="31" borderId="31" xfId="43" applyFont="1" applyFill="1" applyBorder="1" applyAlignment="1">
      <alignment wrapText="1"/>
    </xf>
    <xf numFmtId="166" fontId="9" fillId="31" borderId="79" xfId="30" applyNumberFormat="1" applyFont="1" applyFill="1" applyBorder="1" applyAlignment="1">
      <alignment wrapText="1"/>
    </xf>
    <xf numFmtId="166" fontId="9" fillId="31" borderId="11" xfId="30" applyNumberFormat="1" applyFont="1" applyFill="1" applyBorder="1" applyAlignment="1">
      <alignment wrapText="1"/>
    </xf>
    <xf numFmtId="166" fontId="9" fillId="31" borderId="15" xfId="30" applyNumberFormat="1" applyFont="1" applyFill="1" applyBorder="1" applyAlignment="1">
      <alignment wrapText="1"/>
    </xf>
    <xf numFmtId="165" fontId="9" fillId="31" borderId="15" xfId="47" applyNumberFormat="1" applyFont="1" applyFill="1" applyBorder="1" applyAlignment="1">
      <alignment horizontal="right" wrapText="1"/>
    </xf>
    <xf numFmtId="0" fontId="1" fillId="0" borderId="0" xfId="43" applyBorder="1" applyAlignment="1">
      <alignment vertical="top" wrapText="1"/>
    </xf>
    <xf numFmtId="0" fontId="1" fillId="28" borderId="27" xfId="43" applyFont="1" applyFill="1" applyBorder="1"/>
    <xf numFmtId="42" fontId="1" fillId="28" borderId="21" xfId="43" applyNumberFormat="1" applyFill="1" applyBorder="1"/>
    <xf numFmtId="0" fontId="1" fillId="28" borderId="36" xfId="43" applyFont="1" applyFill="1" applyBorder="1"/>
    <xf numFmtId="0" fontId="1" fillId="28" borderId="25" xfId="43" applyFont="1" applyFill="1" applyBorder="1"/>
    <xf numFmtId="10" fontId="1" fillId="28" borderId="24" xfId="43" applyNumberFormat="1" applyFill="1" applyBorder="1"/>
    <xf numFmtId="0" fontId="12" fillId="0" borderId="0" xfId="0" applyFont="1" applyAlignment="1">
      <alignment horizontal="center"/>
    </xf>
    <xf numFmtId="0" fontId="20" fillId="0" borderId="0" xfId="0" applyFont="1" applyAlignment="1">
      <alignment horizontal="center"/>
    </xf>
    <xf numFmtId="49" fontId="12" fillId="0" borderId="14" xfId="41" applyNumberFormat="1" applyFont="1" applyBorder="1" applyAlignment="1"/>
    <xf numFmtId="0" fontId="12" fillId="0" borderId="24" xfId="41" applyFont="1" applyBorder="1"/>
    <xf numFmtId="49" fontId="1" fillId="0" borderId="24" xfId="41" applyNumberFormat="1" applyBorder="1" applyAlignment="1"/>
    <xf numFmtId="0" fontId="1" fillId="0" borderId="24" xfId="41" applyBorder="1"/>
    <xf numFmtId="0" fontId="1" fillId="0" borderId="15" xfId="41" applyBorder="1"/>
    <xf numFmtId="0" fontId="1" fillId="0" borderId="0" xfId="41" applyBorder="1"/>
    <xf numFmtId="0" fontId="1" fillId="0" borderId="33" xfId="41" applyBorder="1"/>
    <xf numFmtId="0" fontId="1" fillId="0" borderId="20" xfId="41" applyBorder="1"/>
    <xf numFmtId="0" fontId="12" fillId="0" borderId="20" xfId="41" applyFont="1" applyBorder="1"/>
    <xf numFmtId="0" fontId="12" fillId="0" borderId="0" xfId="41" applyFont="1" applyBorder="1"/>
    <xf numFmtId="0" fontId="1" fillId="0" borderId="21" xfId="41" applyBorder="1"/>
    <xf numFmtId="0" fontId="1" fillId="0" borderId="34" xfId="41" applyBorder="1"/>
    <xf numFmtId="0" fontId="12" fillId="0" borderId="27" xfId="41" applyFont="1" applyBorder="1"/>
    <xf numFmtId="0" fontId="12" fillId="0" borderId="21" xfId="41" applyFont="1" applyBorder="1"/>
    <xf numFmtId="0" fontId="12" fillId="0" borderId="48" xfId="41" applyFont="1" applyBorder="1" applyAlignment="1">
      <alignment horizontal="centerContinuous" wrapText="1"/>
    </xf>
    <xf numFmtId="0" fontId="12" fillId="0" borderId="67" xfId="41" applyFont="1" applyFill="1" applyBorder="1" applyAlignment="1">
      <alignment horizontal="centerContinuous"/>
    </xf>
    <xf numFmtId="0" fontId="1" fillId="0" borderId="35" xfId="41" applyBorder="1" applyAlignment="1">
      <alignment horizontal="center"/>
    </xf>
    <xf numFmtId="0" fontId="12" fillId="0" borderId="36" xfId="41" applyFont="1" applyBorder="1"/>
    <xf numFmtId="0" fontId="7" fillId="0" borderId="23" xfId="41" applyFont="1" applyBorder="1"/>
    <xf numFmtId="3" fontId="1" fillId="24" borderId="76" xfId="41" applyNumberFormat="1" applyFill="1" applyBorder="1" applyAlignment="1">
      <alignment horizontal="center"/>
    </xf>
    <xf numFmtId="0" fontId="1" fillId="0" borderId="35" xfId="41" applyBorder="1"/>
    <xf numFmtId="0" fontId="7" fillId="0" borderId="51" xfId="41" applyFont="1" applyBorder="1" applyAlignment="1">
      <alignment horizontal="left"/>
    </xf>
    <xf numFmtId="0" fontId="7" fillId="0" borderId="51" xfId="41" applyFont="1" applyFill="1" applyBorder="1" applyAlignment="1"/>
    <xf numFmtId="0" fontId="1" fillId="24" borderId="98" xfId="41" applyFill="1" applyBorder="1"/>
    <xf numFmtId="0" fontId="1" fillId="0" borderId="88" xfId="41" applyBorder="1"/>
    <xf numFmtId="3" fontId="1" fillId="24" borderId="98" xfId="41" applyNumberFormat="1" applyFill="1" applyBorder="1"/>
    <xf numFmtId="41" fontId="1" fillId="0" borderId="88" xfId="41" applyNumberFormat="1" applyBorder="1"/>
    <xf numFmtId="0" fontId="1" fillId="24" borderId="49" xfId="41" applyFill="1" applyBorder="1"/>
    <xf numFmtId="41" fontId="1" fillId="0" borderId="66" xfId="41" applyNumberFormat="1" applyBorder="1"/>
    <xf numFmtId="42" fontId="12" fillId="24" borderId="48" xfId="41" applyNumberFormat="1" applyFont="1" applyFill="1" applyBorder="1"/>
    <xf numFmtId="42" fontId="1" fillId="0" borderId="35" xfId="41" applyNumberFormat="1" applyBorder="1"/>
    <xf numFmtId="0" fontId="1" fillId="0" borderId="25" xfId="41" applyBorder="1"/>
    <xf numFmtId="3" fontId="1" fillId="0" borderId="20" xfId="41" applyNumberFormat="1" applyBorder="1"/>
    <xf numFmtId="3" fontId="1" fillId="0" borderId="18" xfId="41" applyNumberFormat="1" applyBorder="1"/>
    <xf numFmtId="42" fontId="1" fillId="0" borderId="25" xfId="41" applyNumberFormat="1" applyBorder="1"/>
    <xf numFmtId="42" fontId="1" fillId="0" borderId="20" xfId="41" applyNumberFormat="1" applyBorder="1"/>
    <xf numFmtId="3" fontId="1" fillId="0" borderId="0" xfId="41" applyNumberFormat="1" applyAlignment="1">
      <alignment horizontal="centerContinuous"/>
    </xf>
    <xf numFmtId="0" fontId="12" fillId="0" borderId="31" xfId="41" applyFont="1" applyBorder="1" applyAlignment="1">
      <alignment horizontal="centerContinuous" wrapText="1"/>
    </xf>
    <xf numFmtId="0" fontId="12" fillId="0" borderId="33" xfId="41" applyFont="1" applyBorder="1"/>
    <xf numFmtId="49" fontId="12" fillId="0" borderId="31" xfId="41" applyNumberFormat="1" applyFont="1" applyBorder="1" applyAlignment="1">
      <alignment wrapText="1"/>
    </xf>
    <xf numFmtId="0" fontId="12" fillId="0" borderId="24" xfId="41" applyFont="1" applyBorder="1" applyAlignment="1">
      <alignment wrapText="1"/>
    </xf>
    <xf numFmtId="3" fontId="12" fillId="0" borderId="48" xfId="41" applyNumberFormat="1" applyFont="1" applyBorder="1" applyAlignment="1">
      <alignment horizontal="center" wrapText="1"/>
    </xf>
    <xf numFmtId="3" fontId="12" fillId="0" borderId="67" xfId="41" applyNumberFormat="1" applyFont="1" applyBorder="1" applyAlignment="1">
      <alignment horizontal="centerContinuous" wrapText="1"/>
    </xf>
    <xf numFmtId="0" fontId="12" fillId="0" borderId="35" xfId="41" applyFont="1" applyBorder="1" applyAlignment="1">
      <alignment horizontal="center" wrapText="1"/>
    </xf>
    <xf numFmtId="49" fontId="12" fillId="0" borderId="36" xfId="41" applyNumberFormat="1" applyFont="1" applyBorder="1" applyAlignment="1">
      <alignment wrapText="1"/>
    </xf>
    <xf numFmtId="0" fontId="1" fillId="0" borderId="36" xfId="41" applyBorder="1"/>
    <xf numFmtId="0" fontId="1" fillId="0" borderId="37" xfId="41" applyFont="1" applyBorder="1"/>
    <xf numFmtId="3" fontId="1" fillId="0" borderId="39" xfId="41" applyNumberFormat="1" applyFill="1" applyBorder="1" applyAlignment="1">
      <alignment horizontal="center"/>
    </xf>
    <xf numFmtId="3" fontId="7" fillId="0" borderId="71" xfId="41" applyNumberFormat="1" applyFont="1" applyBorder="1"/>
    <xf numFmtId="41" fontId="1" fillId="0" borderId="35" xfId="41" applyNumberFormat="1" applyBorder="1"/>
    <xf numFmtId="0" fontId="1" fillId="0" borderId="40" xfId="41" applyFont="1" applyBorder="1"/>
    <xf numFmtId="3" fontId="1" fillId="0" borderId="76" xfId="41" applyNumberFormat="1" applyFill="1" applyBorder="1" applyAlignment="1">
      <alignment horizontal="center"/>
    </xf>
    <xf numFmtId="3" fontId="1" fillId="0" borderId="43" xfId="41" applyNumberFormat="1" applyFill="1" applyBorder="1" applyAlignment="1">
      <alignment horizontal="center"/>
    </xf>
    <xf numFmtId="3" fontId="7" fillId="0" borderId="60" xfId="41" applyNumberFormat="1" applyFont="1" applyBorder="1"/>
    <xf numFmtId="0" fontId="1" fillId="0" borderId="45" xfId="41" applyBorder="1"/>
    <xf numFmtId="3" fontId="1" fillId="0" borderId="99" xfId="41" applyNumberFormat="1" applyFill="1" applyBorder="1" applyAlignment="1">
      <alignment horizontal="center"/>
    </xf>
    <xf numFmtId="0" fontId="12" fillId="30" borderId="24" xfId="41" applyFont="1" applyFill="1" applyBorder="1"/>
    <xf numFmtId="41" fontId="12" fillId="0" borderId="67" xfId="41" applyNumberFormat="1" applyFont="1" applyBorder="1"/>
    <xf numFmtId="0" fontId="7" fillId="0" borderId="98" xfId="41" applyFont="1" applyFill="1" applyBorder="1"/>
    <xf numFmtId="164" fontId="7" fillId="0" borderId="88" xfId="28" applyNumberFormat="1" applyFont="1" applyFill="1" applyBorder="1"/>
    <xf numFmtId="3" fontId="7" fillId="0" borderId="98" xfId="41" applyNumberFormat="1" applyFont="1" applyFill="1" applyBorder="1"/>
    <xf numFmtId="41" fontId="7" fillId="0" borderId="88" xfId="41" applyNumberFormat="1" applyFont="1" applyFill="1" applyBorder="1"/>
    <xf numFmtId="0" fontId="7" fillId="0" borderId="47" xfId="41" applyFont="1" applyFill="1" applyBorder="1"/>
    <xf numFmtId="41" fontId="7" fillId="0" borderId="46" xfId="41" applyNumberFormat="1" applyFont="1" applyFill="1" applyBorder="1"/>
    <xf numFmtId="0" fontId="1" fillId="0" borderId="46" xfId="41" applyBorder="1"/>
    <xf numFmtId="0" fontId="1" fillId="0" borderId="50" xfId="41" applyFont="1" applyBorder="1"/>
    <xf numFmtId="0" fontId="1" fillId="0" borderId="40" xfId="41" applyBorder="1"/>
    <xf numFmtId="0" fontId="7" fillId="0" borderId="43" xfId="41" applyFont="1" applyFill="1" applyBorder="1"/>
    <xf numFmtId="164" fontId="7" fillId="0" borderId="60" xfId="28" applyNumberFormat="1" applyFont="1" applyFill="1" applyBorder="1"/>
    <xf numFmtId="41" fontId="7" fillId="0" borderId="60" xfId="41" applyNumberFormat="1" applyFont="1" applyFill="1" applyBorder="1"/>
    <xf numFmtId="43" fontId="7" fillId="0" borderId="43" xfId="28" applyFont="1" applyFill="1" applyBorder="1"/>
    <xf numFmtId="3" fontId="1" fillId="0" borderId="60" xfId="41" applyNumberFormat="1" applyBorder="1"/>
    <xf numFmtId="3" fontId="12" fillId="0" borderId="31" xfId="41" applyNumberFormat="1" applyFont="1" applyFill="1" applyBorder="1" applyAlignment="1">
      <alignment horizontal="center"/>
    </xf>
    <xf numFmtId="0" fontId="1" fillId="0" borderId="98" xfId="41" applyFill="1" applyBorder="1"/>
    <xf numFmtId="164" fontId="1" fillId="0" borderId="88" xfId="28" applyNumberFormat="1" applyFill="1" applyBorder="1"/>
    <xf numFmtId="3" fontId="1" fillId="0" borderId="98" xfId="41" applyNumberFormat="1" applyFill="1" applyBorder="1"/>
    <xf numFmtId="41" fontId="1" fillId="0" borderId="88" xfId="41" applyNumberFormat="1" applyFill="1" applyBorder="1"/>
    <xf numFmtId="0" fontId="12" fillId="0" borderId="20" xfId="41" applyFont="1" applyFill="1" applyBorder="1"/>
    <xf numFmtId="0" fontId="1" fillId="0" borderId="47" xfId="41" applyFill="1" applyBorder="1"/>
    <xf numFmtId="41" fontId="1" fillId="0" borderId="46" xfId="41" applyNumberFormat="1" applyFill="1" applyBorder="1"/>
    <xf numFmtId="0" fontId="1" fillId="0" borderId="37" xfId="41" applyFont="1" applyFill="1" applyBorder="1"/>
    <xf numFmtId="0" fontId="7" fillId="0" borderId="40" xfId="41" applyFont="1" applyFill="1" applyBorder="1"/>
    <xf numFmtId="0" fontId="1" fillId="0" borderId="50" xfId="41" applyFont="1" applyFill="1" applyBorder="1"/>
    <xf numFmtId="3" fontId="1" fillId="24" borderId="98" xfId="41" applyNumberFormat="1" applyFill="1" applyBorder="1" applyAlignment="1">
      <alignment horizontal="center"/>
    </xf>
    <xf numFmtId="3" fontId="1" fillId="24" borderId="48" xfId="41" applyNumberFormat="1" applyFill="1" applyBorder="1" applyAlignment="1">
      <alignment horizontal="center"/>
    </xf>
    <xf numFmtId="3" fontId="12" fillId="24" borderId="48" xfId="41" applyNumberFormat="1" applyFont="1" applyFill="1" applyBorder="1" applyAlignment="1">
      <alignment horizontal="center"/>
    </xf>
    <xf numFmtId="164" fontId="12" fillId="0" borderId="88" xfId="28" applyNumberFormat="1" applyFont="1" applyFill="1" applyBorder="1"/>
    <xf numFmtId="0" fontId="12" fillId="24" borderId="98" xfId="41" applyFont="1" applyFill="1" applyBorder="1"/>
    <xf numFmtId="0" fontId="12" fillId="30" borderId="78" xfId="41" applyFont="1" applyFill="1" applyBorder="1"/>
    <xf numFmtId="3" fontId="12" fillId="24" borderId="100" xfId="41" applyNumberFormat="1" applyFont="1" applyFill="1" applyBorder="1" applyAlignment="1">
      <alignment horizontal="center"/>
    </xf>
    <xf numFmtId="3" fontId="1" fillId="0" borderId="88" xfId="41" applyNumberFormat="1" applyFill="1" applyBorder="1"/>
    <xf numFmtId="49" fontId="12" fillId="0" borderId="36" xfId="41" applyNumberFormat="1" applyFont="1" applyBorder="1"/>
    <xf numFmtId="0" fontId="7" fillId="0" borderId="40" xfId="41" applyFont="1" applyBorder="1"/>
    <xf numFmtId="0" fontId="7" fillId="24" borderId="43" xfId="41" applyFont="1" applyFill="1" applyBorder="1"/>
    <xf numFmtId="3" fontId="1" fillId="24" borderId="43" xfId="41" applyNumberFormat="1" applyFill="1" applyBorder="1"/>
    <xf numFmtId="42" fontId="1" fillId="0" borderId="60" xfId="41" applyNumberFormat="1" applyFill="1" applyBorder="1"/>
    <xf numFmtId="164" fontId="1" fillId="24" borderId="43" xfId="41" applyNumberFormat="1" applyFill="1" applyBorder="1"/>
    <xf numFmtId="41" fontId="1" fillId="0" borderId="60" xfId="41" applyNumberFormat="1" applyFill="1" applyBorder="1"/>
    <xf numFmtId="41" fontId="1" fillId="24" borderId="43" xfId="41" applyNumberFormat="1" applyFill="1" applyBorder="1"/>
    <xf numFmtId="0" fontId="7" fillId="24" borderId="99" xfId="41" applyFont="1" applyFill="1" applyBorder="1"/>
    <xf numFmtId="164" fontId="7" fillId="0" borderId="61" xfId="28" applyNumberFormat="1" applyFont="1" applyFill="1" applyBorder="1"/>
    <xf numFmtId="3" fontId="1" fillId="24" borderId="99" xfId="41" applyNumberFormat="1" applyFill="1" applyBorder="1"/>
    <xf numFmtId="41" fontId="1" fillId="0" borderId="61" xfId="41" applyNumberFormat="1" applyFill="1" applyBorder="1"/>
    <xf numFmtId="41" fontId="1" fillId="24" borderId="99" xfId="41" applyNumberFormat="1" applyFill="1" applyBorder="1"/>
    <xf numFmtId="0" fontId="12" fillId="24" borderId="47" xfId="41" applyFont="1" applyFill="1" applyBorder="1"/>
    <xf numFmtId="3" fontId="1" fillId="24" borderId="47" xfId="41" applyNumberFormat="1" applyFill="1" applyBorder="1"/>
    <xf numFmtId="41" fontId="1" fillId="24" borderId="48" xfId="41" applyNumberFormat="1" applyFill="1" applyBorder="1"/>
    <xf numFmtId="0" fontId="7" fillId="0" borderId="45" xfId="41" applyFont="1" applyFill="1" applyBorder="1"/>
    <xf numFmtId="0" fontId="7" fillId="24" borderId="98" xfId="41" applyFont="1" applyFill="1" applyBorder="1"/>
    <xf numFmtId="41" fontId="1" fillId="24" borderId="98" xfId="41" applyNumberFormat="1" applyFill="1" applyBorder="1"/>
    <xf numFmtId="49" fontId="12" fillId="0" borderId="31" xfId="41" applyNumberFormat="1" applyFont="1" applyBorder="1"/>
    <xf numFmtId="41" fontId="12" fillId="0" borderId="48" xfId="41" applyNumberFormat="1" applyFont="1" applyFill="1" applyBorder="1"/>
    <xf numFmtId="49" fontId="12" fillId="0" borderId="0" xfId="41" applyNumberFormat="1" applyFont="1" applyBorder="1"/>
    <xf numFmtId="49" fontId="12" fillId="24" borderId="98" xfId="41" applyNumberFormat="1" applyFont="1" applyFill="1" applyBorder="1"/>
    <xf numFmtId="49" fontId="12" fillId="0" borderId="31" xfId="41" applyNumberFormat="1" applyFont="1" applyBorder="1" applyAlignment="1">
      <alignment horizontal="left" vertical="top"/>
    </xf>
    <xf numFmtId="49" fontId="12" fillId="0" borderId="24" xfId="41" applyNumberFormat="1" applyFont="1" applyBorder="1" applyAlignment="1">
      <alignment horizontal="left"/>
    </xf>
    <xf numFmtId="0" fontId="1" fillId="0" borderId="56" xfId="41" applyBorder="1"/>
    <xf numFmtId="0" fontId="21" fillId="0" borderId="20" xfId="41" applyFont="1" applyBorder="1" applyAlignment="1">
      <alignment horizontal="right" wrapText="1"/>
    </xf>
    <xf numFmtId="0" fontId="21" fillId="0" borderId="20" xfId="41" applyFont="1" applyFill="1" applyBorder="1" applyAlignment="1">
      <alignment horizontal="right" wrapText="1"/>
    </xf>
    <xf numFmtId="164" fontId="20" fillId="0" borderId="20" xfId="28" applyNumberFormat="1" applyFont="1" applyFill="1" applyBorder="1" applyAlignment="1">
      <alignment horizontal="right" wrapText="1"/>
    </xf>
    <xf numFmtId="42" fontId="6" fillId="0" borderId="20" xfId="41" applyNumberFormat="1" applyFont="1" applyFill="1" applyBorder="1"/>
    <xf numFmtId="42" fontId="6" fillId="0" borderId="20" xfId="41" applyNumberFormat="1" applyFont="1" applyBorder="1"/>
    <xf numFmtId="164" fontId="20" fillId="0" borderId="20" xfId="28" applyNumberFormat="1" applyFont="1" applyBorder="1" applyAlignment="1">
      <alignment horizontal="right" wrapText="1"/>
    </xf>
    <xf numFmtId="42" fontId="1" fillId="0" borderId="58" xfId="41" applyNumberFormat="1" applyBorder="1"/>
    <xf numFmtId="0" fontId="1" fillId="0" borderId="37" xfId="41" applyBorder="1"/>
    <xf numFmtId="3" fontId="1" fillId="24" borderId="39" xfId="41" applyNumberFormat="1" applyFill="1" applyBorder="1" applyAlignment="1">
      <alignment horizontal="center"/>
    </xf>
    <xf numFmtId="3" fontId="1" fillId="24" borderId="43" xfId="41" applyNumberFormat="1" applyFill="1" applyBorder="1" applyAlignment="1">
      <alignment horizontal="center"/>
    </xf>
    <xf numFmtId="3" fontId="1" fillId="24" borderId="60" xfId="41" applyNumberFormat="1" applyFill="1" applyBorder="1" applyAlignment="1">
      <alignment horizontal="center"/>
    </xf>
    <xf numFmtId="3" fontId="1" fillId="24" borderId="99" xfId="41" applyNumberFormat="1" applyFill="1" applyBorder="1" applyAlignment="1">
      <alignment horizontal="center"/>
    </xf>
    <xf numFmtId="3" fontId="1" fillId="24" borderId="61" xfId="41" applyNumberFormat="1" applyFill="1" applyBorder="1" applyAlignment="1">
      <alignment horizontal="center"/>
    </xf>
    <xf numFmtId="0" fontId="7" fillId="24" borderId="76" xfId="41" applyFont="1" applyFill="1" applyBorder="1"/>
    <xf numFmtId="164" fontId="7" fillId="24" borderId="71" xfId="28" applyNumberFormat="1" applyFont="1" applyFill="1" applyBorder="1"/>
    <xf numFmtId="169" fontId="7" fillId="24" borderId="76" xfId="41" applyNumberFormat="1" applyFont="1" applyFill="1" applyBorder="1"/>
    <xf numFmtId="41" fontId="7" fillId="24" borderId="71" xfId="30" applyNumberFormat="1" applyFont="1" applyFill="1" applyBorder="1"/>
    <xf numFmtId="43" fontId="7" fillId="0" borderId="39" xfId="28" applyFont="1" applyFill="1" applyBorder="1"/>
    <xf numFmtId="3" fontId="1" fillId="0" borderId="71" xfId="41" applyNumberFormat="1" applyBorder="1"/>
    <xf numFmtId="164" fontId="7" fillId="24" borderId="60" xfId="28" applyNumberFormat="1" applyFont="1" applyFill="1" applyBorder="1"/>
    <xf numFmtId="169" fontId="7" fillId="24" borderId="43" xfId="41" applyNumberFormat="1" applyFont="1" applyFill="1" applyBorder="1"/>
    <xf numFmtId="41" fontId="7" fillId="24" borderId="60" xfId="41" applyNumberFormat="1" applyFont="1" applyFill="1" applyBorder="1"/>
    <xf numFmtId="164" fontId="1" fillId="24" borderId="88" xfId="28" applyNumberFormat="1" applyFill="1" applyBorder="1"/>
    <xf numFmtId="41" fontId="1" fillId="24" borderId="88" xfId="41" applyNumberFormat="1" applyFill="1" applyBorder="1"/>
    <xf numFmtId="0" fontId="1" fillId="24" borderId="47" xfId="41" applyFill="1" applyBorder="1"/>
    <xf numFmtId="164" fontId="1" fillId="24" borderId="46" xfId="28" applyNumberFormat="1" applyFill="1" applyBorder="1"/>
    <xf numFmtId="41" fontId="1" fillId="24" borderId="46" xfId="41" applyNumberFormat="1" applyFill="1" applyBorder="1"/>
    <xf numFmtId="164" fontId="1" fillId="24" borderId="39" xfId="28" applyNumberFormat="1" applyFill="1" applyBorder="1"/>
    <xf numFmtId="164" fontId="1" fillId="24" borderId="59" xfId="28" applyNumberFormat="1" applyFill="1" applyBorder="1"/>
    <xf numFmtId="164" fontId="1" fillId="24" borderId="76" xfId="28" applyNumberFormat="1" applyFill="1" applyBorder="1"/>
    <xf numFmtId="164" fontId="1" fillId="24" borderId="71" xfId="28" applyNumberFormat="1" applyFill="1" applyBorder="1"/>
    <xf numFmtId="164" fontId="1" fillId="24" borderId="43" xfId="28" applyNumberFormat="1" applyFill="1" applyBorder="1"/>
    <xf numFmtId="164" fontId="1" fillId="24" borderId="60" xfId="28" applyNumberFormat="1" applyFill="1" applyBorder="1"/>
    <xf numFmtId="164" fontId="1" fillId="24" borderId="49" xfId="28" applyNumberFormat="1" applyFill="1" applyBorder="1"/>
    <xf numFmtId="164" fontId="1" fillId="24" borderId="66" xfId="28" applyNumberFormat="1" applyFill="1" applyBorder="1"/>
    <xf numFmtId="164" fontId="12" fillId="24" borderId="88" xfId="28" applyNumberFormat="1" applyFont="1" applyFill="1" applyBorder="1"/>
    <xf numFmtId="0" fontId="12" fillId="0" borderId="100" xfId="41" applyFont="1" applyBorder="1"/>
    <xf numFmtId="3" fontId="1" fillId="24" borderId="88" xfId="41" applyNumberFormat="1" applyFill="1" applyBorder="1"/>
    <xf numFmtId="41" fontId="1" fillId="24" borderId="60" xfId="41" applyNumberFormat="1" applyFill="1" applyBorder="1"/>
    <xf numFmtId="164" fontId="7" fillId="24" borderId="61" xfId="28" applyNumberFormat="1" applyFont="1" applyFill="1" applyBorder="1"/>
    <xf numFmtId="41" fontId="1" fillId="24" borderId="61" xfId="41" applyNumberFormat="1" applyFill="1" applyBorder="1"/>
    <xf numFmtId="3" fontId="1" fillId="0" borderId="61" xfId="41" applyNumberFormat="1" applyBorder="1"/>
    <xf numFmtId="41" fontId="12" fillId="24" borderId="47" xfId="41" applyNumberFormat="1" applyFont="1" applyFill="1" applyBorder="1"/>
    <xf numFmtId="41" fontId="12" fillId="24" borderId="46" xfId="41" applyNumberFormat="1" applyFont="1" applyFill="1" applyBorder="1"/>
    <xf numFmtId="41" fontId="1" fillId="24" borderId="47" xfId="41" applyNumberFormat="1" applyFill="1" applyBorder="1"/>
    <xf numFmtId="164" fontId="7" fillId="24" borderId="88" xfId="28" applyNumberFormat="1" applyFont="1" applyFill="1" applyBorder="1"/>
    <xf numFmtId="0" fontId="12" fillId="24" borderId="48" xfId="41" applyFont="1" applyFill="1" applyBorder="1"/>
    <xf numFmtId="3" fontId="12" fillId="24" borderId="67" xfId="41" applyNumberFormat="1" applyFont="1" applyFill="1" applyBorder="1"/>
    <xf numFmtId="3" fontId="1" fillId="24" borderId="48" xfId="41" applyNumberFormat="1" applyFill="1" applyBorder="1"/>
    <xf numFmtId="42" fontId="12" fillId="24" borderId="88" xfId="28" applyNumberFormat="1" applyFont="1" applyFill="1" applyBorder="1"/>
    <xf numFmtId="41" fontId="12" fillId="24" borderId="48" xfId="41" applyNumberFormat="1" applyFont="1" applyFill="1" applyBorder="1"/>
    <xf numFmtId="0" fontId="1" fillId="0" borderId="52" xfId="41" applyBorder="1"/>
    <xf numFmtId="0" fontId="12" fillId="0" borderId="53" xfId="41" applyFont="1" applyBorder="1" applyAlignment="1">
      <alignment wrapText="1"/>
    </xf>
    <xf numFmtId="0" fontId="21" fillId="0" borderId="54" xfId="41" applyFont="1" applyBorder="1" applyAlignment="1">
      <alignment horizontal="right" wrapText="1"/>
    </xf>
    <xf numFmtId="164" fontId="20" fillId="0" borderId="54" xfId="28" applyNumberFormat="1" applyFont="1" applyBorder="1" applyAlignment="1">
      <alignment horizontal="right" wrapText="1"/>
    </xf>
    <xf numFmtId="42" fontId="6" fillId="0" borderId="101" xfId="41" applyNumberFormat="1" applyFont="1" applyBorder="1"/>
    <xf numFmtId="0" fontId="2" fillId="0" borderId="0" xfId="41" applyFont="1" applyAlignment="1">
      <alignment horizontal="centerContinuous"/>
    </xf>
    <xf numFmtId="0" fontId="2" fillId="0" borderId="11" xfId="41" applyFont="1" applyBorder="1" applyAlignment="1">
      <alignment horizontal="right"/>
    </xf>
    <xf numFmtId="168" fontId="1" fillId="0" borderId="0" xfId="41" applyNumberFormat="1" applyAlignment="1">
      <alignment horizontal="center"/>
    </xf>
    <xf numFmtId="0" fontId="2" fillId="24" borderId="31" xfId="41" applyFont="1" applyFill="1" applyBorder="1" applyAlignment="1">
      <alignment horizontal="centerContinuous"/>
    </xf>
    <xf numFmtId="0" fontId="2" fillId="24" borderId="24" xfId="41" applyFont="1" applyFill="1" applyBorder="1" applyAlignment="1">
      <alignment horizontal="centerContinuous"/>
    </xf>
    <xf numFmtId="168" fontId="3" fillId="24" borderId="24" xfId="41" applyNumberFormat="1" applyFont="1" applyFill="1" applyBorder="1" applyAlignment="1">
      <alignment horizontal="center"/>
    </xf>
    <xf numFmtId="0" fontId="1" fillId="24" borderId="15" xfId="41" applyFill="1" applyBorder="1" applyAlignment="1">
      <alignment horizontal="centerContinuous"/>
    </xf>
    <xf numFmtId="0" fontId="2" fillId="0" borderId="28" xfId="41" applyFont="1" applyBorder="1" applyAlignment="1">
      <alignment horizontal="left"/>
    </xf>
    <xf numFmtId="0" fontId="2" fillId="0" borderId="29" xfId="41" applyFont="1" applyBorder="1" applyAlignment="1">
      <alignment horizontal="center"/>
    </xf>
    <xf numFmtId="168" fontId="2" fillId="0" borderId="29" xfId="41" applyNumberFormat="1" applyFont="1" applyBorder="1" applyAlignment="1">
      <alignment horizontal="center" wrapText="1"/>
    </xf>
    <xf numFmtId="0" fontId="2" fillId="0" borderId="29" xfId="41" applyFont="1" applyBorder="1" applyAlignment="1">
      <alignment horizontal="center" wrapText="1"/>
    </xf>
    <xf numFmtId="0" fontId="9" fillId="0" borderId="16" xfId="41" applyFont="1" applyBorder="1" applyAlignment="1"/>
    <xf numFmtId="168" fontId="37" fillId="0" borderId="23" xfId="41" applyNumberFormat="1" applyFont="1" applyBorder="1" applyAlignment="1">
      <alignment horizontal="center" wrapText="1"/>
    </xf>
    <xf numFmtId="0" fontId="9" fillId="0" borderId="23" xfId="41" applyFont="1" applyBorder="1" applyAlignment="1">
      <alignment wrapText="1"/>
    </xf>
    <xf numFmtId="168" fontId="10" fillId="0" borderId="23" xfId="28" applyNumberFormat="1" applyFont="1" applyBorder="1" applyAlignment="1">
      <alignment horizontal="center" wrapText="1"/>
    </xf>
    <xf numFmtId="168" fontId="9" fillId="0" borderId="23" xfId="28" applyNumberFormat="1" applyFont="1" applyBorder="1" applyAlignment="1">
      <alignment horizontal="center" wrapText="1"/>
    </xf>
    <xf numFmtId="0" fontId="9" fillId="0" borderId="30" xfId="41" applyFont="1" applyBorder="1" applyAlignment="1"/>
    <xf numFmtId="166" fontId="9" fillId="0" borderId="23" xfId="30" applyNumberFormat="1" applyFont="1" applyFill="1" applyBorder="1" applyAlignment="1">
      <alignment wrapText="1"/>
    </xf>
    <xf numFmtId="0" fontId="9" fillId="0" borderId="16" xfId="41" applyFont="1" applyBorder="1" applyAlignment="1">
      <alignment horizontal="left"/>
    </xf>
    <xf numFmtId="168" fontId="9" fillId="0" borderId="51" xfId="28" applyNumberFormat="1" applyFont="1" applyBorder="1" applyAlignment="1">
      <alignment horizontal="center" wrapText="1"/>
    </xf>
    <xf numFmtId="0" fontId="3" fillId="0" borderId="11" xfId="41" applyFont="1" applyBorder="1"/>
    <xf numFmtId="0" fontId="3" fillId="0" borderId="15" xfId="41" applyFont="1" applyBorder="1"/>
    <xf numFmtId="166" fontId="3" fillId="0" borderId="15" xfId="30" applyNumberFormat="1" applyFont="1" applyBorder="1" applyAlignment="1">
      <alignment wrapText="1"/>
    </xf>
    <xf numFmtId="42" fontId="12" fillId="0" borderId="36" xfId="41" applyNumberFormat="1" applyFont="1" applyBorder="1" applyAlignment="1">
      <alignment vertical="top"/>
    </xf>
    <xf numFmtId="0" fontId="3" fillId="27" borderId="24" xfId="43" applyFont="1" applyFill="1" applyBorder="1" applyAlignment="1">
      <alignment horizontal="centerContinuous"/>
    </xf>
    <xf numFmtId="0" fontId="3" fillId="27" borderId="15" xfId="43" applyFont="1" applyFill="1" applyBorder="1" applyAlignment="1">
      <alignment horizontal="centerContinuous"/>
    </xf>
    <xf numFmtId="0" fontId="3" fillId="0" borderId="27" xfId="43" applyFont="1" applyFill="1" applyBorder="1" applyAlignment="1">
      <alignment horizontal="centerContinuous"/>
    </xf>
    <xf numFmtId="0" fontId="1" fillId="0" borderId="31" xfId="43" applyBorder="1" applyAlignment="1"/>
    <xf numFmtId="0" fontId="2" fillId="0" borderId="31" xfId="43" applyFont="1" applyBorder="1" applyAlignment="1">
      <alignment horizontal="center" wrapText="1"/>
    </xf>
    <xf numFmtId="0" fontId="2" fillId="28" borderId="31" xfId="43" applyFont="1" applyFill="1" applyBorder="1" applyAlignment="1">
      <alignment horizontal="center" wrapText="1"/>
    </xf>
    <xf numFmtId="0" fontId="2" fillId="0" borderId="102" xfId="43" applyFont="1" applyBorder="1" applyAlignment="1">
      <alignment horizontal="center" wrapText="1"/>
    </xf>
    <xf numFmtId="0" fontId="2" fillId="28" borderId="103" xfId="43" applyFont="1" applyFill="1" applyBorder="1" applyAlignment="1">
      <alignment horizontal="center" wrapText="1"/>
    </xf>
    <xf numFmtId="0" fontId="2" fillId="28" borderId="11" xfId="43" applyFont="1" applyFill="1" applyBorder="1" applyAlignment="1">
      <alignment horizontal="center" wrapText="1"/>
    </xf>
    <xf numFmtId="0" fontId="1" fillId="0" borderId="104" xfId="43" applyBorder="1"/>
    <xf numFmtId="37" fontId="1" fillId="0" borderId="104" xfId="43" applyNumberFormat="1" applyBorder="1" applyAlignment="1">
      <alignment horizontal="center"/>
    </xf>
    <xf numFmtId="37" fontId="1" fillId="0" borderId="106" xfId="28" applyNumberFormat="1" applyBorder="1" applyAlignment="1">
      <alignment horizontal="center"/>
    </xf>
    <xf numFmtId="0" fontId="1" fillId="0" borderId="104" xfId="43" applyFill="1" applyBorder="1"/>
    <xf numFmtId="37" fontId="1" fillId="0" borderId="104" xfId="43" applyNumberFormat="1" applyFill="1" applyBorder="1" applyAlignment="1">
      <alignment horizontal="center"/>
    </xf>
    <xf numFmtId="0" fontId="3" fillId="0" borderId="31" xfId="43" applyFont="1" applyBorder="1"/>
    <xf numFmtId="170" fontId="1" fillId="0" borderId="0" xfId="43" applyNumberFormat="1" applyAlignment="1">
      <alignment horizontal="center"/>
    </xf>
    <xf numFmtId="170" fontId="6" fillId="0" borderId="11" xfId="43" applyNumberFormat="1" applyFont="1" applyBorder="1" applyAlignment="1">
      <alignment horizontal="center"/>
    </xf>
    <xf numFmtId="3" fontId="1" fillId="0" borderId="0" xfId="43" applyNumberFormat="1" applyAlignment="1">
      <alignment horizontal="center"/>
    </xf>
    <xf numFmtId="3" fontId="6" fillId="0" borderId="20" xfId="43" applyNumberFormat="1" applyFont="1" applyBorder="1" applyAlignment="1">
      <alignment horizontal="center"/>
    </xf>
    <xf numFmtId="37" fontId="1" fillId="0" borderId="16" xfId="28" applyNumberFormat="1" applyBorder="1" applyAlignment="1">
      <alignment horizontal="center"/>
    </xf>
    <xf numFmtId="37" fontId="6" fillId="0" borderId="11" xfId="43" applyNumberFormat="1" applyFont="1" applyBorder="1" applyAlignment="1">
      <alignment horizontal="center"/>
    </xf>
    <xf numFmtId="0" fontId="15" fillId="0" borderId="0" xfId="0" applyFont="1" applyAlignment="1">
      <alignment horizontal="centerContinuous"/>
    </xf>
    <xf numFmtId="0" fontId="0" fillId="0" borderId="0" xfId="0" applyAlignment="1">
      <alignment horizontal="centerContinuous"/>
    </xf>
    <xf numFmtId="12" fontId="1" fillId="0" borderId="69" xfId="41" applyNumberFormat="1" applyFill="1" applyBorder="1" applyAlignment="1">
      <alignment horizontal="right"/>
    </xf>
    <xf numFmtId="41" fontId="1" fillId="0" borderId="69" xfId="41" applyNumberFormat="1" applyBorder="1" applyAlignment="1">
      <alignment horizontal="right"/>
    </xf>
    <xf numFmtId="41" fontId="1" fillId="0" borderId="70" xfId="41" applyNumberFormat="1" applyBorder="1" applyAlignment="1">
      <alignment horizontal="right"/>
    </xf>
    <xf numFmtId="0" fontId="27" fillId="0" borderId="84" xfId="41" applyFont="1" applyBorder="1" applyAlignment="1">
      <alignment horizontal="center" wrapText="1"/>
    </xf>
    <xf numFmtId="0" fontId="25" fillId="28" borderId="20" xfId="43" applyFont="1" applyFill="1" applyBorder="1"/>
    <xf numFmtId="0" fontId="1" fillId="28" borderId="32" xfId="43" applyFill="1" applyBorder="1"/>
    <xf numFmtId="0" fontId="1" fillId="28" borderId="18" xfId="43" applyFill="1" applyBorder="1"/>
    <xf numFmtId="41" fontId="12" fillId="0" borderId="48" xfId="41" applyNumberFormat="1" applyFont="1" applyBorder="1"/>
    <xf numFmtId="44" fontId="1" fillId="0" borderId="19" xfId="30" applyBorder="1"/>
    <xf numFmtId="0" fontId="1" fillId="0" borderId="17" xfId="41" applyBorder="1"/>
    <xf numFmtId="0" fontId="1" fillId="0" borderId="11" xfId="41" applyFont="1" applyBorder="1"/>
    <xf numFmtId="0" fontId="1" fillId="0" borderId="11" xfId="41" applyFont="1" applyBorder="1" applyAlignment="1">
      <alignment horizontal="center" wrapText="1"/>
    </xf>
    <xf numFmtId="44" fontId="1" fillId="0" borderId="22" xfId="30" applyBorder="1"/>
    <xf numFmtId="0" fontId="1" fillId="0" borderId="19" xfId="41" applyBorder="1"/>
    <xf numFmtId="44" fontId="1" fillId="0" borderId="19" xfId="30" applyNumberFormat="1" applyBorder="1"/>
    <xf numFmtId="44" fontId="1" fillId="0" borderId="17" xfId="41" applyNumberFormat="1" applyBorder="1"/>
    <xf numFmtId="0" fontId="28" fillId="0" borderId="19" xfId="0" applyFont="1" applyFill="1" applyBorder="1" applyAlignment="1">
      <alignment vertical="top" wrapText="1"/>
    </xf>
    <xf numFmtId="0" fontId="1" fillId="0" borderId="16" xfId="43" applyFont="1" applyBorder="1" applyAlignment="1">
      <alignment horizontal="left"/>
    </xf>
    <xf numFmtId="0" fontId="1" fillId="0" borderId="64" xfId="43" applyFont="1" applyBorder="1"/>
    <xf numFmtId="0" fontId="1" fillId="28" borderId="62" xfId="43" applyFont="1" applyFill="1" applyBorder="1" applyAlignment="1">
      <alignment horizontal="center"/>
    </xf>
    <xf numFmtId="0" fontId="1" fillId="28" borderId="23" xfId="43" applyFont="1" applyFill="1" applyBorder="1" applyAlignment="1">
      <alignment horizontal="center"/>
    </xf>
    <xf numFmtId="0" fontId="1" fillId="28" borderId="14" xfId="43" applyFill="1" applyBorder="1" applyAlignment="1">
      <alignment horizontal="center"/>
    </xf>
    <xf numFmtId="0" fontId="3" fillId="28" borderId="11" xfId="43" applyFont="1" applyFill="1" applyBorder="1" applyAlignment="1">
      <alignment horizontal="center"/>
    </xf>
    <xf numFmtId="0" fontId="1" fillId="28" borderId="16" xfId="43" applyFont="1" applyFill="1" applyBorder="1" applyAlignment="1">
      <alignment horizontal="center"/>
    </xf>
    <xf numFmtId="0" fontId="1" fillId="28" borderId="16" xfId="43" applyFill="1" applyBorder="1" applyAlignment="1">
      <alignment horizontal="center"/>
    </xf>
    <xf numFmtId="0" fontId="1" fillId="28" borderId="30" xfId="43" applyFill="1" applyBorder="1" applyAlignment="1">
      <alignment horizontal="center"/>
    </xf>
    <xf numFmtId="0" fontId="1" fillId="28" borderId="19" xfId="43" applyFill="1" applyBorder="1" applyAlignment="1">
      <alignment horizontal="center"/>
    </xf>
    <xf numFmtId="166" fontId="9" fillId="0" borderId="29" xfId="30" applyNumberFormat="1" applyFont="1" applyBorder="1" applyAlignment="1">
      <alignment wrapText="1"/>
    </xf>
    <xf numFmtId="165" fontId="9" fillId="0" borderId="29" xfId="47" applyNumberFormat="1" applyFont="1" applyBorder="1" applyAlignment="1">
      <alignment horizontal="right" wrapText="1"/>
    </xf>
    <xf numFmtId="42" fontId="1" fillId="28" borderId="0" xfId="43" applyNumberFormat="1" applyFill="1" applyBorder="1"/>
    <xf numFmtId="0" fontId="1" fillId="0" borderId="0" xfId="41" applyFont="1"/>
    <xf numFmtId="0" fontId="9" fillId="0" borderId="65" xfId="41" applyFont="1" applyBorder="1" applyAlignment="1"/>
    <xf numFmtId="168" fontId="9" fillId="0" borderId="14" xfId="28" applyNumberFormat="1" applyFont="1" applyBorder="1" applyAlignment="1">
      <alignment horizontal="center" wrapText="1"/>
    </xf>
    <xf numFmtId="166" fontId="9" fillId="0" borderId="14" xfId="30" applyNumberFormat="1" applyFont="1" applyFill="1" applyBorder="1" applyAlignment="1">
      <alignment wrapText="1"/>
    </xf>
    <xf numFmtId="0" fontId="9" fillId="0" borderId="11" xfId="41" applyFont="1" applyBorder="1" applyAlignment="1"/>
    <xf numFmtId="166" fontId="9" fillId="0" borderId="15" xfId="30" applyNumberFormat="1" applyFont="1" applyFill="1" applyBorder="1" applyAlignment="1">
      <alignment wrapText="1"/>
    </xf>
    <xf numFmtId="4" fontId="9" fillId="0" borderId="15" xfId="30" applyNumberFormat="1" applyFont="1" applyFill="1" applyBorder="1" applyAlignment="1">
      <alignment horizontal="center" wrapText="1"/>
    </xf>
    <xf numFmtId="0" fontId="29" fillId="0" borderId="11" xfId="0" applyNumberFormat="1" applyFont="1" applyFill="1" applyBorder="1" applyAlignment="1">
      <alignment horizontal="left" vertical="top" wrapText="1"/>
    </xf>
    <xf numFmtId="0" fontId="12" fillId="0" borderId="11" xfId="0" applyFont="1" applyBorder="1"/>
    <xf numFmtId="0" fontId="0" fillId="0" borderId="11" xfId="0" applyBorder="1" applyAlignment="1">
      <alignment horizontal="center"/>
    </xf>
    <xf numFmtId="0" fontId="38" fillId="27" borderId="11" xfId="0" applyFont="1" applyFill="1" applyBorder="1"/>
    <xf numFmtId="0" fontId="38" fillId="27" borderId="11" xfId="0" applyFont="1" applyFill="1" applyBorder="1" applyAlignment="1">
      <alignment horizontal="center"/>
    </xf>
    <xf numFmtId="0" fontId="39" fillId="27" borderId="11" xfId="0" applyFont="1" applyFill="1" applyBorder="1" applyAlignment="1">
      <alignment horizontal="left" wrapText="1"/>
    </xf>
    <xf numFmtId="0" fontId="39" fillId="27" borderId="11" xfId="0" applyFont="1" applyFill="1" applyBorder="1" applyAlignment="1">
      <alignment horizontal="center" wrapText="1"/>
    </xf>
    <xf numFmtId="164" fontId="39" fillId="27" borderId="11" xfId="28" applyNumberFormat="1" applyFont="1" applyFill="1" applyBorder="1" applyAlignment="1">
      <alignment horizontal="center" wrapText="1"/>
    </xf>
    <xf numFmtId="171" fontId="38" fillId="27" borderId="11" xfId="30" applyNumberFormat="1" applyFont="1" applyFill="1" applyBorder="1"/>
    <xf numFmtId="171" fontId="38" fillId="27" borderId="11" xfId="30" applyNumberFormat="1" applyFont="1" applyFill="1" applyBorder="1" applyAlignment="1">
      <alignment horizontal="center"/>
    </xf>
    <xf numFmtId="171" fontId="38" fillId="0" borderId="11" xfId="30" applyNumberFormat="1" applyFont="1" applyFill="1" applyBorder="1"/>
    <xf numFmtId="171" fontId="38" fillId="0" borderId="11" xfId="30" applyNumberFormat="1" applyFont="1" applyFill="1" applyBorder="1" applyAlignment="1">
      <alignment horizontal="center"/>
    </xf>
    <xf numFmtId="0" fontId="33" fillId="0" borderId="31" xfId="43" applyFont="1" applyBorder="1" applyAlignment="1">
      <alignment horizontal="centerContinuous" vertical="center"/>
    </xf>
    <xf numFmtId="0" fontId="0" fillId="0" borderId="0" xfId="0" applyBorder="1" applyAlignment="1">
      <alignment horizontal="centerContinuous" vertical="center" wrapText="1"/>
    </xf>
    <xf numFmtId="0" fontId="12" fillId="0" borderId="27" xfId="0" applyFont="1" applyBorder="1" applyAlignment="1">
      <alignment horizontal="left"/>
    </xf>
    <xf numFmtId="0" fontId="12" fillId="0" borderId="36" xfId="0" applyFont="1" applyBorder="1" applyAlignment="1">
      <alignment horizontal="left"/>
    </xf>
    <xf numFmtId="0" fontId="0" fillId="0" borderId="36" xfId="0" applyBorder="1" applyAlignment="1">
      <alignment horizontal="center"/>
    </xf>
    <xf numFmtId="164" fontId="0" fillId="0" borderId="0" xfId="28" applyNumberFormat="1" applyFont="1" applyBorder="1"/>
    <xf numFmtId="165" fontId="0" fillId="0" borderId="0" xfId="47" applyNumberFormat="1" applyFont="1" applyBorder="1"/>
    <xf numFmtId="0" fontId="0" fillId="0" borderId="53" xfId="0" applyBorder="1" applyAlignment="1">
      <alignment horizontal="center"/>
    </xf>
    <xf numFmtId="0" fontId="12" fillId="0" borderId="107" xfId="0" applyFont="1" applyBorder="1"/>
    <xf numFmtId="0" fontId="12" fillId="0" borderId="18" xfId="0" applyFont="1" applyBorder="1" applyAlignment="1">
      <alignment horizontal="center"/>
    </xf>
    <xf numFmtId="0" fontId="0" fillId="0" borderId="32" xfId="0" applyBorder="1"/>
    <xf numFmtId="0" fontId="31" fillId="0" borderId="36" xfId="0" applyFont="1" applyBorder="1"/>
    <xf numFmtId="0" fontId="0" fillId="0" borderId="108" xfId="0" applyBorder="1"/>
    <xf numFmtId="10" fontId="12" fillId="0" borderId="20" xfId="0" applyNumberFormat="1" applyFont="1" applyBorder="1"/>
    <xf numFmtId="0" fontId="31" fillId="0" borderId="27" xfId="0" applyFont="1" applyBorder="1" applyAlignment="1">
      <alignment horizontal="centerContinuous" wrapText="1"/>
    </xf>
    <xf numFmtId="10" fontId="12" fillId="0" borderId="21" xfId="0" applyNumberFormat="1" applyFont="1" applyBorder="1" applyAlignment="1">
      <alignment horizontal="centerContinuous" wrapText="1"/>
    </xf>
    <xf numFmtId="0" fontId="0" fillId="0" borderId="21" xfId="0" applyBorder="1" applyAlignment="1">
      <alignment horizontal="centerContinuous" wrapText="1"/>
    </xf>
    <xf numFmtId="0" fontId="0" fillId="0" borderId="32" xfId="0" applyBorder="1" applyAlignment="1">
      <alignment horizontal="centerContinuous" wrapText="1"/>
    </xf>
    <xf numFmtId="0" fontId="2" fillId="0" borderId="11" xfId="43" applyFont="1" applyBorder="1" applyAlignment="1">
      <alignment horizontal="right"/>
    </xf>
    <xf numFmtId="0" fontId="1" fillId="0" borderId="0" xfId="43" applyFill="1"/>
    <xf numFmtId="0" fontId="1" fillId="0" borderId="69" xfId="41" applyFont="1" applyFill="1" applyBorder="1" applyAlignment="1">
      <alignment wrapText="1"/>
    </xf>
    <xf numFmtId="0" fontId="1" fillId="0" borderId="69" xfId="41" applyFont="1" applyFill="1" applyBorder="1"/>
    <xf numFmtId="49" fontId="1" fillId="0" borderId="43" xfId="41" applyNumberFormat="1" applyFont="1" applyBorder="1" applyAlignment="1">
      <alignment horizontal="left"/>
    </xf>
    <xf numFmtId="0" fontId="28" fillId="0" borderId="17" xfId="0" applyFont="1" applyFill="1" applyBorder="1"/>
    <xf numFmtId="0" fontId="28" fillId="0" borderId="64" xfId="0" applyFont="1" applyFill="1" applyBorder="1" applyAlignment="1">
      <alignment wrapText="1"/>
    </xf>
    <xf numFmtId="0" fontId="1" fillId="0" borderId="45" xfId="41" applyFont="1" applyBorder="1"/>
    <xf numFmtId="41" fontId="12" fillId="0" borderId="88" xfId="41" applyNumberFormat="1" applyFont="1" applyBorder="1"/>
    <xf numFmtId="41" fontId="1" fillId="24" borderId="39" xfId="41" applyNumberFormat="1" applyFill="1" applyBorder="1" applyAlignment="1">
      <alignment horizontal="center"/>
    </xf>
    <xf numFmtId="41" fontId="1" fillId="24" borderId="43" xfId="41" applyNumberFormat="1" applyFill="1" applyBorder="1" applyAlignment="1">
      <alignment horizontal="center"/>
    </xf>
    <xf numFmtId="41" fontId="7" fillId="0" borderId="92" xfId="30" applyNumberFormat="1" applyFont="1" applyFill="1" applyBorder="1"/>
    <xf numFmtId="41" fontId="7" fillId="0" borderId="60" xfId="30" applyNumberFormat="1" applyFont="1" applyFill="1" applyBorder="1"/>
    <xf numFmtId="41" fontId="7" fillId="0" borderId="88" xfId="41" applyNumberFormat="1" applyFont="1" applyBorder="1"/>
    <xf numFmtId="41" fontId="7" fillId="0" borderId="67" xfId="41" applyNumberFormat="1" applyFont="1" applyBorder="1"/>
    <xf numFmtId="3" fontId="7" fillId="0" borderId="67" xfId="41" applyNumberFormat="1" applyFont="1" applyBorder="1"/>
    <xf numFmtId="41" fontId="7" fillId="0" borderId="59" xfId="30" applyNumberFormat="1" applyFont="1" applyFill="1" applyBorder="1"/>
    <xf numFmtId="0" fontId="7" fillId="0" borderId="88" xfId="41" applyFont="1" applyBorder="1"/>
    <xf numFmtId="41" fontId="7" fillId="0" borderId="92" xfId="41" applyNumberFormat="1" applyFont="1" applyBorder="1"/>
    <xf numFmtId="41" fontId="7" fillId="0" borderId="60" xfId="41" applyNumberFormat="1" applyFont="1" applyBorder="1"/>
    <xf numFmtId="41" fontId="7" fillId="0" borderId="59" xfId="41" applyNumberFormat="1" applyFont="1" applyBorder="1"/>
    <xf numFmtId="41" fontId="7" fillId="24" borderId="48" xfId="41" applyNumberFormat="1" applyFont="1" applyFill="1" applyBorder="1"/>
    <xf numFmtId="3" fontId="7" fillId="24" borderId="98" xfId="41" applyNumberFormat="1" applyFont="1" applyFill="1" applyBorder="1"/>
    <xf numFmtId="41" fontId="7" fillId="24" borderId="88" xfId="41" applyNumberFormat="1" applyFont="1" applyFill="1" applyBorder="1"/>
    <xf numFmtId="41" fontId="7" fillId="24" borderId="98" xfId="41" applyNumberFormat="1" applyFont="1" applyFill="1" applyBorder="1"/>
    <xf numFmtId="42" fontId="7" fillId="24" borderId="67" xfId="41" applyNumberFormat="1" applyFont="1" applyFill="1" applyBorder="1"/>
    <xf numFmtId="41" fontId="7" fillId="0" borderId="48" xfId="41" applyNumberFormat="1" applyFont="1" applyFill="1" applyBorder="1"/>
    <xf numFmtId="42" fontId="7" fillId="0" borderId="67" xfId="41" applyNumberFormat="1" applyFont="1" applyFill="1" applyBorder="1"/>
    <xf numFmtId="41" fontId="7" fillId="24" borderId="47" xfId="41" applyNumberFormat="1" applyFont="1" applyFill="1" applyBorder="1"/>
    <xf numFmtId="41" fontId="7" fillId="0" borderId="46" xfId="41" applyNumberFormat="1" applyFont="1" applyBorder="1"/>
    <xf numFmtId="41" fontId="7" fillId="0" borderId="67" xfId="41" applyNumberFormat="1" applyFont="1" applyFill="1" applyBorder="1"/>
    <xf numFmtId="41" fontId="7" fillId="0" borderId="98" xfId="41" applyNumberFormat="1" applyFont="1" applyFill="1" applyBorder="1"/>
    <xf numFmtId="41" fontId="7" fillId="0" borderId="43" xfId="28" applyNumberFormat="1" applyFont="1" applyFill="1" applyBorder="1"/>
    <xf numFmtId="41" fontId="12" fillId="24" borderId="48" xfId="41" applyNumberFormat="1" applyFont="1" applyFill="1" applyBorder="1" applyAlignment="1">
      <alignment horizontal="center"/>
    </xf>
    <xf numFmtId="41" fontId="7" fillId="0" borderId="88" xfId="28" applyNumberFormat="1" applyFont="1" applyFill="1" applyBorder="1"/>
    <xf numFmtId="41" fontId="7" fillId="0" borderId="46" xfId="28" applyNumberFormat="1" applyFont="1" applyFill="1" applyBorder="1"/>
    <xf numFmtId="41" fontId="7" fillId="0" borderId="47" xfId="41" applyNumberFormat="1" applyFont="1" applyFill="1" applyBorder="1"/>
    <xf numFmtId="41" fontId="1" fillId="0" borderId="46" xfId="41" applyNumberFormat="1" applyBorder="1"/>
    <xf numFmtId="41" fontId="7" fillId="0" borderId="39" xfId="28" applyNumberFormat="1" applyFont="1" applyFill="1" applyBorder="1"/>
    <xf numFmtId="41" fontId="1" fillId="0" borderId="71" xfId="41" applyNumberFormat="1" applyBorder="1"/>
    <xf numFmtId="41" fontId="1" fillId="0" borderId="60" xfId="41" applyNumberFormat="1" applyBorder="1"/>
    <xf numFmtId="41" fontId="12" fillId="0" borderId="31" xfId="41" applyNumberFormat="1" applyFont="1" applyFill="1" applyBorder="1" applyAlignment="1">
      <alignment horizontal="center"/>
    </xf>
    <xf numFmtId="41" fontId="12" fillId="0" borderId="67" xfId="28" applyNumberFormat="1" applyFont="1" applyBorder="1"/>
    <xf numFmtId="41" fontId="12" fillId="24" borderId="72" xfId="41" applyNumberFormat="1" applyFont="1" applyFill="1" applyBorder="1" applyAlignment="1">
      <alignment horizontal="center"/>
    </xf>
    <xf numFmtId="41" fontId="12" fillId="0" borderId="74" xfId="41" applyNumberFormat="1" applyFont="1" applyBorder="1"/>
    <xf numFmtId="164" fontId="7" fillId="0" borderId="67" xfId="28" applyNumberFormat="1" applyFont="1" applyFill="1" applyBorder="1"/>
    <xf numFmtId="3" fontId="7" fillId="24" borderId="48" xfId="41" applyNumberFormat="1" applyFont="1" applyFill="1" applyBorder="1" applyAlignment="1">
      <alignment horizontal="center"/>
    </xf>
    <xf numFmtId="3" fontId="7" fillId="24" borderId="98" xfId="41" applyNumberFormat="1" applyFont="1" applyFill="1" applyBorder="1" applyAlignment="1">
      <alignment horizontal="center"/>
    </xf>
    <xf numFmtId="3" fontId="7" fillId="0" borderId="88" xfId="41" applyNumberFormat="1" applyFont="1" applyFill="1" applyBorder="1"/>
    <xf numFmtId="3" fontId="7" fillId="0" borderId="74" xfId="41" applyNumberFormat="1" applyFont="1" applyBorder="1"/>
    <xf numFmtId="3" fontId="7" fillId="24" borderId="100" xfId="41" applyNumberFormat="1" applyFont="1" applyFill="1" applyBorder="1" applyAlignment="1">
      <alignment horizontal="center"/>
    </xf>
    <xf numFmtId="3" fontId="7" fillId="24" borderId="72" xfId="41" applyNumberFormat="1" applyFont="1" applyFill="1" applyBorder="1" applyAlignment="1">
      <alignment horizontal="center"/>
    </xf>
    <xf numFmtId="3" fontId="7" fillId="0" borderId="85" xfId="41" applyNumberFormat="1" applyFont="1" applyFill="1" applyBorder="1" applyAlignment="1">
      <alignment horizontal="center"/>
    </xf>
    <xf numFmtId="3" fontId="7" fillId="0" borderId="60" xfId="41" applyNumberFormat="1" applyFont="1" applyFill="1" applyBorder="1" applyAlignment="1">
      <alignment horizontal="center"/>
    </xf>
    <xf numFmtId="3" fontId="7" fillId="0" borderId="31" xfId="41" applyNumberFormat="1" applyFont="1" applyFill="1" applyBorder="1" applyAlignment="1">
      <alignment horizontal="center"/>
    </xf>
    <xf numFmtId="0" fontId="12" fillId="0" borderId="0" xfId="41" applyFont="1" applyAlignment="1">
      <alignment horizontal="center"/>
    </xf>
    <xf numFmtId="3" fontId="7" fillId="24" borderId="31" xfId="41" applyNumberFormat="1" applyFont="1" applyFill="1" applyBorder="1" applyAlignment="1">
      <alignment horizontal="center"/>
    </xf>
    <xf numFmtId="3" fontId="7" fillId="24" borderId="85" xfId="41" applyNumberFormat="1" applyFont="1" applyFill="1" applyBorder="1" applyAlignment="1">
      <alignment horizontal="center"/>
    </xf>
    <xf numFmtId="3" fontId="7" fillId="24" borderId="67" xfId="41" applyNumberFormat="1" applyFont="1" applyFill="1" applyBorder="1" applyAlignment="1">
      <alignment horizontal="center"/>
    </xf>
    <xf numFmtId="41" fontId="7" fillId="0" borderId="15" xfId="41" applyNumberFormat="1" applyFont="1" applyBorder="1"/>
    <xf numFmtId="164" fontId="7" fillId="24" borderId="67" xfId="28" applyNumberFormat="1" applyFont="1" applyFill="1" applyBorder="1"/>
    <xf numFmtId="3" fontId="7" fillId="24" borderId="88" xfId="41" applyNumberFormat="1" applyFont="1" applyFill="1" applyBorder="1"/>
    <xf numFmtId="3" fontId="7" fillId="24" borderId="74" xfId="41" applyNumberFormat="1" applyFont="1" applyFill="1" applyBorder="1" applyAlignment="1">
      <alignment horizontal="center"/>
    </xf>
    <xf numFmtId="3" fontId="7" fillId="0" borderId="67" xfId="41" applyNumberFormat="1" applyFont="1" applyFill="1" applyBorder="1"/>
    <xf numFmtId="3" fontId="1" fillId="0" borderId="66" xfId="41" applyNumberFormat="1" applyBorder="1"/>
    <xf numFmtId="41" fontId="1" fillId="0" borderId="59" xfId="41" applyNumberFormat="1" applyFill="1" applyBorder="1" applyAlignment="1">
      <alignment horizontal="center"/>
    </xf>
    <xf numFmtId="41" fontId="1" fillId="0" borderId="39" xfId="41" applyNumberFormat="1" applyFill="1" applyBorder="1" applyAlignment="1">
      <alignment horizontal="center"/>
    </xf>
    <xf numFmtId="41" fontId="1" fillId="0" borderId="60" xfId="41" applyNumberFormat="1" applyFill="1" applyBorder="1" applyAlignment="1">
      <alignment horizontal="center"/>
    </xf>
    <xf numFmtId="41" fontId="1" fillId="0" borderId="43" xfId="41" applyNumberFormat="1" applyFill="1" applyBorder="1" applyAlignment="1">
      <alignment horizontal="center"/>
    </xf>
    <xf numFmtId="41" fontId="1" fillId="0" borderId="61" xfId="41" applyNumberFormat="1" applyFill="1" applyBorder="1" applyAlignment="1">
      <alignment horizontal="center"/>
    </xf>
    <xf numFmtId="41" fontId="1" fillId="0" borderId="99" xfId="41" applyNumberFormat="1" applyFill="1" applyBorder="1" applyAlignment="1">
      <alignment horizontal="center"/>
    </xf>
    <xf numFmtId="41" fontId="12" fillId="0" borderId="85" xfId="41" applyNumberFormat="1" applyFont="1" applyFill="1" applyBorder="1" applyAlignment="1">
      <alignment horizontal="center"/>
    </xf>
    <xf numFmtId="41" fontId="12" fillId="0" borderId="48" xfId="41" applyNumberFormat="1" applyFont="1" applyFill="1" applyBorder="1" applyAlignment="1">
      <alignment horizontal="center"/>
    </xf>
    <xf numFmtId="0" fontId="7" fillId="0" borderId="76" xfId="41" applyFont="1" applyFill="1" applyBorder="1"/>
    <xf numFmtId="41" fontId="7" fillId="0" borderId="71" xfId="28" applyNumberFormat="1" applyFont="1" applyFill="1" applyBorder="1"/>
    <xf numFmtId="41" fontId="7" fillId="0" borderId="76" xfId="41" applyNumberFormat="1" applyFont="1" applyFill="1" applyBorder="1"/>
    <xf numFmtId="41" fontId="7" fillId="0" borderId="71" xfId="30" applyNumberFormat="1" applyFont="1" applyFill="1" applyBorder="1"/>
    <xf numFmtId="41" fontId="7" fillId="0" borderId="60" xfId="28" applyNumberFormat="1" applyFont="1" applyFill="1" applyBorder="1"/>
    <xf numFmtId="41" fontId="7" fillId="0" borderId="43" xfId="41" applyNumberFormat="1" applyFont="1" applyFill="1" applyBorder="1"/>
    <xf numFmtId="41" fontId="1" fillId="0" borderId="88" xfId="28" applyNumberFormat="1" applyFill="1" applyBorder="1"/>
    <xf numFmtId="41" fontId="1" fillId="0" borderId="98" xfId="41" applyNumberFormat="1" applyFill="1" applyBorder="1"/>
    <xf numFmtId="41" fontId="1" fillId="0" borderId="46" xfId="28" applyNumberFormat="1" applyFill="1" applyBorder="1"/>
    <xf numFmtId="41" fontId="1" fillId="0" borderId="47" xfId="41" applyNumberFormat="1" applyFill="1" applyBorder="1"/>
    <xf numFmtId="41" fontId="1" fillId="0" borderId="59" xfId="28" applyNumberFormat="1" applyFill="1" applyBorder="1"/>
    <xf numFmtId="41" fontId="1" fillId="0" borderId="71" xfId="28" applyNumberFormat="1" applyFill="1" applyBorder="1"/>
    <xf numFmtId="41" fontId="1" fillId="0" borderId="60" xfId="28" applyNumberFormat="1" applyFill="1" applyBorder="1"/>
    <xf numFmtId="41" fontId="1" fillId="0" borderId="66" xfId="28" applyNumberFormat="1" applyFill="1" applyBorder="1"/>
    <xf numFmtId="41" fontId="12" fillId="0" borderId="67" xfId="28" applyNumberFormat="1" applyFont="1" applyFill="1" applyBorder="1"/>
    <xf numFmtId="41" fontId="12" fillId="0" borderId="67" xfId="41" applyNumberFormat="1" applyFont="1" applyFill="1" applyBorder="1"/>
    <xf numFmtId="3" fontId="12" fillId="0" borderId="98" xfId="41" applyNumberFormat="1" applyFont="1" applyFill="1" applyBorder="1" applyAlignment="1">
      <alignment horizontal="center"/>
    </xf>
    <xf numFmtId="41" fontId="12" fillId="0" borderId="88" xfId="28" applyNumberFormat="1" applyFont="1" applyFill="1" applyBorder="1"/>
    <xf numFmtId="41" fontId="12" fillId="0" borderId="98" xfId="41" applyNumberFormat="1" applyFont="1" applyFill="1" applyBorder="1" applyAlignment="1">
      <alignment horizontal="center"/>
    </xf>
    <xf numFmtId="41" fontId="12" fillId="0" borderId="88" xfId="41" applyNumberFormat="1" applyFont="1" applyFill="1" applyBorder="1"/>
    <xf numFmtId="41" fontId="12" fillId="0" borderId="98" xfId="41" applyNumberFormat="1" applyFont="1" applyFill="1" applyBorder="1"/>
    <xf numFmtId="41" fontId="12" fillId="0" borderId="74" xfId="41" applyNumberFormat="1" applyFont="1" applyFill="1" applyBorder="1"/>
    <xf numFmtId="0" fontId="12" fillId="0" borderId="98" xfId="41" applyFont="1" applyFill="1" applyBorder="1"/>
    <xf numFmtId="0" fontId="12" fillId="0" borderId="48" xfId="41" applyFont="1" applyFill="1" applyBorder="1"/>
    <xf numFmtId="0" fontId="21" fillId="0" borderId="54" xfId="41" applyFont="1" applyFill="1" applyBorder="1" applyAlignment="1">
      <alignment horizontal="right" wrapText="1"/>
    </xf>
    <xf numFmtId="164" fontId="20" fillId="0" borderId="54" xfId="28" applyNumberFormat="1" applyFont="1" applyFill="1" applyBorder="1" applyAlignment="1">
      <alignment horizontal="right" wrapText="1"/>
    </xf>
    <xf numFmtId="42" fontId="6" fillId="0" borderId="54" xfId="41" applyNumberFormat="1" applyFont="1" applyFill="1" applyBorder="1"/>
    <xf numFmtId="41" fontId="12" fillId="0" borderId="24" xfId="41" applyNumberFormat="1" applyFont="1" applyFill="1" applyBorder="1" applyAlignment="1">
      <alignment horizontal="center"/>
    </xf>
    <xf numFmtId="41" fontId="12" fillId="0" borderId="57" xfId="41" applyNumberFormat="1" applyFont="1" applyFill="1" applyBorder="1" applyAlignment="1">
      <alignment horizontal="center"/>
    </xf>
    <xf numFmtId="0" fontId="41" fillId="0" borderId="0" xfId="41" applyFont="1"/>
    <xf numFmtId="0" fontId="42" fillId="0" borderId="0" xfId="41" applyFont="1"/>
    <xf numFmtId="0" fontId="12" fillId="0" borderId="109" xfId="41" applyFont="1" applyFill="1" applyBorder="1"/>
    <xf numFmtId="41" fontId="12" fillId="0" borderId="109" xfId="41" applyNumberFormat="1" applyFont="1" applyFill="1" applyBorder="1" applyAlignment="1">
      <alignment horizontal="center" wrapText="1"/>
    </xf>
    <xf numFmtId="41" fontId="12" fillId="0" borderId="110" xfId="41" applyNumberFormat="1" applyFont="1" applyFill="1" applyBorder="1" applyAlignment="1">
      <alignment horizontal="center" wrapText="1"/>
    </xf>
    <xf numFmtId="0" fontId="20" fillId="0" borderId="110" xfId="41" applyFont="1" applyFill="1" applyBorder="1" applyAlignment="1">
      <alignment horizontal="center" wrapText="1"/>
    </xf>
    <xf numFmtId="49" fontId="12" fillId="28" borderId="47" xfId="41" applyNumberFormat="1" applyFont="1" applyFill="1" applyBorder="1" applyAlignment="1">
      <alignment horizontal="left"/>
    </xf>
    <xf numFmtId="41" fontId="12" fillId="28" borderId="110" xfId="41" applyNumberFormat="1" applyFont="1" applyFill="1" applyBorder="1"/>
    <xf numFmtId="0" fontId="6" fillId="28" borderId="61" xfId="41" applyFont="1" applyFill="1" applyBorder="1"/>
    <xf numFmtId="0" fontId="12" fillId="28" borderId="99" xfId="41" applyFont="1" applyFill="1" applyBorder="1" applyAlignment="1">
      <alignment horizontal="left"/>
    </xf>
    <xf numFmtId="41" fontId="12" fillId="28" borderId="109" xfId="30" applyNumberFormat="1" applyFont="1" applyFill="1" applyBorder="1"/>
    <xf numFmtId="41" fontId="12" fillId="28" borderId="109" xfId="41" applyNumberFormat="1" applyFont="1" applyFill="1" applyBorder="1"/>
    <xf numFmtId="0" fontId="12" fillId="0" borderId="39" xfId="41" applyFont="1" applyFill="1" applyBorder="1" applyAlignment="1">
      <alignment horizontal="left"/>
    </xf>
    <xf numFmtId="0" fontId="9" fillId="0" borderId="14" xfId="41" applyFont="1" applyBorder="1" applyAlignment="1">
      <alignment wrapText="1"/>
    </xf>
    <xf numFmtId="0" fontId="9" fillId="0" borderId="15" xfId="41" applyFont="1" applyBorder="1" applyAlignment="1">
      <alignment wrapText="1"/>
    </xf>
    <xf numFmtId="0" fontId="9" fillId="0" borderId="51" xfId="41" applyFont="1" applyBorder="1" applyAlignment="1">
      <alignment wrapText="1"/>
    </xf>
    <xf numFmtId="0" fontId="12" fillId="0" borderId="0" xfId="0" applyFont="1" applyAlignment="1">
      <alignment horizontal="center" wrapText="1"/>
    </xf>
    <xf numFmtId="0" fontId="22" fillId="0" borderId="17" xfId="0" applyFont="1" applyBorder="1" applyAlignment="1">
      <alignment horizontal="left" vertical="top" wrapText="1"/>
    </xf>
    <xf numFmtId="0" fontId="12" fillId="0" borderId="22" xfId="0" applyFont="1" applyBorder="1"/>
    <xf numFmtId="0" fontId="43" fillId="0" borderId="0" xfId="0" applyFont="1" applyAlignment="1">
      <alignment horizontal="center"/>
    </xf>
    <xf numFmtId="0" fontId="44" fillId="0" borderId="0" xfId="42" applyFont="1" applyBorder="1" applyAlignment="1" applyProtection="1">
      <alignment horizontal="left"/>
    </xf>
    <xf numFmtId="0" fontId="28" fillId="0" borderId="0" xfId="42" applyFont="1" applyBorder="1"/>
    <xf numFmtId="0" fontId="44" fillId="0" borderId="50" xfId="42" applyFont="1" applyBorder="1" applyAlignment="1" applyProtection="1">
      <alignment horizontal="left"/>
    </xf>
    <xf numFmtId="0" fontId="28" fillId="0" borderId="50" xfId="42" applyFont="1" applyBorder="1"/>
    <xf numFmtId="42" fontId="28" fillId="0" borderId="50" xfId="42" applyNumberFormat="1" applyFont="1" applyFill="1" applyBorder="1"/>
    <xf numFmtId="0" fontId="28" fillId="0" borderId="40" xfId="42" applyFont="1" applyBorder="1" applyAlignment="1" applyProtection="1">
      <alignment horizontal="left"/>
    </xf>
    <xf numFmtId="0" fontId="28" fillId="0" borderId="40" xfId="42" applyFont="1" applyBorder="1"/>
    <xf numFmtId="41" fontId="28" fillId="0" borderId="40" xfId="42" applyNumberFormat="1" applyFont="1" applyBorder="1"/>
    <xf numFmtId="0" fontId="10" fillId="0" borderId="40" xfId="42" applyBorder="1"/>
    <xf numFmtId="41" fontId="28" fillId="0" borderId="40" xfId="42" applyNumberFormat="1" applyFont="1" applyFill="1" applyBorder="1"/>
    <xf numFmtId="0" fontId="0" fillId="0" borderId="40" xfId="0" applyBorder="1"/>
    <xf numFmtId="0" fontId="28" fillId="0" borderId="45" xfId="42" applyFont="1" applyBorder="1"/>
    <xf numFmtId="0" fontId="44" fillId="0" borderId="40" xfId="42" applyFont="1" applyBorder="1" applyAlignment="1" applyProtection="1">
      <alignment horizontal="left"/>
    </xf>
    <xf numFmtId="42" fontId="28" fillId="0" borderId="40" xfId="42" applyNumberFormat="1" applyFont="1" applyFill="1" applyBorder="1"/>
    <xf numFmtId="0" fontId="28" fillId="0" borderId="45" xfId="42" applyFont="1" applyBorder="1" applyAlignment="1" applyProtection="1">
      <alignment horizontal="left"/>
    </xf>
    <xf numFmtId="41" fontId="28" fillId="0" borderId="45" xfId="42" applyNumberFormat="1" applyFont="1" applyBorder="1"/>
    <xf numFmtId="0" fontId="28" fillId="0" borderId="24" xfId="42" applyFont="1" applyBorder="1"/>
    <xf numFmtId="42" fontId="28" fillId="0" borderId="24" xfId="42" applyNumberFormat="1" applyFont="1" applyBorder="1" applyProtection="1"/>
    <xf numFmtId="0" fontId="28" fillId="0" borderId="37" xfId="42" applyFont="1" applyBorder="1"/>
    <xf numFmtId="0" fontId="0" fillId="0" borderId="37" xfId="0" applyBorder="1"/>
    <xf numFmtId="41" fontId="28" fillId="0" borderId="37" xfId="42" applyNumberFormat="1" applyFont="1" applyBorder="1"/>
    <xf numFmtId="0" fontId="0" fillId="0" borderId="45" xfId="0" applyBorder="1"/>
    <xf numFmtId="41" fontId="28" fillId="0" borderId="111" xfId="42" applyNumberFormat="1" applyFont="1" applyBorder="1"/>
    <xf numFmtId="41" fontId="28" fillId="0" borderId="24" xfId="42" applyNumberFormat="1" applyFont="1" applyBorder="1"/>
    <xf numFmtId="42" fontId="28" fillId="0" borderId="112" xfId="42" applyNumberFormat="1" applyFont="1" applyBorder="1"/>
    <xf numFmtId="0" fontId="28" fillId="0" borderId="20" xfId="42" applyFont="1" applyBorder="1"/>
    <xf numFmtId="0" fontId="44" fillId="0" borderId="20" xfId="42" applyFont="1" applyBorder="1" applyAlignment="1" applyProtection="1">
      <alignment horizontal="left"/>
    </xf>
    <xf numFmtId="0" fontId="28" fillId="0" borderId="113" xfId="42" applyFont="1" applyBorder="1"/>
    <xf numFmtId="0" fontId="34" fillId="0" borderId="0" xfId="0" applyFont="1" applyFill="1"/>
    <xf numFmtId="0" fontId="1" fillId="0" borderId="0" xfId="43" applyFont="1" applyFill="1" applyAlignment="1">
      <alignment wrapText="1"/>
    </xf>
    <xf numFmtId="0" fontId="3" fillId="0" borderId="11" xfId="43" applyFont="1" applyBorder="1" applyAlignment="1">
      <alignment horizontal="center" vertical="center" wrapText="1"/>
    </xf>
    <xf numFmtId="0" fontId="1" fillId="0" borderId="0" xfId="43" applyAlignment="1">
      <alignment horizontal="center" vertical="center"/>
    </xf>
    <xf numFmtId="0" fontId="3" fillId="0" borderId="11" xfId="43" applyFont="1" applyFill="1" applyBorder="1" applyAlignment="1">
      <alignment horizontal="center" vertical="center" wrapText="1"/>
    </xf>
    <xf numFmtId="0" fontId="3" fillId="0" borderId="18" xfId="43" applyFont="1" applyFill="1" applyBorder="1" applyAlignment="1">
      <alignment horizontal="center" wrapText="1"/>
    </xf>
    <xf numFmtId="41" fontId="47" fillId="24" borderId="59" xfId="30" applyNumberFormat="1" applyFont="1" applyFill="1" applyBorder="1"/>
    <xf numFmtId="41" fontId="47" fillId="24" borderId="60" xfId="30" applyNumberFormat="1" applyFont="1" applyFill="1" applyBorder="1"/>
    <xf numFmtId="41" fontId="7" fillId="24" borderId="59" xfId="41" applyNumberFormat="1" applyFont="1" applyFill="1" applyBorder="1"/>
    <xf numFmtId="0" fontId="22" fillId="0" borderId="40" xfId="0" applyFont="1" applyFill="1" applyBorder="1" applyAlignment="1">
      <alignment horizontal="left" vertical="top" wrapText="1"/>
    </xf>
    <xf numFmtId="0" fontId="22" fillId="0" borderId="50" xfId="0" applyFont="1" applyFill="1" applyBorder="1" applyAlignment="1">
      <alignment horizontal="left" vertical="top" wrapText="1"/>
    </xf>
    <xf numFmtId="0" fontId="28" fillId="0" borderId="50" xfId="0" applyFont="1" applyFill="1" applyBorder="1" applyAlignment="1">
      <alignment horizontal="left" vertical="top" wrapText="1"/>
    </xf>
    <xf numFmtId="0" fontId="22" fillId="0" borderId="40" xfId="0" applyFont="1" applyBorder="1" applyAlignment="1">
      <alignment horizontal="left" vertical="top" wrapText="1"/>
    </xf>
    <xf numFmtId="168" fontId="9" fillId="0" borderId="11" xfId="28" applyNumberFormat="1" applyFont="1" applyBorder="1" applyAlignment="1">
      <alignment horizontal="center"/>
    </xf>
    <xf numFmtId="170" fontId="7" fillId="0" borderId="11" xfId="43" applyNumberFormat="1" applyFont="1" applyBorder="1" applyAlignment="1">
      <alignment horizontal="center"/>
    </xf>
    <xf numFmtId="41" fontId="9" fillId="0" borderId="11" xfId="30" applyNumberFormat="1" applyFont="1" applyBorder="1" applyAlignment="1"/>
    <xf numFmtId="41" fontId="7" fillId="0" borderId="17" xfId="0" applyNumberFormat="1" applyFont="1" applyBorder="1"/>
    <xf numFmtId="1" fontId="7" fillId="0" borderId="11" xfId="0" applyNumberFormat="1" applyFont="1" applyBorder="1" applyAlignment="1">
      <alignment horizontal="center"/>
    </xf>
    <xf numFmtId="1" fontId="7" fillId="0" borderId="11" xfId="0" applyNumberFormat="1" applyFont="1" applyFill="1" applyBorder="1" applyAlignment="1">
      <alignment horizontal="center"/>
    </xf>
    <xf numFmtId="1" fontId="48" fillId="0" borderId="0" xfId="0" applyNumberFormat="1" applyFont="1" applyFill="1"/>
    <xf numFmtId="0" fontId="7" fillId="0" borderId="0" xfId="0" applyFont="1"/>
    <xf numFmtId="37" fontId="7" fillId="0" borderId="11" xfId="0" applyNumberFormat="1" applyFont="1" applyFill="1" applyBorder="1" applyAlignment="1">
      <alignment horizontal="center"/>
    </xf>
    <xf numFmtId="37" fontId="7" fillId="0" borderId="11" xfId="0" applyNumberFormat="1" applyFont="1" applyBorder="1" applyAlignment="1">
      <alignment horizontal="center"/>
    </xf>
    <xf numFmtId="165" fontId="7" fillId="0" borderId="11" xfId="47" applyNumberFormat="1" applyFont="1" applyBorder="1" applyAlignment="1">
      <alignment horizontal="center"/>
    </xf>
    <xf numFmtId="3" fontId="7" fillId="0" borderId="46" xfId="41" applyNumberFormat="1" applyFont="1" applyBorder="1"/>
    <xf numFmtId="3" fontId="7" fillId="24" borderId="47" xfId="41" applyNumberFormat="1" applyFont="1" applyFill="1" applyBorder="1"/>
    <xf numFmtId="42" fontId="7" fillId="24" borderId="48" xfId="41" applyNumberFormat="1" applyFont="1" applyFill="1" applyBorder="1"/>
    <xf numFmtId="164" fontId="7" fillId="0" borderId="67" xfId="28" applyNumberFormat="1" applyFont="1" applyBorder="1"/>
    <xf numFmtId="164" fontId="7" fillId="24" borderId="48" xfId="28" applyNumberFormat="1" applyFont="1" applyFill="1" applyBorder="1"/>
    <xf numFmtId="0" fontId="1" fillId="0" borderId="27" xfId="41" applyFont="1" applyBorder="1" applyAlignment="1">
      <alignment horizontal="center"/>
    </xf>
    <xf numFmtId="0" fontId="1" fillId="0" borderId="32" xfId="41" applyFont="1" applyBorder="1"/>
    <xf numFmtId="0" fontId="1" fillId="30" borderId="27" xfId="41" applyFont="1" applyFill="1" applyBorder="1"/>
    <xf numFmtId="0" fontId="1" fillId="30" borderId="21" xfId="41" applyFill="1" applyBorder="1"/>
    <xf numFmtId="0" fontId="1" fillId="30" borderId="25" xfId="41" applyFont="1" applyFill="1" applyBorder="1"/>
    <xf numFmtId="0" fontId="1" fillId="30" borderId="20" xfId="41" applyFill="1" applyBorder="1"/>
    <xf numFmtId="0" fontId="1" fillId="30" borderId="36" xfId="41" applyFont="1" applyFill="1" applyBorder="1"/>
    <xf numFmtId="0" fontId="1" fillId="30" borderId="0" xfId="41" applyFill="1" applyBorder="1"/>
    <xf numFmtId="0" fontId="1" fillId="30" borderId="14" xfId="41" applyFill="1" applyBorder="1"/>
    <xf numFmtId="0" fontId="1" fillId="30" borderId="36" xfId="41" applyFont="1" applyFill="1" applyBorder="1" applyAlignment="1">
      <alignment horizontal="center"/>
    </xf>
    <xf numFmtId="0" fontId="1" fillId="30" borderId="0" xfId="41" applyFont="1" applyFill="1" applyBorder="1" applyAlignment="1">
      <alignment horizontal="center"/>
    </xf>
    <xf numFmtId="0" fontId="1" fillId="30" borderId="14" xfId="41" applyFont="1" applyFill="1" applyBorder="1"/>
    <xf numFmtId="0" fontId="1" fillId="30" borderId="32" xfId="41" applyFill="1" applyBorder="1"/>
    <xf numFmtId="0" fontId="1" fillId="30" borderId="18" xfId="41" applyFill="1" applyBorder="1"/>
    <xf numFmtId="41" fontId="1" fillId="30" borderId="11" xfId="41" applyNumberFormat="1" applyFill="1" applyBorder="1"/>
    <xf numFmtId="3" fontId="7" fillId="0" borderId="24" xfId="41" applyNumberFormat="1" applyFont="1" applyFill="1" applyBorder="1" applyAlignment="1">
      <alignment horizontal="center"/>
    </xf>
    <xf numFmtId="3" fontId="7" fillId="0" borderId="48" xfId="41" applyNumberFormat="1" applyFont="1" applyFill="1" applyBorder="1" applyAlignment="1">
      <alignment horizontal="center"/>
    </xf>
    <xf numFmtId="3" fontId="7" fillId="24" borderId="24" xfId="41" applyNumberFormat="1" applyFont="1" applyFill="1" applyBorder="1" applyAlignment="1">
      <alignment horizontal="center"/>
    </xf>
    <xf numFmtId="3" fontId="7" fillId="24" borderId="57" xfId="41" applyNumberFormat="1" applyFont="1" applyFill="1" applyBorder="1" applyAlignment="1">
      <alignment horizontal="center"/>
    </xf>
    <xf numFmtId="0" fontId="1" fillId="26" borderId="0" xfId="41" applyFont="1" applyFill="1"/>
    <xf numFmtId="0" fontId="1" fillId="26" borderId="0" xfId="41" applyFill="1"/>
    <xf numFmtId="0" fontId="9" fillId="0" borderId="19" xfId="41" applyFont="1" applyBorder="1" applyAlignment="1"/>
    <xf numFmtId="0" fontId="9" fillId="0" borderId="11" xfId="41" applyFont="1" applyBorder="1" applyAlignment="1">
      <alignment wrapText="1"/>
    </xf>
    <xf numFmtId="168" fontId="9" fillId="0" borderId="11" xfId="28" applyNumberFormat="1" applyFont="1" applyBorder="1" applyAlignment="1">
      <alignment horizontal="center" wrapText="1"/>
    </xf>
    <xf numFmtId="0" fontId="42" fillId="0" borderId="40" xfId="41" applyFont="1" applyFill="1" applyBorder="1"/>
    <xf numFmtId="0" fontId="29" fillId="0" borderId="0" xfId="0" applyFont="1" applyAlignment="1">
      <alignment horizontal="centerContinuous" vertical="center" wrapText="1"/>
    </xf>
    <xf numFmtId="0" fontId="19" fillId="0" borderId="0" xfId="0" applyFont="1" applyAlignment="1" applyProtection="1">
      <alignment horizontal="centerContinuous"/>
      <protection locked="0"/>
    </xf>
    <xf numFmtId="0" fontId="19" fillId="0" borderId="0" xfId="0" applyFont="1" applyAlignment="1" applyProtection="1">
      <alignment horizontal="centerContinuous" wrapText="1"/>
      <protection locked="0"/>
    </xf>
    <xf numFmtId="0" fontId="0" fillId="0" borderId="0" xfId="0" applyAlignment="1">
      <alignment horizontal="centerContinuous" wrapText="1"/>
    </xf>
    <xf numFmtId="0" fontId="29" fillId="0" borderId="0" xfId="0" applyFont="1" applyAlignment="1">
      <alignment horizontal="centerContinuous" wrapText="1"/>
    </xf>
    <xf numFmtId="0" fontId="1" fillId="0" borderId="0" xfId="43" applyAlignment="1">
      <alignment horizontal="centerContinuous"/>
    </xf>
    <xf numFmtId="0" fontId="2" fillId="0" borderId="11" xfId="43" applyFont="1" applyFill="1" applyBorder="1" applyAlignment="1">
      <alignment horizontal="center"/>
    </xf>
    <xf numFmtId="0" fontId="2" fillId="0" borderId="0" xfId="43" applyFont="1" applyFill="1" applyAlignment="1">
      <alignment horizontal="centerContinuous"/>
    </xf>
    <xf numFmtId="0" fontId="1" fillId="0" borderId="36" xfId="43" applyFont="1" applyFill="1" applyBorder="1"/>
    <xf numFmtId="37" fontId="1" fillId="0" borderId="106" xfId="28" applyNumberFormat="1" applyFill="1" applyBorder="1" applyAlignment="1">
      <alignment horizontal="center"/>
    </xf>
    <xf numFmtId="37" fontId="1" fillId="0" borderId="16" xfId="28" applyNumberFormat="1" applyFill="1" applyBorder="1" applyAlignment="1">
      <alignment horizontal="center"/>
    </xf>
    <xf numFmtId="0" fontId="2" fillId="27" borderId="115" xfId="0" applyFont="1" applyFill="1" applyBorder="1" applyAlignment="1">
      <alignment horizontal="centerContinuous"/>
    </xf>
    <xf numFmtId="0" fontId="12" fillId="0" borderId="11" xfId="41" applyFont="1" applyBorder="1" applyAlignment="1">
      <alignment horizontal="center"/>
    </xf>
    <xf numFmtId="0" fontId="12" fillId="26" borderId="85" xfId="41" applyFont="1" applyFill="1" applyBorder="1" applyAlignment="1">
      <alignment horizontal="center" wrapText="1"/>
    </xf>
    <xf numFmtId="0" fontId="1" fillId="0" borderId="0" xfId="41" applyAlignment="1">
      <alignment horizontal="centerContinuous" vertical="top"/>
    </xf>
    <xf numFmtId="168" fontId="2" fillId="0" borderId="0" xfId="41" applyNumberFormat="1" applyFont="1" applyAlignment="1">
      <alignment horizontal="centerContinuous"/>
    </xf>
    <xf numFmtId="0" fontId="12" fillId="0" borderId="95" xfId="41" applyFont="1" applyFill="1" applyBorder="1" applyAlignment="1">
      <alignment horizontal="center" wrapText="1"/>
    </xf>
    <xf numFmtId="0" fontId="26" fillId="0" borderId="95" xfId="41" applyFont="1" applyFill="1" applyBorder="1"/>
    <xf numFmtId="0" fontId="34" fillId="0" borderId="0" xfId="41" applyFont="1" applyAlignment="1">
      <alignment horizontal="centerContinuous"/>
    </xf>
    <xf numFmtId="0" fontId="41" fillId="0" borderId="0" xfId="41" applyFont="1" applyAlignment="1">
      <alignment horizontal="centerContinuous" vertical="top"/>
    </xf>
    <xf numFmtId="0" fontId="34" fillId="31" borderId="0" xfId="41" applyFont="1" applyFill="1" applyBorder="1"/>
    <xf numFmtId="0" fontId="34" fillId="0" borderId="0" xfId="41" applyFont="1"/>
    <xf numFmtId="3" fontId="1" fillId="0" borderId="24" xfId="41" applyNumberFormat="1" applyBorder="1"/>
    <xf numFmtId="42" fontId="1" fillId="0" borderId="24" xfId="41" applyNumberFormat="1" applyBorder="1"/>
    <xf numFmtId="42" fontId="7" fillId="0" borderId="67" xfId="41" applyNumberFormat="1" applyFont="1" applyBorder="1"/>
    <xf numFmtId="0" fontId="28" fillId="0" borderId="40" xfId="0" applyFont="1" applyFill="1" applyBorder="1" applyAlignment="1">
      <alignment horizontal="left" vertical="top" wrapText="1"/>
    </xf>
    <xf numFmtId="0" fontId="28" fillId="27" borderId="78" xfId="42" applyFont="1" applyFill="1" applyBorder="1" applyAlignment="1">
      <alignment horizontal="center"/>
    </xf>
    <xf numFmtId="0" fontId="34" fillId="0" borderId="0" xfId="41" applyFont="1" applyAlignment="1">
      <alignment horizontal="center"/>
    </xf>
    <xf numFmtId="0" fontId="1" fillId="0" borderId="14" xfId="41" applyBorder="1"/>
    <xf numFmtId="41" fontId="1" fillId="0" borderId="0" xfId="41" applyNumberFormat="1" applyFill="1" applyBorder="1"/>
    <xf numFmtId="0" fontId="1" fillId="0" borderId="27" xfId="41" applyFont="1" applyBorder="1"/>
    <xf numFmtId="3" fontId="1" fillId="0" borderId="100" xfId="41" applyNumberFormat="1" applyBorder="1"/>
    <xf numFmtId="3" fontId="1" fillId="0" borderId="29" xfId="41" applyNumberFormat="1" applyBorder="1"/>
    <xf numFmtId="0" fontId="1" fillId="0" borderId="18" xfId="41" applyBorder="1"/>
    <xf numFmtId="0" fontId="2" fillId="0" borderId="20" xfId="0" applyFont="1" applyBorder="1" applyAlignment="1">
      <alignment horizontal="right"/>
    </xf>
    <xf numFmtId="39" fontId="1" fillId="0" borderId="64" xfId="43" applyNumberFormat="1" applyBorder="1" applyAlignment="1">
      <alignment horizontal="center"/>
    </xf>
    <xf numFmtId="39" fontId="1" fillId="0" borderId="16" xfId="43" applyNumberFormat="1" applyBorder="1" applyAlignment="1">
      <alignment horizontal="center"/>
    </xf>
    <xf numFmtId="39" fontId="1" fillId="0" borderId="30" xfId="43" applyNumberFormat="1" applyBorder="1" applyAlignment="1">
      <alignment horizontal="center"/>
    </xf>
    <xf numFmtId="39" fontId="1" fillId="0" borderId="19" xfId="43" applyNumberFormat="1" applyBorder="1" applyAlignment="1">
      <alignment horizontal="center"/>
    </xf>
    <xf numFmtId="4" fontId="0" fillId="0" borderId="0" xfId="0" applyNumberFormat="1" applyAlignment="1">
      <alignment horizontal="center"/>
    </xf>
    <xf numFmtId="4" fontId="2" fillId="0" borderId="15" xfId="0" applyNumberFormat="1" applyFont="1" applyBorder="1" applyAlignment="1">
      <alignment horizontal="center" wrapText="1"/>
    </xf>
    <xf numFmtId="4" fontId="19" fillId="0" borderId="24" xfId="0" applyNumberFormat="1" applyFont="1" applyBorder="1" applyAlignment="1">
      <alignment horizontal="center"/>
    </xf>
    <xf numFmtId="37" fontId="9" fillId="0" borderId="103" xfId="28" applyNumberFormat="1" applyFont="1" applyBorder="1" applyAlignment="1">
      <alignment horizontal="center"/>
    </xf>
    <xf numFmtId="37" fontId="9" fillId="0" borderId="11" xfId="28" applyNumberFormat="1" applyFont="1" applyBorder="1" applyAlignment="1">
      <alignment horizontal="center"/>
    </xf>
    <xf numFmtId="37" fontId="9" fillId="0" borderId="31" xfId="28" applyNumberFormat="1" applyFont="1" applyBorder="1" applyAlignment="1">
      <alignment horizontal="center"/>
    </xf>
    <xf numFmtId="0" fontId="1" fillId="27" borderId="75" xfId="41" applyFont="1" applyFill="1" applyBorder="1"/>
    <xf numFmtId="41" fontId="1" fillId="27" borderId="75" xfId="41" applyNumberFormat="1" applyFill="1" applyBorder="1"/>
    <xf numFmtId="41" fontId="1" fillId="27" borderId="86" xfId="41" applyNumberFormat="1" applyFill="1" applyBorder="1"/>
    <xf numFmtId="0" fontId="6" fillId="27" borderId="75" xfId="41" applyFont="1" applyFill="1" applyBorder="1"/>
    <xf numFmtId="0" fontId="1" fillId="27" borderId="86" xfId="41" applyFont="1" applyFill="1" applyBorder="1" applyAlignment="1">
      <alignment wrapText="1"/>
    </xf>
    <xf numFmtId="41" fontId="1" fillId="27" borderId="82" xfId="41" applyNumberFormat="1" applyFill="1" applyBorder="1"/>
    <xf numFmtId="0" fontId="6" fillId="27" borderId="86" xfId="41" applyFont="1" applyFill="1" applyBorder="1"/>
    <xf numFmtId="0" fontId="1" fillId="27" borderId="69" xfId="41" applyFont="1" applyFill="1" applyBorder="1"/>
    <xf numFmtId="41" fontId="1" fillId="27" borderId="70" xfId="41" applyNumberFormat="1" applyFill="1" applyBorder="1"/>
    <xf numFmtId="0" fontId="6" fillId="27" borderId="109" xfId="41" applyFont="1" applyFill="1" applyBorder="1"/>
    <xf numFmtId="3" fontId="12" fillId="24" borderId="48" xfId="41" applyNumberFormat="1" applyFont="1" applyFill="1" applyBorder="1" applyAlignment="1">
      <alignment horizontal="center" wrapText="1"/>
    </xf>
    <xf numFmtId="3" fontId="12" fillId="24" borderId="67" xfId="41" applyNumberFormat="1" applyFont="1" applyFill="1" applyBorder="1" applyAlignment="1">
      <alignment horizontal="centerContinuous" wrapText="1"/>
    </xf>
    <xf numFmtId="0" fontId="7" fillId="24" borderId="47" xfId="41" applyFont="1" applyFill="1" applyBorder="1"/>
    <xf numFmtId="164" fontId="7" fillId="24" borderId="46" xfId="28" applyNumberFormat="1" applyFont="1" applyFill="1" applyBorder="1"/>
    <xf numFmtId="41" fontId="7" fillId="24" borderId="46" xfId="41" applyNumberFormat="1" applyFont="1" applyFill="1" applyBorder="1"/>
    <xf numFmtId="0" fontId="12" fillId="24" borderId="48" xfId="41" applyFont="1" applyFill="1" applyBorder="1" applyAlignment="1">
      <alignment horizontal="centerContinuous" wrapText="1"/>
    </xf>
    <xf numFmtId="0" fontId="54" fillId="0" borderId="24" xfId="0" applyFont="1" applyBorder="1" applyAlignment="1">
      <alignment horizontal="centerContinuous"/>
    </xf>
    <xf numFmtId="0" fontId="54" fillId="0" borderId="15" xfId="0" applyFont="1" applyBorder="1" applyAlignment="1">
      <alignment horizontal="centerContinuous"/>
    </xf>
    <xf numFmtId="0" fontId="28" fillId="27" borderId="100" xfId="42" applyFont="1" applyFill="1" applyBorder="1" applyAlignment="1">
      <alignment horizontal="center"/>
    </xf>
    <xf numFmtId="0" fontId="28" fillId="27" borderId="29" xfId="42" applyFont="1" applyFill="1" applyBorder="1" applyAlignment="1">
      <alignment horizontal="center"/>
    </xf>
    <xf numFmtId="0" fontId="28" fillId="0" borderId="36" xfId="42" applyFont="1" applyBorder="1"/>
    <xf numFmtId="42" fontId="28" fillId="0" borderId="104" xfId="42" applyNumberFormat="1" applyFont="1" applyFill="1" applyBorder="1"/>
    <xf numFmtId="42" fontId="28" fillId="0" borderId="23" xfId="42" applyNumberFormat="1" applyFont="1" applyFill="1" applyBorder="1"/>
    <xf numFmtId="41" fontId="28" fillId="0" borderId="41" xfId="42" applyNumberFormat="1" applyFont="1" applyBorder="1"/>
    <xf numFmtId="41" fontId="28" fillId="0" borderId="23" xfId="42" applyNumberFormat="1" applyFont="1" applyFill="1" applyBorder="1"/>
    <xf numFmtId="41" fontId="28" fillId="0" borderId="41" xfId="42" applyNumberFormat="1" applyFont="1" applyFill="1" applyBorder="1"/>
    <xf numFmtId="41" fontId="28" fillId="0" borderId="51" xfId="42" applyNumberFormat="1" applyFont="1" applyBorder="1"/>
    <xf numFmtId="42" fontId="28" fillId="0" borderId="41" xfId="42" applyNumberFormat="1" applyFont="1" applyFill="1" applyBorder="1"/>
    <xf numFmtId="41" fontId="28" fillId="0" borderId="68" xfId="42" applyNumberFormat="1" applyFont="1" applyBorder="1"/>
    <xf numFmtId="42" fontId="28" fillId="0" borderId="31" xfId="42" applyNumberFormat="1" applyFont="1" applyBorder="1" applyProtection="1"/>
    <xf numFmtId="42" fontId="28" fillId="0" borderId="15" xfId="42" applyNumberFormat="1" applyFont="1" applyFill="1" applyBorder="1"/>
    <xf numFmtId="41" fontId="28" fillId="0" borderId="38" xfId="42" applyNumberFormat="1" applyFont="1" applyBorder="1"/>
    <xf numFmtId="41" fontId="28" fillId="0" borderId="117" xfId="42" applyNumberFormat="1" applyFont="1" applyBorder="1"/>
    <xf numFmtId="41" fontId="28" fillId="0" borderId="14" xfId="42" applyNumberFormat="1" applyFont="1" applyFill="1" applyBorder="1"/>
    <xf numFmtId="41" fontId="28" fillId="0" borderId="31" xfId="42" applyNumberFormat="1" applyFont="1" applyBorder="1"/>
    <xf numFmtId="42" fontId="28" fillId="0" borderId="118" xfId="42" applyNumberFormat="1" applyFont="1" applyBorder="1"/>
    <xf numFmtId="42" fontId="28" fillId="0" borderId="119" xfId="42" applyNumberFormat="1" applyFont="1" applyFill="1" applyBorder="1"/>
    <xf numFmtId="0" fontId="0" fillId="0" borderId="120" xfId="0" applyBorder="1"/>
    <xf numFmtId="0" fontId="31" fillId="0" borderId="21" xfId="0" applyFont="1" applyBorder="1" applyAlignment="1">
      <alignment horizontal="centerContinuous"/>
    </xf>
    <xf numFmtId="0" fontId="31" fillId="0" borderId="32" xfId="0" applyFont="1" applyBorder="1" applyAlignment="1">
      <alignment horizontal="centerContinuous"/>
    </xf>
    <xf numFmtId="0" fontId="0" fillId="0" borderId="31" xfId="0" applyBorder="1"/>
    <xf numFmtId="0" fontId="0" fillId="0" borderId="15" xfId="0" applyBorder="1"/>
    <xf numFmtId="0" fontId="0" fillId="0" borderId="121" xfId="0" applyBorder="1"/>
    <xf numFmtId="0" fontId="12" fillId="0" borderId="27" xfId="0" applyFont="1" applyBorder="1" applyAlignment="1">
      <alignment horizontal="centerContinuous"/>
    </xf>
    <xf numFmtId="0" fontId="22" fillId="27" borderId="78" xfId="0" applyFont="1" applyFill="1" applyBorder="1"/>
    <xf numFmtId="0" fontId="0" fillId="27" borderId="78" xfId="0" applyFill="1" applyBorder="1"/>
    <xf numFmtId="0" fontId="28" fillId="27" borderId="29" xfId="42" applyFont="1" applyFill="1" applyBorder="1"/>
    <xf numFmtId="0" fontId="20" fillId="0" borderId="86" xfId="41" applyFont="1" applyFill="1" applyBorder="1" applyAlignment="1">
      <alignment horizontal="center" wrapText="1"/>
    </xf>
    <xf numFmtId="0" fontId="1" fillId="0" borderId="70" xfId="41" applyFont="1" applyBorder="1"/>
    <xf numFmtId="0" fontId="1" fillId="0" borderId="70" xfId="41" applyFont="1" applyBorder="1" applyAlignment="1">
      <alignment wrapText="1"/>
    </xf>
    <xf numFmtId="0" fontId="7" fillId="0" borderId="69" xfId="41" applyFont="1" applyFill="1" applyBorder="1"/>
    <xf numFmtId="3" fontId="1" fillId="24" borderId="49" xfId="41" applyNumberFormat="1" applyFill="1" applyBorder="1" applyAlignment="1">
      <alignment horizontal="center"/>
    </xf>
    <xf numFmtId="3" fontId="1" fillId="24" borderId="66" xfId="41" applyNumberFormat="1" applyFill="1" applyBorder="1" applyAlignment="1">
      <alignment horizontal="center"/>
    </xf>
    <xf numFmtId="3" fontId="12" fillId="0" borderId="88" xfId="41" applyNumberFormat="1" applyFont="1" applyBorder="1" applyAlignment="1">
      <alignment horizontal="centerContinuous" wrapText="1"/>
    </xf>
    <xf numFmtId="0" fontId="1" fillId="0" borderId="19" xfId="41" applyFont="1" applyBorder="1" applyAlignment="1">
      <alignment horizontal="center" wrapText="1"/>
    </xf>
    <xf numFmtId="3" fontId="1" fillId="24" borderId="71" xfId="41" applyNumberFormat="1" applyFill="1" applyBorder="1" applyAlignment="1">
      <alignment horizontal="center"/>
    </xf>
    <xf numFmtId="0" fontId="7" fillId="0" borderId="37" xfId="41" applyFont="1" applyBorder="1" applyAlignment="1">
      <alignment wrapText="1"/>
    </xf>
    <xf numFmtId="3" fontId="12" fillId="24" borderId="39" xfId="41" applyNumberFormat="1" applyFont="1" applyFill="1" applyBorder="1" applyAlignment="1">
      <alignment horizontal="center" wrapText="1"/>
    </xf>
    <xf numFmtId="3" fontId="12" fillId="24" borderId="59" xfId="41" applyNumberFormat="1" applyFont="1" applyFill="1" applyBorder="1" applyAlignment="1">
      <alignment horizontal="centerContinuous" wrapText="1"/>
    </xf>
    <xf numFmtId="3" fontId="12" fillId="0" borderId="59" xfId="41" applyNumberFormat="1" applyFont="1" applyBorder="1" applyAlignment="1">
      <alignment horizontal="centerContinuous" wrapText="1"/>
    </xf>
    <xf numFmtId="3" fontId="7" fillId="0" borderId="39" xfId="41" applyNumberFormat="1" applyFont="1" applyFill="1" applyBorder="1" applyAlignment="1">
      <alignment horizontal="center" wrapText="1"/>
    </xf>
    <xf numFmtId="43" fontId="7" fillId="0" borderId="59" xfId="28" applyFont="1" applyFill="1" applyBorder="1"/>
    <xf numFmtId="43" fontId="7" fillId="0" borderId="60" xfId="28" applyFont="1" applyFill="1" applyBorder="1"/>
    <xf numFmtId="0" fontId="1" fillId="33" borderId="40" xfId="41" applyFont="1" applyFill="1" applyBorder="1"/>
    <xf numFmtId="41" fontId="42" fillId="24" borderId="71" xfId="30" applyNumberFormat="1" applyFont="1" applyFill="1" applyBorder="1"/>
    <xf numFmtId="3" fontId="34" fillId="24" borderId="60" xfId="41" applyNumberFormat="1" applyFont="1" applyFill="1" applyBorder="1" applyAlignment="1">
      <alignment horizontal="center"/>
    </xf>
    <xf numFmtId="3" fontId="34" fillId="24" borderId="71" xfId="41" applyNumberFormat="1" applyFont="1" applyFill="1" applyBorder="1" applyAlignment="1">
      <alignment horizontal="center"/>
    </xf>
    <xf numFmtId="3" fontId="7" fillId="0" borderId="59" xfId="41" applyNumberFormat="1" applyFont="1" applyBorder="1" applyAlignment="1">
      <alignment horizontal="right" wrapText="1"/>
    </xf>
    <xf numFmtId="3" fontId="12" fillId="24" borderId="43" xfId="41" applyNumberFormat="1" applyFont="1" applyFill="1" applyBorder="1" applyAlignment="1">
      <alignment horizontal="center" wrapText="1"/>
    </xf>
    <xf numFmtId="3" fontId="12" fillId="24" borderId="76" xfId="41" applyNumberFormat="1" applyFont="1" applyFill="1" applyBorder="1" applyAlignment="1">
      <alignment horizontal="center" wrapText="1"/>
    </xf>
    <xf numFmtId="3" fontId="1" fillId="0" borderId="24" xfId="41" applyNumberFormat="1" applyFill="1" applyBorder="1" applyAlignment="1">
      <alignment horizontal="center"/>
    </xf>
    <xf numFmtId="3" fontId="7" fillId="0" borderId="24" xfId="41" applyNumberFormat="1" applyFont="1" applyBorder="1"/>
    <xf numFmtId="49" fontId="20" fillId="0" borderId="24" xfId="41" applyNumberFormat="1" applyFont="1" applyBorder="1" applyAlignment="1">
      <alignment horizontal="left"/>
    </xf>
    <xf numFmtId="0" fontId="25" fillId="0" borderId="0" xfId="41" applyFont="1" applyBorder="1" applyAlignment="1">
      <alignment horizontal="left"/>
    </xf>
    <xf numFmtId="0" fontId="12" fillId="30" borderId="20" xfId="41" applyFont="1" applyFill="1" applyBorder="1"/>
    <xf numFmtId="0" fontId="1" fillId="30" borderId="47" xfId="41" applyFill="1" applyBorder="1"/>
    <xf numFmtId="164" fontId="1" fillId="30" borderId="46" xfId="28" applyNumberFormat="1" applyFill="1" applyBorder="1"/>
    <xf numFmtId="3" fontId="1" fillId="30" borderId="47" xfId="41" applyNumberFormat="1" applyFill="1" applyBorder="1"/>
    <xf numFmtId="41" fontId="1" fillId="30" borderId="46" xfId="41" applyNumberFormat="1" applyFill="1" applyBorder="1"/>
    <xf numFmtId="3" fontId="7" fillId="30" borderId="85" xfId="41" applyNumberFormat="1" applyFont="1" applyFill="1" applyBorder="1" applyAlignment="1">
      <alignment horizontal="center"/>
    </xf>
    <xf numFmtId="0" fontId="12" fillId="0" borderId="0" xfId="0" applyFont="1" applyAlignment="1">
      <alignment horizontal="centerContinuous"/>
    </xf>
    <xf numFmtId="42" fontId="1" fillId="0" borderId="0" xfId="41" applyNumberFormat="1" applyBorder="1"/>
    <xf numFmtId="0" fontId="1" fillId="0" borderId="32" xfId="41" applyFont="1" applyBorder="1" applyAlignment="1">
      <alignment horizontal="center"/>
    </xf>
    <xf numFmtId="3" fontId="1" fillId="0" borderId="14" xfId="41" applyNumberFormat="1" applyBorder="1"/>
    <xf numFmtId="3" fontId="1" fillId="0" borderId="15" xfId="41" applyNumberFormat="1" applyBorder="1"/>
    <xf numFmtId="0" fontId="12" fillId="30" borderId="0" xfId="41" applyFont="1" applyFill="1" applyBorder="1"/>
    <xf numFmtId="164" fontId="7" fillId="24" borderId="98" xfId="28" applyNumberFormat="1" applyFont="1" applyFill="1" applyBorder="1"/>
    <xf numFmtId="164" fontId="7" fillId="0" borderId="88" xfId="28" applyNumberFormat="1" applyFont="1" applyBorder="1"/>
    <xf numFmtId="3" fontId="1" fillId="0" borderId="22" xfId="41" applyNumberFormat="1" applyBorder="1"/>
    <xf numFmtId="3" fontId="1" fillId="0" borderId="19" xfId="41" applyNumberFormat="1" applyBorder="1"/>
    <xf numFmtId="3" fontId="1" fillId="0" borderId="17" xfId="41" applyNumberFormat="1" applyBorder="1"/>
    <xf numFmtId="0" fontId="1" fillId="0" borderId="55" xfId="41" applyBorder="1"/>
    <xf numFmtId="0" fontId="1" fillId="0" borderId="122" xfId="41" applyBorder="1"/>
    <xf numFmtId="0" fontId="1" fillId="30" borderId="0" xfId="41" applyFont="1" applyFill="1"/>
    <xf numFmtId="0" fontId="1" fillId="30" borderId="0" xfId="41" applyFill="1"/>
    <xf numFmtId="41" fontId="7" fillId="0" borderId="61" xfId="41" applyNumberFormat="1" applyFont="1" applyBorder="1"/>
    <xf numFmtId="0" fontId="7" fillId="0" borderId="88" xfId="41" applyFont="1" applyBorder="1" applyAlignment="1">
      <alignment horizontal="center"/>
    </xf>
    <xf numFmtId="3" fontId="7" fillId="0" borderId="67" xfId="41" applyNumberFormat="1" applyFont="1" applyBorder="1" applyAlignment="1">
      <alignment horizontal="center"/>
    </xf>
    <xf numFmtId="3" fontId="7" fillId="0" borderId="74" xfId="41" applyNumberFormat="1" applyFont="1" applyBorder="1" applyAlignment="1">
      <alignment horizontal="center"/>
    </xf>
    <xf numFmtId="3" fontId="7" fillId="0" borderId="67" xfId="41" applyNumberFormat="1" applyFont="1" applyFill="1" applyBorder="1" applyAlignment="1">
      <alignment horizontal="center"/>
    </xf>
    <xf numFmtId="3" fontId="7" fillId="0" borderId="60" xfId="41" applyNumberFormat="1" applyFont="1" applyBorder="1" applyAlignment="1">
      <alignment horizontal="center"/>
    </xf>
    <xf numFmtId="3" fontId="7" fillId="29" borderId="98" xfId="41" applyNumberFormat="1" applyFont="1" applyFill="1" applyBorder="1" applyAlignment="1">
      <alignment horizontal="center"/>
    </xf>
    <xf numFmtId="0" fontId="7" fillId="29" borderId="98" xfId="41" applyFont="1" applyFill="1" applyBorder="1"/>
    <xf numFmtId="0" fontId="7" fillId="29" borderId="43" xfId="41" applyFont="1" applyFill="1" applyBorder="1"/>
    <xf numFmtId="0" fontId="7" fillId="29" borderId="99" xfId="41" applyFont="1" applyFill="1" applyBorder="1"/>
    <xf numFmtId="3" fontId="7" fillId="29" borderId="48" xfId="41" applyNumberFormat="1" applyFont="1" applyFill="1" applyBorder="1"/>
    <xf numFmtId="41" fontId="7" fillId="29" borderId="48" xfId="41" applyNumberFormat="1" applyFont="1" applyFill="1" applyBorder="1"/>
    <xf numFmtId="42" fontId="6" fillId="29" borderId="20" xfId="41" applyNumberFormat="1" applyFont="1" applyFill="1" applyBorder="1"/>
    <xf numFmtId="41" fontId="7" fillId="29" borderId="88" xfId="41" applyNumberFormat="1" applyFont="1" applyFill="1" applyBorder="1" applyAlignment="1">
      <alignment horizontal="center"/>
    </xf>
    <xf numFmtId="41" fontId="7" fillId="29" borderId="98" xfId="41" applyNumberFormat="1" applyFont="1" applyFill="1" applyBorder="1" applyAlignment="1">
      <alignment horizontal="center"/>
    </xf>
    <xf numFmtId="41" fontId="7" fillId="29" borderId="48" xfId="41" applyNumberFormat="1" applyFont="1" applyFill="1" applyBorder="1" applyAlignment="1">
      <alignment horizontal="center"/>
    </xf>
    <xf numFmtId="0" fontId="7" fillId="29" borderId="98" xfId="41" applyFont="1" applyFill="1" applyBorder="1" applyAlignment="1">
      <alignment horizontal="center"/>
    </xf>
    <xf numFmtId="41" fontId="7" fillId="0" borderId="88" xfId="41" applyNumberFormat="1" applyFont="1" applyBorder="1" applyAlignment="1">
      <alignment horizontal="center"/>
    </xf>
    <xf numFmtId="0" fontId="1" fillId="30" borderId="46" xfId="41" applyFill="1" applyBorder="1" applyAlignment="1">
      <alignment horizontal="center"/>
    </xf>
    <xf numFmtId="3" fontId="7" fillId="0" borderId="71" xfId="41" applyNumberFormat="1" applyFont="1" applyBorder="1" applyAlignment="1">
      <alignment horizontal="center"/>
    </xf>
    <xf numFmtId="0" fontId="1" fillId="0" borderId="0" xfId="41" applyBorder="1" applyAlignment="1">
      <alignment vertical="top" wrapText="1"/>
    </xf>
    <xf numFmtId="0" fontId="1" fillId="0" borderId="32" xfId="41" applyBorder="1"/>
    <xf numFmtId="3" fontId="1" fillId="0" borderId="15" xfId="41" applyNumberFormat="1" applyBorder="1" applyAlignment="1">
      <alignment horizontal="center"/>
    </xf>
    <xf numFmtId="42" fontId="1" fillId="0" borderId="18" xfId="41" applyNumberFormat="1" applyBorder="1"/>
    <xf numFmtId="3" fontId="7" fillId="0" borderId="102" xfId="41" applyNumberFormat="1" applyFont="1" applyBorder="1" applyAlignment="1">
      <alignment horizontal="center" wrapText="1"/>
    </xf>
    <xf numFmtId="0" fontId="1" fillId="0" borderId="24" xfId="41" applyFont="1" applyBorder="1" applyAlignment="1">
      <alignment horizontal="center"/>
    </xf>
    <xf numFmtId="3" fontId="1" fillId="0" borderId="24" xfId="41" applyNumberFormat="1" applyBorder="1" applyAlignment="1">
      <alignment horizontal="center"/>
    </xf>
    <xf numFmtId="42" fontId="1" fillId="0" borderId="21" xfId="41" applyNumberFormat="1" applyBorder="1"/>
    <xf numFmtId="3" fontId="1" fillId="0" borderId="56" xfId="41" applyNumberFormat="1" applyBorder="1" applyAlignment="1">
      <alignment horizontal="center"/>
    </xf>
    <xf numFmtId="3" fontId="1" fillId="0" borderId="18" xfId="41" applyNumberFormat="1" applyBorder="1" applyAlignment="1">
      <alignment horizontal="center"/>
    </xf>
    <xf numFmtId="41" fontId="1" fillId="0" borderId="32" xfId="41" applyNumberFormat="1" applyBorder="1"/>
    <xf numFmtId="3" fontId="1" fillId="0" borderId="29" xfId="41" applyNumberFormat="1" applyBorder="1" applyAlignment="1">
      <alignment horizontal="center"/>
    </xf>
    <xf numFmtId="0" fontId="1" fillId="0" borderId="121" xfId="41" applyBorder="1"/>
    <xf numFmtId="1" fontId="20" fillId="0" borderId="15" xfId="28" applyNumberFormat="1" applyFont="1" applyBorder="1" applyAlignment="1">
      <alignment horizontal="center" wrapText="1"/>
    </xf>
    <xf numFmtId="41" fontId="1" fillId="0" borderId="58" xfId="41" applyNumberFormat="1" applyBorder="1"/>
    <xf numFmtId="41" fontId="1" fillId="0" borderId="33" xfId="41" applyNumberFormat="1" applyBorder="1"/>
    <xf numFmtId="41" fontId="1" fillId="0" borderId="14" xfId="41" applyNumberFormat="1" applyBorder="1"/>
    <xf numFmtId="3" fontId="7" fillId="0" borderId="123" xfId="41" applyNumberFormat="1" applyFont="1" applyFill="1" applyBorder="1" applyAlignment="1">
      <alignment horizontal="center"/>
    </xf>
    <xf numFmtId="41" fontId="1" fillId="0" borderId="124" xfId="41" applyNumberFormat="1" applyBorder="1"/>
    <xf numFmtId="3" fontId="1" fillId="0" borderId="102" xfId="41" applyNumberFormat="1" applyBorder="1" applyAlignment="1">
      <alignment horizontal="center"/>
    </xf>
    <xf numFmtId="3" fontId="1" fillId="0" borderId="125" xfId="41" applyNumberFormat="1" applyBorder="1" applyAlignment="1">
      <alignment horizontal="center"/>
    </xf>
    <xf numFmtId="41" fontId="1" fillId="0" borderId="102" xfId="41" applyNumberFormat="1" applyBorder="1"/>
    <xf numFmtId="37" fontId="1" fillId="0" borderId="102" xfId="41" applyNumberFormat="1" applyBorder="1" applyAlignment="1">
      <alignment horizontal="center"/>
    </xf>
    <xf numFmtId="3" fontId="7" fillId="0" borderId="105" xfId="41" applyNumberFormat="1" applyFont="1" applyBorder="1" applyAlignment="1">
      <alignment horizontal="center"/>
    </xf>
    <xf numFmtId="3" fontId="7" fillId="0" borderId="102" xfId="41" applyNumberFormat="1" applyFont="1" applyFill="1" applyBorder="1" applyAlignment="1">
      <alignment horizontal="center"/>
    </xf>
    <xf numFmtId="1" fontId="20" fillId="0" borderId="102" xfId="28" applyNumberFormat="1" applyFont="1" applyBorder="1" applyAlignment="1">
      <alignment horizontal="center" wrapText="1"/>
    </xf>
    <xf numFmtId="42" fontId="1" fillId="0" borderId="32" xfId="41" applyNumberFormat="1" applyBorder="1"/>
    <xf numFmtId="3" fontId="1" fillId="0" borderId="126" xfId="41" applyNumberFormat="1" applyBorder="1" applyAlignment="1">
      <alignment horizontal="center"/>
    </xf>
    <xf numFmtId="3" fontId="1" fillId="0" borderId="62" xfId="41" applyNumberFormat="1" applyBorder="1" applyAlignment="1">
      <alignment horizontal="center"/>
    </xf>
    <xf numFmtId="3" fontId="1" fillId="0" borderId="127" xfId="41" applyNumberFormat="1" applyBorder="1" applyAlignment="1">
      <alignment horizontal="center"/>
    </xf>
    <xf numFmtId="3" fontId="1" fillId="0" borderId="51" xfId="41" applyNumberFormat="1" applyBorder="1" applyAlignment="1">
      <alignment horizontal="center"/>
    </xf>
    <xf numFmtId="3" fontId="1" fillId="0" borderId="128" xfId="41" applyNumberFormat="1" applyBorder="1" applyAlignment="1">
      <alignment horizontal="center"/>
    </xf>
    <xf numFmtId="3" fontId="1" fillId="0" borderId="129" xfId="41" applyNumberFormat="1" applyBorder="1" applyAlignment="1">
      <alignment horizontal="center"/>
    </xf>
    <xf numFmtId="0" fontId="12" fillId="0" borderId="126" xfId="41" applyFont="1" applyBorder="1" applyAlignment="1">
      <alignment horizontal="center" wrapText="1"/>
    </xf>
    <xf numFmtId="0" fontId="12" fillId="0" borderId="62" xfId="41" applyFont="1" applyBorder="1" applyAlignment="1">
      <alignment horizontal="center" wrapText="1"/>
    </xf>
    <xf numFmtId="0" fontId="12" fillId="0" borderId="127" xfId="41" applyFont="1" applyBorder="1" applyAlignment="1">
      <alignment horizontal="center" wrapText="1"/>
    </xf>
    <xf numFmtId="0" fontId="12" fillId="0" borderId="51" xfId="41" applyFont="1" applyBorder="1" applyAlignment="1">
      <alignment horizontal="center" wrapText="1"/>
    </xf>
    <xf numFmtId="3" fontId="7" fillId="0" borderId="127" xfId="41" applyNumberFormat="1" applyFont="1" applyBorder="1" applyAlignment="1">
      <alignment horizontal="center" wrapText="1"/>
    </xf>
    <xf numFmtId="3" fontId="7" fillId="0" borderId="128" xfId="41" applyNumberFormat="1" applyFont="1" applyBorder="1" applyAlignment="1">
      <alignment horizontal="center" wrapText="1"/>
    </xf>
    <xf numFmtId="0" fontId="1" fillId="0" borderId="105" xfId="41" applyBorder="1"/>
    <xf numFmtId="0" fontId="1" fillId="0" borderId="23" xfId="41" applyBorder="1"/>
    <xf numFmtId="0" fontId="75" fillId="0" borderId="0" xfId="41" applyFont="1"/>
    <xf numFmtId="0" fontId="12" fillId="0" borderId="62" xfId="41" applyFont="1" applyFill="1" applyBorder="1" applyAlignment="1">
      <alignment wrapText="1"/>
    </xf>
    <xf numFmtId="3" fontId="12" fillId="0" borderId="39" xfId="41" applyNumberFormat="1" applyFont="1" applyFill="1" applyBorder="1" applyAlignment="1">
      <alignment horizontal="center" wrapText="1"/>
    </xf>
    <xf numFmtId="3" fontId="12" fillId="0" borderId="59" xfId="41" applyNumberFormat="1" applyFont="1" applyFill="1" applyBorder="1" applyAlignment="1">
      <alignment horizontal="centerContinuous" wrapText="1"/>
    </xf>
    <xf numFmtId="0" fontId="1" fillId="0" borderId="51" xfId="41" applyFont="1" applyFill="1" applyBorder="1"/>
    <xf numFmtId="3" fontId="12" fillId="0" borderId="43" xfId="41" applyNumberFormat="1" applyFont="1" applyFill="1" applyBorder="1" applyAlignment="1">
      <alignment horizontal="center" wrapText="1"/>
    </xf>
    <xf numFmtId="3" fontId="12" fillId="0" borderId="60" xfId="41" applyNumberFormat="1" applyFont="1" applyFill="1" applyBorder="1" applyAlignment="1">
      <alignment horizontal="centerContinuous" wrapText="1"/>
    </xf>
    <xf numFmtId="3" fontId="7" fillId="0" borderId="60" xfId="41" applyNumberFormat="1" applyFont="1" applyFill="1" applyBorder="1" applyAlignment="1">
      <alignment horizontal="centerContinuous" wrapText="1"/>
    </xf>
    <xf numFmtId="0" fontId="7" fillId="0" borderId="51" xfId="41" applyFont="1" applyFill="1" applyBorder="1"/>
    <xf numFmtId="3" fontId="12" fillId="0" borderId="49" xfId="41" applyNumberFormat="1" applyFont="1" applyFill="1" applyBorder="1" applyAlignment="1">
      <alignment horizontal="center" wrapText="1"/>
    </xf>
    <xf numFmtId="3" fontId="12" fillId="0" borderId="66" xfId="41" applyNumberFormat="1" applyFont="1" applyFill="1" applyBorder="1" applyAlignment="1">
      <alignment horizontal="centerContinuous" wrapText="1"/>
    </xf>
    <xf numFmtId="3" fontId="7" fillId="0" borderId="66" xfId="41" applyNumberFormat="1" applyFont="1" applyFill="1" applyBorder="1" applyAlignment="1">
      <alignment horizontal="centerContinuous" wrapText="1"/>
    </xf>
    <xf numFmtId="0" fontId="7" fillId="0" borderId="63" xfId="41" applyFont="1" applyFill="1" applyBorder="1" applyAlignment="1">
      <alignment wrapText="1"/>
    </xf>
    <xf numFmtId="0" fontId="12" fillId="0" borderId="24" xfId="41" applyFont="1" applyFill="1" applyBorder="1" applyAlignment="1">
      <alignment wrapText="1"/>
    </xf>
    <xf numFmtId="3" fontId="12" fillId="0" borderId="48" xfId="41" applyNumberFormat="1" applyFont="1" applyFill="1" applyBorder="1" applyAlignment="1">
      <alignment horizontal="center" wrapText="1"/>
    </xf>
    <xf numFmtId="3" fontId="12" fillId="0" borderId="67" xfId="41" applyNumberFormat="1" applyFont="1" applyFill="1" applyBorder="1" applyAlignment="1">
      <alignment horizontal="centerContinuous" wrapText="1"/>
    </xf>
    <xf numFmtId="3" fontId="7" fillId="0" borderId="67" xfId="41" applyNumberFormat="1" applyFont="1" applyFill="1" applyBorder="1" applyAlignment="1">
      <alignment horizontal="centerContinuous" wrapText="1"/>
    </xf>
    <xf numFmtId="0" fontId="12" fillId="0" borderId="50" xfId="41" applyFont="1" applyFill="1" applyBorder="1" applyAlignment="1">
      <alignment wrapText="1"/>
    </xf>
    <xf numFmtId="3" fontId="12" fillId="0" borderId="76" xfId="41" applyNumberFormat="1" applyFont="1" applyFill="1" applyBorder="1" applyAlignment="1">
      <alignment horizontal="center" wrapText="1"/>
    </xf>
    <xf numFmtId="3" fontId="12" fillId="0" borderId="71" xfId="41" applyNumberFormat="1" applyFont="1" applyFill="1" applyBorder="1" applyAlignment="1">
      <alignment horizontal="centerContinuous" wrapText="1"/>
    </xf>
    <xf numFmtId="3" fontId="7" fillId="0" borderId="71" xfId="41" applyNumberFormat="1" applyFont="1" applyFill="1" applyBorder="1" applyAlignment="1">
      <alignment horizontal="centerContinuous" wrapText="1"/>
    </xf>
    <xf numFmtId="0" fontId="12" fillId="0" borderId="40" xfId="41" applyFont="1" applyFill="1" applyBorder="1" applyAlignment="1">
      <alignment wrapText="1"/>
    </xf>
    <xf numFmtId="0" fontId="7" fillId="0" borderId="40" xfId="41" applyFont="1" applyFill="1" applyBorder="1" applyAlignment="1">
      <alignment wrapText="1"/>
    </xf>
    <xf numFmtId="0" fontId="1" fillId="0" borderId="40" xfId="41" applyFont="1" applyFill="1" applyBorder="1"/>
    <xf numFmtId="0" fontId="7" fillId="0" borderId="45" xfId="41" applyFont="1" applyFill="1" applyBorder="1" applyAlignment="1">
      <alignment wrapText="1"/>
    </xf>
    <xf numFmtId="0" fontId="75" fillId="0" borderId="51" xfId="41" applyFont="1" applyFill="1" applyBorder="1"/>
    <xf numFmtId="3" fontId="76" fillId="0" borderId="43" xfId="41" applyNumberFormat="1" applyFont="1" applyFill="1" applyBorder="1" applyAlignment="1">
      <alignment horizontal="center" wrapText="1"/>
    </xf>
    <xf numFmtId="3" fontId="76" fillId="0" borderId="60" xfId="41" applyNumberFormat="1" applyFont="1" applyFill="1" applyBorder="1" applyAlignment="1">
      <alignment horizontal="centerContinuous" wrapText="1"/>
    </xf>
    <xf numFmtId="3" fontId="75" fillId="0" borderId="60" xfId="41" applyNumberFormat="1" applyFont="1" applyFill="1" applyBorder="1" applyAlignment="1">
      <alignment horizontal="centerContinuous" wrapText="1"/>
    </xf>
    <xf numFmtId="0" fontId="76" fillId="0" borderId="35" xfId="41" applyFont="1" applyBorder="1" applyAlignment="1">
      <alignment horizontal="center" wrapText="1"/>
    </xf>
    <xf numFmtId="3" fontId="75" fillId="0" borderId="127" xfId="41" applyNumberFormat="1" applyFont="1" applyBorder="1" applyAlignment="1">
      <alignment horizontal="center"/>
    </xf>
    <xf numFmtId="3" fontId="75" fillId="0" borderId="51" xfId="41" applyNumberFormat="1" applyFont="1" applyBorder="1" applyAlignment="1">
      <alignment horizontal="center"/>
    </xf>
    <xf numFmtId="168" fontId="75" fillId="0" borderId="60" xfId="41" applyNumberFormat="1" applyFont="1" applyFill="1" applyBorder="1" applyAlignment="1">
      <alignment horizontal="centerContinuous" wrapText="1"/>
    </xf>
    <xf numFmtId="3" fontId="75" fillId="0" borderId="127" xfId="41" applyNumberFormat="1" applyFont="1" applyBorder="1" applyAlignment="1">
      <alignment horizontal="center" wrapText="1"/>
    </xf>
    <xf numFmtId="3" fontId="1" fillId="24" borderId="24" xfId="41" applyNumberFormat="1" applyFill="1" applyBorder="1" applyAlignment="1">
      <alignment horizontal="center"/>
    </xf>
    <xf numFmtId="42" fontId="1" fillId="24" borderId="24" xfId="41" applyNumberFormat="1" applyFill="1" applyBorder="1"/>
    <xf numFmtId="0" fontId="1" fillId="24" borderId="0" xfId="41" applyFill="1" applyBorder="1"/>
    <xf numFmtId="0" fontId="0" fillId="30" borderId="17" xfId="0" applyFill="1" applyBorder="1" applyAlignment="1" applyProtection="1">
      <alignment horizontal="center" wrapText="1"/>
    </xf>
    <xf numFmtId="0" fontId="0" fillId="0" borderId="77" xfId="0" applyBorder="1"/>
    <xf numFmtId="0" fontId="0" fillId="0" borderId="132" xfId="0" applyBorder="1" applyAlignment="1" applyProtection="1">
      <alignment horizontal="center" wrapText="1"/>
    </xf>
    <xf numFmtId="0" fontId="3" fillId="0" borderId="132" xfId="0" applyFont="1" applyBorder="1" applyAlignment="1" applyProtection="1">
      <alignment horizontal="center" wrapText="1"/>
    </xf>
    <xf numFmtId="0" fontId="0" fillId="30" borderId="132" xfId="0" applyFill="1" applyBorder="1" applyAlignment="1" applyProtection="1">
      <alignment horizontal="center" wrapText="1"/>
    </xf>
    <xf numFmtId="0" fontId="0" fillId="0" borderId="133" xfId="0" applyBorder="1" applyAlignment="1" applyProtection="1">
      <alignment horizontal="center" wrapText="1"/>
    </xf>
    <xf numFmtId="3" fontId="78" fillId="0" borderId="0" xfId="29" applyNumberFormat="1" applyFont="1" applyFill="1" applyBorder="1"/>
    <xf numFmtId="3" fontId="78" fillId="0" borderId="0" xfId="29" applyNumberFormat="1" applyFont="1" applyBorder="1"/>
    <xf numFmtId="0" fontId="0" fillId="0" borderId="134" xfId="0" applyBorder="1" applyAlignment="1" applyProtection="1">
      <alignment horizontal="center" wrapText="1"/>
    </xf>
    <xf numFmtId="0" fontId="0" fillId="30" borderId="133" xfId="0" applyFill="1" applyBorder="1" applyAlignment="1" applyProtection="1">
      <alignment horizontal="center" wrapText="1"/>
    </xf>
    <xf numFmtId="0" fontId="0" fillId="30" borderId="17" xfId="0" applyFill="1" applyBorder="1" applyAlignment="1" applyProtection="1">
      <alignment horizontal="center" textRotation="90" wrapText="1"/>
    </xf>
    <xf numFmtId="0" fontId="0" fillId="0" borderId="130" xfId="0" applyBorder="1" applyAlignment="1">
      <alignment horizontal="centerContinuous"/>
    </xf>
    <xf numFmtId="0" fontId="0" fillId="0" borderId="77" xfId="0" applyBorder="1" applyAlignment="1">
      <alignment horizontal="centerContinuous"/>
    </xf>
    <xf numFmtId="0" fontId="0" fillId="0" borderId="131" xfId="0" applyBorder="1" applyAlignment="1">
      <alignment horizontal="centerContinuous"/>
    </xf>
    <xf numFmtId="0" fontId="0" fillId="0" borderId="101" xfId="0" applyBorder="1"/>
    <xf numFmtId="3" fontId="78" fillId="0" borderId="135" xfId="29" applyNumberFormat="1" applyFont="1" applyFill="1" applyBorder="1"/>
    <xf numFmtId="3" fontId="78" fillId="0" borderId="136" xfId="29" applyNumberFormat="1" applyFont="1" applyFill="1" applyBorder="1"/>
    <xf numFmtId="0" fontId="41" fillId="0" borderId="0" xfId="0" applyFont="1" applyBorder="1"/>
    <xf numFmtId="0" fontId="2" fillId="0" borderId="0" xfId="0" applyFont="1" applyFill="1" applyBorder="1" applyAlignment="1" applyProtection="1">
      <alignment horizontal="center"/>
      <protection locked="0"/>
    </xf>
    <xf numFmtId="0" fontId="2" fillId="30" borderId="43" xfId="0" applyFont="1" applyFill="1" applyBorder="1" applyAlignment="1" applyProtection="1">
      <alignment horizontal="center"/>
      <protection locked="0"/>
    </xf>
    <xf numFmtId="0" fontId="3" fillId="0" borderId="137" xfId="0" applyFont="1" applyBorder="1" applyAlignment="1" applyProtection="1">
      <alignment horizontal="center" wrapText="1"/>
    </xf>
    <xf numFmtId="41" fontId="7" fillId="0" borderId="92" xfId="30" applyNumberFormat="1" applyFont="1" applyFill="1" applyBorder="1" applyAlignment="1">
      <alignment horizontal="center"/>
    </xf>
    <xf numFmtId="41" fontId="7" fillId="0" borderId="60" xfId="30" applyNumberFormat="1" applyFont="1" applyFill="1" applyBorder="1" applyAlignment="1">
      <alignment horizontal="center"/>
    </xf>
    <xf numFmtId="41" fontId="7" fillId="0" borderId="67" xfId="41" applyNumberFormat="1" applyFont="1" applyBorder="1" applyAlignment="1">
      <alignment horizontal="center"/>
    </xf>
    <xf numFmtId="0" fontId="2" fillId="30" borderId="36" xfId="0" applyFont="1" applyFill="1" applyBorder="1" applyAlignment="1" applyProtection="1">
      <alignment horizontal="centerContinuous"/>
      <protection locked="0"/>
    </xf>
    <xf numFmtId="0" fontId="3" fillId="27" borderId="31" xfId="0" applyFont="1" applyFill="1" applyBorder="1" applyAlignment="1" applyProtection="1">
      <alignment horizontal="centerContinuous"/>
    </xf>
    <xf numFmtId="0" fontId="3" fillId="27" borderId="31" xfId="0" applyFont="1" applyFill="1" applyBorder="1" applyAlignment="1" applyProtection="1">
      <alignment horizontal="center" wrapText="1"/>
    </xf>
    <xf numFmtId="0" fontId="3" fillId="27" borderId="11" xfId="0" applyFont="1" applyFill="1" applyBorder="1" applyAlignment="1" applyProtection="1">
      <alignment horizontal="center" wrapText="1"/>
    </xf>
    <xf numFmtId="0" fontId="3" fillId="27" borderId="15" xfId="0" applyFont="1" applyFill="1" applyBorder="1" applyAlignment="1" applyProtection="1">
      <alignment horizontal="center" wrapText="1"/>
      <protection locked="0"/>
    </xf>
    <xf numFmtId="0" fontId="3" fillId="27" borderId="26" xfId="0" applyFont="1" applyFill="1" applyBorder="1" applyAlignment="1" applyProtection="1">
      <alignment horizontal="center" wrapText="1"/>
      <protection locked="0"/>
    </xf>
    <xf numFmtId="0" fontId="0" fillId="27" borderId="38" xfId="0" applyFill="1" applyBorder="1" applyProtection="1"/>
    <xf numFmtId="0" fontId="0" fillId="27" borderId="64" xfId="0" applyFill="1" applyBorder="1" applyProtection="1"/>
    <xf numFmtId="164" fontId="1" fillId="27" borderId="62" xfId="28" applyNumberFormat="1" applyFill="1" applyBorder="1" applyProtection="1"/>
    <xf numFmtId="164" fontId="1" fillId="27" borderId="62" xfId="28" applyNumberFormat="1" applyFill="1" applyBorder="1" applyProtection="1">
      <protection locked="0"/>
    </xf>
    <xf numFmtId="164" fontId="1" fillId="27" borderId="139" xfId="28" applyNumberFormat="1" applyFill="1" applyBorder="1" applyProtection="1">
      <protection locked="0"/>
    </xf>
    <xf numFmtId="0" fontId="0" fillId="27" borderId="104" xfId="0" applyFill="1" applyBorder="1" applyProtection="1"/>
    <xf numFmtId="0" fontId="0" fillId="27" borderId="16" xfId="0" applyFill="1" applyBorder="1" applyProtection="1"/>
    <xf numFmtId="164" fontId="1" fillId="27" borderId="23" xfId="28" applyNumberFormat="1" applyFill="1" applyBorder="1" applyProtection="1"/>
    <xf numFmtId="164" fontId="1" fillId="27" borderId="23" xfId="28" applyNumberFormat="1" applyFill="1" applyBorder="1" applyProtection="1">
      <protection locked="0"/>
    </xf>
    <xf numFmtId="164" fontId="1" fillId="27" borderId="140" xfId="28" applyNumberFormat="1" applyFill="1" applyBorder="1" applyProtection="1">
      <protection locked="0"/>
    </xf>
    <xf numFmtId="0" fontId="0" fillId="30" borderId="117" xfId="0" applyFill="1" applyBorder="1" applyProtection="1"/>
    <xf numFmtId="164" fontId="1" fillId="30" borderId="116" xfId="28" applyNumberFormat="1" applyFill="1" applyBorder="1" applyProtection="1"/>
    <xf numFmtId="164" fontId="1" fillId="30" borderId="141" xfId="28" applyNumberFormat="1" applyFill="1" applyBorder="1" applyProtection="1"/>
    <xf numFmtId="0" fontId="3" fillId="27" borderId="27" xfId="0" applyFont="1" applyFill="1" applyBorder="1" applyProtection="1"/>
    <xf numFmtId="0" fontId="82" fillId="27" borderId="22" xfId="0" applyFont="1" applyFill="1" applyBorder="1" applyAlignment="1" applyProtection="1">
      <alignment horizontal="center" wrapText="1"/>
    </xf>
    <xf numFmtId="0" fontId="0" fillId="27" borderId="32" xfId="0" applyFill="1" applyBorder="1" applyProtection="1"/>
    <xf numFmtId="0" fontId="0" fillId="27" borderId="32" xfId="0" applyFill="1" applyBorder="1" applyProtection="1">
      <protection locked="0"/>
    </xf>
    <xf numFmtId="0" fontId="0" fillId="27" borderId="142" xfId="0" applyFill="1" applyBorder="1" applyProtection="1">
      <protection locked="0"/>
    </xf>
    <xf numFmtId="10" fontId="1" fillId="27" borderId="16" xfId="47" applyNumberFormat="1" applyFill="1" applyBorder="1" applyAlignment="1" applyProtection="1">
      <alignment horizontal="right"/>
    </xf>
    <xf numFmtId="10" fontId="1" fillId="27" borderId="23" xfId="47" applyNumberFormat="1" applyFill="1" applyBorder="1" applyAlignment="1" applyProtection="1">
      <alignment horizontal="right"/>
    </xf>
    <xf numFmtId="10" fontId="1" fillId="27" borderId="23" xfId="47" applyNumberFormat="1" applyFill="1" applyBorder="1" applyAlignment="1" applyProtection="1">
      <alignment horizontal="right"/>
      <protection locked="0"/>
    </xf>
    <xf numFmtId="10" fontId="1" fillId="27" borderId="143" xfId="47" applyNumberFormat="1" applyFill="1" applyBorder="1" applyAlignment="1" applyProtection="1">
      <alignment horizontal="right"/>
      <protection locked="0"/>
    </xf>
    <xf numFmtId="0" fontId="0" fillId="27" borderId="25" xfId="0" applyFill="1" applyBorder="1" applyProtection="1"/>
    <xf numFmtId="10" fontId="1" fillId="27" borderId="17" xfId="47" applyNumberFormat="1" applyFill="1" applyBorder="1" applyAlignment="1" applyProtection="1">
      <alignment horizontal="right"/>
    </xf>
    <xf numFmtId="10" fontId="1" fillId="27" borderId="18" xfId="47" applyNumberFormat="1" applyFill="1" applyBorder="1" applyAlignment="1" applyProtection="1">
      <alignment horizontal="right"/>
    </xf>
    <xf numFmtId="10" fontId="1" fillId="27" borderId="18" xfId="47" applyNumberFormat="1" applyFill="1" applyBorder="1" applyAlignment="1" applyProtection="1">
      <alignment horizontal="right"/>
      <protection locked="0"/>
    </xf>
    <xf numFmtId="10" fontId="1" fillId="27" borderId="144" xfId="47" applyNumberFormat="1" applyFill="1" applyBorder="1" applyAlignment="1" applyProtection="1">
      <alignment horizontal="right"/>
      <protection locked="0"/>
    </xf>
    <xf numFmtId="164" fontId="1" fillId="27" borderId="69" xfId="28" applyNumberFormat="1" applyFill="1" applyBorder="1" applyAlignment="1" applyProtection="1">
      <alignment horizontal="right"/>
    </xf>
    <xf numFmtId="164" fontId="1" fillId="27" borderId="69" xfId="28" applyNumberFormat="1" applyFill="1" applyBorder="1" applyAlignment="1" applyProtection="1">
      <alignment horizontal="right"/>
      <protection locked="0"/>
    </xf>
    <xf numFmtId="164" fontId="1" fillId="27" borderId="145" xfId="28" applyNumberFormat="1" applyFill="1" applyBorder="1" applyAlignment="1" applyProtection="1">
      <alignment horizontal="right"/>
      <protection locked="0"/>
    </xf>
    <xf numFmtId="0" fontId="0" fillId="27" borderId="99" xfId="0" applyFill="1" applyBorder="1" applyProtection="1"/>
    <xf numFmtId="164" fontId="1" fillId="27" borderId="109" xfId="28" applyNumberFormat="1" applyFill="1" applyBorder="1" applyAlignment="1" applyProtection="1">
      <alignment horizontal="right"/>
    </xf>
    <xf numFmtId="164" fontId="1" fillId="27" borderId="146" xfId="28" applyNumberFormat="1" applyFill="1" applyBorder="1" applyAlignment="1" applyProtection="1">
      <alignment horizontal="right"/>
    </xf>
    <xf numFmtId="49" fontId="25" fillId="27" borderId="93" xfId="0" applyNumberFormat="1" applyFont="1" applyFill="1" applyBorder="1" applyProtection="1">
      <protection locked="0"/>
    </xf>
    <xf numFmtId="49" fontId="25" fillId="27" borderId="69" xfId="0" applyNumberFormat="1" applyFont="1" applyFill="1" applyBorder="1" applyProtection="1">
      <protection locked="0"/>
    </xf>
    <xf numFmtId="49" fontId="25" fillId="27" borderId="69" xfId="28" applyNumberFormat="1" applyFont="1" applyFill="1" applyBorder="1" applyAlignment="1" applyProtection="1">
      <alignment horizontal="left" vertical="center"/>
    </xf>
    <xf numFmtId="14" fontId="1" fillId="27" borderId="146" xfId="28" applyNumberFormat="1" applyFill="1" applyBorder="1" applyAlignment="1" applyProtection="1">
      <alignment horizontal="right" vertical="center"/>
    </xf>
    <xf numFmtId="0" fontId="0" fillId="0" borderId="31" xfId="0" applyFill="1" applyBorder="1" applyAlignment="1" applyProtection="1">
      <alignment vertical="top" wrapText="1"/>
    </xf>
    <xf numFmtId="43" fontId="1" fillId="0" borderId="24" xfId="28" applyFill="1" applyBorder="1" applyAlignment="1" applyProtection="1">
      <alignment horizontal="right" vertical="center"/>
    </xf>
    <xf numFmtId="43" fontId="1" fillId="0" borderId="26" xfId="28" applyFill="1" applyBorder="1" applyAlignment="1" applyProtection="1">
      <alignment horizontal="right" vertical="center"/>
    </xf>
    <xf numFmtId="0" fontId="0" fillId="31" borderId="39" xfId="0" applyFill="1" applyBorder="1" applyAlignment="1" applyProtection="1">
      <alignment vertical="top" wrapText="1"/>
    </xf>
    <xf numFmtId="0" fontId="0" fillId="31" borderId="43" xfId="0" applyFill="1" applyBorder="1" applyAlignment="1" applyProtection="1">
      <alignment vertical="top" wrapText="1"/>
    </xf>
    <xf numFmtId="43" fontId="1" fillId="31" borderId="69" xfId="28" applyFill="1" applyBorder="1" applyAlignment="1" applyProtection="1">
      <alignment horizontal="right" vertical="center"/>
    </xf>
    <xf numFmtId="43" fontId="1" fillId="31" borderId="69" xfId="28" applyFill="1" applyBorder="1" applyAlignment="1" applyProtection="1">
      <alignment horizontal="right" vertical="center"/>
      <protection locked="0"/>
    </xf>
    <xf numFmtId="43" fontId="1" fillId="31" borderId="148" xfId="28" applyFill="1" applyBorder="1" applyAlignment="1" applyProtection="1">
      <alignment horizontal="right" vertical="center"/>
      <protection locked="0"/>
    </xf>
    <xf numFmtId="0" fontId="0" fillId="31" borderId="99" xfId="0" applyFill="1" applyBorder="1" applyAlignment="1" applyProtection="1">
      <alignment vertical="top" wrapText="1"/>
    </xf>
    <xf numFmtId="43" fontId="1" fillId="31" borderId="109" xfId="28" applyFill="1" applyBorder="1" applyAlignment="1" applyProtection="1">
      <alignment horizontal="right" vertical="center"/>
    </xf>
    <xf numFmtId="43" fontId="1" fillId="31" borderId="146" xfId="28" applyFill="1" applyBorder="1" applyAlignment="1" applyProtection="1">
      <alignment horizontal="right" vertical="center"/>
    </xf>
    <xf numFmtId="0" fontId="0" fillId="32" borderId="39" xfId="0" applyFill="1" applyBorder="1" applyAlignment="1" applyProtection="1">
      <alignment vertical="top" wrapText="1"/>
    </xf>
    <xf numFmtId="0" fontId="0" fillId="32" borderId="43" xfId="0" applyFill="1" applyBorder="1" applyAlignment="1" applyProtection="1">
      <alignment vertical="top" wrapText="1"/>
    </xf>
    <xf numFmtId="43" fontId="1" fillId="32" borderId="69" xfId="28" applyFill="1" applyBorder="1" applyAlignment="1" applyProtection="1">
      <alignment horizontal="right" vertical="center"/>
    </xf>
    <xf numFmtId="43" fontId="1" fillId="32" borderId="69" xfId="28" applyFill="1" applyBorder="1" applyAlignment="1" applyProtection="1">
      <alignment horizontal="right" vertical="center"/>
      <protection locked="0"/>
    </xf>
    <xf numFmtId="43" fontId="1" fillId="32" borderId="148" xfId="28" applyFill="1" applyBorder="1" applyAlignment="1" applyProtection="1">
      <alignment horizontal="right" vertical="center"/>
      <protection locked="0"/>
    </xf>
    <xf numFmtId="0" fontId="0" fillId="32" borderId="99" xfId="0" applyFill="1" applyBorder="1" applyAlignment="1" applyProtection="1">
      <alignment vertical="top" wrapText="1"/>
    </xf>
    <xf numFmtId="43" fontId="1" fillId="32" borderId="109" xfId="28" applyFill="1" applyBorder="1" applyAlignment="1" applyProtection="1">
      <alignment horizontal="right" vertical="center"/>
    </xf>
    <xf numFmtId="43" fontId="1" fillId="32" borderId="146" xfId="28" applyFill="1" applyBorder="1" applyAlignment="1" applyProtection="1">
      <alignment horizontal="right" vertical="center"/>
    </xf>
    <xf numFmtId="0" fontId="84" fillId="28" borderId="31" xfId="0" applyFont="1" applyFill="1" applyBorder="1" applyAlignment="1" applyProtection="1">
      <alignment horizontal="centerContinuous" vertical="center" wrapText="1"/>
    </xf>
    <xf numFmtId="43" fontId="1" fillId="28" borderId="24" xfId="28" applyFill="1" applyBorder="1" applyAlignment="1" applyProtection="1">
      <alignment horizontal="centerContinuous" vertical="center"/>
    </xf>
    <xf numFmtId="43" fontId="1" fillId="28" borderId="26" xfId="28" applyFill="1" applyBorder="1" applyAlignment="1" applyProtection="1">
      <alignment horizontal="centerContinuous" vertical="center"/>
    </xf>
    <xf numFmtId="0" fontId="0" fillId="28" borderId="39" xfId="0" applyFill="1" applyBorder="1" applyAlignment="1" applyProtection="1">
      <alignment vertical="top" wrapText="1"/>
    </xf>
    <xf numFmtId="43" fontId="1" fillId="28" borderId="93" xfId="28" applyFill="1" applyBorder="1" applyAlignment="1" applyProtection="1">
      <alignment horizontal="right" vertical="center"/>
    </xf>
    <xf numFmtId="0" fontId="0" fillId="28" borderId="43" xfId="0" applyFill="1" applyBorder="1" applyAlignment="1" applyProtection="1">
      <alignment vertical="top" wrapText="1"/>
    </xf>
    <xf numFmtId="43" fontId="1" fillId="28" borderId="69" xfId="28" applyFill="1" applyBorder="1" applyAlignment="1" applyProtection="1">
      <alignment horizontal="right" vertical="center"/>
    </xf>
    <xf numFmtId="43" fontId="1" fillId="28" borderId="148" xfId="28" applyFill="1" applyBorder="1" applyAlignment="1" applyProtection="1">
      <alignment horizontal="right" vertical="center"/>
      <protection locked="0"/>
    </xf>
    <xf numFmtId="0" fontId="0" fillId="28" borderId="43" xfId="0" applyFill="1" applyBorder="1" applyProtection="1"/>
    <xf numFmtId="43" fontId="1" fillId="28" borderId="69" xfId="28" applyFill="1" applyBorder="1" applyAlignment="1" applyProtection="1">
      <alignment horizontal="right"/>
    </xf>
    <xf numFmtId="43" fontId="1" fillId="28" borderId="145" xfId="28" applyFill="1" applyBorder="1" applyAlignment="1" applyProtection="1">
      <alignment horizontal="right"/>
    </xf>
    <xf numFmtId="0" fontId="0" fillId="28" borderId="99" xfId="0" applyFill="1" applyBorder="1" applyProtection="1"/>
    <xf numFmtId="165" fontId="1" fillId="28" borderId="109" xfId="47" applyNumberFormat="1" applyFill="1" applyBorder="1" applyAlignment="1" applyProtection="1">
      <alignment horizontal="right"/>
    </xf>
    <xf numFmtId="165" fontId="1" fillId="28" borderId="146" xfId="47" applyNumberFormat="1" applyFill="1" applyBorder="1" applyAlignment="1" applyProtection="1">
      <alignment horizontal="right"/>
    </xf>
    <xf numFmtId="0" fontId="25" fillId="28" borderId="31" xfId="0" applyFont="1" applyFill="1" applyBorder="1" applyAlignment="1" applyProtection="1">
      <alignment vertical="center"/>
      <protection locked="0"/>
    </xf>
    <xf numFmtId="0" fontId="29" fillId="0" borderId="0" xfId="0" applyFont="1" applyAlignment="1">
      <alignment horizontal="centerContinuous"/>
    </xf>
    <xf numFmtId="0" fontId="0" fillId="0" borderId="70" xfId="0" applyBorder="1" applyAlignment="1">
      <alignment horizontal="center" vertical="center"/>
    </xf>
    <xf numFmtId="44" fontId="1" fillId="0" borderId="0" xfId="30" applyAlignment="1">
      <alignment vertical="top" wrapText="1"/>
    </xf>
    <xf numFmtId="0" fontId="34" fillId="0" borderId="0" xfId="0" applyFont="1" applyProtection="1">
      <protection locked="0"/>
    </xf>
    <xf numFmtId="0" fontId="34" fillId="0" borderId="0" xfId="0" applyFont="1" applyBorder="1" applyProtection="1">
      <protection locked="0"/>
    </xf>
    <xf numFmtId="0" fontId="0" fillId="0" borderId="85" xfId="0" applyBorder="1" applyAlignment="1">
      <alignment horizontal="center"/>
    </xf>
    <xf numFmtId="0" fontId="0" fillId="0" borderId="85" xfId="0" applyBorder="1" applyAlignment="1">
      <alignment horizontal="center" wrapText="1"/>
    </xf>
    <xf numFmtId="0" fontId="0" fillId="0" borderId="104" xfId="0" applyBorder="1" applyAlignment="1">
      <alignment vertical="center"/>
    </xf>
    <xf numFmtId="0" fontId="85" fillId="0" borderId="0" xfId="0" applyFont="1" applyAlignment="1" applyProtection="1">
      <alignment horizontal="centerContinuous"/>
      <protection locked="0"/>
    </xf>
    <xf numFmtId="0" fontId="28" fillId="0" borderId="30" xfId="0" applyFont="1" applyFill="1" applyBorder="1" applyAlignment="1">
      <alignment vertical="top" wrapText="1"/>
    </xf>
    <xf numFmtId="0" fontId="29" fillId="0" borderId="30" xfId="0" applyFont="1" applyFill="1" applyBorder="1" applyAlignment="1">
      <alignment vertical="top" wrapText="1"/>
    </xf>
    <xf numFmtId="0" fontId="29" fillId="0" borderId="19" xfId="0" applyNumberFormat="1" applyFont="1" applyFill="1" applyBorder="1" applyAlignment="1">
      <alignment horizontal="left" vertical="top" wrapText="1"/>
    </xf>
    <xf numFmtId="0" fontId="12" fillId="0" borderId="24" xfId="41" applyFont="1" applyFill="1" applyBorder="1"/>
    <xf numFmtId="0" fontId="1" fillId="0" borderId="0" xfId="41" applyFill="1" applyBorder="1"/>
    <xf numFmtId="0" fontId="7" fillId="0" borderId="88" xfId="41" applyFont="1" applyFill="1" applyBorder="1"/>
    <xf numFmtId="3" fontId="7" fillId="0" borderId="46" xfId="41" applyNumberFormat="1" applyFont="1" applyFill="1" applyBorder="1" applyAlignment="1">
      <alignment horizontal="center"/>
    </xf>
    <xf numFmtId="3" fontId="7" fillId="0" borderId="88" xfId="28" applyNumberFormat="1" applyFont="1" applyFill="1" applyBorder="1" applyAlignment="1">
      <alignment horizontal="center"/>
    </xf>
    <xf numFmtId="3" fontId="7" fillId="0" borderId="98" xfId="41" applyNumberFormat="1" applyFont="1" applyFill="1" applyBorder="1" applyAlignment="1">
      <alignment horizontal="center"/>
    </xf>
    <xf numFmtId="3" fontId="7" fillId="0" borderId="88" xfId="41" applyNumberFormat="1" applyFont="1" applyFill="1" applyBorder="1" applyAlignment="1">
      <alignment horizontal="center"/>
    </xf>
    <xf numFmtId="3" fontId="7" fillId="0" borderId="67" xfId="28" applyNumberFormat="1" applyFont="1" applyFill="1" applyBorder="1" applyAlignment="1">
      <alignment horizontal="center"/>
    </xf>
    <xf numFmtId="164" fontId="7" fillId="0" borderId="88" xfId="28" applyNumberFormat="1" applyFont="1" applyFill="1" applyBorder="1" applyAlignment="1">
      <alignment horizontal="center"/>
    </xf>
    <xf numFmtId="0" fontId="7" fillId="0" borderId="88" xfId="41" applyFont="1" applyFill="1" applyBorder="1" applyAlignment="1"/>
    <xf numFmtId="0" fontId="12" fillId="0" borderId="78" xfId="41" applyFont="1" applyFill="1" applyBorder="1"/>
    <xf numFmtId="3" fontId="7" fillId="0" borderId="100" xfId="41" applyNumberFormat="1" applyFont="1" applyFill="1" applyBorder="1" applyAlignment="1">
      <alignment horizontal="center"/>
    </xf>
    <xf numFmtId="3" fontId="7" fillId="0" borderId="74" xfId="41" applyNumberFormat="1" applyFont="1" applyFill="1" applyBorder="1" applyAlignment="1">
      <alignment horizontal="center"/>
    </xf>
    <xf numFmtId="3" fontId="7" fillId="0" borderId="72" xfId="41" applyNumberFormat="1" applyFont="1" applyFill="1" applyBorder="1" applyAlignment="1">
      <alignment horizontal="center"/>
    </xf>
    <xf numFmtId="0" fontId="74" fillId="0" borderId="40" xfId="41" applyFont="1" applyFill="1" applyBorder="1" applyAlignment="1">
      <alignment wrapText="1"/>
    </xf>
    <xf numFmtId="3" fontId="74" fillId="0" borderId="60" xfId="41" applyNumberFormat="1" applyFont="1" applyFill="1" applyBorder="1" applyAlignment="1">
      <alignment horizontal="center"/>
    </xf>
    <xf numFmtId="0" fontId="31" fillId="0" borderId="0" xfId="0" applyFont="1" applyFill="1" applyAlignment="1">
      <alignment horizontal="center"/>
    </xf>
    <xf numFmtId="0" fontId="45" fillId="0" borderId="11" xfId="0" applyFont="1" applyFill="1" applyBorder="1" applyAlignment="1">
      <alignment horizontal="left" vertical="top" wrapText="1"/>
    </xf>
    <xf numFmtId="0" fontId="28" fillId="0" borderId="64" xfId="0" applyFont="1" applyFill="1" applyBorder="1" applyAlignment="1">
      <alignment vertical="top" wrapText="1"/>
    </xf>
    <xf numFmtId="0" fontId="28" fillId="0" borderId="30" xfId="0" applyFont="1" applyFill="1" applyBorder="1" applyAlignment="1">
      <alignment vertical="top"/>
    </xf>
    <xf numFmtId="0" fontId="28" fillId="0" borderId="30" xfId="0" applyFont="1" applyFill="1" applyBorder="1"/>
    <xf numFmtId="0" fontId="46" fillId="0" borderId="11" xfId="0" applyFont="1" applyFill="1" applyBorder="1" applyAlignment="1">
      <alignment vertical="top" wrapText="1"/>
    </xf>
    <xf numFmtId="0" fontId="30" fillId="0" borderId="64" xfId="0" applyFont="1" applyFill="1" applyBorder="1" applyAlignment="1">
      <alignment horizontal="left" vertical="top" wrapText="1"/>
    </xf>
    <xf numFmtId="0" fontId="30" fillId="0" borderId="30" xfId="0" applyFont="1" applyFill="1" applyBorder="1" applyAlignment="1">
      <alignment horizontal="left" vertical="top" wrapText="1"/>
    </xf>
    <xf numFmtId="0" fontId="28" fillId="0" borderId="116" xfId="0" applyFont="1" applyFill="1" applyBorder="1" applyAlignment="1">
      <alignment vertical="top" wrapText="1"/>
    </xf>
    <xf numFmtId="0" fontId="28" fillId="0" borderId="65" xfId="0" applyFont="1" applyFill="1" applyBorder="1" applyAlignment="1">
      <alignment vertical="top" wrapText="1"/>
    </xf>
    <xf numFmtId="0" fontId="28" fillId="0" borderId="11" xfId="0" applyFont="1" applyFill="1" applyBorder="1"/>
    <xf numFmtId="0" fontId="29" fillId="0" borderId="11" xfId="0" applyFont="1" applyFill="1" applyBorder="1" applyAlignment="1">
      <alignment vertical="top"/>
    </xf>
    <xf numFmtId="0" fontId="81" fillId="0" borderId="30" xfId="0" applyFont="1" applyFill="1" applyBorder="1" applyAlignment="1">
      <alignment horizontal="left" vertical="top" wrapText="1"/>
    </xf>
    <xf numFmtId="0" fontId="28" fillId="0" borderId="30" xfId="0" applyFont="1" applyFill="1" applyBorder="1" applyAlignment="1">
      <alignment horizontal="left" vertical="top" wrapText="1"/>
    </xf>
    <xf numFmtId="0" fontId="28" fillId="0" borderId="31" xfId="0" applyFont="1" applyFill="1" applyBorder="1" applyAlignment="1">
      <alignment vertical="top" wrapText="1"/>
    </xf>
    <xf numFmtId="0" fontId="22" fillId="0" borderId="116" xfId="43" applyFont="1" applyFill="1" applyBorder="1" applyAlignment="1">
      <alignment vertical="top" wrapText="1"/>
    </xf>
    <xf numFmtId="0" fontId="29" fillId="0" borderId="22" xfId="0" applyFont="1" applyFill="1" applyBorder="1" applyAlignment="1">
      <alignment vertical="top" wrapText="1"/>
    </xf>
    <xf numFmtId="0" fontId="28" fillId="0" borderId="30" xfId="0" applyFont="1" applyFill="1" applyBorder="1" applyAlignment="1">
      <alignment horizontal="left" vertical="top" wrapText="1" indent="1"/>
    </xf>
    <xf numFmtId="0" fontId="28" fillId="0" borderId="65" xfId="0" applyFont="1" applyFill="1" applyBorder="1" applyAlignment="1">
      <alignment horizontal="left" vertical="top" wrapText="1"/>
    </xf>
    <xf numFmtId="0" fontId="0" fillId="0" borderId="19" xfId="0" applyFill="1" applyBorder="1" applyAlignment="1">
      <alignment horizontal="left" vertical="top" wrapText="1"/>
    </xf>
    <xf numFmtId="0" fontId="55" fillId="0" borderId="11" xfId="0" applyFont="1" applyFill="1" applyBorder="1" applyAlignment="1">
      <alignment horizontal="left" vertical="top" wrapText="1"/>
    </xf>
    <xf numFmtId="0" fontId="80" fillId="0" borderId="64" xfId="0" applyFont="1" applyFill="1" applyBorder="1" applyAlignment="1">
      <alignment vertical="top" wrapText="1"/>
    </xf>
    <xf numFmtId="0" fontId="0" fillId="0" borderId="65" xfId="0" applyFill="1" applyBorder="1" applyAlignment="1">
      <alignment horizontal="left" vertical="top" wrapText="1"/>
    </xf>
    <xf numFmtId="0" fontId="22" fillId="0" borderId="64" xfId="0" applyFont="1" applyFill="1" applyBorder="1" applyAlignment="1">
      <alignment horizontal="left" vertical="top" wrapText="1"/>
    </xf>
    <xf numFmtId="0" fontId="28" fillId="0" borderId="11" xfId="0" applyFont="1" applyFill="1" applyBorder="1" applyAlignment="1">
      <alignment horizontal="left" wrapText="1"/>
    </xf>
    <xf numFmtId="0" fontId="0" fillId="0" borderId="0" xfId="0" applyFill="1" applyAlignment="1">
      <alignment horizontal="left" vertical="top" wrapText="1"/>
    </xf>
    <xf numFmtId="0" fontId="3" fillId="0" borderId="20" xfId="0" applyFont="1" applyBorder="1" applyAlignment="1" applyProtection="1">
      <alignment horizontal="center" wrapText="1"/>
    </xf>
    <xf numFmtId="3" fontId="78" fillId="0" borderId="54" xfId="29" applyNumberFormat="1" applyFont="1" applyFill="1" applyBorder="1"/>
    <xf numFmtId="0" fontId="0" fillId="30" borderId="25" xfId="0" applyFill="1" applyBorder="1" applyAlignment="1" applyProtection="1">
      <alignment horizontal="center" wrapText="1"/>
    </xf>
    <xf numFmtId="0" fontId="10" fillId="0" borderId="149" xfId="0" applyFont="1" applyBorder="1" applyAlignment="1" applyProtection="1">
      <alignment horizontal="center" wrapText="1"/>
    </xf>
    <xf numFmtId="3" fontId="78" fillId="0" borderId="20" xfId="29" applyNumberFormat="1" applyFont="1" applyFill="1" applyBorder="1"/>
    <xf numFmtId="0" fontId="0" fillId="0" borderId="31" xfId="0" applyBorder="1" applyAlignment="1">
      <alignment horizontal="centerContinuous"/>
    </xf>
    <xf numFmtId="0" fontId="0" fillId="32" borderId="48" xfId="0" applyFill="1" applyBorder="1" applyAlignment="1" applyProtection="1">
      <alignment horizontal="center" vertical="top" wrapText="1"/>
    </xf>
    <xf numFmtId="0" fontId="0" fillId="32" borderId="99" xfId="0" applyFill="1" applyBorder="1" applyAlignment="1" applyProtection="1">
      <alignment horizontal="center" vertical="top" wrapText="1"/>
    </xf>
    <xf numFmtId="0" fontId="0" fillId="0" borderId="0" xfId="0" applyAlignment="1">
      <alignment horizontal="center"/>
    </xf>
    <xf numFmtId="0" fontId="0" fillId="28" borderId="48" xfId="0" applyFill="1" applyBorder="1" applyAlignment="1" applyProtection="1">
      <alignment horizontal="center" vertical="top" wrapText="1"/>
    </xf>
    <xf numFmtId="0" fontId="0" fillId="28" borderId="99" xfId="0" applyFill="1" applyBorder="1" applyAlignment="1" applyProtection="1">
      <alignment horizontal="center" vertical="top" wrapText="1"/>
    </xf>
    <xf numFmtId="0" fontId="0" fillId="28" borderId="11" xfId="0" applyFill="1" applyBorder="1" applyAlignment="1" applyProtection="1">
      <alignment horizontal="center" vertical="top" wrapText="1"/>
    </xf>
    <xf numFmtId="0" fontId="0" fillId="28" borderId="17" xfId="0" applyFill="1" applyBorder="1" applyAlignment="1">
      <alignment horizontal="center" wrapText="1"/>
    </xf>
    <xf numFmtId="3" fontId="78" fillId="0" borderId="0" xfId="29" applyNumberFormat="1" applyFont="1" applyFill="1" applyBorder="1" applyAlignment="1">
      <alignment vertical="center"/>
    </xf>
    <xf numFmtId="3" fontId="1" fillId="0" borderId="0" xfId="41" applyNumberFormat="1"/>
    <xf numFmtId="15" fontId="0" fillId="0" borderId="0" xfId="0" applyNumberFormat="1" applyAlignment="1">
      <alignment vertical="top" wrapText="1"/>
    </xf>
    <xf numFmtId="0" fontId="0" fillId="0" borderId="139" xfId="0" applyBorder="1" applyAlignment="1">
      <alignment wrapText="1"/>
    </xf>
    <xf numFmtId="41" fontId="7" fillId="0" borderId="64" xfId="0" applyNumberFormat="1" applyFont="1" applyBorder="1"/>
    <xf numFmtId="41" fontId="7" fillId="0" borderId="16" xfId="0" applyNumberFormat="1" applyFont="1" applyBorder="1"/>
    <xf numFmtId="41" fontId="7" fillId="0" borderId="62" xfId="0" applyNumberFormat="1" applyFont="1" applyBorder="1"/>
    <xf numFmtId="41" fontId="7" fillId="0" borderId="150" xfId="0" applyNumberFormat="1" applyFont="1" applyBorder="1"/>
    <xf numFmtId="0" fontId="87" fillId="0" borderId="23" xfId="0" applyFont="1" applyFill="1" applyBorder="1"/>
    <xf numFmtId="164" fontId="10" fillId="0" borderId="23" xfId="28" applyNumberFormat="1" applyFont="1" applyFill="1" applyBorder="1" applyAlignment="1">
      <alignment horizontal="right"/>
    </xf>
    <xf numFmtId="41" fontId="7" fillId="0" borderId="23" xfId="0" applyNumberFormat="1" applyFont="1" applyBorder="1"/>
    <xf numFmtId="41" fontId="7" fillId="0" borderId="143" xfId="0" applyNumberFormat="1" applyFont="1" applyBorder="1"/>
    <xf numFmtId="41" fontId="7" fillId="0" borderId="18" xfId="0" applyNumberFormat="1" applyFont="1" applyBorder="1"/>
    <xf numFmtId="41" fontId="7" fillId="0" borderId="144" xfId="0" applyNumberFormat="1" applyFont="1" applyBorder="1"/>
    <xf numFmtId="0" fontId="87" fillId="0" borderId="18" xfId="0" applyFont="1" applyFill="1" applyBorder="1"/>
    <xf numFmtId="164" fontId="10" fillId="0" borderId="18" xfId="28" applyNumberFormat="1" applyFont="1" applyFill="1" applyBorder="1" applyAlignment="1">
      <alignment horizontal="right"/>
    </xf>
    <xf numFmtId="0" fontId="0" fillId="28" borderId="13" xfId="0" applyFill="1" applyBorder="1"/>
    <xf numFmtId="41" fontId="7" fillId="28" borderId="17" xfId="0" applyNumberFormat="1" applyFont="1" applyFill="1" applyBorder="1"/>
    <xf numFmtId="0" fontId="0" fillId="28" borderId="13" xfId="0" applyFill="1" applyBorder="1" applyAlignment="1">
      <alignment wrapText="1"/>
    </xf>
    <xf numFmtId="41" fontId="7" fillId="28" borderId="141" xfId="0" applyNumberFormat="1" applyFont="1" applyFill="1" applyBorder="1"/>
    <xf numFmtId="0" fontId="6" fillId="0" borderId="21" xfId="40" applyFont="1" applyFill="1" applyBorder="1"/>
    <xf numFmtId="0" fontId="6" fillId="0" borderId="32" xfId="40" applyFont="1" applyFill="1" applyBorder="1"/>
    <xf numFmtId="0" fontId="6" fillId="32" borderId="32" xfId="40" applyFont="1" applyFill="1" applyBorder="1" applyAlignment="1">
      <alignment horizontal="center"/>
    </xf>
    <xf numFmtId="0" fontId="6" fillId="0" borderId="32" xfId="40" applyFont="1" applyBorder="1" applyAlignment="1">
      <alignment horizontal="center"/>
    </xf>
    <xf numFmtId="0" fontId="6" fillId="0" borderId="0" xfId="40" applyFont="1" applyBorder="1" applyAlignment="1"/>
    <xf numFmtId="0" fontId="4" fillId="0" borderId="0" xfId="0" applyFont="1" applyFill="1" applyBorder="1" applyAlignment="1">
      <alignment horizontal="center"/>
    </xf>
    <xf numFmtId="0" fontId="4" fillId="0" borderId="20" xfId="0" applyFont="1" applyFill="1" applyBorder="1" applyAlignment="1">
      <alignment horizontal="right"/>
    </xf>
    <xf numFmtId="0" fontId="25" fillId="0" borderId="0" xfId="0" applyFont="1"/>
    <xf numFmtId="0" fontId="6" fillId="0" borderId="90" xfId="40" applyFont="1" applyFill="1" applyBorder="1"/>
    <xf numFmtId="0" fontId="6" fillId="0" borderId="91" xfId="40" applyFont="1" applyFill="1" applyBorder="1"/>
    <xf numFmtId="0" fontId="6" fillId="0" borderId="22" xfId="40" applyFont="1" applyFill="1" applyBorder="1"/>
    <xf numFmtId="0" fontId="7" fillId="0" borderId="151" xfId="0" applyFont="1" applyFill="1" applyBorder="1" applyAlignment="1">
      <alignment horizontal="centerContinuous"/>
    </xf>
    <xf numFmtId="0" fontId="7" fillId="0" borderId="90" xfId="0" applyFont="1" applyFill="1" applyBorder="1" applyAlignment="1">
      <alignment horizontal="centerContinuous"/>
    </xf>
    <xf numFmtId="0" fontId="7" fillId="0" borderId="92" xfId="0" applyFont="1" applyFill="1" applyBorder="1" applyAlignment="1">
      <alignment horizontal="centerContinuous"/>
    </xf>
    <xf numFmtId="0" fontId="20" fillId="0" borderId="152" xfId="40" applyFont="1" applyFill="1" applyBorder="1" applyAlignment="1">
      <alignment horizontal="left"/>
    </xf>
    <xf numFmtId="0" fontId="12" fillId="0" borderId="91" xfId="40" applyFont="1" applyFill="1" applyBorder="1" applyAlignment="1">
      <alignment horizontal="left"/>
    </xf>
    <xf numFmtId="0" fontId="12" fillId="0" borderId="151" xfId="40" applyFont="1" applyFill="1" applyBorder="1" applyAlignment="1">
      <alignment horizontal="centerContinuous"/>
    </xf>
    <xf numFmtId="0" fontId="12" fillId="0" borderId="90" xfId="40" applyFont="1" applyFill="1" applyBorder="1" applyAlignment="1">
      <alignment horizontal="centerContinuous"/>
    </xf>
    <xf numFmtId="0" fontId="12" fillId="0" borderId="153" xfId="40" applyFont="1" applyFill="1" applyBorder="1" applyAlignment="1">
      <alignment horizontal="centerContinuous"/>
    </xf>
    <xf numFmtId="0" fontId="12" fillId="0" borderId="32" xfId="40" applyFont="1" applyFill="1" applyBorder="1" applyAlignment="1">
      <alignment horizontal="left"/>
    </xf>
    <xf numFmtId="0" fontId="4" fillId="0" borderId="72" xfId="0" applyFont="1" applyFill="1" applyBorder="1" applyAlignment="1">
      <alignment horizontal="center" wrapText="1"/>
    </xf>
    <xf numFmtId="0" fontId="4" fillId="0" borderId="73" xfId="0" applyFont="1" applyFill="1" applyBorder="1" applyAlignment="1">
      <alignment horizontal="center" wrapText="1"/>
    </xf>
    <xf numFmtId="0" fontId="4" fillId="0" borderId="74" xfId="0" applyFont="1" applyFill="1" applyBorder="1" applyAlignment="1">
      <alignment horizontal="center" wrapText="1"/>
    </xf>
    <xf numFmtId="0" fontId="6" fillId="0" borderId="155" xfId="40" applyFont="1" applyFill="1" applyBorder="1" applyAlignment="1">
      <alignment horizontal="center"/>
    </xf>
    <xf numFmtId="0" fontId="6" fillId="0" borderId="28" xfId="40" applyFont="1" applyFill="1" applyBorder="1" applyAlignment="1">
      <alignment horizontal="center" wrapText="1"/>
    </xf>
    <xf numFmtId="0" fontId="6" fillId="0" borderId="29" xfId="40" applyFont="1" applyFill="1" applyBorder="1" applyAlignment="1">
      <alignment horizontal="center" wrapText="1"/>
    </xf>
    <xf numFmtId="0" fontId="6" fillId="0" borderId="72" xfId="40" applyFont="1" applyFill="1" applyBorder="1" applyAlignment="1">
      <alignment horizontal="center"/>
    </xf>
    <xf numFmtId="0" fontId="6" fillId="0" borderId="72" xfId="40" applyFont="1" applyFill="1" applyBorder="1" applyAlignment="1">
      <alignment horizontal="center" wrapText="1"/>
    </xf>
    <xf numFmtId="0" fontId="6" fillId="0" borderId="73" xfId="40" applyFont="1" applyFill="1" applyBorder="1" applyAlignment="1">
      <alignment horizontal="center" wrapText="1"/>
    </xf>
    <xf numFmtId="0" fontId="6" fillId="0" borderId="74" xfId="0" applyFont="1" applyFill="1" applyBorder="1" applyAlignment="1">
      <alignment horizontal="center" wrapText="1"/>
    </xf>
    <xf numFmtId="0" fontId="6" fillId="0" borderId="156" xfId="0" applyFont="1" applyFill="1" applyBorder="1" applyAlignment="1">
      <alignment horizontal="center" wrapText="1"/>
    </xf>
    <xf numFmtId="0" fontId="6" fillId="0" borderId="73" xfId="0" applyFont="1" applyFill="1" applyBorder="1" applyAlignment="1">
      <alignment horizontal="center" wrapText="1"/>
    </xf>
    <xf numFmtId="0" fontId="6" fillId="0" borderId="157" xfId="0" applyFont="1" applyFill="1" applyBorder="1" applyAlignment="1">
      <alignment horizontal="center" wrapText="1"/>
    </xf>
    <xf numFmtId="0" fontId="6" fillId="0" borderId="29" xfId="0" applyFont="1" applyFill="1" applyBorder="1" applyAlignment="1">
      <alignment horizontal="center" wrapText="1"/>
    </xf>
    <xf numFmtId="0" fontId="4" fillId="0" borderId="154" xfId="0" applyFont="1" applyFill="1" applyBorder="1" applyAlignment="1">
      <alignment horizontal="center" wrapText="1"/>
    </xf>
    <xf numFmtId="0" fontId="4" fillId="0" borderId="155" xfId="0" applyFont="1" applyFill="1" applyBorder="1" applyAlignment="1">
      <alignment horizontal="center" wrapText="1"/>
    </xf>
    <xf numFmtId="41" fontId="0" fillId="0" borderId="0" xfId="0" applyNumberFormat="1"/>
    <xf numFmtId="164" fontId="6" fillId="0" borderId="152" xfId="28" applyNumberFormat="1" applyFont="1" applyFill="1" applyBorder="1" applyAlignment="1">
      <alignment horizontal="left"/>
    </xf>
    <xf numFmtId="1" fontId="0" fillId="0" borderId="0" xfId="0" applyNumberFormat="1"/>
    <xf numFmtId="37" fontId="0" fillId="0" borderId="0" xfId="0" applyNumberFormat="1"/>
    <xf numFmtId="0" fontId="34" fillId="0" borderId="0" xfId="0" applyFont="1"/>
    <xf numFmtId="164" fontId="1" fillId="0" borderId="0" xfId="28" applyNumberFormat="1"/>
    <xf numFmtId="164" fontId="1" fillId="0" borderId="0" xfId="28" applyNumberFormat="1" applyBorder="1"/>
    <xf numFmtId="41" fontId="0" fillId="0" borderId="14" xfId="0" applyNumberFormat="1" applyBorder="1" applyAlignment="1"/>
    <xf numFmtId="41" fontId="0" fillId="0" borderId="14" xfId="0" applyNumberFormat="1" applyBorder="1"/>
    <xf numFmtId="165" fontId="0" fillId="0" borderId="19" xfId="0" applyNumberFormat="1" applyBorder="1"/>
    <xf numFmtId="1" fontId="0" fillId="0" borderId="14" xfId="0" applyNumberFormat="1" applyBorder="1"/>
    <xf numFmtId="165" fontId="0" fillId="0" borderId="14" xfId="0" applyNumberFormat="1" applyBorder="1"/>
    <xf numFmtId="37" fontId="0" fillId="0" borderId="19" xfId="0" applyNumberFormat="1" applyBorder="1"/>
    <xf numFmtId="0" fontId="7" fillId="0" borderId="0" xfId="0" applyFont="1" applyFill="1" applyBorder="1" applyAlignment="1">
      <alignment horizontal="center" wrapText="1"/>
    </xf>
    <xf numFmtId="0" fontId="7" fillId="0" borderId="0" xfId="40" applyFont="1" applyBorder="1" applyAlignment="1">
      <alignment horizontal="center"/>
    </xf>
    <xf numFmtId="10" fontId="7" fillId="0" borderId="0" xfId="47" applyNumberFormat="1" applyFont="1" applyBorder="1" applyAlignment="1">
      <alignment horizontal="center"/>
    </xf>
    <xf numFmtId="165" fontId="1" fillId="0" borderId="0" xfId="47" applyNumberFormat="1" applyBorder="1"/>
    <xf numFmtId="41" fontId="1" fillId="0" borderId="0" xfId="43" applyNumberFormat="1" applyBorder="1" applyAlignment="1"/>
    <xf numFmtId="3" fontId="1" fillId="0" borderId="0" xfId="43" applyNumberFormat="1"/>
    <xf numFmtId="3" fontId="1" fillId="0" borderId="32" xfId="43" applyNumberFormat="1" applyBorder="1"/>
    <xf numFmtId="0" fontId="1" fillId="0" borderId="27" xfId="43" applyBorder="1"/>
    <xf numFmtId="0" fontId="1" fillId="0" borderId="32" xfId="43" applyBorder="1"/>
    <xf numFmtId="3" fontId="12" fillId="27" borderId="11" xfId="43" applyNumberFormat="1" applyFont="1" applyFill="1" applyBorder="1" applyAlignment="1">
      <alignment horizontal="center" vertical="center"/>
    </xf>
    <xf numFmtId="3" fontId="12" fillId="27" borderId="15" xfId="43" applyNumberFormat="1" applyFont="1" applyFill="1" applyBorder="1" applyAlignment="1">
      <alignment horizontal="center"/>
    </xf>
    <xf numFmtId="0" fontId="12" fillId="27" borderId="11" xfId="43" applyFont="1" applyFill="1" applyBorder="1" applyAlignment="1">
      <alignment horizontal="center" vertical="center"/>
    </xf>
    <xf numFmtId="0" fontId="12" fillId="27" borderId="11" xfId="43" applyFont="1" applyFill="1" applyBorder="1" applyAlignment="1">
      <alignment horizontal="center"/>
    </xf>
    <xf numFmtId="0" fontId="1" fillId="30" borderId="0" xfId="43" applyFont="1" applyFill="1"/>
    <xf numFmtId="0" fontId="1" fillId="0" borderId="31" xfId="43" applyFont="1" applyBorder="1" applyAlignment="1">
      <alignment horizontal="centerContinuous"/>
    </xf>
    <xf numFmtId="0" fontId="1" fillId="0" borderId="24" xfId="43" applyBorder="1" applyAlignment="1">
      <alignment horizontal="centerContinuous"/>
    </xf>
    <xf numFmtId="0" fontId="1" fillId="0" borderId="15" xfId="43" applyBorder="1" applyAlignment="1">
      <alignment horizontal="centerContinuous"/>
    </xf>
    <xf numFmtId="0" fontId="2" fillId="30" borderId="48" xfId="43" applyFont="1" applyFill="1" applyBorder="1" applyAlignment="1">
      <alignment horizontal="center" wrapText="1"/>
    </xf>
    <xf numFmtId="0" fontId="2" fillId="30" borderId="85" xfId="43" applyFont="1" applyFill="1" applyBorder="1" applyAlignment="1">
      <alignment horizontal="center" wrapText="1"/>
    </xf>
    <xf numFmtId="0" fontId="2" fillId="30" borderId="67" xfId="43" applyFont="1" applyFill="1" applyBorder="1" applyAlignment="1">
      <alignment horizontal="center" wrapText="1"/>
    </xf>
    <xf numFmtId="0" fontId="2" fillId="31" borderId="48" xfId="43" applyFont="1" applyFill="1" applyBorder="1" applyAlignment="1">
      <alignment horizontal="center" wrapText="1"/>
    </xf>
    <xf numFmtId="0" fontId="2" fillId="31" borderId="85" xfId="43" applyFont="1" applyFill="1" applyBorder="1" applyAlignment="1">
      <alignment horizontal="center" wrapText="1"/>
    </xf>
    <xf numFmtId="0" fontId="2" fillId="31" borderId="67" xfId="43" applyFont="1" applyFill="1" applyBorder="1" applyAlignment="1">
      <alignment horizontal="center" wrapText="1"/>
    </xf>
    <xf numFmtId="0" fontId="2" fillId="27" borderId="48" xfId="43" applyFont="1" applyFill="1" applyBorder="1" applyAlignment="1">
      <alignment horizontal="center" wrapText="1"/>
    </xf>
    <xf numFmtId="0" fontId="2" fillId="27" borderId="85" xfId="43" applyFont="1" applyFill="1" applyBorder="1" applyAlignment="1">
      <alignment horizontal="center" wrapText="1"/>
    </xf>
    <xf numFmtId="0" fontId="2" fillId="27" borderId="67" xfId="43" applyFont="1" applyFill="1" applyBorder="1" applyAlignment="1">
      <alignment horizontal="center" wrapText="1"/>
    </xf>
    <xf numFmtId="41" fontId="10" fillId="0" borderId="51" xfId="30" applyNumberFormat="1" applyFont="1" applyBorder="1" applyAlignment="1"/>
    <xf numFmtId="41" fontId="10" fillId="0" borderId="116" xfId="30" applyNumberFormat="1" applyFont="1" applyBorder="1" applyAlignment="1"/>
    <xf numFmtId="170" fontId="6" fillId="0" borderId="0" xfId="43" applyNumberFormat="1" applyFont="1" applyBorder="1" applyAlignment="1">
      <alignment horizontal="center"/>
    </xf>
    <xf numFmtId="170" fontId="6" fillId="0" borderId="21" xfId="43" applyNumberFormat="1" applyFont="1" applyBorder="1" applyAlignment="1">
      <alignment horizontal="center"/>
    </xf>
    <xf numFmtId="37" fontId="6" fillId="0" borderId="21" xfId="43" applyNumberFormat="1" applyFont="1" applyBorder="1" applyAlignment="1">
      <alignment horizontal="center"/>
    </xf>
    <xf numFmtId="37" fontId="6" fillId="0" borderId="0" xfId="43" applyNumberFormat="1" applyFont="1" applyBorder="1" applyAlignment="1">
      <alignment horizontal="center"/>
    </xf>
    <xf numFmtId="0" fontId="12" fillId="0" borderId="27" xfId="43" applyFont="1" applyBorder="1" applyAlignment="1">
      <alignment horizontal="centerContinuous"/>
    </xf>
    <xf numFmtId="0" fontId="12" fillId="0" borderId="36" xfId="43" applyFont="1" applyBorder="1"/>
    <xf numFmtId="3" fontId="1" fillId="0" borderId="0" xfId="43" applyNumberFormat="1" applyBorder="1" applyAlignment="1">
      <alignment horizontal="center"/>
    </xf>
    <xf numFmtId="0" fontId="89" fillId="0" borderId="0" xfId="43" applyFont="1"/>
    <xf numFmtId="0" fontId="12" fillId="0" borderId="0" xfId="43" applyFont="1" applyFill="1" applyBorder="1" applyAlignment="1">
      <alignment horizontal="center"/>
    </xf>
    <xf numFmtId="3" fontId="12" fillId="0" borderId="0" xfId="43" applyNumberFormat="1" applyFont="1" applyFill="1" applyBorder="1" applyAlignment="1">
      <alignment horizontal="center"/>
    </xf>
    <xf numFmtId="0" fontId="12" fillId="0" borderId="11" xfId="43" applyFont="1" applyFill="1" applyBorder="1" applyAlignment="1">
      <alignment horizontal="center"/>
    </xf>
    <xf numFmtId="0" fontId="3" fillId="0" borderId="15" xfId="43" applyFont="1" applyBorder="1" applyAlignment="1">
      <alignment horizontal="center" vertical="center" wrapText="1"/>
    </xf>
    <xf numFmtId="0" fontId="12" fillId="0" borderId="0" xfId="43" applyFont="1" applyBorder="1"/>
    <xf numFmtId="3" fontId="6" fillId="0" borderId="55" xfId="43" applyNumberFormat="1" applyFont="1" applyBorder="1" applyAlignment="1">
      <alignment horizontal="center"/>
    </xf>
    <xf numFmtId="0" fontId="12" fillId="0" borderId="15" xfId="43" applyFont="1" applyFill="1" applyBorder="1" applyAlignment="1">
      <alignment horizontal="center"/>
    </xf>
    <xf numFmtId="3" fontId="12" fillId="0" borderId="15" xfId="43" applyNumberFormat="1" applyFont="1" applyFill="1" applyBorder="1" applyAlignment="1">
      <alignment horizontal="center"/>
    </xf>
    <xf numFmtId="0" fontId="12" fillId="0" borderId="11" xfId="43" applyFont="1" applyBorder="1" applyAlignment="1">
      <alignment horizontal="center" vertical="center" wrapText="1"/>
    </xf>
    <xf numFmtId="3" fontId="25" fillId="0" borderId="0" xfId="43" applyNumberFormat="1" applyFont="1" applyBorder="1" applyAlignment="1">
      <alignment horizontal="center"/>
    </xf>
    <xf numFmtId="3" fontId="6" fillId="0" borderId="55" xfId="43" applyNumberFormat="1" applyFont="1" applyBorder="1" applyAlignment="1">
      <alignment horizontal="right"/>
    </xf>
    <xf numFmtId="0" fontId="18" fillId="27" borderId="31" xfId="43" applyFont="1" applyFill="1" applyBorder="1" applyAlignment="1">
      <alignment horizontal="centerContinuous" vertical="center" wrapText="1"/>
    </xf>
    <xf numFmtId="0" fontId="0" fillId="0" borderId="0" xfId="0" applyAlignment="1">
      <alignment horizontal="center" wrapText="1"/>
    </xf>
    <xf numFmtId="164" fontId="0" fillId="0" borderId="0" xfId="28" applyNumberFormat="1" applyFont="1"/>
    <xf numFmtId="0" fontId="0" fillId="0" borderId="0" xfId="0" applyFill="1" applyBorder="1" applyAlignment="1">
      <alignment horizontal="centerContinuous" vertical="center" wrapText="1"/>
    </xf>
    <xf numFmtId="0" fontId="18" fillId="0" borderId="0" xfId="43" applyFont="1" applyFill="1" applyBorder="1" applyAlignment="1">
      <alignment horizontal="centerContinuous" vertical="center" wrapText="1"/>
    </xf>
    <xf numFmtId="0" fontId="29" fillId="0" borderId="78" xfId="0" applyFont="1" applyBorder="1" applyAlignment="1">
      <alignment horizontal="left" wrapText="1"/>
    </xf>
    <xf numFmtId="0" fontId="29" fillId="0" borderId="78" xfId="0" applyFont="1" applyBorder="1" applyAlignment="1">
      <alignment horizontal="center" wrapText="1"/>
    </xf>
    <xf numFmtId="0" fontId="28" fillId="0" borderId="0" xfId="0" applyFont="1"/>
    <xf numFmtId="3" fontId="28" fillId="0" borderId="0" xfId="0" applyNumberFormat="1" applyFont="1"/>
    <xf numFmtId="164" fontId="28" fillId="0" borderId="0" xfId="28" applyNumberFormat="1" applyFont="1" applyAlignment="1"/>
    <xf numFmtId="164" fontId="28" fillId="0" borderId="0" xfId="28" applyNumberFormat="1" applyFont="1" applyAlignment="1">
      <alignment horizontal="right"/>
    </xf>
    <xf numFmtId="0" fontId="28" fillId="0" borderId="78" xfId="0" applyFont="1" applyBorder="1"/>
    <xf numFmtId="164" fontId="28" fillId="0" borderId="78" xfId="28" applyNumberFormat="1" applyFont="1" applyBorder="1" applyAlignment="1"/>
    <xf numFmtId="164" fontId="28" fillId="0" borderId="78" xfId="28" applyNumberFormat="1" applyFont="1" applyBorder="1" applyAlignment="1">
      <alignment horizontal="right"/>
    </xf>
    <xf numFmtId="0" fontId="28" fillId="0" borderId="0" xfId="0" applyFont="1" applyFill="1" applyBorder="1"/>
    <xf numFmtId="0" fontId="22" fillId="0" borderId="0" xfId="0" applyFont="1"/>
    <xf numFmtId="0" fontId="12" fillId="0" borderId="72" xfId="43" applyFont="1" applyBorder="1" applyAlignment="1">
      <alignment wrapText="1"/>
    </xf>
    <xf numFmtId="3" fontId="6" fillId="0" borderId="73" xfId="43" applyNumberFormat="1" applyFont="1" applyBorder="1" applyAlignment="1">
      <alignment horizontal="center" wrapText="1"/>
    </xf>
    <xf numFmtId="3" fontId="6" fillId="0" borderId="74" xfId="43" applyNumberFormat="1" applyFont="1" applyBorder="1" applyAlignment="1">
      <alignment horizontal="center" wrapText="1"/>
    </xf>
    <xf numFmtId="0" fontId="12" fillId="0" borderId="98" xfId="43" applyFont="1" applyBorder="1" applyAlignment="1">
      <alignment wrapText="1"/>
    </xf>
    <xf numFmtId="0" fontId="12" fillId="0" borderId="98" xfId="43" applyFont="1" applyBorder="1"/>
    <xf numFmtId="0" fontId="12" fillId="0" borderId="72" xfId="43" applyFont="1" applyBorder="1"/>
    <xf numFmtId="3" fontId="7" fillId="0" borderId="21" xfId="43" applyNumberFormat="1" applyFont="1" applyBorder="1" applyAlignment="1">
      <alignment horizontal="centerContinuous"/>
    </xf>
    <xf numFmtId="3" fontId="7" fillId="0" borderId="32" xfId="43" applyNumberFormat="1" applyFont="1" applyBorder="1" applyAlignment="1">
      <alignment horizontal="centerContinuous"/>
    </xf>
    <xf numFmtId="0" fontId="7" fillId="0" borderId="22" xfId="43" applyFont="1" applyBorder="1"/>
    <xf numFmtId="3" fontId="7" fillId="0" borderId="0" xfId="43" applyNumberFormat="1" applyFont="1" applyBorder="1" applyAlignment="1">
      <alignment horizontal="center"/>
    </xf>
    <xf numFmtId="3" fontId="7" fillId="0" borderId="14" xfId="43" applyNumberFormat="1" applyFont="1" applyBorder="1" applyAlignment="1">
      <alignment horizontal="center"/>
    </xf>
    <xf numFmtId="0" fontId="7" fillId="0" borderId="19" xfId="43" applyFont="1" applyBorder="1" applyAlignment="1">
      <alignment horizontal="center"/>
    </xf>
    <xf numFmtId="3" fontId="7" fillId="0" borderId="73" xfId="43" applyNumberFormat="1" applyFont="1" applyBorder="1" applyAlignment="1">
      <alignment horizontal="center" wrapText="1"/>
    </xf>
    <xf numFmtId="0" fontId="7" fillId="0" borderId="28" xfId="43" applyFont="1" applyBorder="1" applyAlignment="1">
      <alignment wrapText="1"/>
    </xf>
    <xf numFmtId="0" fontId="34" fillId="0" borderId="0" xfId="43" applyFont="1"/>
    <xf numFmtId="0" fontId="41" fillId="0" borderId="0" xfId="43" applyFont="1" applyFill="1" applyBorder="1" applyAlignment="1">
      <alignment horizontal="center"/>
    </xf>
    <xf numFmtId="14" fontId="0" fillId="0" borderId="0" xfId="0" applyNumberFormat="1" applyAlignment="1">
      <alignment vertical="top" wrapText="1"/>
    </xf>
    <xf numFmtId="0" fontId="0" fillId="24" borderId="36" xfId="0" applyFill="1" applyBorder="1" applyAlignment="1">
      <alignment horizontal="center"/>
    </xf>
    <xf numFmtId="164" fontId="0" fillId="24" borderId="0" xfId="28" applyNumberFormat="1" applyFont="1" applyFill="1" applyBorder="1"/>
    <xf numFmtId="165" fontId="0" fillId="24" borderId="0" xfId="47" applyNumberFormat="1" applyFont="1" applyFill="1" applyBorder="1"/>
    <xf numFmtId="0" fontId="0" fillId="24" borderId="0" xfId="0" applyFill="1" applyBorder="1"/>
    <xf numFmtId="0" fontId="0" fillId="24" borderId="14" xfId="0" applyFill="1" applyBorder="1"/>
    <xf numFmtId="173" fontId="1" fillId="27" borderId="109" xfId="28" applyNumberFormat="1" applyFont="1" applyFill="1" applyBorder="1" applyAlignment="1" applyProtection="1">
      <alignment horizontal="right" vertical="center" wrapText="1"/>
    </xf>
    <xf numFmtId="0" fontId="34" fillId="0" borderId="0" xfId="41" applyFont="1" applyFill="1" applyBorder="1"/>
    <xf numFmtId="0" fontId="12" fillId="27" borderId="31" xfId="0" applyFont="1" applyFill="1" applyBorder="1" applyAlignment="1" applyProtection="1">
      <alignment horizontal="centerContinuous"/>
    </xf>
    <xf numFmtId="10" fontId="1" fillId="27" borderId="31" xfId="47" applyNumberFormat="1" applyFill="1" applyBorder="1" applyAlignment="1" applyProtection="1">
      <alignment horizontal="centerContinuous"/>
    </xf>
    <xf numFmtId="10" fontId="1" fillId="27" borderId="24" xfId="47" applyNumberFormat="1" applyFill="1" applyBorder="1" applyAlignment="1" applyProtection="1">
      <alignment horizontal="centerContinuous"/>
    </xf>
    <xf numFmtId="10" fontId="1" fillId="27" borderId="24" xfId="47" applyNumberFormat="1" applyFill="1" applyBorder="1" applyAlignment="1" applyProtection="1">
      <alignment horizontal="centerContinuous"/>
      <protection locked="0"/>
    </xf>
    <xf numFmtId="10" fontId="1" fillId="27" borderId="26" xfId="47" applyNumberFormat="1" applyFill="1" applyBorder="1" applyAlignment="1" applyProtection="1">
      <alignment horizontal="centerContinuous"/>
      <protection locked="0"/>
    </xf>
    <xf numFmtId="0" fontId="0" fillId="24" borderId="11" xfId="0" applyFill="1" applyBorder="1"/>
    <xf numFmtId="0" fontId="29" fillId="0" borderId="0" xfId="0" applyFont="1" applyBorder="1" applyAlignment="1">
      <alignment horizontal="centerContinuous"/>
    </xf>
    <xf numFmtId="0" fontId="1" fillId="0" borderId="0" xfId="41" applyFont="1" applyFill="1"/>
    <xf numFmtId="0" fontId="1" fillId="0" borderId="0" xfId="41" applyFill="1"/>
    <xf numFmtId="164" fontId="10" fillId="28" borderId="129" xfId="28" applyNumberFormat="1" applyFont="1" applyFill="1" applyBorder="1" applyAlignment="1">
      <alignment horizontal="right"/>
    </xf>
    <xf numFmtId="41" fontId="7" fillId="28" borderId="79" xfId="0" applyNumberFormat="1" applyFont="1" applyFill="1" applyBorder="1"/>
    <xf numFmtId="0" fontId="0" fillId="28" borderId="159" xfId="0" applyFill="1" applyBorder="1"/>
    <xf numFmtId="41" fontId="7" fillId="28" borderId="22" xfId="0" applyNumberFormat="1" applyFont="1" applyFill="1" applyBorder="1"/>
    <xf numFmtId="41" fontId="7" fillId="28" borderId="32" xfId="0" applyNumberFormat="1" applyFont="1" applyFill="1" applyBorder="1"/>
    <xf numFmtId="41" fontId="7" fillId="28" borderId="142" xfId="0" applyNumberFormat="1" applyFont="1" applyFill="1" applyBorder="1"/>
    <xf numFmtId="0" fontId="87" fillId="28" borderId="79" xfId="0" applyFont="1" applyFill="1" applyBorder="1"/>
    <xf numFmtId="164" fontId="10" fillId="28" borderId="15" xfId="28" applyNumberFormat="1" applyFont="1" applyFill="1" applyBorder="1" applyAlignment="1">
      <alignment horizontal="right"/>
    </xf>
    <xf numFmtId="41" fontId="7" fillId="28" borderId="15" xfId="0" applyNumberFormat="1" applyFont="1" applyFill="1" applyBorder="1"/>
    <xf numFmtId="0" fontId="28" fillId="0" borderId="22" xfId="0" applyFont="1" applyFill="1" applyBorder="1" applyAlignment="1">
      <alignment vertical="top" wrapText="1"/>
    </xf>
    <xf numFmtId="0" fontId="12" fillId="0" borderId="0" xfId="43" applyFont="1" applyFill="1"/>
    <xf numFmtId="3" fontId="12" fillId="27" borderId="11" xfId="43" applyNumberFormat="1" applyFont="1" applyFill="1" applyBorder="1" applyAlignment="1">
      <alignment horizontal="center"/>
    </xf>
    <xf numFmtId="0" fontId="0" fillId="0" borderId="0" xfId="0" applyAlignment="1" applyProtection="1">
      <alignment horizontal="left"/>
      <protection locked="0"/>
    </xf>
    <xf numFmtId="49" fontId="19" fillId="0" borderId="11" xfId="0" applyNumberFormat="1" applyFont="1" applyBorder="1" applyAlignment="1" applyProtection="1">
      <alignment horizontal="left"/>
      <protection locked="0"/>
    </xf>
    <xf numFmtId="44" fontId="1" fillId="0" borderId="0" xfId="30" applyBorder="1" applyAlignment="1">
      <alignment vertical="top" wrapText="1"/>
    </xf>
    <xf numFmtId="0" fontId="0" fillId="0" borderId="0" xfId="0" applyBorder="1" applyAlignment="1">
      <alignment vertical="top" wrapText="1"/>
    </xf>
    <xf numFmtId="0" fontId="0" fillId="0" borderId="14" xfId="0" applyBorder="1" applyAlignment="1">
      <alignment vertical="top" wrapText="1"/>
    </xf>
    <xf numFmtId="0" fontId="0" fillId="0" borderId="100" xfId="0" applyBorder="1" applyAlignment="1">
      <alignment vertical="center"/>
    </xf>
    <xf numFmtId="0" fontId="0" fillId="0" borderId="78" xfId="0" applyBorder="1" applyAlignment="1">
      <alignment horizontal="center" vertical="center"/>
    </xf>
    <xf numFmtId="0" fontId="0" fillId="0" borderId="109" xfId="0" applyBorder="1" applyAlignment="1">
      <alignment horizontal="center" vertical="center"/>
    </xf>
    <xf numFmtId="0" fontId="75" fillId="0" borderId="0" xfId="0" applyFont="1" applyAlignment="1">
      <alignment wrapText="1"/>
    </xf>
    <xf numFmtId="0" fontId="0" fillId="0" borderId="11" xfId="0" applyBorder="1" applyAlignment="1">
      <alignment wrapText="1"/>
    </xf>
    <xf numFmtId="0" fontId="0" fillId="0" borderId="99" xfId="0" applyBorder="1" applyAlignment="1">
      <alignment horizontal="left" vertical="center"/>
    </xf>
    <xf numFmtId="0" fontId="0" fillId="0" borderId="75" xfId="0" applyBorder="1" applyAlignment="1">
      <alignment horizontal="center" vertical="center"/>
    </xf>
    <xf numFmtId="0" fontId="0" fillId="0" borderId="49" xfId="0" applyBorder="1" applyAlignment="1">
      <alignment horizontal="left" vertical="center"/>
    </xf>
    <xf numFmtId="0" fontId="0" fillId="0" borderId="0" xfId="0" applyBorder="1" applyAlignment="1">
      <alignment horizontal="center" vertical="center"/>
    </xf>
    <xf numFmtId="44" fontId="1" fillId="0" borderId="0" xfId="30" applyBorder="1" applyAlignment="1">
      <alignment horizontal="center" vertical="center" wrapText="1"/>
    </xf>
    <xf numFmtId="0" fontId="0" fillId="0" borderId="0" xfId="0" applyBorder="1" applyAlignment="1">
      <alignment horizontal="left" vertical="top" wrapText="1"/>
    </xf>
    <xf numFmtId="0" fontId="0" fillId="0" borderId="14" xfId="0" applyBorder="1" applyAlignment="1">
      <alignment horizontal="left" vertical="top" wrapText="1"/>
    </xf>
    <xf numFmtId="0" fontId="75" fillId="0" borderId="36" xfId="0" applyFont="1" applyBorder="1" applyAlignment="1">
      <alignment vertical="center"/>
    </xf>
    <xf numFmtId="0" fontId="0" fillId="27" borderId="76" xfId="0" applyFill="1" applyBorder="1" applyProtection="1"/>
    <xf numFmtId="0" fontId="0" fillId="30" borderId="39" xfId="0" applyFill="1" applyBorder="1" applyProtection="1"/>
    <xf numFmtId="0" fontId="12" fillId="30" borderId="11" xfId="43" applyFont="1" applyFill="1" applyBorder="1" applyAlignment="1">
      <alignment horizontal="center" vertical="center" wrapText="1"/>
    </xf>
    <xf numFmtId="0" fontId="3" fillId="30" borderId="11" xfId="43" applyFont="1" applyFill="1" applyBorder="1" applyAlignment="1">
      <alignment horizontal="center" wrapText="1"/>
    </xf>
    <xf numFmtId="0" fontId="12" fillId="30" borderId="11" xfId="43" applyFont="1" applyFill="1" applyBorder="1" applyAlignment="1">
      <alignment horizontal="center"/>
    </xf>
    <xf numFmtId="0" fontId="3" fillId="27" borderId="11" xfId="43" applyFont="1" applyFill="1" applyBorder="1" applyAlignment="1">
      <alignment horizontal="center" vertical="center" wrapText="1"/>
    </xf>
    <xf numFmtId="0" fontId="3" fillId="27" borderId="15" xfId="43" applyFont="1" applyFill="1" applyBorder="1" applyAlignment="1">
      <alignment horizontal="center" vertical="center" wrapText="1"/>
    </xf>
    <xf numFmtId="0" fontId="3" fillId="27" borderId="15" xfId="43" applyFont="1" applyFill="1" applyBorder="1" applyAlignment="1">
      <alignment horizontal="center" wrapText="1"/>
    </xf>
    <xf numFmtId="0" fontId="3" fillId="31" borderId="11" xfId="43" applyFont="1" applyFill="1" applyBorder="1" applyAlignment="1">
      <alignment horizontal="center" vertical="center" wrapText="1"/>
    </xf>
    <xf numFmtId="0" fontId="3" fillId="31" borderId="15" xfId="43" applyFont="1" applyFill="1" applyBorder="1" applyAlignment="1">
      <alignment horizontal="center" wrapText="1"/>
    </xf>
    <xf numFmtId="0" fontId="12" fillId="31" borderId="11" xfId="43" applyFont="1" applyFill="1" applyBorder="1" applyAlignment="1">
      <alignment horizontal="center"/>
    </xf>
    <xf numFmtId="0" fontId="3" fillId="28" borderId="11" xfId="43" applyFont="1" applyFill="1" applyBorder="1" applyAlignment="1">
      <alignment horizontal="center" vertical="center" wrapText="1"/>
    </xf>
    <xf numFmtId="0" fontId="3" fillId="28" borderId="15" xfId="43" applyFont="1" applyFill="1" applyBorder="1" applyAlignment="1">
      <alignment horizontal="center" wrapText="1"/>
    </xf>
    <xf numFmtId="0" fontId="12" fillId="28" borderId="11" xfId="43" applyFont="1" applyFill="1" applyBorder="1" applyAlignment="1">
      <alignment horizontal="center"/>
    </xf>
    <xf numFmtId="0" fontId="3" fillId="34" borderId="11" xfId="43" applyFont="1" applyFill="1" applyBorder="1" applyAlignment="1">
      <alignment horizontal="center" wrapText="1"/>
    </xf>
    <xf numFmtId="0" fontId="3" fillId="34" borderId="15" xfId="43" applyFont="1" applyFill="1" applyBorder="1" applyAlignment="1">
      <alignment horizontal="center" wrapText="1"/>
    </xf>
    <xf numFmtId="0" fontId="3" fillId="35" borderId="15" xfId="43" applyFont="1" applyFill="1" applyBorder="1" applyAlignment="1">
      <alignment horizontal="center" wrapText="1"/>
    </xf>
    <xf numFmtId="0" fontId="3" fillId="35" borderId="11" xfId="43" applyFont="1" applyFill="1" applyBorder="1" applyAlignment="1">
      <alignment horizontal="center" wrapText="1"/>
    </xf>
    <xf numFmtId="0" fontId="3" fillId="36" borderId="15" xfId="43" applyFont="1" applyFill="1" applyBorder="1" applyAlignment="1">
      <alignment horizontal="center" wrapText="1"/>
    </xf>
    <xf numFmtId="0" fontId="3" fillId="36" borderId="11" xfId="43" applyFont="1" applyFill="1" applyBorder="1" applyAlignment="1">
      <alignment horizontal="center" wrapText="1"/>
    </xf>
    <xf numFmtId="0" fontId="1" fillId="28" borderId="79" xfId="0" applyFont="1" applyFill="1" applyBorder="1"/>
    <xf numFmtId="0" fontId="1" fillId="0" borderId="23" xfId="0" applyFont="1" applyFill="1" applyBorder="1"/>
    <xf numFmtId="0" fontId="1" fillId="28" borderId="158" xfId="0" applyFont="1" applyFill="1" applyBorder="1"/>
    <xf numFmtId="0" fontId="1" fillId="0" borderId="18" xfId="0" applyFont="1" applyFill="1" applyBorder="1"/>
    <xf numFmtId="3" fontId="1" fillId="24" borderId="76" xfId="41" applyNumberFormat="1" applyFont="1" applyFill="1" applyBorder="1" applyAlignment="1">
      <alignment horizontal="center"/>
    </xf>
    <xf numFmtId="0" fontId="1" fillId="0" borderId="0" xfId="41" applyFont="1" applyFill="1" applyBorder="1"/>
    <xf numFmtId="0" fontId="1" fillId="0" borderId="0" xfId="41" applyFont="1" applyBorder="1"/>
    <xf numFmtId="3" fontId="1" fillId="0" borderId="0" xfId="41" applyNumberFormat="1" applyFill="1" applyBorder="1"/>
    <xf numFmtId="3" fontId="7" fillId="29" borderId="98" xfId="41" applyNumberFormat="1" applyFont="1" applyFill="1" applyBorder="1"/>
    <xf numFmtId="3" fontId="7" fillId="29" borderId="43" xfId="41" applyNumberFormat="1" applyFont="1" applyFill="1" applyBorder="1" applyAlignment="1">
      <alignment horizontal="center" wrapText="1"/>
    </xf>
    <xf numFmtId="164" fontId="7" fillId="29" borderId="43" xfId="41" applyNumberFormat="1" applyFont="1" applyFill="1" applyBorder="1"/>
    <xf numFmtId="41" fontId="7" fillId="29" borderId="43" xfId="41" applyNumberFormat="1" applyFont="1" applyFill="1" applyBorder="1"/>
    <xf numFmtId="41" fontId="7" fillId="29" borderId="99" xfId="41" applyNumberFormat="1" applyFont="1" applyFill="1" applyBorder="1"/>
    <xf numFmtId="0" fontId="7" fillId="29" borderId="47" xfId="41" applyFont="1" applyFill="1" applyBorder="1"/>
    <xf numFmtId="49" fontId="7" fillId="29" borderId="98" xfId="41" applyNumberFormat="1" applyFont="1" applyFill="1" applyBorder="1"/>
    <xf numFmtId="0" fontId="93" fillId="29" borderId="20" xfId="41" applyFont="1" applyFill="1" applyBorder="1" applyAlignment="1">
      <alignment horizontal="right" wrapText="1"/>
    </xf>
    <xf numFmtId="164" fontId="6" fillId="29" borderId="20" xfId="28" applyNumberFormat="1" applyFont="1" applyFill="1" applyBorder="1" applyAlignment="1">
      <alignment horizontal="center" wrapText="1"/>
    </xf>
    <xf numFmtId="164" fontId="6" fillId="29" borderId="20" xfId="28" applyNumberFormat="1" applyFont="1" applyFill="1" applyBorder="1" applyAlignment="1">
      <alignment horizontal="right" wrapText="1"/>
    </xf>
    <xf numFmtId="3" fontId="74" fillId="0" borderId="43" xfId="41" applyNumberFormat="1" applyFont="1" applyFill="1" applyBorder="1" applyAlignment="1">
      <alignment horizontal="center" wrapText="1"/>
    </xf>
    <xf numFmtId="3" fontId="74" fillId="0" borderId="60" xfId="41" applyNumberFormat="1" applyFont="1" applyFill="1" applyBorder="1" applyAlignment="1">
      <alignment horizontal="centerContinuous" wrapText="1"/>
    </xf>
    <xf numFmtId="3" fontId="7" fillId="0" borderId="43" xfId="41" applyNumberFormat="1" applyFont="1" applyFill="1" applyBorder="1" applyAlignment="1">
      <alignment horizontal="center" wrapText="1"/>
    </xf>
    <xf numFmtId="3" fontId="7" fillId="0" borderId="49" xfId="41" applyNumberFormat="1" applyFont="1" applyFill="1" applyBorder="1" applyAlignment="1">
      <alignment horizontal="center" wrapText="1"/>
    </xf>
    <xf numFmtId="3" fontId="7" fillId="0" borderId="48" xfId="41" applyNumberFormat="1" applyFont="1" applyFill="1" applyBorder="1" applyAlignment="1">
      <alignment horizontal="center" wrapText="1"/>
    </xf>
    <xf numFmtId="3" fontId="7" fillId="0" borderId="76" xfId="41" applyNumberFormat="1" applyFont="1" applyFill="1" applyBorder="1" applyAlignment="1">
      <alignment horizontal="center" wrapText="1"/>
    </xf>
    <xf numFmtId="0" fontId="1" fillId="0" borderId="24" xfId="41" applyFill="1" applyBorder="1"/>
    <xf numFmtId="3" fontId="7" fillId="0" borderId="24" xfId="41" applyNumberFormat="1" applyFont="1" applyFill="1" applyBorder="1"/>
    <xf numFmtId="3" fontId="7" fillId="0" borderId="46" xfId="28" applyNumberFormat="1" applyFont="1" applyFill="1" applyBorder="1" applyAlignment="1">
      <alignment horizontal="center"/>
    </xf>
    <xf numFmtId="3" fontId="7" fillId="0" borderId="47" xfId="41" applyNumberFormat="1" applyFont="1" applyFill="1" applyBorder="1" applyAlignment="1">
      <alignment horizontal="center"/>
    </xf>
    <xf numFmtId="0" fontId="12" fillId="0" borderId="0" xfId="41" applyFont="1" applyFill="1" applyBorder="1"/>
    <xf numFmtId="164" fontId="7" fillId="0" borderId="43" xfId="41" applyNumberFormat="1" applyFont="1" applyFill="1" applyBorder="1"/>
    <xf numFmtId="0" fontId="7" fillId="0" borderId="99" xfId="41" applyFont="1" applyFill="1" applyBorder="1"/>
    <xf numFmtId="41" fontId="7" fillId="0" borderId="99" xfId="41" applyNumberFormat="1" applyFont="1" applyFill="1" applyBorder="1"/>
    <xf numFmtId="3" fontId="7" fillId="0" borderId="66" xfId="41" applyNumberFormat="1" applyFont="1" applyFill="1" applyBorder="1" applyAlignment="1">
      <alignment horizontal="center"/>
    </xf>
    <xf numFmtId="3" fontId="7" fillId="0" borderId="48" xfId="41" applyNumberFormat="1" applyFont="1" applyFill="1" applyBorder="1"/>
    <xf numFmtId="41" fontId="7" fillId="0" borderId="88" xfId="41" applyNumberFormat="1" applyFont="1" applyFill="1" applyBorder="1" applyAlignment="1">
      <alignment horizontal="center"/>
    </xf>
    <xf numFmtId="41" fontId="7" fillId="0" borderId="98" xfId="41" applyNumberFormat="1" applyFont="1" applyFill="1" applyBorder="1" applyAlignment="1">
      <alignment horizontal="center"/>
    </xf>
    <xf numFmtId="41" fontId="7" fillId="0" borderId="48" xfId="41" applyNumberFormat="1" applyFont="1" applyFill="1" applyBorder="1" applyAlignment="1">
      <alignment horizontal="center"/>
    </xf>
    <xf numFmtId="49" fontId="12" fillId="0" borderId="0" xfId="41" applyNumberFormat="1" applyFont="1" applyFill="1" applyBorder="1"/>
    <xf numFmtId="49" fontId="7" fillId="0" borderId="98" xfId="41" applyNumberFormat="1" applyFont="1" applyFill="1" applyBorder="1"/>
    <xf numFmtId="0" fontId="7" fillId="0" borderId="98" xfId="41" applyFont="1" applyFill="1" applyBorder="1" applyAlignment="1">
      <alignment horizontal="center"/>
    </xf>
    <xf numFmtId="49" fontId="20" fillId="0" borderId="24" xfId="41" applyNumberFormat="1" applyFont="1" applyFill="1" applyBorder="1" applyAlignment="1">
      <alignment horizontal="left"/>
    </xf>
    <xf numFmtId="0" fontId="93" fillId="0" borderId="20" xfId="41" applyFont="1" applyFill="1" applyBorder="1" applyAlignment="1">
      <alignment horizontal="right" wrapText="1"/>
    </xf>
    <xf numFmtId="164" fontId="6" fillId="0" borderId="20" xfId="28" applyNumberFormat="1" applyFont="1" applyFill="1" applyBorder="1" applyAlignment="1">
      <alignment horizontal="center" wrapText="1"/>
    </xf>
    <xf numFmtId="164" fontId="6" fillId="0" borderId="20" xfId="28" applyNumberFormat="1" applyFont="1" applyFill="1" applyBorder="1" applyAlignment="1">
      <alignment horizontal="right" wrapText="1"/>
    </xf>
    <xf numFmtId="3" fontId="7" fillId="0" borderId="59" xfId="41" applyNumberFormat="1" applyFont="1" applyFill="1" applyBorder="1" applyAlignment="1">
      <alignment horizontal="centerContinuous" wrapText="1"/>
    </xf>
    <xf numFmtId="3" fontId="7" fillId="24" borderId="76" xfId="41" applyNumberFormat="1" applyFont="1" applyFill="1" applyBorder="1" applyAlignment="1">
      <alignment horizontal="center"/>
    </xf>
    <xf numFmtId="41" fontId="74" fillId="0" borderId="60" xfId="41" applyNumberFormat="1" applyFont="1" applyFill="1" applyBorder="1" applyAlignment="1">
      <alignment horizontal="centerContinuous" wrapText="1"/>
    </xf>
    <xf numFmtId="41" fontId="7" fillId="0" borderId="60" xfId="41" applyNumberFormat="1" applyFont="1" applyFill="1" applyBorder="1" applyAlignment="1">
      <alignment horizontal="centerContinuous" wrapText="1"/>
    </xf>
    <xf numFmtId="41" fontId="7" fillId="0" borderId="67" xfId="41" applyNumberFormat="1" applyFont="1" applyFill="1" applyBorder="1" applyAlignment="1">
      <alignment horizontal="centerContinuous" wrapText="1"/>
    </xf>
    <xf numFmtId="41" fontId="7" fillId="0" borderId="71" xfId="41" applyNumberFormat="1" applyFont="1" applyFill="1" applyBorder="1" applyAlignment="1">
      <alignment horizontal="centerContinuous" wrapText="1"/>
    </xf>
    <xf numFmtId="41" fontId="7" fillId="0" borderId="24" xfId="41" applyNumberFormat="1" applyFont="1" applyFill="1" applyBorder="1" applyAlignment="1">
      <alignment horizontal="center"/>
    </xf>
    <xf numFmtId="41" fontId="7" fillId="0" borderId="85" xfId="41" applyNumberFormat="1" applyFont="1" applyFill="1" applyBorder="1" applyAlignment="1">
      <alignment horizontal="center"/>
    </xf>
    <xf numFmtId="41" fontId="7" fillId="0" borderId="46" xfId="28" applyNumberFormat="1" applyFont="1" applyFill="1" applyBorder="1" applyAlignment="1">
      <alignment horizontal="center"/>
    </xf>
    <xf numFmtId="41" fontId="7" fillId="0" borderId="88" xfId="28" applyNumberFormat="1" applyFont="1" applyFill="1" applyBorder="1" applyAlignment="1">
      <alignment horizontal="center"/>
    </xf>
    <xf numFmtId="41" fontId="7" fillId="0" borderId="67" xfId="28" applyNumberFormat="1" applyFont="1" applyFill="1" applyBorder="1" applyAlignment="1">
      <alignment horizontal="center"/>
    </xf>
    <xf numFmtId="41" fontId="7" fillId="0" borderId="74" xfId="41" applyNumberFormat="1" applyFont="1" applyFill="1" applyBorder="1" applyAlignment="1">
      <alignment horizontal="center"/>
    </xf>
    <xf numFmtId="41" fontId="7" fillId="29" borderId="88" xfId="28" applyNumberFormat="1" applyFont="1" applyFill="1" applyBorder="1"/>
    <xf numFmtId="41" fontId="7" fillId="29" borderId="60" xfId="41" applyNumberFormat="1" applyFont="1" applyFill="1" applyBorder="1" applyAlignment="1">
      <alignment horizontal="centerContinuous" wrapText="1"/>
    </xf>
    <xf numFmtId="41" fontId="7" fillId="29" borderId="66" xfId="41" applyNumberFormat="1" applyFont="1" applyFill="1" applyBorder="1" applyAlignment="1">
      <alignment horizontal="centerContinuous" wrapText="1"/>
    </xf>
    <xf numFmtId="41" fontId="7" fillId="29" borderId="67" xfId="41" applyNumberFormat="1" applyFont="1" applyFill="1" applyBorder="1" applyAlignment="1">
      <alignment horizontal="center"/>
    </xf>
    <xf numFmtId="41" fontId="7" fillId="29" borderId="60" xfId="41" applyNumberFormat="1" applyFont="1" applyFill="1" applyBorder="1" applyAlignment="1">
      <alignment horizontal="center"/>
    </xf>
    <xf numFmtId="41" fontId="7" fillId="0" borderId="46" xfId="41" applyNumberFormat="1" applyFont="1" applyFill="1" applyBorder="1" applyAlignment="1">
      <alignment horizontal="center"/>
    </xf>
    <xf numFmtId="41" fontId="7" fillId="0" borderId="67" xfId="41" applyNumberFormat="1" applyFont="1" applyFill="1" applyBorder="1" applyAlignment="1">
      <alignment horizontal="center"/>
    </xf>
    <xf numFmtId="41" fontId="7" fillId="29" borderId="88" xfId="41" applyNumberFormat="1" applyFont="1" applyFill="1" applyBorder="1"/>
    <xf numFmtId="41" fontId="74" fillId="0" borderId="60" xfId="41" applyNumberFormat="1" applyFont="1" applyFill="1" applyBorder="1" applyAlignment="1">
      <alignment horizontal="center"/>
    </xf>
    <xf numFmtId="41" fontId="7" fillId="0" borderId="60" xfId="41" applyNumberFormat="1" applyFont="1" applyFill="1" applyBorder="1" applyAlignment="1">
      <alignment horizontal="center"/>
    </xf>
    <xf numFmtId="41" fontId="7" fillId="0" borderId="24" xfId="41" applyNumberFormat="1" applyFont="1" applyBorder="1"/>
    <xf numFmtId="41" fontId="7" fillId="0" borderId="88" xfId="41" applyNumberFormat="1" applyFont="1" applyFill="1" applyBorder="1" applyAlignment="1"/>
    <xf numFmtId="41" fontId="7" fillId="29" borderId="66" xfId="41" applyNumberFormat="1" applyFont="1" applyFill="1" applyBorder="1" applyAlignment="1">
      <alignment horizontal="center"/>
    </xf>
    <xf numFmtId="3" fontId="1" fillId="0" borderId="43" xfId="41" applyNumberFormat="1" applyFont="1" applyFill="1" applyBorder="1" applyAlignment="1">
      <alignment horizontal="center" wrapText="1"/>
    </xf>
    <xf numFmtId="3" fontId="1" fillId="0" borderId="60" xfId="41" applyNumberFormat="1" applyFont="1" applyFill="1" applyBorder="1" applyAlignment="1">
      <alignment horizontal="centerContinuous" wrapText="1"/>
    </xf>
    <xf numFmtId="3" fontId="1" fillId="0" borderId="60" xfId="41" applyNumberFormat="1" applyFont="1" applyFill="1" applyBorder="1" applyAlignment="1">
      <alignment horizontal="center"/>
    </xf>
    <xf numFmtId="0" fontId="53" fillId="0" borderId="22" xfId="0" applyFont="1" applyFill="1" applyBorder="1" applyAlignment="1">
      <alignment horizontal="left" vertical="top" wrapText="1"/>
    </xf>
    <xf numFmtId="0" fontId="7" fillId="0" borderId="19" xfId="0" applyFont="1" applyFill="1" applyBorder="1" applyAlignment="1">
      <alignment horizontal="left" vertical="top" wrapText="1"/>
    </xf>
    <xf numFmtId="0" fontId="91" fillId="0" borderId="11" xfId="0" applyFont="1" applyFill="1" applyBorder="1"/>
    <xf numFmtId="0" fontId="75" fillId="0" borderId="0" xfId="0" applyFont="1" applyAlignment="1">
      <alignment vertical="top" wrapText="1"/>
    </xf>
    <xf numFmtId="0" fontId="74" fillId="0" borderId="36" xfId="0" applyFont="1" applyBorder="1" applyAlignment="1">
      <alignment vertical="top" wrapText="1"/>
    </xf>
    <xf numFmtId="0" fontId="34" fillId="0" borderId="0" xfId="0" applyFont="1" applyAlignment="1">
      <alignment vertical="top" wrapText="1"/>
    </xf>
    <xf numFmtId="0" fontId="12" fillId="27" borderId="27" xfId="0" applyFont="1" applyFill="1" applyBorder="1" applyAlignment="1" applyProtection="1">
      <alignment horizontal="centerContinuous"/>
    </xf>
    <xf numFmtId="10" fontId="1" fillId="27" borderId="21" xfId="47" applyNumberFormat="1" applyFont="1" applyFill="1" applyBorder="1" applyAlignment="1" applyProtection="1">
      <alignment horizontal="center"/>
    </xf>
    <xf numFmtId="10" fontId="1" fillId="27" borderId="21" xfId="47" applyNumberFormat="1" applyFont="1" applyFill="1" applyBorder="1" applyAlignment="1" applyProtection="1">
      <alignment horizontal="center"/>
      <protection locked="0"/>
    </xf>
    <xf numFmtId="10" fontId="1" fillId="27" borderId="142" xfId="47" applyNumberFormat="1" applyFont="1" applyFill="1" applyBorder="1" applyAlignment="1" applyProtection="1">
      <alignment horizontal="center"/>
      <protection locked="0"/>
    </xf>
    <xf numFmtId="0" fontId="0" fillId="0" borderId="39" xfId="0" applyFill="1" applyBorder="1" applyProtection="1"/>
    <xf numFmtId="0" fontId="0" fillId="0" borderId="43" xfId="0" applyFill="1" applyBorder="1" applyProtection="1"/>
    <xf numFmtId="164" fontId="1" fillId="0" borderId="69" xfId="28" applyNumberFormat="1" applyFill="1" applyBorder="1" applyAlignment="1" applyProtection="1">
      <alignment horizontal="right"/>
    </xf>
    <xf numFmtId="0" fontId="0" fillId="0" borderId="99" xfId="0" applyFill="1" applyBorder="1" applyProtection="1"/>
    <xf numFmtId="164" fontId="1" fillId="0" borderId="86" xfId="28" applyNumberFormat="1" applyFill="1" applyBorder="1" applyAlignment="1" applyProtection="1">
      <alignment horizontal="centerContinuous"/>
    </xf>
    <xf numFmtId="164" fontId="1" fillId="0" borderId="160" xfId="28" applyNumberFormat="1" applyFill="1" applyBorder="1" applyAlignment="1" applyProtection="1">
      <alignment horizontal="centerContinuous"/>
    </xf>
    <xf numFmtId="164" fontId="1" fillId="0" borderId="145" xfId="28" applyNumberFormat="1" applyFill="1" applyBorder="1" applyAlignment="1" applyProtection="1">
      <alignment horizontal="right"/>
    </xf>
    <xf numFmtId="0" fontId="77" fillId="0" borderId="31" xfId="0" applyFont="1" applyFill="1" applyBorder="1" applyAlignment="1" applyProtection="1">
      <alignment horizontal="centerContinuous"/>
    </xf>
    <xf numFmtId="43" fontId="6" fillId="27" borderId="109" xfId="28" applyFont="1" applyFill="1" applyBorder="1" applyAlignment="1" applyProtection="1">
      <alignment horizontal="center" vertical="center" wrapText="1"/>
    </xf>
    <xf numFmtId="0" fontId="0" fillId="0" borderId="0" xfId="0" applyAlignment="1" applyProtection="1">
      <alignment vertical="top"/>
      <protection locked="0"/>
    </xf>
    <xf numFmtId="0" fontId="75" fillId="0" borderId="31" xfId="0" applyFont="1" applyBorder="1"/>
    <xf numFmtId="0" fontId="75" fillId="0" borderId="15" xfId="0" applyFont="1" applyBorder="1"/>
    <xf numFmtId="0" fontId="75" fillId="0" borderId="0" xfId="0" applyFont="1"/>
    <xf numFmtId="0" fontId="25" fillId="0" borderId="36" xfId="0" applyFont="1" applyBorder="1" applyAlignment="1">
      <alignment horizontal="center"/>
    </xf>
    <xf numFmtId="0" fontId="25" fillId="0" borderId="14" xfId="0" applyFont="1" applyBorder="1" applyAlignment="1">
      <alignment horizontal="center"/>
    </xf>
    <xf numFmtId="0" fontId="0" fillId="24" borderId="15" xfId="0" applyFill="1" applyBorder="1"/>
    <xf numFmtId="0" fontId="75" fillId="0" borderId="0" xfId="0" applyFont="1" applyAlignment="1">
      <alignment vertical="center"/>
    </xf>
    <xf numFmtId="0" fontId="0" fillId="0" borderId="0" xfId="0" applyFill="1" applyProtection="1">
      <protection locked="0"/>
    </xf>
    <xf numFmtId="0" fontId="1" fillId="0" borderId="0" xfId="0" applyFont="1" applyFill="1" applyProtection="1">
      <protection locked="0"/>
    </xf>
    <xf numFmtId="10" fontId="1" fillId="28" borderId="31" xfId="47" applyNumberFormat="1" applyFill="1" applyBorder="1" applyAlignment="1" applyProtection="1">
      <alignment horizontal="centerContinuous"/>
    </xf>
    <xf numFmtId="10" fontId="1" fillId="28" borderId="24" xfId="47" applyNumberFormat="1" applyFill="1" applyBorder="1" applyAlignment="1" applyProtection="1">
      <alignment horizontal="centerContinuous"/>
    </xf>
    <xf numFmtId="10" fontId="1" fillId="28" borderId="24" xfId="47" applyNumberFormat="1" applyFill="1" applyBorder="1" applyAlignment="1" applyProtection="1">
      <alignment horizontal="centerContinuous"/>
      <protection locked="0"/>
    </xf>
    <xf numFmtId="10" fontId="1" fillId="28" borderId="26" xfId="47" applyNumberFormat="1" applyFill="1" applyBorder="1" applyAlignment="1" applyProtection="1">
      <alignment horizontal="centerContinuous"/>
      <protection locked="0"/>
    </xf>
    <xf numFmtId="0" fontId="12" fillId="28" borderId="27" xfId="0" applyFont="1" applyFill="1" applyBorder="1" applyAlignment="1" applyProtection="1">
      <alignment horizontal="centerContinuous"/>
    </xf>
    <xf numFmtId="10" fontId="1" fillId="28" borderId="21" xfId="47" applyNumberFormat="1" applyFont="1" applyFill="1" applyBorder="1" applyAlignment="1" applyProtection="1">
      <alignment horizontal="center"/>
    </xf>
    <xf numFmtId="10" fontId="1" fillId="28" borderId="21" xfId="47" applyNumberFormat="1" applyFont="1" applyFill="1" applyBorder="1" applyAlignment="1" applyProtection="1">
      <alignment horizontal="center"/>
      <protection locked="0"/>
    </xf>
    <xf numFmtId="10" fontId="1" fillId="28" borderId="142" xfId="47" applyNumberFormat="1" applyFont="1" applyFill="1" applyBorder="1" applyAlignment="1" applyProtection="1">
      <alignment horizontal="center"/>
      <protection locked="0"/>
    </xf>
    <xf numFmtId="0" fontId="0" fillId="28" borderId="39" xfId="0" applyFill="1" applyBorder="1" applyProtection="1"/>
    <xf numFmtId="164" fontId="1" fillId="28" borderId="69" xfId="28" applyNumberFormat="1" applyFill="1" applyBorder="1" applyAlignment="1" applyProtection="1">
      <alignment horizontal="right"/>
    </xf>
    <xf numFmtId="164" fontId="1" fillId="28" borderId="69" xfId="28" applyNumberFormat="1" applyFill="1" applyBorder="1" applyAlignment="1" applyProtection="1">
      <alignment horizontal="right"/>
      <protection locked="0"/>
    </xf>
    <xf numFmtId="164" fontId="1" fillId="28" borderId="145" xfId="28" applyNumberFormat="1" applyFill="1" applyBorder="1" applyAlignment="1" applyProtection="1">
      <alignment horizontal="right"/>
      <protection locked="0"/>
    </xf>
    <xf numFmtId="164" fontId="1" fillId="28" borderId="109" xfId="28" applyNumberFormat="1" applyFill="1" applyBorder="1" applyAlignment="1" applyProtection="1">
      <alignment horizontal="right"/>
    </xf>
    <xf numFmtId="164" fontId="1" fillId="28" borderId="146" xfId="28" applyNumberFormat="1" applyFill="1" applyBorder="1" applyAlignment="1" applyProtection="1">
      <alignment horizontal="right"/>
    </xf>
    <xf numFmtId="0" fontId="77" fillId="28" borderId="31" xfId="0" applyFont="1" applyFill="1" applyBorder="1" applyAlignment="1" applyProtection="1">
      <alignment horizontal="centerContinuous"/>
    </xf>
    <xf numFmtId="164" fontId="1" fillId="28" borderId="86" xfId="28" applyNumberFormat="1" applyFill="1" applyBorder="1" applyAlignment="1" applyProtection="1">
      <alignment horizontal="centerContinuous"/>
    </xf>
    <xf numFmtId="164" fontId="1" fillId="28" borderId="160" xfId="28" applyNumberFormat="1" applyFill="1" applyBorder="1" applyAlignment="1" applyProtection="1">
      <alignment horizontal="centerContinuous"/>
    </xf>
    <xf numFmtId="164" fontId="1" fillId="28" borderId="145" xfId="28" applyNumberFormat="1" applyFill="1" applyBorder="1" applyAlignment="1" applyProtection="1">
      <alignment horizontal="right"/>
    </xf>
    <xf numFmtId="0" fontId="41" fillId="0" borderId="0" xfId="43" applyFont="1" applyFill="1" applyBorder="1" applyAlignment="1">
      <alignment horizontal="left"/>
    </xf>
    <xf numFmtId="10" fontId="1" fillId="28" borderId="24" xfId="47" applyNumberFormat="1" applyFont="1" applyFill="1" applyBorder="1" applyAlignment="1" applyProtection="1">
      <alignment horizontal="centerContinuous"/>
    </xf>
    <xf numFmtId="10" fontId="1" fillId="28" borderId="24" xfId="47" applyNumberFormat="1" applyFont="1" applyFill="1" applyBorder="1" applyAlignment="1" applyProtection="1">
      <alignment horizontal="centerContinuous"/>
      <protection locked="0"/>
    </xf>
    <xf numFmtId="10" fontId="1" fillId="28" borderId="15" xfId="47" applyNumberFormat="1" applyFont="1" applyFill="1" applyBorder="1" applyAlignment="1" applyProtection="1">
      <alignment horizontal="centerContinuous"/>
      <protection locked="0"/>
    </xf>
    <xf numFmtId="0" fontId="0" fillId="37" borderId="24" xfId="0" applyFill="1" applyBorder="1" applyAlignment="1">
      <alignment horizontal="centerContinuous"/>
    </xf>
    <xf numFmtId="0" fontId="0" fillId="37" borderId="15" xfId="0" applyFill="1" applyBorder="1" applyAlignment="1">
      <alignment horizontal="centerContinuous"/>
    </xf>
    <xf numFmtId="0" fontId="0" fillId="27" borderId="31" xfId="0" applyFill="1" applyBorder="1" applyAlignment="1" applyProtection="1">
      <alignment horizontal="centerContinuous"/>
    </xf>
    <xf numFmtId="10" fontId="1" fillId="37" borderId="21" xfId="47" applyNumberFormat="1" applyFont="1" applyFill="1" applyBorder="1" applyAlignment="1" applyProtection="1">
      <alignment horizontal="center"/>
    </xf>
    <xf numFmtId="10" fontId="1" fillId="37" borderId="21" xfId="47" applyNumberFormat="1" applyFont="1" applyFill="1" applyBorder="1" applyAlignment="1" applyProtection="1">
      <alignment horizontal="center"/>
      <protection locked="0"/>
    </xf>
    <xf numFmtId="0" fontId="0" fillId="37" borderId="48" xfId="0" applyFill="1" applyBorder="1" applyAlignment="1" applyProtection="1">
      <alignment horizontal="centerContinuous"/>
    </xf>
    <xf numFmtId="10" fontId="1" fillId="28" borderId="27" xfId="47" applyNumberFormat="1" applyFont="1" applyFill="1" applyBorder="1" applyAlignment="1" applyProtection="1">
      <alignment horizontal="center"/>
    </xf>
    <xf numFmtId="10" fontId="1" fillId="37" borderId="32" xfId="47" applyNumberFormat="1" applyFont="1" applyFill="1" applyBorder="1" applyAlignment="1" applyProtection="1">
      <alignment horizontal="center"/>
      <protection locked="0"/>
    </xf>
    <xf numFmtId="3" fontId="78" fillId="0" borderId="36" xfId="29" applyNumberFormat="1" applyFont="1" applyFill="1" applyBorder="1"/>
    <xf numFmtId="43" fontId="0" fillId="0" borderId="0" xfId="28" applyFont="1" applyBorder="1"/>
    <xf numFmtId="43" fontId="0" fillId="0" borderId="14" xfId="28" applyFont="1" applyBorder="1"/>
    <xf numFmtId="3" fontId="92" fillId="0" borderId="0" xfId="29" applyNumberFormat="1" applyFont="1" applyFill="1" applyBorder="1"/>
    <xf numFmtId="3" fontId="95" fillId="0" borderId="0" xfId="29" applyNumberFormat="1" applyFont="1" applyFill="1" applyBorder="1"/>
    <xf numFmtId="3" fontId="96" fillId="0" borderId="0" xfId="29" applyNumberFormat="1" applyFont="1" applyFill="1" applyBorder="1"/>
    <xf numFmtId="3" fontId="78" fillId="28" borderId="0" xfId="29" applyNumberFormat="1" applyFont="1" applyFill="1" applyBorder="1"/>
    <xf numFmtId="3" fontId="78" fillId="27" borderId="0" xfId="29" applyNumberFormat="1" applyFont="1" applyFill="1" applyBorder="1" applyAlignment="1">
      <alignment horizontal="center"/>
    </xf>
    <xf numFmtId="3" fontId="78" fillId="31" borderId="0" xfId="29" applyNumberFormat="1" applyFont="1" applyFill="1" applyBorder="1" applyAlignment="1">
      <alignment horizontal="center"/>
    </xf>
    <xf numFmtId="3" fontId="78" fillId="34" borderId="0" xfId="29" applyNumberFormat="1" applyFont="1" applyFill="1" applyBorder="1" applyAlignment="1">
      <alignment horizontal="center"/>
    </xf>
    <xf numFmtId="3" fontId="78" fillId="30" borderId="0" xfId="29" applyNumberFormat="1" applyFont="1" applyFill="1" applyBorder="1" applyAlignment="1">
      <alignment horizontal="center"/>
    </xf>
    <xf numFmtId="0" fontId="1" fillId="0" borderId="76" xfId="41" applyFont="1" applyBorder="1" applyAlignment="1">
      <alignment horizontal="left"/>
    </xf>
    <xf numFmtId="49" fontId="0" fillId="0" borderId="138" xfId="0" applyNumberFormat="1" applyBorder="1"/>
    <xf numFmtId="164" fontId="1" fillId="0" borderId="93" xfId="28" applyNumberFormat="1" applyBorder="1"/>
    <xf numFmtId="164" fontId="1" fillId="0" borderId="70" xfId="28" applyNumberFormat="1" applyFont="1" applyBorder="1"/>
    <xf numFmtId="164" fontId="1" fillId="0" borderId="70" xfId="28" applyNumberFormat="1" applyBorder="1"/>
    <xf numFmtId="164" fontId="6" fillId="0" borderId="71" xfId="28" applyNumberFormat="1" applyFont="1" applyBorder="1"/>
    <xf numFmtId="164" fontId="1" fillId="0" borderId="69" xfId="28" applyNumberFormat="1" applyFont="1" applyBorder="1"/>
    <xf numFmtId="164" fontId="6" fillId="0" borderId="60" xfId="28" applyNumberFormat="1" applyFont="1" applyBorder="1"/>
    <xf numFmtId="164" fontId="1" fillId="0" borderId="69" xfId="28" applyNumberFormat="1" applyBorder="1" applyAlignment="1">
      <alignment horizontal="right"/>
    </xf>
    <xf numFmtId="164" fontId="1" fillId="0" borderId="70" xfId="28" applyNumberFormat="1" applyBorder="1" applyAlignment="1">
      <alignment horizontal="right"/>
    </xf>
    <xf numFmtId="164" fontId="1" fillId="0" borderId="69" xfId="28" applyNumberFormat="1" applyBorder="1"/>
    <xf numFmtId="164" fontId="12" fillId="28" borderId="85" xfId="28" applyNumberFormat="1" applyFont="1" applyFill="1" applyBorder="1"/>
    <xf numFmtId="164" fontId="12" fillId="0" borderId="109" xfId="28" applyNumberFormat="1" applyFont="1" applyFill="1" applyBorder="1" applyAlignment="1">
      <alignment horizontal="center" wrapText="1"/>
    </xf>
    <xf numFmtId="164" fontId="12" fillId="0" borderId="110" xfId="28" applyNumberFormat="1" applyFont="1" applyFill="1" applyBorder="1" applyAlignment="1">
      <alignment horizontal="center" wrapText="1"/>
    </xf>
    <xf numFmtId="164" fontId="1" fillId="24" borderId="70" xfId="28" applyNumberFormat="1" applyFill="1" applyBorder="1"/>
    <xf numFmtId="164" fontId="1" fillId="0" borderId="42" xfId="28" applyNumberFormat="1" applyBorder="1"/>
    <xf numFmtId="164" fontId="1" fillId="0" borderId="44" xfId="28" applyNumberFormat="1" applyBorder="1"/>
    <xf numFmtId="164" fontId="1" fillId="0" borderId="86" xfId="28" applyNumberFormat="1" applyBorder="1"/>
    <xf numFmtId="164" fontId="12" fillId="28" borderId="57" xfId="28" applyNumberFormat="1" applyFont="1" applyFill="1" applyBorder="1"/>
    <xf numFmtId="164" fontId="12" fillId="0" borderId="82" xfId="28" applyNumberFormat="1" applyFont="1" applyBorder="1"/>
    <xf numFmtId="164" fontId="1" fillId="24" borderId="87" xfId="28" applyNumberFormat="1" applyFill="1" applyBorder="1"/>
    <xf numFmtId="164" fontId="1" fillId="0" borderId="87" xfId="28" applyNumberFormat="1" applyBorder="1"/>
    <xf numFmtId="164" fontId="1" fillId="0" borderId="82" xfId="28" applyNumberFormat="1" applyBorder="1"/>
    <xf numFmtId="164" fontId="1" fillId="0" borderId="42" xfId="28" applyNumberFormat="1" applyFill="1" applyBorder="1"/>
    <xf numFmtId="164" fontId="1" fillId="24" borderId="82" xfId="28" applyNumberFormat="1" applyFill="1" applyBorder="1"/>
    <xf numFmtId="164" fontId="1" fillId="28" borderId="57" xfId="28" applyNumberFormat="1" applyFill="1" applyBorder="1"/>
    <xf numFmtId="164" fontId="12" fillId="0" borderId="86" xfId="28" applyNumberFormat="1" applyFont="1" applyFill="1" applyBorder="1"/>
    <xf numFmtId="164" fontId="12" fillId="0" borderId="85" xfId="28" applyNumberFormat="1" applyFont="1" applyBorder="1"/>
    <xf numFmtId="164" fontId="1" fillId="0" borderId="90" xfId="28" applyNumberFormat="1" applyBorder="1"/>
    <xf numFmtId="164" fontId="12" fillId="28" borderId="110" xfId="28" applyNumberFormat="1" applyFont="1" applyFill="1" applyBorder="1"/>
    <xf numFmtId="164" fontId="1" fillId="0" borderId="90" xfId="28" applyNumberFormat="1" applyBorder="1" applyAlignment="1">
      <alignment horizontal="centerContinuous"/>
    </xf>
    <xf numFmtId="164" fontId="1" fillId="0" borderId="91" xfId="28" applyNumberFormat="1" applyBorder="1"/>
    <xf numFmtId="164" fontId="12" fillId="28" borderId="109" xfId="28" applyNumberFormat="1" applyFont="1" applyFill="1" applyBorder="1"/>
    <xf numFmtId="164" fontId="1" fillId="0" borderId="50" xfId="28" applyNumberFormat="1" applyBorder="1"/>
    <xf numFmtId="0" fontId="7" fillId="38" borderId="109" xfId="41" applyFont="1" applyFill="1" applyBorder="1"/>
    <xf numFmtId="164" fontId="1" fillId="38" borderId="44" xfId="28" applyNumberFormat="1" applyFill="1" applyBorder="1"/>
    <xf numFmtId="164" fontId="1" fillId="38" borderId="86" xfId="28" applyNumberFormat="1" applyFill="1" applyBorder="1"/>
    <xf numFmtId="0" fontId="6" fillId="38" borderId="75" xfId="41" applyFont="1" applyFill="1" applyBorder="1"/>
    <xf numFmtId="0" fontId="1" fillId="38" borderId="75" xfId="41" applyFont="1" applyFill="1" applyBorder="1"/>
    <xf numFmtId="164" fontId="1" fillId="38" borderId="75" xfId="28" applyNumberFormat="1" applyFill="1" applyBorder="1"/>
    <xf numFmtId="0" fontId="0" fillId="38" borderId="86" xfId="41" applyFont="1" applyFill="1" applyBorder="1" applyAlignment="1">
      <alignment wrapText="1"/>
    </xf>
    <xf numFmtId="164" fontId="1" fillId="38" borderId="82" xfId="28" applyNumberFormat="1" applyFill="1" applyBorder="1"/>
    <xf numFmtId="0" fontId="1" fillId="38" borderId="69" xfId="41" applyFont="1" applyFill="1" applyBorder="1"/>
    <xf numFmtId="164" fontId="1" fillId="38" borderId="70" xfId="28" applyNumberFormat="1" applyFill="1" applyBorder="1"/>
    <xf numFmtId="164" fontId="12" fillId="39" borderId="57" xfId="28" applyNumberFormat="1" applyFont="1" applyFill="1" applyBorder="1"/>
    <xf numFmtId="0" fontId="12" fillId="39" borderId="99" xfId="41" applyFont="1" applyFill="1" applyBorder="1" applyAlignment="1">
      <alignment horizontal="left"/>
    </xf>
    <xf numFmtId="164" fontId="23" fillId="39" borderId="109" xfId="28" applyNumberFormat="1" applyFont="1" applyFill="1" applyBorder="1"/>
    <xf numFmtId="164" fontId="20" fillId="39" borderId="61" xfId="28" applyNumberFormat="1" applyFont="1" applyFill="1" applyBorder="1"/>
    <xf numFmtId="164" fontId="6" fillId="39" borderId="61" xfId="28" applyNumberFormat="1" applyFont="1" applyFill="1" applyBorder="1"/>
    <xf numFmtId="0" fontId="79" fillId="0" borderId="21" xfId="40" applyBorder="1"/>
    <xf numFmtId="0" fontId="79" fillId="0" borderId="21" xfId="40" applyFill="1" applyBorder="1"/>
    <xf numFmtId="0" fontId="88" fillId="0" borderId="21" xfId="40" applyFont="1" applyFill="1" applyBorder="1"/>
    <xf numFmtId="0" fontId="1" fillId="0" borderId="14" xfId="43" applyBorder="1"/>
    <xf numFmtId="0" fontId="1" fillId="0" borderId="36" xfId="43" applyBorder="1"/>
    <xf numFmtId="41" fontId="1" fillId="0" borderId="20" xfId="43" applyNumberFormat="1" applyBorder="1" applyAlignment="1"/>
    <xf numFmtId="0" fontId="1" fillId="0" borderId="18" xfId="43" applyBorder="1"/>
    <xf numFmtId="0" fontId="7" fillId="0" borderId="0" xfId="0" applyFont="1" applyAlignment="1">
      <alignment vertical="top" wrapText="1"/>
    </xf>
    <xf numFmtId="0" fontId="98" fillId="0" borderId="0" xfId="0" applyFont="1" applyAlignment="1"/>
    <xf numFmtId="0" fontId="29" fillId="27" borderId="31" xfId="0" applyFont="1" applyFill="1" applyBorder="1" applyAlignment="1" applyProtection="1">
      <alignment horizontal="left"/>
    </xf>
    <xf numFmtId="0" fontId="29" fillId="28" borderId="31" xfId="0" applyFont="1" applyFill="1" applyBorder="1" applyAlignment="1" applyProtection="1">
      <alignment horizontal="left" vertical="center" wrapText="1"/>
    </xf>
    <xf numFmtId="0" fontId="2" fillId="27" borderId="27" xfId="0" applyFont="1" applyFill="1" applyBorder="1" applyProtection="1"/>
    <xf numFmtId="0" fontId="0" fillId="0" borderId="21" xfId="0" applyBorder="1" applyProtection="1">
      <protection locked="0"/>
    </xf>
    <xf numFmtId="0" fontId="0" fillId="0" borderId="142" xfId="0" applyBorder="1" applyProtection="1">
      <protection locked="0"/>
    </xf>
    <xf numFmtId="0" fontId="4" fillId="0" borderId="0" xfId="0" applyFont="1" applyBorder="1" applyProtection="1">
      <protection locked="0"/>
    </xf>
    <xf numFmtId="0" fontId="0" fillId="40" borderId="24" xfId="0" applyFill="1" applyBorder="1" applyAlignment="1" applyProtection="1">
      <alignment horizontal="left"/>
      <protection locked="0"/>
    </xf>
    <xf numFmtId="0" fontId="0" fillId="40" borderId="26" xfId="0" applyFill="1" applyBorder="1" applyProtection="1">
      <protection locked="0"/>
    </xf>
    <xf numFmtId="3" fontId="27" fillId="0" borderId="27" xfId="29" applyNumberFormat="1" applyFont="1" applyFill="1" applyBorder="1"/>
    <xf numFmtId="3" fontId="78" fillId="0" borderId="21" xfId="29" applyNumberFormat="1" applyFont="1" applyFill="1" applyBorder="1"/>
    <xf numFmtId="3" fontId="78" fillId="30" borderId="14" xfId="29" applyNumberFormat="1" applyFont="1" applyFill="1" applyBorder="1" applyAlignment="1">
      <alignment horizontal="center"/>
    </xf>
    <xf numFmtId="0" fontId="75" fillId="0" borderId="0" xfId="0" applyFont="1" applyBorder="1"/>
    <xf numFmtId="3" fontId="27" fillId="39" borderId="27" xfId="29" applyNumberFormat="1" applyFont="1" applyFill="1" applyBorder="1"/>
    <xf numFmtId="3" fontId="29" fillId="0" borderId="0" xfId="29" applyNumberFormat="1" applyFont="1" applyFill="1" applyBorder="1"/>
    <xf numFmtId="3" fontId="99" fillId="0" borderId="25" xfId="29" applyNumberFormat="1" applyFont="1" applyFill="1" applyBorder="1"/>
    <xf numFmtId="10" fontId="7" fillId="27" borderId="16" xfId="47" applyNumberFormat="1" applyFont="1" applyFill="1" applyBorder="1" applyAlignment="1" applyProtection="1">
      <alignment horizontal="right"/>
    </xf>
    <xf numFmtId="174" fontId="78" fillId="0" borderId="0" xfId="29" applyNumberFormat="1" applyFont="1" applyFill="1" applyBorder="1" applyAlignment="1">
      <alignment horizontal="center"/>
    </xf>
    <xf numFmtId="3" fontId="78" fillId="0" borderId="0" xfId="29" applyNumberFormat="1" applyFont="1" applyFill="1" applyBorder="1" applyAlignment="1">
      <alignment horizontal="center"/>
    </xf>
    <xf numFmtId="10" fontId="0" fillId="0" borderId="0" xfId="0" applyNumberFormat="1" applyAlignment="1">
      <alignment horizontal="center"/>
    </xf>
    <xf numFmtId="43" fontId="0" fillId="0" borderId="0" xfId="0" applyNumberFormat="1" applyAlignment="1">
      <alignment horizontal="center"/>
    </xf>
    <xf numFmtId="43" fontId="0" fillId="0" borderId="35" xfId="0" applyNumberFormat="1" applyBorder="1" applyAlignment="1">
      <alignment horizontal="center"/>
    </xf>
    <xf numFmtId="43" fontId="0" fillId="0" borderId="0" xfId="0" applyNumberFormat="1" applyBorder="1" applyAlignment="1">
      <alignment horizontal="center"/>
    </xf>
    <xf numFmtId="164" fontId="0" fillId="0" borderId="0" xfId="0" applyNumberFormat="1" applyAlignment="1">
      <alignment horizontal="center"/>
    </xf>
    <xf numFmtId="172" fontId="0" fillId="0" borderId="0" xfId="0" applyNumberFormat="1" applyAlignment="1">
      <alignment horizontal="center"/>
    </xf>
    <xf numFmtId="0" fontId="0" fillId="0" borderId="14" xfId="0" applyBorder="1" applyAlignment="1">
      <alignment horizontal="center"/>
    </xf>
    <xf numFmtId="3" fontId="78" fillId="28" borderId="25" xfId="29" applyNumberFormat="1" applyFont="1" applyFill="1" applyBorder="1" applyAlignment="1">
      <alignment horizontal="center"/>
    </xf>
    <xf numFmtId="3" fontId="78" fillId="28" borderId="20" xfId="29" applyNumberFormat="1" applyFont="1" applyFill="1" applyBorder="1" applyAlignment="1">
      <alignment horizontal="center"/>
    </xf>
    <xf numFmtId="3" fontId="78" fillId="27" borderId="20" xfId="29" applyNumberFormat="1" applyFont="1" applyFill="1" applyBorder="1" applyAlignment="1">
      <alignment horizontal="center"/>
    </xf>
    <xf numFmtId="0" fontId="0" fillId="31" borderId="20" xfId="0" applyFill="1" applyBorder="1" applyAlignment="1">
      <alignment horizontal="center"/>
    </xf>
    <xf numFmtId="164" fontId="0" fillId="31" borderId="20" xfId="0" applyNumberFormat="1" applyFill="1" applyBorder="1" applyAlignment="1">
      <alignment horizontal="center"/>
    </xf>
    <xf numFmtId="43" fontId="0" fillId="31" borderId="20" xfId="0" applyNumberFormat="1" applyFill="1" applyBorder="1" applyAlignment="1">
      <alignment horizontal="center"/>
    </xf>
    <xf numFmtId="0" fontId="0" fillId="34" borderId="20" xfId="0" applyFill="1" applyBorder="1" applyAlignment="1">
      <alignment horizontal="center"/>
    </xf>
    <xf numFmtId="164" fontId="0" fillId="34" borderId="20" xfId="0" applyNumberFormat="1" applyFill="1" applyBorder="1" applyAlignment="1">
      <alignment horizontal="center"/>
    </xf>
    <xf numFmtId="43" fontId="0" fillId="34" borderId="20" xfId="0" applyNumberFormat="1" applyFill="1" applyBorder="1" applyAlignment="1">
      <alignment horizontal="center"/>
    </xf>
    <xf numFmtId="0" fontId="0" fillId="30" borderId="20" xfId="0" applyFill="1" applyBorder="1" applyAlignment="1">
      <alignment horizontal="center"/>
    </xf>
    <xf numFmtId="164" fontId="0" fillId="30" borderId="20" xfId="28" applyNumberFormat="1" applyFont="1" applyFill="1" applyBorder="1" applyAlignment="1">
      <alignment horizontal="center"/>
    </xf>
    <xf numFmtId="43" fontId="0" fillId="30" borderId="18" xfId="0" applyNumberFormat="1" applyFill="1" applyBorder="1" applyAlignment="1">
      <alignment horizontal="center"/>
    </xf>
    <xf numFmtId="14" fontId="0" fillId="0" borderId="0" xfId="0" applyNumberFormat="1" applyAlignment="1">
      <alignment horizontal="center"/>
    </xf>
    <xf numFmtId="165" fontId="0" fillId="0" borderId="0" xfId="47" applyNumberFormat="1" applyFont="1" applyAlignment="1">
      <alignment horizontal="center"/>
    </xf>
    <xf numFmtId="0" fontId="0" fillId="0" borderId="31" xfId="0" applyBorder="1" applyAlignment="1">
      <alignment horizontal="center"/>
    </xf>
    <xf numFmtId="0" fontId="0" fillId="0" borderId="24" xfId="0" applyBorder="1" applyAlignment="1">
      <alignment horizontal="center"/>
    </xf>
    <xf numFmtId="0" fontId="0" fillId="0" borderId="15" xfId="0" applyBorder="1" applyAlignment="1">
      <alignment horizontal="center"/>
    </xf>
    <xf numFmtId="3" fontId="27" fillId="0" borderId="0" xfId="29" applyNumberFormat="1" applyFont="1" applyFill="1" applyBorder="1" applyAlignment="1">
      <alignment horizontal="center"/>
    </xf>
    <xf numFmtId="3" fontId="86" fillId="0" borderId="0" xfId="29" applyNumberFormat="1" applyFont="1" applyFill="1" applyBorder="1" applyAlignment="1">
      <alignment horizontal="center"/>
    </xf>
    <xf numFmtId="3" fontId="78" fillId="0" borderId="20" xfId="29" applyNumberFormat="1" applyFont="1" applyFill="1" applyBorder="1" applyAlignment="1">
      <alignment horizontal="center"/>
    </xf>
    <xf numFmtId="0" fontId="0" fillId="31" borderId="47" xfId="0" applyFill="1" applyBorder="1" applyAlignment="1" applyProtection="1">
      <alignment horizontal="center" vertical="top" wrapText="1"/>
    </xf>
    <xf numFmtId="0" fontId="0" fillId="31" borderId="48" xfId="0" applyFill="1" applyBorder="1" applyAlignment="1" applyProtection="1">
      <alignment horizontal="center" vertical="top" wrapText="1"/>
    </xf>
    <xf numFmtId="0" fontId="0" fillId="31" borderId="99" xfId="0" applyFill="1" applyBorder="1" applyAlignment="1" applyProtection="1">
      <alignment horizontal="center" vertical="top" wrapText="1"/>
    </xf>
    <xf numFmtId="0" fontId="0" fillId="24" borderId="15" xfId="0" applyFill="1" applyBorder="1" applyAlignment="1">
      <alignment horizontal="center"/>
    </xf>
    <xf numFmtId="0" fontId="44" fillId="0" borderId="64" xfId="0" applyFont="1" applyFill="1" applyBorder="1" applyAlignment="1">
      <alignment horizontal="left" vertical="top" wrapText="1"/>
    </xf>
    <xf numFmtId="0" fontId="97" fillId="0" borderId="0" xfId="0" applyFont="1"/>
    <xf numFmtId="0" fontId="6" fillId="0" borderId="154" xfId="40" applyFont="1" applyFill="1" applyBorder="1" applyAlignment="1">
      <alignment horizontal="center" wrapText="1"/>
    </xf>
    <xf numFmtId="0" fontId="6" fillId="0" borderId="155" xfId="40" applyFont="1" applyFill="1" applyBorder="1" applyAlignment="1">
      <alignment horizontal="center" wrapText="1"/>
    </xf>
    <xf numFmtId="0" fontId="6" fillId="0" borderId="11" xfId="40" applyFont="1" applyBorder="1" applyAlignment="1">
      <alignment horizontal="center"/>
    </xf>
    <xf numFmtId="0" fontId="97" fillId="0" borderId="0" xfId="43" applyFont="1"/>
    <xf numFmtId="0" fontId="101" fillId="0" borderId="0" xfId="41" applyFont="1"/>
    <xf numFmtId="0" fontId="101" fillId="0" borderId="0" xfId="41" applyFont="1" applyAlignment="1">
      <alignment horizontal="center"/>
    </xf>
    <xf numFmtId="3" fontId="27" fillId="0" borderId="0" xfId="29" applyNumberFormat="1" applyFont="1" applyFill="1" applyBorder="1" applyAlignment="1">
      <alignment horizontal="left"/>
    </xf>
    <xf numFmtId="3" fontId="86" fillId="0" borderId="0" xfId="29" applyNumberFormat="1" applyFont="1" applyFill="1" applyBorder="1" applyAlignment="1">
      <alignment horizontal="left"/>
    </xf>
    <xf numFmtId="3" fontId="74" fillId="0" borderId="76" xfId="41" applyNumberFormat="1" applyFont="1" applyFill="1" applyBorder="1" applyAlignment="1">
      <alignment horizontal="center" wrapText="1"/>
    </xf>
    <xf numFmtId="0" fontId="7" fillId="0" borderId="0" xfId="41" applyFont="1"/>
    <xf numFmtId="0" fontId="7" fillId="42" borderId="27" xfId="41" applyFont="1" applyFill="1" applyBorder="1"/>
    <xf numFmtId="0" fontId="1" fillId="42" borderId="32" xfId="41" applyFill="1" applyBorder="1"/>
    <xf numFmtId="0" fontId="7" fillId="42" borderId="104" xfId="41" applyFont="1" applyFill="1" applyBorder="1"/>
    <xf numFmtId="0" fontId="1" fillId="42" borderId="23" xfId="41" applyFill="1" applyBorder="1"/>
    <xf numFmtId="0" fontId="7" fillId="42" borderId="36" xfId="41" applyFont="1" applyFill="1" applyBorder="1"/>
    <xf numFmtId="0" fontId="1" fillId="42" borderId="14" xfId="41" applyFill="1" applyBorder="1"/>
    <xf numFmtId="3" fontId="1" fillId="42" borderId="14" xfId="41" applyNumberFormat="1" applyFill="1" applyBorder="1"/>
    <xf numFmtId="0" fontId="1" fillId="42" borderId="31" xfId="41" applyFont="1" applyFill="1" applyBorder="1"/>
    <xf numFmtId="3" fontId="1" fillId="42" borderId="15" xfId="41" applyNumberFormat="1" applyFill="1" applyBorder="1"/>
    <xf numFmtId="0" fontId="1" fillId="42" borderId="27" xfId="41" applyFont="1" applyFill="1" applyBorder="1"/>
    <xf numFmtId="0" fontId="34" fillId="42" borderId="32" xfId="41" applyFont="1" applyFill="1" applyBorder="1"/>
    <xf numFmtId="0" fontId="1" fillId="42" borderId="36" xfId="41" applyFont="1" applyFill="1" applyBorder="1"/>
    <xf numFmtId="0" fontId="1" fillId="42" borderId="68" xfId="41" applyFont="1" applyFill="1" applyBorder="1"/>
    <xf numFmtId="0" fontId="1" fillId="42" borderId="63" xfId="41" applyFill="1" applyBorder="1"/>
    <xf numFmtId="0" fontId="1" fillId="42" borderId="100" xfId="41" applyFont="1" applyFill="1" applyBorder="1"/>
    <xf numFmtId="3" fontId="1" fillId="42" borderId="29" xfId="41" applyNumberFormat="1" applyFill="1" applyBorder="1"/>
    <xf numFmtId="0" fontId="1" fillId="0" borderId="0" xfId="41" applyAlignment="1">
      <alignment horizontal="center" wrapText="1"/>
    </xf>
    <xf numFmtId="0" fontId="7" fillId="42" borderId="31" xfId="41" applyFont="1" applyFill="1" applyBorder="1"/>
    <xf numFmtId="0" fontId="7" fillId="42" borderId="24" xfId="41" applyFont="1" applyFill="1" applyBorder="1" applyAlignment="1">
      <alignment horizontal="center" wrapText="1"/>
    </xf>
    <xf numFmtId="0" fontId="1" fillId="42" borderId="0" xfId="41" applyFill="1" applyBorder="1" applyAlignment="1">
      <alignment horizontal="center"/>
    </xf>
    <xf numFmtId="0" fontId="7" fillId="42" borderId="25" xfId="41" applyFont="1" applyFill="1" applyBorder="1"/>
    <xf numFmtId="0" fontId="1" fillId="42" borderId="20" xfId="41" applyFill="1" applyBorder="1" applyAlignment="1">
      <alignment horizontal="center"/>
    </xf>
    <xf numFmtId="0" fontId="1" fillId="42" borderId="24" xfId="41" applyFill="1" applyBorder="1" applyAlignment="1">
      <alignment horizontal="center"/>
    </xf>
    <xf numFmtId="0" fontId="12" fillId="42" borderId="31" xfId="41" applyFont="1" applyFill="1" applyBorder="1"/>
    <xf numFmtId="0" fontId="1" fillId="42" borderId="24" xfId="41" applyFill="1" applyBorder="1"/>
    <xf numFmtId="0" fontId="7" fillId="42" borderId="85" xfId="41" applyFont="1" applyFill="1" applyBorder="1" applyAlignment="1">
      <alignment horizontal="center" wrapText="1"/>
    </xf>
    <xf numFmtId="0" fontId="1" fillId="42" borderId="86" xfId="41" applyFill="1" applyBorder="1" applyAlignment="1">
      <alignment horizontal="center"/>
    </xf>
    <xf numFmtId="0" fontId="1" fillId="42" borderId="85" xfId="41" applyFill="1" applyBorder="1" applyAlignment="1">
      <alignment horizontal="center"/>
    </xf>
    <xf numFmtId="0" fontId="7" fillId="0" borderId="36" xfId="41" applyFont="1" applyFill="1" applyBorder="1" applyAlignment="1">
      <alignment horizontal="center"/>
    </xf>
    <xf numFmtId="0" fontId="1" fillId="0" borderId="36" xfId="41" applyFill="1" applyBorder="1"/>
    <xf numFmtId="0" fontId="101" fillId="0" borderId="0" xfId="41" applyFont="1" applyFill="1"/>
    <xf numFmtId="0" fontId="101" fillId="0" borderId="27" xfId="0" applyFont="1" applyBorder="1" applyAlignment="1">
      <alignment vertical="top" wrapText="1"/>
    </xf>
    <xf numFmtId="0" fontId="0" fillId="0" borderId="36" xfId="0" applyBorder="1" applyAlignment="1">
      <alignment vertical="top" wrapText="1"/>
    </xf>
    <xf numFmtId="0" fontId="101" fillId="0" borderId="165" xfId="43" applyFont="1" applyBorder="1" applyAlignment="1">
      <alignment wrapText="1"/>
    </xf>
    <xf numFmtId="0" fontId="0" fillId="0" borderId="25" xfId="0" applyBorder="1" applyAlignment="1">
      <alignment vertical="top" wrapText="1"/>
    </xf>
    <xf numFmtId="0" fontId="101" fillId="0" borderId="32" xfId="43" applyFont="1" applyBorder="1" applyAlignment="1">
      <alignment wrapText="1"/>
    </xf>
    <xf numFmtId="0" fontId="1" fillId="0" borderId="18" xfId="0" applyFont="1" applyBorder="1" applyAlignment="1">
      <alignment vertical="top" wrapText="1"/>
    </xf>
    <xf numFmtId="0" fontId="2" fillId="0" borderId="25" xfId="43" applyFont="1" applyFill="1" applyBorder="1" applyAlignment="1">
      <alignment horizontal="left"/>
    </xf>
    <xf numFmtId="0" fontId="101" fillId="0" borderId="0" xfId="43" applyFont="1"/>
    <xf numFmtId="0" fontId="101" fillId="0" borderId="28" xfId="43" applyFont="1" applyBorder="1" applyAlignment="1">
      <alignment horizontal="center" wrapText="1"/>
    </xf>
    <xf numFmtId="0" fontId="104" fillId="0" borderId="31" xfId="0" applyFont="1" applyFill="1" applyBorder="1" applyAlignment="1">
      <alignment horizontal="centerContinuous"/>
    </xf>
    <xf numFmtId="0" fontId="101" fillId="0" borderId="24" xfId="0" applyFont="1" applyBorder="1" applyAlignment="1">
      <alignment horizontal="centerContinuous"/>
    </xf>
    <xf numFmtId="0" fontId="101" fillId="0" borderId="15" xfId="0" applyFont="1" applyBorder="1" applyAlignment="1">
      <alignment horizontal="centerContinuous"/>
    </xf>
    <xf numFmtId="0" fontId="101" fillId="0" borderId="31" xfId="0" applyFont="1" applyBorder="1"/>
    <xf numFmtId="0" fontId="101" fillId="0" borderId="11" xfId="0" applyFont="1" applyBorder="1"/>
    <xf numFmtId="4" fontId="105" fillId="0" borderId="11" xfId="0" applyNumberFormat="1" applyFont="1" applyBorder="1" applyAlignment="1">
      <alignment horizontal="center" wrapText="1"/>
    </xf>
    <xf numFmtId="0" fontId="105" fillId="0" borderId="11" xfId="0" applyFont="1" applyBorder="1" applyAlignment="1">
      <alignment horizontal="center" wrapText="1"/>
    </xf>
    <xf numFmtId="0" fontId="101" fillId="0" borderId="36" xfId="0" applyFont="1" applyBorder="1"/>
    <xf numFmtId="0" fontId="101" fillId="0" borderId="19" xfId="0" applyFont="1" applyBorder="1"/>
    <xf numFmtId="0" fontId="101" fillId="0" borderId="36" xfId="0" applyFont="1" applyFill="1" applyBorder="1"/>
    <xf numFmtId="0" fontId="101" fillId="0" borderId="31" xfId="0" applyFont="1" applyFill="1" applyBorder="1"/>
    <xf numFmtId="164" fontId="106" fillId="0" borderId="19" xfId="28" applyNumberFormat="1" applyFont="1" applyBorder="1" applyAlignment="1">
      <alignment horizontal="right" wrapText="1"/>
    </xf>
    <xf numFmtId="164" fontId="0" fillId="0" borderId="11" xfId="0" applyNumberFormat="1" applyBorder="1" applyAlignment="1">
      <alignment horizontal="center"/>
    </xf>
    <xf numFmtId="0" fontId="1" fillId="0" borderId="0" xfId="43" applyFont="1" applyAlignment="1">
      <alignment horizontal="center"/>
    </xf>
    <xf numFmtId="0" fontId="1" fillId="0" borderId="0" xfId="43" applyFont="1"/>
    <xf numFmtId="3" fontId="1" fillId="0" borderId="73" xfId="43" applyNumberFormat="1" applyFont="1" applyBorder="1" applyAlignment="1">
      <alignment horizontal="center" wrapText="1"/>
    </xf>
    <xf numFmtId="0" fontId="1" fillId="0" borderId="100" xfId="43" applyFont="1" applyBorder="1" applyAlignment="1">
      <alignment wrapText="1"/>
    </xf>
    <xf numFmtId="0" fontId="1" fillId="0" borderId="166" xfId="43" applyFont="1" applyBorder="1"/>
    <xf numFmtId="3" fontId="1" fillId="0" borderId="0" xfId="43" applyNumberFormat="1" applyFont="1"/>
    <xf numFmtId="3" fontId="1" fillId="0" borderId="55" xfId="43" applyNumberFormat="1" applyFont="1" applyBorder="1"/>
    <xf numFmtId="3" fontId="1" fillId="0" borderId="55" xfId="43" applyNumberFormat="1" applyBorder="1"/>
    <xf numFmtId="3" fontId="1" fillId="0" borderId="121" xfId="43" applyNumberFormat="1" applyBorder="1"/>
    <xf numFmtId="0" fontId="101" fillId="0" borderId="21" xfId="0" applyFont="1" applyFill="1" applyBorder="1"/>
    <xf numFmtId="0" fontId="107" fillId="0" borderId="0" xfId="43" applyFont="1"/>
    <xf numFmtId="1" fontId="48" fillId="0" borderId="0" xfId="0" applyNumberFormat="1" applyFont="1" applyFill="1" applyAlignment="1">
      <alignment horizontal="right"/>
    </xf>
    <xf numFmtId="41" fontId="7" fillId="0" borderId="11" xfId="0" applyNumberFormat="1" applyFont="1" applyFill="1" applyBorder="1" applyAlignment="1">
      <alignment horizontal="right"/>
    </xf>
    <xf numFmtId="41" fontId="7" fillId="0" borderId="0" xfId="0" applyNumberFormat="1" applyFont="1" applyAlignment="1">
      <alignment horizontal="right"/>
    </xf>
    <xf numFmtId="41" fontId="7" fillId="0" borderId="11" xfId="0" applyNumberFormat="1" applyFont="1" applyBorder="1" applyAlignment="1">
      <alignment horizontal="right"/>
    </xf>
    <xf numFmtId="165" fontId="7" fillId="0" borderId="11" xfId="47" applyNumberFormat="1" applyFont="1" applyBorder="1" applyAlignment="1">
      <alignment horizontal="right"/>
    </xf>
    <xf numFmtId="0" fontId="0" fillId="42" borderId="36" xfId="41" applyFont="1" applyFill="1" applyBorder="1"/>
    <xf numFmtId="0" fontId="7" fillId="42" borderId="44" xfId="41" applyFont="1" applyFill="1" applyBorder="1"/>
    <xf numFmtId="0" fontId="1" fillId="42" borderId="45" xfId="41" applyFill="1" applyBorder="1" applyAlignment="1">
      <alignment horizontal="center"/>
    </xf>
    <xf numFmtId="0" fontId="1" fillId="42" borderId="75" xfId="41" applyFill="1" applyBorder="1" applyAlignment="1">
      <alignment horizontal="center"/>
    </xf>
    <xf numFmtId="0" fontId="7" fillId="42" borderId="87" xfId="41" applyFont="1" applyFill="1" applyBorder="1"/>
    <xf numFmtId="0" fontId="1" fillId="42" borderId="50" xfId="41" applyFill="1" applyBorder="1" applyAlignment="1">
      <alignment horizontal="center"/>
    </xf>
    <xf numFmtId="0" fontId="1" fillId="42" borderId="70" xfId="41" applyFill="1" applyBorder="1" applyAlignment="1">
      <alignment horizontal="center"/>
    </xf>
    <xf numFmtId="0" fontId="19" fillId="0" borderId="0" xfId="0" applyFont="1" applyAlignment="1">
      <alignment horizontal="centerContinuous" wrapText="1"/>
    </xf>
    <xf numFmtId="0" fontId="1" fillId="40" borderId="24" xfId="41" applyFill="1" applyBorder="1"/>
    <xf numFmtId="0" fontId="1" fillId="40" borderId="15" xfId="41" applyFill="1" applyBorder="1"/>
    <xf numFmtId="0" fontId="7" fillId="40" borderId="24" xfId="41" applyFont="1" applyFill="1" applyBorder="1" applyAlignment="1">
      <alignment horizontal="center" wrapText="1"/>
    </xf>
    <xf numFmtId="0" fontId="7" fillId="40" borderId="15" xfId="41" applyFont="1" applyFill="1" applyBorder="1" applyAlignment="1">
      <alignment horizontal="center" wrapText="1"/>
    </xf>
    <xf numFmtId="3" fontId="1" fillId="40" borderId="0" xfId="41" applyNumberFormat="1" applyFill="1" applyBorder="1" applyAlignment="1">
      <alignment horizontal="center"/>
    </xf>
    <xf numFmtId="3" fontId="1" fillId="40" borderId="14" xfId="41" applyNumberFormat="1" applyFill="1" applyBorder="1" applyAlignment="1">
      <alignment horizontal="center"/>
    </xf>
    <xf numFmtId="3" fontId="1" fillId="40" borderId="81" xfId="41" applyNumberFormat="1" applyFill="1" applyBorder="1" applyAlignment="1">
      <alignment horizontal="center"/>
    </xf>
    <xf numFmtId="3" fontId="1" fillId="40" borderId="50" xfId="41" applyNumberFormat="1" applyFill="1" applyBorder="1" applyAlignment="1">
      <alignment horizontal="center"/>
    </xf>
    <xf numFmtId="3" fontId="1" fillId="40" borderId="94" xfId="41" applyNumberFormat="1" applyFill="1" applyBorder="1" applyAlignment="1">
      <alignment horizontal="center"/>
    </xf>
    <xf numFmtId="3" fontId="1" fillId="40" borderId="20" xfId="41" applyNumberFormat="1" applyFill="1" applyBorder="1" applyAlignment="1">
      <alignment horizontal="center"/>
    </xf>
    <xf numFmtId="0" fontId="1" fillId="40" borderId="24" xfId="41" applyFill="1" applyBorder="1" applyAlignment="1">
      <alignment horizontal="center"/>
    </xf>
    <xf numFmtId="0" fontId="1" fillId="40" borderId="15" xfId="41" applyFill="1" applyBorder="1" applyAlignment="1">
      <alignment horizontal="center"/>
    </xf>
    <xf numFmtId="3" fontId="1" fillId="40" borderId="45" xfId="41" applyNumberFormat="1" applyFill="1" applyBorder="1" applyAlignment="1">
      <alignment horizontal="center"/>
    </xf>
    <xf numFmtId="0" fontId="1" fillId="0" borderId="0" xfId="0" applyFont="1"/>
    <xf numFmtId="0" fontId="1" fillId="0" borderId="130" xfId="0" applyFont="1" applyBorder="1"/>
    <xf numFmtId="0" fontId="109" fillId="0" borderId="0" xfId="43" applyFont="1"/>
    <xf numFmtId="164" fontId="1" fillId="0" borderId="109" xfId="28" applyNumberFormat="1" applyFill="1" applyBorder="1" applyAlignment="1" applyProtection="1">
      <alignment horizontal="right"/>
    </xf>
    <xf numFmtId="164" fontId="1" fillId="0" borderId="146" xfId="28" applyNumberFormat="1" applyFill="1" applyBorder="1" applyAlignment="1" applyProtection="1">
      <alignment horizontal="right"/>
    </xf>
    <xf numFmtId="165" fontId="12" fillId="0" borderId="32" xfId="0" applyNumberFormat="1" applyFont="1" applyBorder="1"/>
    <xf numFmtId="165" fontId="12" fillId="0" borderId="14" xfId="0" applyNumberFormat="1" applyFont="1" applyBorder="1"/>
    <xf numFmtId="165" fontId="12" fillId="0" borderId="18" xfId="0" applyNumberFormat="1" applyFont="1" applyBorder="1"/>
    <xf numFmtId="0" fontId="41" fillId="0" borderId="0" xfId="0" applyFont="1"/>
    <xf numFmtId="0" fontId="19" fillId="0" borderId="0" xfId="0" applyFont="1" applyAlignment="1">
      <alignment horizontal="centerContinuous" vertical="center" wrapText="1"/>
    </xf>
    <xf numFmtId="0" fontId="100" fillId="0" borderId="22" xfId="0" applyFont="1" applyFill="1" applyBorder="1"/>
    <xf numFmtId="0" fontId="97" fillId="0" borderId="0" xfId="0" applyFont="1" applyAlignment="1">
      <alignment wrapText="1"/>
    </xf>
    <xf numFmtId="0" fontId="22" fillId="0" borderId="11" xfId="0" applyFont="1" applyFill="1" applyBorder="1" applyAlignment="1">
      <alignment horizontal="left" vertical="top" wrapText="1"/>
    </xf>
    <xf numFmtId="0" fontId="19" fillId="0" borderId="11" xfId="0" applyFont="1" applyFill="1" applyBorder="1" applyAlignment="1">
      <alignment vertical="top" wrapText="1"/>
    </xf>
    <xf numFmtId="0" fontId="22" fillId="0" borderId="11" xfId="0" applyFont="1" applyFill="1" applyBorder="1" applyAlignment="1">
      <alignment vertical="top" wrapText="1"/>
    </xf>
    <xf numFmtId="0" fontId="1" fillId="0" borderId="0" xfId="0" applyFont="1" applyAlignment="1">
      <alignment vertical="center"/>
    </xf>
    <xf numFmtId="0" fontId="97" fillId="0" borderId="0" xfId="0" applyFont="1" applyAlignment="1">
      <alignment vertical="center"/>
    </xf>
    <xf numFmtId="0" fontId="22" fillId="0" borderId="64" xfId="0" applyFont="1" applyFill="1" applyBorder="1" applyAlignment="1">
      <alignment vertical="top" wrapText="1"/>
    </xf>
    <xf numFmtId="0" fontId="22" fillId="0" borderId="22" xfId="0" applyFont="1" applyFill="1" applyBorder="1" applyAlignment="1">
      <alignment vertical="top" wrapText="1"/>
    </xf>
    <xf numFmtId="0" fontId="22" fillId="0" borderId="30" xfId="0" applyFont="1" applyFill="1" applyBorder="1" applyAlignment="1">
      <alignment vertical="top" wrapText="1"/>
    </xf>
    <xf numFmtId="0" fontId="12" fillId="0" borderId="76" xfId="41" applyFont="1" applyFill="1" applyBorder="1" applyAlignment="1">
      <alignment horizontal="left"/>
    </xf>
    <xf numFmtId="164" fontId="1" fillId="0" borderId="71" xfId="28" applyNumberFormat="1" applyBorder="1"/>
    <xf numFmtId="164" fontId="1" fillId="0" borderId="24" xfId="28" applyNumberFormat="1" applyBorder="1"/>
    <xf numFmtId="0" fontId="1" fillId="0" borderId="98" xfId="41" applyBorder="1"/>
    <xf numFmtId="0" fontId="1" fillId="0" borderId="76" xfId="41" applyBorder="1"/>
    <xf numFmtId="0" fontId="22" fillId="0" borderId="116" xfId="0" applyFont="1" applyFill="1" applyBorder="1" applyAlignment="1">
      <alignment vertical="top" wrapText="1"/>
    </xf>
    <xf numFmtId="0" fontId="29" fillId="0" borderId="30" xfId="0" applyFont="1" applyFill="1" applyBorder="1"/>
    <xf numFmtId="0" fontId="22" fillId="0" borderId="17" xfId="0" applyFont="1" applyFill="1" applyBorder="1" applyAlignment="1">
      <alignment vertical="top" wrapText="1"/>
    </xf>
    <xf numFmtId="0" fontId="22" fillId="0" borderId="16" xfId="0" applyFont="1" applyFill="1" applyBorder="1" applyAlignment="1">
      <alignment vertical="top" wrapText="1"/>
    </xf>
    <xf numFmtId="0" fontId="109" fillId="0" borderId="0" xfId="0" applyFont="1" applyBorder="1" applyAlignment="1">
      <alignment vertical="top" wrapText="1"/>
    </xf>
    <xf numFmtId="0" fontId="12" fillId="0" borderId="15" xfId="41" applyFont="1" applyBorder="1" applyAlignment="1">
      <alignment horizontal="right"/>
    </xf>
    <xf numFmtId="42" fontId="28" fillId="0" borderId="24" xfId="42" applyNumberFormat="1" applyFont="1" applyFill="1" applyBorder="1" applyProtection="1"/>
    <xf numFmtId="0" fontId="0" fillId="0" borderId="0" xfId="0" applyAlignment="1">
      <alignment wrapText="1"/>
    </xf>
    <xf numFmtId="0" fontId="1" fillId="0" borderId="0" xfId="43" applyAlignment="1">
      <alignment wrapText="1"/>
    </xf>
    <xf numFmtId="0" fontId="1" fillId="0" borderId="0" xfId="0" applyFont="1" applyAlignment="1">
      <alignment vertical="top" wrapText="1"/>
    </xf>
    <xf numFmtId="0" fontId="3" fillId="0" borderId="11" xfId="0" applyFont="1" applyBorder="1" applyAlignment="1">
      <alignment wrapText="1"/>
    </xf>
    <xf numFmtId="0" fontId="0" fillId="0" borderId="19" xfId="0" applyBorder="1" applyAlignment="1">
      <alignment horizontal="center"/>
    </xf>
    <xf numFmtId="0" fontId="2" fillId="0" borderId="11" xfId="0" applyFont="1" applyBorder="1" applyAlignment="1">
      <alignment wrapText="1"/>
    </xf>
    <xf numFmtId="0" fontId="1" fillId="0" borderId="0" xfId="0" applyFont="1" applyFill="1" applyBorder="1"/>
    <xf numFmtId="41" fontId="0" fillId="0" borderId="0" xfId="0" applyNumberFormat="1" applyAlignment="1">
      <alignment horizontal="center"/>
    </xf>
    <xf numFmtId="0" fontId="0" fillId="0" borderId="22" xfId="0" applyBorder="1" applyAlignment="1">
      <alignment horizontal="center"/>
    </xf>
    <xf numFmtId="0" fontId="0" fillId="0" borderId="64" xfId="0" applyBorder="1" applyAlignment="1">
      <alignment horizontal="center"/>
    </xf>
    <xf numFmtId="0" fontId="0" fillId="0" borderId="30" xfId="0" applyBorder="1" applyAlignment="1">
      <alignment horizontal="center"/>
    </xf>
    <xf numFmtId="0" fontId="0" fillId="0" borderId="116" xfId="0" applyBorder="1" applyAlignment="1">
      <alignment horizontal="center"/>
    </xf>
    <xf numFmtId="0" fontId="0" fillId="0" borderId="30" xfId="0" applyBorder="1" applyAlignment="1">
      <alignment horizontal="center" vertical="center"/>
    </xf>
    <xf numFmtId="0" fontId="1" fillId="0" borderId="30" xfId="0" applyFont="1" applyBorder="1" applyAlignment="1">
      <alignment horizontal="center" vertical="center"/>
    </xf>
    <xf numFmtId="0" fontId="0" fillId="0" borderId="116" xfId="0" applyBorder="1" applyAlignment="1">
      <alignment horizontal="center" vertical="center"/>
    </xf>
    <xf numFmtId="0" fontId="110" fillId="0" borderId="22" xfId="0" applyFont="1" applyBorder="1" applyAlignment="1">
      <alignment horizontal="center" vertical="center" wrapText="1"/>
    </xf>
    <xf numFmtId="0" fontId="110" fillId="0" borderId="11" xfId="0" applyFont="1" applyBorder="1" applyAlignment="1">
      <alignment horizontal="center"/>
    </xf>
    <xf numFmtId="0" fontId="110" fillId="0" borderId="85" xfId="0" applyFont="1" applyBorder="1" applyAlignment="1">
      <alignment horizontal="center"/>
    </xf>
    <xf numFmtId="0" fontId="110" fillId="0" borderId="31" xfId="0" applyFont="1" applyBorder="1" applyAlignment="1">
      <alignment horizontal="center"/>
    </xf>
    <xf numFmtId="0" fontId="110" fillId="0" borderId="24" xfId="0" applyFont="1" applyBorder="1" applyAlignment="1">
      <alignment horizontal="center"/>
    </xf>
    <xf numFmtId="0" fontId="110" fillId="0" borderId="15" xfId="0" applyFont="1" applyBorder="1" applyAlignment="1">
      <alignment horizontal="center"/>
    </xf>
    <xf numFmtId="0" fontId="110" fillId="0" borderId="11" xfId="0" applyFont="1" applyBorder="1" applyAlignment="1"/>
    <xf numFmtId="0" fontId="110" fillId="0" borderId="17" xfId="0" applyFont="1" applyBorder="1" applyAlignment="1">
      <alignment horizontal="center" vertical="center" wrapText="1"/>
    </xf>
    <xf numFmtId="0" fontId="110" fillId="0" borderId="47" xfId="0" applyFont="1" applyBorder="1" applyAlignment="1">
      <alignment horizontal="center"/>
    </xf>
    <xf numFmtId="0" fontId="110" fillId="0" borderId="17" xfId="0" applyFont="1" applyBorder="1" applyAlignment="1"/>
    <xf numFmtId="0" fontId="110" fillId="0" borderId="31" xfId="0" applyFont="1" applyBorder="1" applyAlignment="1">
      <alignment horizontal="left"/>
    </xf>
    <xf numFmtId="0" fontId="110" fillId="0" borderId="24" xfId="0" applyFont="1" applyBorder="1" applyAlignment="1">
      <alignment horizontal="left"/>
    </xf>
    <xf numFmtId="0" fontId="110" fillId="0" borderId="11" xfId="0" applyFont="1" applyBorder="1" applyAlignment="1">
      <alignment horizontal="left"/>
    </xf>
    <xf numFmtId="0" fontId="110" fillId="0" borderId="48" xfId="0" applyFont="1" applyBorder="1" applyAlignment="1">
      <alignment horizontal="left"/>
    </xf>
    <xf numFmtId="0" fontId="110" fillId="0" borderId="25" xfId="0" applyFont="1" applyBorder="1" applyAlignment="1">
      <alignment horizontal="center"/>
    </xf>
    <xf numFmtId="0" fontId="0" fillId="0" borderId="11" xfId="0" applyBorder="1" applyAlignment="1">
      <alignment vertical="top" wrapText="1"/>
    </xf>
    <xf numFmtId="0" fontId="1" fillId="0" borderId="104" xfId="0" applyFont="1" applyBorder="1" applyAlignment="1">
      <alignment vertical="top" wrapText="1"/>
    </xf>
    <xf numFmtId="0" fontId="1" fillId="0" borderId="31" xfId="0" applyFont="1" applyBorder="1"/>
    <xf numFmtId="0" fontId="1" fillId="0" borderId="11" xfId="0" applyFont="1" applyBorder="1"/>
    <xf numFmtId="0" fontId="110" fillId="0" borderId="22" xfId="0" applyFont="1" applyBorder="1" applyAlignment="1"/>
    <xf numFmtId="0" fontId="110" fillId="0" borderId="27" xfId="0" applyFont="1" applyBorder="1" applyAlignment="1"/>
    <xf numFmtId="0" fontId="110" fillId="0" borderId="25" xfId="0" applyFont="1" applyFill="1" applyBorder="1" applyAlignment="1">
      <alignment horizontal="center"/>
    </xf>
    <xf numFmtId="0" fontId="110" fillId="0" borderId="21" xfId="0" applyFont="1" applyBorder="1" applyAlignment="1">
      <alignment horizontal="center"/>
    </xf>
    <xf numFmtId="0" fontId="110" fillId="0" borderId="32" xfId="0" applyFont="1" applyBorder="1" applyAlignment="1">
      <alignment horizontal="center"/>
    </xf>
    <xf numFmtId="0" fontId="110" fillId="0" borderId="27" xfId="0" applyFont="1" applyBorder="1" applyAlignment="1">
      <alignment horizontal="center"/>
    </xf>
    <xf numFmtId="0" fontId="110" fillId="0" borderId="57" xfId="0" applyFont="1" applyBorder="1" applyAlignment="1">
      <alignment horizontal="center"/>
    </xf>
    <xf numFmtId="0" fontId="110" fillId="0" borderId="25" xfId="0" applyFont="1" applyBorder="1" applyAlignment="1"/>
    <xf numFmtId="0" fontId="1" fillId="0" borderId="16" xfId="0" applyFont="1" applyBorder="1" applyAlignment="1">
      <alignment vertical="top" wrapText="1"/>
    </xf>
    <xf numFmtId="0" fontId="1" fillId="0" borderId="30" xfId="0" applyFont="1" applyBorder="1" applyAlignment="1">
      <alignment vertical="top" wrapText="1"/>
    </xf>
    <xf numFmtId="0" fontId="1" fillId="0" borderId="17" xfId="0" applyFont="1" applyBorder="1" applyAlignment="1">
      <alignment vertical="top" wrapText="1"/>
    </xf>
    <xf numFmtId="0" fontId="1" fillId="0" borderId="41" xfId="0" applyFont="1" applyBorder="1" applyAlignment="1">
      <alignment vertical="top" wrapText="1"/>
    </xf>
    <xf numFmtId="0" fontId="1" fillId="0" borderId="117" xfId="0" applyFont="1" applyBorder="1"/>
    <xf numFmtId="0" fontId="109" fillId="0" borderId="0" xfId="0" applyFont="1" applyFill="1" applyBorder="1" applyAlignment="1">
      <alignment vertical="top" wrapText="1"/>
    </xf>
    <xf numFmtId="0" fontId="1" fillId="0" borderId="51" xfId="0" applyFont="1" applyBorder="1" applyAlignment="1">
      <alignment horizontal="left" vertical="top" wrapText="1"/>
    </xf>
    <xf numFmtId="0" fontId="1" fillId="0" borderId="116" xfId="0" applyFont="1" applyBorder="1" applyAlignment="1">
      <alignment horizontal="left" vertical="top" wrapText="1"/>
    </xf>
    <xf numFmtId="0" fontId="1" fillId="0" borderId="19" xfId="0" applyFont="1" applyBorder="1" applyAlignment="1">
      <alignment horizontal="left" vertical="top" wrapText="1"/>
    </xf>
    <xf numFmtId="0" fontId="1" fillId="0" borderId="30" xfId="0" applyFont="1" applyBorder="1" applyAlignment="1">
      <alignment horizontal="left" vertical="top" wrapText="1"/>
    </xf>
    <xf numFmtId="0" fontId="1" fillId="0" borderId="30" xfId="0" applyFont="1" applyFill="1" applyBorder="1" applyAlignment="1">
      <alignment horizontal="left" vertical="top" wrapText="1"/>
    </xf>
    <xf numFmtId="0" fontId="1" fillId="0" borderId="51" xfId="0" applyFont="1" applyFill="1" applyBorder="1" applyAlignment="1">
      <alignment horizontal="left" vertical="top" wrapText="1"/>
    </xf>
    <xf numFmtId="0" fontId="1" fillId="0" borderId="23" xfId="0" applyFont="1" applyBorder="1" applyAlignment="1">
      <alignment horizontal="left" vertical="top" wrapText="1"/>
    </xf>
    <xf numFmtId="0" fontId="1" fillId="0" borderId="18" xfId="0" applyFont="1" applyBorder="1" applyAlignment="1">
      <alignment horizontal="left" vertical="top" wrapText="1"/>
    </xf>
    <xf numFmtId="0" fontId="1" fillId="0" borderId="129" xfId="0" applyFont="1" applyBorder="1" applyAlignment="1">
      <alignment horizontal="left" vertical="top" wrapText="1"/>
    </xf>
    <xf numFmtId="0" fontId="0" fillId="0" borderId="16" xfId="0" applyBorder="1" applyAlignment="1">
      <alignment horizontal="center" vertical="center"/>
    </xf>
    <xf numFmtId="0" fontId="0" fillId="0" borderId="11" xfId="0" applyBorder="1" applyAlignment="1">
      <alignment horizontal="center" vertical="center"/>
    </xf>
    <xf numFmtId="0" fontId="12" fillId="0" borderId="31" xfId="41" applyFont="1" applyBorder="1" applyAlignment="1">
      <alignment horizontal="center"/>
    </xf>
    <xf numFmtId="0" fontId="12" fillId="0" borderId="15" xfId="41" applyFont="1" applyBorder="1" applyAlignment="1">
      <alignment horizontal="center"/>
    </xf>
    <xf numFmtId="0" fontId="2" fillId="0" borderId="15" xfId="0" applyFont="1" applyBorder="1" applyAlignment="1">
      <alignment horizontal="center" vertical="top" wrapText="1"/>
    </xf>
    <xf numFmtId="0" fontId="2" fillId="0" borderId="11" xfId="0" applyFont="1" applyBorder="1" applyAlignment="1">
      <alignment horizontal="center" vertical="top" wrapText="1"/>
    </xf>
    <xf numFmtId="0" fontId="111" fillId="0" borderId="0" xfId="0" applyFont="1" applyAlignment="1">
      <alignment horizontal="center"/>
    </xf>
    <xf numFmtId="0" fontId="97" fillId="0" borderId="0" xfId="0" applyFont="1" applyProtection="1">
      <protection locked="0"/>
    </xf>
    <xf numFmtId="166" fontId="112" fillId="0" borderId="163" xfId="43" applyNumberFormat="1" applyFont="1" applyBorder="1"/>
    <xf numFmtId="0" fontId="112" fillId="0" borderId="122" xfId="43" applyFont="1" applyBorder="1"/>
    <xf numFmtId="41" fontId="112" fillId="0" borderId="33" xfId="43" applyNumberFormat="1" applyFont="1" applyBorder="1"/>
    <xf numFmtId="0" fontId="112" fillId="0" borderId="35" xfId="43" applyFont="1" applyBorder="1"/>
    <xf numFmtId="0" fontId="112" fillId="0" borderId="101" xfId="43" applyFont="1" applyBorder="1"/>
    <xf numFmtId="0" fontId="101" fillId="0" borderId="101" xfId="43" applyFont="1" applyBorder="1"/>
    <xf numFmtId="42" fontId="101" fillId="0" borderId="54" xfId="43" applyNumberFormat="1" applyFont="1" applyBorder="1"/>
    <xf numFmtId="0" fontId="6" fillId="32" borderId="32" xfId="40" applyFont="1" applyFill="1" applyBorder="1" applyAlignment="1">
      <alignment horizontal="center"/>
    </xf>
    <xf numFmtId="0" fontId="103" fillId="0" borderId="11" xfId="0" applyFont="1" applyFill="1" applyBorder="1" applyAlignment="1">
      <alignment vertical="top" wrapText="1"/>
    </xf>
    <xf numFmtId="0" fontId="103" fillId="0" borderId="40" xfId="0" applyFont="1" applyFill="1" applyBorder="1" applyAlignment="1">
      <alignment horizontal="left" vertical="top" wrapText="1"/>
    </xf>
    <xf numFmtId="0" fontId="114" fillId="0" borderId="0" xfId="0" applyFont="1" applyAlignment="1" applyProtection="1">
      <alignment vertical="center"/>
      <protection locked="0"/>
    </xf>
    <xf numFmtId="0" fontId="115" fillId="0" borderId="0" xfId="0" applyFont="1" applyAlignment="1" applyProtection="1">
      <alignment vertical="center"/>
      <protection locked="0"/>
    </xf>
    <xf numFmtId="0" fontId="116" fillId="28" borderId="31" xfId="0" applyFont="1" applyFill="1" applyBorder="1" applyAlignment="1" applyProtection="1">
      <alignment horizontal="centerContinuous"/>
    </xf>
    <xf numFmtId="0" fontId="1" fillId="40" borderId="24" xfId="0" applyFont="1" applyFill="1" applyBorder="1" applyProtection="1">
      <protection locked="0"/>
    </xf>
    <xf numFmtId="0" fontId="6" fillId="0" borderId="74" xfId="40" applyFont="1" applyFill="1" applyBorder="1" applyAlignment="1">
      <alignment horizontal="center" wrapText="1"/>
    </xf>
    <xf numFmtId="0" fontId="117" fillId="0" borderId="0" xfId="43" applyFont="1"/>
    <xf numFmtId="0" fontId="1" fillId="0" borderId="14" xfId="43" applyFill="1" applyBorder="1"/>
    <xf numFmtId="164" fontId="1" fillId="0" borderId="25" xfId="28" applyNumberFormat="1" applyFill="1" applyBorder="1"/>
    <xf numFmtId="164" fontId="1" fillId="0" borderId="20" xfId="28" applyNumberFormat="1" applyFill="1" applyBorder="1"/>
    <xf numFmtId="165" fontId="1" fillId="0" borderId="18" xfId="47" applyNumberFormat="1" applyFill="1" applyBorder="1"/>
    <xf numFmtId="0" fontId="1" fillId="0" borderId="20" xfId="43" applyFill="1" applyBorder="1"/>
    <xf numFmtId="0" fontId="25" fillId="0" borderId="20" xfId="43" applyFont="1" applyFill="1" applyBorder="1"/>
    <xf numFmtId="166" fontId="1" fillId="0" borderId="25" xfId="43" applyNumberFormat="1" applyFill="1" applyBorder="1"/>
    <xf numFmtId="166" fontId="1" fillId="0" borderId="20" xfId="43" applyNumberFormat="1" applyFill="1" applyBorder="1"/>
    <xf numFmtId="0" fontId="6" fillId="0" borderId="48" xfId="40" applyFont="1" applyBorder="1" applyAlignment="1">
      <alignment horizontal="center"/>
    </xf>
    <xf numFmtId="0" fontId="6" fillId="0" borderId="85" xfId="40" applyFont="1" applyBorder="1" applyAlignment="1">
      <alignment horizontal="center"/>
    </xf>
    <xf numFmtId="0" fontId="6" fillId="0" borderId="67" xfId="40" applyFont="1" applyBorder="1" applyAlignment="1">
      <alignment horizontal="center"/>
    </xf>
    <xf numFmtId="10" fontId="6" fillId="0" borderId="67" xfId="47" applyNumberFormat="1" applyFont="1" applyBorder="1" applyAlignment="1">
      <alignment horizontal="center"/>
    </xf>
    <xf numFmtId="0" fontId="6" fillId="0" borderId="20" xfId="40" applyFont="1" applyBorder="1" applyAlignment="1">
      <alignment horizontal="center"/>
    </xf>
    <xf numFmtId="165" fontId="6" fillId="0" borderId="20" xfId="47" applyNumberFormat="1" applyFont="1" applyBorder="1" applyAlignment="1">
      <alignment horizontal="center"/>
    </xf>
    <xf numFmtId="0" fontId="79" fillId="0" borderId="20" xfId="40" applyBorder="1"/>
    <xf numFmtId="3" fontId="6" fillId="0" borderId="20" xfId="29" applyNumberFormat="1" applyFont="1" applyFill="1" applyBorder="1" applyAlignment="1">
      <alignment horizontal="center" vertical="top" wrapText="1"/>
    </xf>
    <xf numFmtId="0" fontId="79" fillId="0" borderId="20" xfId="40" applyFont="1" applyFill="1" applyBorder="1" applyAlignment="1">
      <alignment horizontal="center" wrapText="1"/>
    </xf>
    <xf numFmtId="10" fontId="79" fillId="0" borderId="20" xfId="40" applyNumberFormat="1" applyFont="1" applyFill="1" applyBorder="1" applyAlignment="1">
      <alignment horizontal="center" wrapText="1"/>
    </xf>
    <xf numFmtId="0" fontId="6" fillId="0" borderId="48" xfId="0" applyFont="1" applyFill="1" applyBorder="1" applyAlignment="1">
      <alignment horizontal="center" wrapText="1"/>
    </xf>
    <xf numFmtId="0" fontId="6" fillId="0" borderId="85" xfId="0" applyFont="1" applyFill="1" applyBorder="1" applyAlignment="1">
      <alignment horizontal="center" wrapText="1"/>
    </xf>
    <xf numFmtId="49" fontId="118" fillId="0" borderId="0" xfId="43" applyNumberFormat="1" applyFont="1"/>
    <xf numFmtId="0" fontId="9" fillId="0" borderId="31" xfId="43" applyFont="1" applyFill="1" applyBorder="1" applyAlignment="1">
      <alignment wrapText="1"/>
    </xf>
    <xf numFmtId="0" fontId="6" fillId="28" borderId="21" xfId="43" applyFont="1" applyFill="1" applyBorder="1"/>
    <xf numFmtId="0" fontId="0" fillId="0" borderId="0" xfId="0" applyAlignment="1">
      <alignment vertical="top"/>
    </xf>
    <xf numFmtId="14" fontId="75" fillId="0" borderId="0" xfId="0" applyNumberFormat="1" applyFont="1" applyAlignment="1">
      <alignment vertical="top" wrapText="1"/>
    </xf>
    <xf numFmtId="14" fontId="0" fillId="0" borderId="0" xfId="0" applyNumberFormat="1" applyAlignment="1">
      <alignment vertical="top"/>
    </xf>
    <xf numFmtId="0" fontId="36" fillId="0" borderId="0" xfId="0" applyFont="1" applyAlignment="1">
      <alignment vertical="top" wrapText="1"/>
    </xf>
    <xf numFmtId="3" fontId="7" fillId="24" borderId="30" xfId="41" applyNumberFormat="1" applyFont="1" applyFill="1" applyBorder="1" applyAlignment="1">
      <alignment horizontal="center"/>
    </xf>
    <xf numFmtId="0" fontId="119" fillId="0" borderId="0" xfId="0" applyFont="1" applyAlignment="1">
      <alignment vertical="center"/>
    </xf>
    <xf numFmtId="0" fontId="22" fillId="0" borderId="30" xfId="0" applyFont="1" applyFill="1" applyBorder="1" applyAlignment="1">
      <alignment horizontal="left" vertical="top" wrapText="1"/>
    </xf>
    <xf numFmtId="0" fontId="0" fillId="0" borderId="0" xfId="0" applyAlignment="1">
      <alignment wrapText="1"/>
    </xf>
    <xf numFmtId="0" fontId="6" fillId="0" borderId="48" xfId="40" applyFont="1" applyBorder="1" applyAlignment="1">
      <alignment horizontal="right"/>
    </xf>
    <xf numFmtId="164" fontId="1" fillId="0" borderId="20" xfId="28" applyNumberFormat="1" applyFill="1" applyBorder="1" applyAlignment="1">
      <alignment horizontal="center"/>
    </xf>
    <xf numFmtId="165" fontId="1" fillId="0" borderId="18" xfId="47" applyNumberFormat="1" applyFill="1" applyBorder="1" applyAlignment="1">
      <alignment horizontal="center"/>
    </xf>
    <xf numFmtId="0" fontId="122" fillId="0" borderId="85" xfId="0" applyFont="1" applyBorder="1" applyAlignment="1">
      <alignment horizontal="center"/>
    </xf>
    <xf numFmtId="0" fontId="1" fillId="0" borderId="0" xfId="0" applyFont="1" applyAlignment="1">
      <alignment wrapText="1"/>
    </xf>
    <xf numFmtId="0" fontId="31" fillId="0" borderId="0" xfId="0" applyFont="1" applyAlignment="1">
      <alignment wrapText="1"/>
    </xf>
    <xf numFmtId="0" fontId="2" fillId="0" borderId="10" xfId="0" applyFont="1" applyBorder="1" applyAlignment="1">
      <alignment horizontal="center"/>
    </xf>
    <xf numFmtId="14" fontId="36" fillId="0" borderId="0" xfId="0" applyNumberFormat="1" applyFont="1" applyAlignment="1">
      <alignment vertical="top" wrapText="1"/>
    </xf>
    <xf numFmtId="0" fontId="36" fillId="0" borderId="0" xfId="0" applyFont="1" applyAlignment="1">
      <alignment wrapText="1"/>
    </xf>
    <xf numFmtId="0" fontId="19" fillId="0" borderId="11" xfId="0" applyNumberFormat="1" applyFont="1" applyFill="1" applyBorder="1" applyAlignment="1">
      <alignment horizontal="left" vertical="top" wrapText="1"/>
    </xf>
    <xf numFmtId="0" fontId="0" fillId="32" borderId="43" xfId="0" applyFill="1" applyBorder="1" applyAlignment="1" applyProtection="1">
      <alignment vertical="center" wrapText="1"/>
    </xf>
    <xf numFmtId="0" fontId="100" fillId="0" borderId="0" xfId="43" applyFont="1"/>
    <xf numFmtId="0" fontId="6" fillId="0" borderId="0" xfId="0" applyFont="1" applyFill="1" applyBorder="1" applyAlignment="1">
      <alignment horizontal="center"/>
    </xf>
    <xf numFmtId="0" fontId="22" fillId="0" borderId="0" xfId="0" applyFont="1" applyFill="1" applyBorder="1" applyAlignment="1">
      <alignment vertical="top" wrapText="1"/>
    </xf>
    <xf numFmtId="0" fontId="117" fillId="0" borderId="0" xfId="41" applyFont="1"/>
    <xf numFmtId="0" fontId="117" fillId="0" borderId="0" xfId="41" applyFont="1" applyFill="1"/>
    <xf numFmtId="0" fontId="117" fillId="0" borderId="0" xfId="41" applyFont="1" applyFill="1" applyBorder="1" applyAlignment="1">
      <alignment horizontal="left"/>
    </xf>
    <xf numFmtId="0" fontId="1" fillId="0" borderId="38" xfId="0" applyFont="1" applyBorder="1"/>
    <xf numFmtId="0" fontId="122" fillId="0" borderId="93" xfId="0" applyFont="1" applyBorder="1" applyAlignment="1">
      <alignment horizontal="center"/>
    </xf>
    <xf numFmtId="0" fontId="1" fillId="0" borderId="41" xfId="0" applyFont="1" applyBorder="1"/>
    <xf numFmtId="0" fontId="122" fillId="0" borderId="69" xfId="0" applyFont="1" applyBorder="1" applyAlignment="1">
      <alignment horizontal="center"/>
    </xf>
    <xf numFmtId="0" fontId="0" fillId="0" borderId="69" xfId="0" applyBorder="1" applyAlignment="1">
      <alignment horizontal="center" wrapText="1"/>
    </xf>
    <xf numFmtId="0" fontId="1" fillId="0" borderId="104" xfId="0" applyFont="1" applyBorder="1"/>
    <xf numFmtId="0" fontId="122" fillId="0" borderId="70" xfId="0" applyFont="1" applyBorder="1" applyAlignment="1">
      <alignment horizontal="center"/>
    </xf>
    <xf numFmtId="0" fontId="0" fillId="0" borderId="70" xfId="0" applyBorder="1" applyAlignment="1">
      <alignment horizontal="center" wrapText="1"/>
    </xf>
    <xf numFmtId="0" fontId="74" fillId="0" borderId="36" xfId="0" applyFont="1" applyBorder="1" applyAlignment="1">
      <alignment vertical="center"/>
    </xf>
    <xf numFmtId="0" fontId="0" fillId="0" borderId="69" xfId="0" applyBorder="1" applyAlignment="1">
      <alignment horizontal="center"/>
    </xf>
    <xf numFmtId="0" fontId="1" fillId="0" borderId="93" xfId="0" applyFont="1" applyBorder="1" applyAlignment="1">
      <alignment horizontal="center"/>
    </xf>
    <xf numFmtId="0" fontId="1" fillId="0" borderId="93" xfId="0" applyFont="1" applyBorder="1" applyAlignment="1">
      <alignment horizontal="center" wrapText="1"/>
    </xf>
    <xf numFmtId="0" fontId="1" fillId="0" borderId="69" xfId="0" applyFont="1" applyBorder="1" applyAlignment="1">
      <alignment horizontal="center"/>
    </xf>
    <xf numFmtId="0" fontId="1" fillId="0" borderId="69" xfId="0" applyFont="1" applyBorder="1" applyAlignment="1">
      <alignment horizontal="center" wrapText="1"/>
    </xf>
    <xf numFmtId="43" fontId="0" fillId="0" borderId="78" xfId="28" applyFont="1" applyBorder="1" applyProtection="1">
      <protection locked="0"/>
    </xf>
    <xf numFmtId="0" fontId="0" fillId="0" borderId="41" xfId="0" applyBorder="1" applyProtection="1">
      <protection locked="0"/>
    </xf>
    <xf numFmtId="43" fontId="0" fillId="0" borderId="40" xfId="28" applyFont="1" applyBorder="1" applyProtection="1">
      <protection locked="0"/>
    </xf>
    <xf numFmtId="43" fontId="0" fillId="0" borderId="51" xfId="28" applyFont="1" applyBorder="1" applyProtection="1">
      <protection locked="0"/>
    </xf>
    <xf numFmtId="0" fontId="0" fillId="0" borderId="68" xfId="0" applyBorder="1" applyProtection="1">
      <protection locked="0"/>
    </xf>
    <xf numFmtId="43" fontId="0" fillId="0" borderId="45" xfId="28" applyFont="1" applyBorder="1" applyProtection="1">
      <protection locked="0"/>
    </xf>
    <xf numFmtId="43" fontId="0" fillId="0" borderId="63" xfId="28" applyFont="1" applyBorder="1" applyProtection="1">
      <protection locked="0"/>
    </xf>
    <xf numFmtId="0" fontId="0" fillId="0" borderId="100" xfId="0" applyBorder="1" applyProtection="1">
      <protection locked="0"/>
    </xf>
    <xf numFmtId="43" fontId="0" fillId="0" borderId="29" xfId="28" applyFont="1" applyBorder="1" applyProtection="1">
      <protection locked="0"/>
    </xf>
    <xf numFmtId="0" fontId="0" fillId="0" borderId="38" xfId="0" applyFill="1" applyBorder="1" applyProtection="1">
      <protection locked="0"/>
    </xf>
    <xf numFmtId="10" fontId="1" fillId="0" borderId="37" xfId="47" applyNumberFormat="1" applyFont="1" applyFill="1" applyBorder="1" applyAlignment="1" applyProtection="1">
      <alignment horizontal="center"/>
    </xf>
    <xf numFmtId="10" fontId="1" fillId="0" borderId="37" xfId="47" applyNumberFormat="1" applyFont="1" applyFill="1" applyBorder="1" applyAlignment="1" applyProtection="1">
      <alignment horizontal="center"/>
      <protection locked="0"/>
    </xf>
    <xf numFmtId="10" fontId="1" fillId="0" borderId="62" xfId="47" applyNumberFormat="1" applyFont="1" applyFill="1" applyBorder="1" applyAlignment="1" applyProtection="1">
      <alignment horizontal="center"/>
      <protection locked="0"/>
    </xf>
    <xf numFmtId="0" fontId="1" fillId="0" borderId="41" xfId="0" applyFont="1" applyBorder="1" applyProtection="1">
      <protection locked="0"/>
    </xf>
    <xf numFmtId="0" fontId="19" fillId="40" borderId="31" xfId="0" applyFont="1" applyFill="1" applyBorder="1" applyAlignment="1" applyProtection="1">
      <alignment horizontal="left" vertical="top"/>
    </xf>
    <xf numFmtId="0" fontId="1" fillId="0" borderId="0" xfId="0" applyFont="1" applyProtection="1">
      <protection locked="0"/>
    </xf>
    <xf numFmtId="0" fontId="19" fillId="0" borderId="31" xfId="0" applyFont="1" applyFill="1" applyBorder="1" applyAlignment="1" applyProtection="1">
      <alignment horizontal="left" vertical="top"/>
    </xf>
    <xf numFmtId="0" fontId="0" fillId="0" borderId="24" xfId="0" applyFill="1" applyBorder="1" applyAlignment="1" applyProtection="1">
      <alignment horizontal="left"/>
      <protection locked="0"/>
    </xf>
    <xf numFmtId="0" fontId="1" fillId="0" borderId="24" xfId="0" applyFont="1" applyFill="1" applyBorder="1" applyProtection="1">
      <protection locked="0"/>
    </xf>
    <xf numFmtId="0" fontId="0" fillId="0" borderId="24" xfId="0" applyFill="1" applyBorder="1" applyProtection="1">
      <protection locked="0"/>
    </xf>
    <xf numFmtId="0" fontId="125" fillId="0" borderId="24" xfId="0" applyFont="1" applyBorder="1" applyAlignment="1">
      <alignment horizontal="left" vertical="top"/>
    </xf>
    <xf numFmtId="0" fontId="124" fillId="0" borderId="31" xfId="0" applyFont="1" applyFill="1" applyBorder="1" applyAlignment="1" applyProtection="1">
      <alignment horizontal="left" vertical="top"/>
      <protection locked="0"/>
    </xf>
    <xf numFmtId="0" fontId="125" fillId="0" borderId="15" xfId="0" applyFont="1" applyBorder="1" applyAlignment="1">
      <alignment horizontal="left" vertical="top"/>
    </xf>
    <xf numFmtId="3" fontId="38" fillId="0" borderId="0" xfId="29" applyNumberFormat="1" applyFont="1" applyFill="1" applyBorder="1"/>
    <xf numFmtId="0" fontId="1" fillId="0" borderId="31" xfId="0" applyFont="1" applyBorder="1" applyAlignment="1" applyProtection="1">
      <alignment horizontal="centerContinuous"/>
      <protection locked="0"/>
    </xf>
    <xf numFmtId="3" fontId="78" fillId="0" borderId="24" xfId="29" applyNumberFormat="1" applyFont="1" applyFill="1" applyBorder="1" applyAlignment="1">
      <alignment horizontal="centerContinuous"/>
    </xf>
    <xf numFmtId="3" fontId="78" fillId="0" borderId="15" xfId="29" applyNumberFormat="1" applyFont="1" applyFill="1" applyBorder="1" applyAlignment="1">
      <alignment horizontal="centerContinuous"/>
    </xf>
    <xf numFmtId="0" fontId="0" fillId="0" borderId="31" xfId="0" applyBorder="1" applyAlignment="1" applyProtection="1">
      <alignment horizontal="centerContinuous"/>
      <protection locked="0"/>
    </xf>
    <xf numFmtId="0" fontId="0" fillId="0" borderId="31" xfId="0" applyBorder="1" applyProtection="1">
      <protection locked="0"/>
    </xf>
    <xf numFmtId="10" fontId="1" fillId="0" borderId="21" xfId="47" applyNumberFormat="1" applyFont="1" applyFill="1" applyBorder="1" applyAlignment="1" applyProtection="1">
      <alignment horizontal="center"/>
    </xf>
    <xf numFmtId="10" fontId="1" fillId="0" borderId="21" xfId="47" applyNumberFormat="1" applyFont="1" applyFill="1" applyBorder="1" applyAlignment="1" applyProtection="1">
      <alignment horizontal="center"/>
      <protection locked="0"/>
    </xf>
    <xf numFmtId="10" fontId="1" fillId="0" borderId="32" xfId="47" applyNumberFormat="1" applyFont="1" applyFill="1" applyBorder="1" applyAlignment="1" applyProtection="1">
      <alignment horizontal="center"/>
      <protection locked="0"/>
    </xf>
    <xf numFmtId="10" fontId="1" fillId="0" borderId="0" xfId="47" applyNumberFormat="1" applyFont="1" applyFill="1" applyBorder="1" applyAlignment="1" applyProtection="1">
      <alignment horizontal="center"/>
    </xf>
    <xf numFmtId="10" fontId="1" fillId="0" borderId="0" xfId="47" applyNumberFormat="1" applyFont="1" applyFill="1" applyBorder="1" applyAlignment="1" applyProtection="1">
      <alignment horizontal="center"/>
      <protection locked="0"/>
    </xf>
    <xf numFmtId="10" fontId="1" fillId="0" borderId="14" xfId="47" applyNumberFormat="1" applyFont="1" applyFill="1" applyBorder="1" applyAlignment="1" applyProtection="1">
      <alignment horizontal="center"/>
      <protection locked="0"/>
    </xf>
    <xf numFmtId="43" fontId="0" fillId="0" borderId="24" xfId="0" applyNumberFormat="1" applyFill="1" applyBorder="1" applyAlignment="1" applyProtection="1">
      <alignment vertical="top" wrapText="1"/>
    </xf>
    <xf numFmtId="43" fontId="0" fillId="0" borderId="24" xfId="0" applyNumberFormat="1" applyBorder="1"/>
    <xf numFmtId="43" fontId="0" fillId="0" borderId="15" xfId="0" applyNumberFormat="1" applyBorder="1"/>
    <xf numFmtId="43" fontId="0" fillId="0" borderId="31" xfId="0" applyNumberFormat="1" applyBorder="1"/>
    <xf numFmtId="43" fontId="0" fillId="0" borderId="31" xfId="0" applyNumberFormat="1" applyFill="1" applyBorder="1" applyAlignment="1" applyProtection="1">
      <alignment vertical="top" wrapText="1"/>
    </xf>
    <xf numFmtId="164" fontId="0" fillId="27" borderId="64" xfId="0" applyNumberFormat="1" applyFill="1" applyBorder="1" applyProtection="1"/>
    <xf numFmtId="164" fontId="0" fillId="27" borderId="16" xfId="0" applyNumberFormat="1" applyFill="1" applyBorder="1" applyProtection="1"/>
    <xf numFmtId="164" fontId="78" fillId="0" borderId="24" xfId="29" applyNumberFormat="1" applyFont="1" applyFill="1" applyBorder="1"/>
    <xf numFmtId="0" fontId="19" fillId="40" borderId="0" xfId="0" applyFont="1" applyFill="1" applyBorder="1" applyProtection="1">
      <protection locked="0"/>
    </xf>
    <xf numFmtId="0" fontId="0" fillId="40" borderId="0" xfId="0" applyFill="1" applyBorder="1" applyProtection="1">
      <protection locked="0"/>
    </xf>
    <xf numFmtId="0" fontId="0" fillId="40" borderId="80" xfId="0" applyFill="1" applyBorder="1" applyProtection="1">
      <protection locked="0"/>
    </xf>
    <xf numFmtId="3" fontId="126" fillId="0" borderId="0" xfId="29" applyNumberFormat="1" applyFont="1" applyFill="1" applyBorder="1" applyAlignment="1">
      <alignment horizontal="left"/>
    </xf>
    <xf numFmtId="10" fontId="1" fillId="0" borderId="27" xfId="47" applyNumberFormat="1" applyFont="1" applyFill="1" applyBorder="1" applyAlignment="1" applyProtection="1">
      <alignment horizontal="center"/>
    </xf>
    <xf numFmtId="164" fontId="78" fillId="0" borderId="31" xfId="29" applyNumberFormat="1" applyFont="1" applyFill="1" applyBorder="1"/>
    <xf numFmtId="49" fontId="38" fillId="0" borderId="31" xfId="29" applyNumberFormat="1" applyFont="1" applyFill="1" applyBorder="1"/>
    <xf numFmtId="0" fontId="1" fillId="0" borderId="0" xfId="43" applyAlignment="1">
      <alignment vertical="top" wrapText="1"/>
    </xf>
    <xf numFmtId="0" fontId="109" fillId="0" borderId="0" xfId="0" applyFont="1" applyAlignment="1">
      <alignment vertical="center"/>
    </xf>
    <xf numFmtId="0" fontId="12" fillId="0" borderId="0" xfId="41" applyFont="1"/>
    <xf numFmtId="49" fontId="2" fillId="0" borderId="31" xfId="43" applyNumberFormat="1" applyFont="1" applyFill="1" applyBorder="1" applyAlignment="1">
      <alignment horizontal="left"/>
    </xf>
    <xf numFmtId="49" fontId="1" fillId="0" borderId="24" xfId="43" applyNumberFormat="1" applyFill="1" applyBorder="1" applyAlignment="1">
      <alignment horizontal="left"/>
    </xf>
    <xf numFmtId="0" fontId="12" fillId="0" borderId="32" xfId="41" applyFont="1" applyBorder="1" applyAlignment="1">
      <alignment horizontal="center"/>
    </xf>
    <xf numFmtId="0" fontId="0" fillId="0" borderId="0" xfId="0" applyAlignment="1">
      <alignment wrapText="1"/>
    </xf>
    <xf numFmtId="0" fontId="2" fillId="0" borderId="11" xfId="43" applyFont="1" applyBorder="1" applyAlignment="1">
      <alignment horizontal="center" vertical="center" wrapText="1"/>
    </xf>
    <xf numFmtId="0" fontId="2" fillId="0" borderId="11" xfId="43" applyFont="1" applyFill="1" applyBorder="1" applyAlignment="1">
      <alignment horizontal="center" vertical="center" wrapText="1"/>
    </xf>
    <xf numFmtId="0" fontId="0" fillId="0" borderId="0" xfId="0" applyAlignment="1">
      <alignment horizontal="left"/>
    </xf>
    <xf numFmtId="49" fontId="2" fillId="43" borderId="42" xfId="0" applyNumberFormat="1" applyFont="1" applyFill="1" applyBorder="1" applyAlignment="1" applyProtection="1">
      <alignment horizontal="left"/>
      <protection locked="0"/>
    </xf>
    <xf numFmtId="49" fontId="0" fillId="43" borderId="40" xfId="0" applyNumberFormat="1" applyFill="1" applyBorder="1" applyAlignment="1">
      <alignment horizontal="left"/>
    </xf>
    <xf numFmtId="49" fontId="0" fillId="43" borderId="162" xfId="0" applyNumberFormat="1" applyFill="1" applyBorder="1" applyAlignment="1">
      <alignment horizontal="left"/>
    </xf>
    <xf numFmtId="49" fontId="0" fillId="0" borderId="24" xfId="0" applyNumberFormat="1" applyFill="1" applyBorder="1" applyAlignment="1">
      <alignment horizontal="left"/>
    </xf>
    <xf numFmtId="49" fontId="0" fillId="0" borderId="24" xfId="0" applyNumberFormat="1" applyBorder="1" applyAlignment="1"/>
    <xf numFmtId="49" fontId="0" fillId="0" borderId="15" xfId="0" applyNumberFormat="1" applyBorder="1" applyAlignment="1"/>
    <xf numFmtId="49" fontId="12" fillId="0" borderId="20" xfId="0" applyNumberFormat="1" applyFont="1" applyBorder="1"/>
    <xf numFmtId="49" fontId="12" fillId="0" borderId="31" xfId="41" applyNumberFormat="1" applyFont="1" applyBorder="1" applyAlignment="1" applyProtection="1">
      <protection locked="0"/>
    </xf>
    <xf numFmtId="49" fontId="12" fillId="0" borderId="15" xfId="41" applyNumberFormat="1" applyFont="1" applyBorder="1" applyAlignment="1" applyProtection="1">
      <protection locked="0"/>
    </xf>
    <xf numFmtId="173" fontId="1" fillId="27" borderId="146" xfId="28" applyNumberFormat="1" applyFont="1" applyFill="1" applyBorder="1" applyAlignment="1" applyProtection="1">
      <alignment horizontal="right" vertical="center"/>
    </xf>
    <xf numFmtId="0" fontId="0" fillId="0" borderId="93" xfId="0" applyBorder="1"/>
    <xf numFmtId="0" fontId="0" fillId="0" borderId="59" xfId="0" applyBorder="1"/>
    <xf numFmtId="0" fontId="0" fillId="0" borderId="43" xfId="0" applyBorder="1"/>
    <xf numFmtId="0" fontId="0" fillId="0" borderId="69" xfId="0" applyBorder="1"/>
    <xf numFmtId="0" fontId="0" fillId="0" borderId="60" xfId="0" applyBorder="1"/>
    <xf numFmtId="0" fontId="0" fillId="0" borderId="99" xfId="0" applyBorder="1"/>
    <xf numFmtId="0" fontId="0" fillId="0" borderId="109" xfId="0" applyBorder="1"/>
    <xf numFmtId="0" fontId="0" fillId="0" borderId="61" xfId="0" applyBorder="1"/>
    <xf numFmtId="0" fontId="1" fillId="0" borderId="43" xfId="0" applyFont="1" applyBorder="1"/>
    <xf numFmtId="0" fontId="127" fillId="0" borderId="43" xfId="0" applyFont="1" applyBorder="1" applyAlignment="1">
      <alignment horizontal="left" vertical="top"/>
    </xf>
    <xf numFmtId="0" fontId="127" fillId="0" borderId="43" xfId="0" applyFont="1" applyBorder="1"/>
    <xf numFmtId="0" fontId="94" fillId="0" borderId="27" xfId="0" applyFont="1" applyFill="1" applyBorder="1" applyAlignment="1">
      <alignment vertical="top" wrapText="1"/>
    </xf>
    <xf numFmtId="0" fontId="0" fillId="0" borderId="21" xfId="0" applyBorder="1" applyAlignment="1">
      <alignment vertical="top" wrapText="1"/>
    </xf>
    <xf numFmtId="0" fontId="0" fillId="0" borderId="32" xfId="0" applyBorder="1" applyAlignment="1">
      <alignment vertical="top" wrapText="1"/>
    </xf>
    <xf numFmtId="0" fontId="74" fillId="0" borderId="0" xfId="0" applyFont="1" applyBorder="1" applyAlignment="1">
      <alignment vertical="top" wrapText="1"/>
    </xf>
    <xf numFmtId="0" fontId="12" fillId="0" borderId="72" xfId="0" applyFont="1" applyBorder="1" applyAlignment="1">
      <alignment horizontal="center" wrapText="1"/>
    </xf>
    <xf numFmtId="0" fontId="1" fillId="0" borderId="98" xfId="0" applyFont="1" applyFill="1" applyBorder="1"/>
    <xf numFmtId="0" fontId="1" fillId="0" borderId="99" xfId="0" applyFont="1" applyBorder="1"/>
    <xf numFmtId="164" fontId="0" fillId="0" borderId="168" xfId="28" applyNumberFormat="1" applyFont="1" applyBorder="1"/>
    <xf numFmtId="164" fontId="0" fillId="0" borderId="169" xfId="28" applyNumberFormat="1" applyFont="1" applyBorder="1"/>
    <xf numFmtId="165" fontId="0" fillId="0" borderId="169" xfId="47" applyNumberFormat="1" applyFont="1" applyBorder="1"/>
    <xf numFmtId="164" fontId="0" fillId="0" borderId="169" xfId="28" applyNumberFormat="1" applyFont="1" applyBorder="1" applyAlignment="1">
      <alignment wrapText="1"/>
    </xf>
    <xf numFmtId="165" fontId="0" fillId="0" borderId="169" xfId="47" applyNumberFormat="1" applyFont="1" applyBorder="1" applyAlignment="1">
      <alignment wrapText="1"/>
    </xf>
    <xf numFmtId="165" fontId="0" fillId="0" borderId="170" xfId="47" applyNumberFormat="1" applyFont="1" applyBorder="1"/>
    <xf numFmtId="10" fontId="7" fillId="0" borderId="61" xfId="47" applyNumberFormat="1" applyFont="1" applyBorder="1"/>
    <xf numFmtId="164" fontId="0" fillId="0" borderId="93" xfId="28" applyNumberFormat="1" applyFont="1" applyBorder="1"/>
    <xf numFmtId="164" fontId="0" fillId="0" borderId="69" xfId="28" applyNumberFormat="1" applyFont="1" applyBorder="1"/>
    <xf numFmtId="164" fontId="7" fillId="0" borderId="69" xfId="28" applyNumberFormat="1" applyFont="1" applyBorder="1"/>
    <xf numFmtId="164" fontId="0" fillId="0" borderId="109" xfId="28" applyNumberFormat="1" applyFont="1" applyBorder="1"/>
    <xf numFmtId="164" fontId="7" fillId="0" borderId="109" xfId="28" applyNumberFormat="1" applyFont="1" applyBorder="1"/>
    <xf numFmtId="164" fontId="0" fillId="0" borderId="70" xfId="28" applyNumberFormat="1" applyFont="1" applyBorder="1"/>
    <xf numFmtId="164" fontId="0" fillId="0" borderId="24" xfId="28" applyNumberFormat="1" applyFont="1" applyBorder="1"/>
    <xf numFmtId="41" fontId="1" fillId="0" borderId="69" xfId="51" applyNumberFormat="1" applyFont="1" applyBorder="1"/>
    <xf numFmtId="41" fontId="1" fillId="0" borderId="70" xfId="51" applyNumberFormat="1" applyFont="1" applyBorder="1"/>
    <xf numFmtId="41" fontId="1" fillId="0" borderId="69" xfId="52" applyNumberFormat="1" applyFont="1" applyBorder="1"/>
    <xf numFmtId="164" fontId="7" fillId="0" borderId="70" xfId="28" applyNumberFormat="1" applyFont="1" applyBorder="1"/>
    <xf numFmtId="0" fontId="1" fillId="0" borderId="76" xfId="0" applyFont="1" applyBorder="1"/>
    <xf numFmtId="0" fontId="0" fillId="0" borderId="39" xfId="0" applyBorder="1"/>
    <xf numFmtId="41" fontId="1" fillId="0" borderId="69" xfId="52" applyNumberFormat="1" applyFont="1" applyBorder="1"/>
    <xf numFmtId="41" fontId="1" fillId="0" borderId="70" xfId="52" applyNumberFormat="1" applyFont="1" applyBorder="1"/>
    <xf numFmtId="41" fontId="1" fillId="0" borderId="70" xfId="52" applyNumberFormat="1" applyFont="1" applyBorder="1" applyAlignment="1">
      <alignment horizontal="center" wrapText="1"/>
    </xf>
    <xf numFmtId="49" fontId="12" fillId="0" borderId="0" xfId="41" applyNumberFormat="1" applyFont="1" applyBorder="1"/>
    <xf numFmtId="0" fontId="12" fillId="0" borderId="72" xfId="0" applyFont="1" applyBorder="1" applyAlignment="1">
      <alignment horizontal="center" vertical="center"/>
    </xf>
    <xf numFmtId="0" fontId="12" fillId="0" borderId="73" xfId="0" applyFont="1" applyBorder="1" applyAlignment="1">
      <alignment horizontal="center" vertical="center" wrapText="1"/>
    </xf>
    <xf numFmtId="0" fontId="12" fillId="0" borderId="74" xfId="0" applyFont="1" applyBorder="1" applyAlignment="1">
      <alignment horizontal="center" vertical="center" wrapText="1"/>
    </xf>
    <xf numFmtId="0" fontId="1" fillId="0" borderId="31" xfId="0" applyFont="1" applyBorder="1" applyAlignment="1">
      <alignment wrapText="1"/>
    </xf>
    <xf numFmtId="0" fontId="19" fillId="0" borderId="0" xfId="0" applyFont="1" applyFill="1" applyAlignment="1">
      <alignment horizontal="centerContinuous"/>
    </xf>
    <xf numFmtId="0" fontId="0" fillId="0" borderId="49" xfId="0" applyNumberFormat="1" applyBorder="1" applyAlignment="1">
      <alignment horizontal="left" vertical="center"/>
    </xf>
    <xf numFmtId="0" fontId="0" fillId="0" borderId="99" xfId="0" applyNumberFormat="1" applyBorder="1" applyAlignment="1">
      <alignment horizontal="left" vertical="center"/>
    </xf>
    <xf numFmtId="49" fontId="97" fillId="44" borderId="43" xfId="41" applyNumberFormat="1" applyFont="1" applyFill="1" applyBorder="1" applyAlignment="1">
      <alignment horizontal="left"/>
    </xf>
    <xf numFmtId="0" fontId="97" fillId="44" borderId="43" xfId="41" applyFont="1" applyFill="1" applyBorder="1" applyAlignment="1">
      <alignment horizontal="left"/>
    </xf>
    <xf numFmtId="0" fontId="1" fillId="0" borderId="0" xfId="41" applyAlignment="1"/>
    <xf numFmtId="0" fontId="108" fillId="0" borderId="130" xfId="41" applyFont="1" applyBorder="1" applyAlignment="1">
      <alignment horizontal="left"/>
    </xf>
    <xf numFmtId="0" fontId="109" fillId="0" borderId="76" xfId="41" applyFont="1" applyBorder="1"/>
    <xf numFmtId="0" fontId="1" fillId="0" borderId="43" xfId="41" applyBorder="1"/>
    <xf numFmtId="0" fontId="1" fillId="0" borderId="49" xfId="41" applyBorder="1"/>
    <xf numFmtId="0" fontId="1" fillId="44" borderId="48" xfId="41" applyFill="1" applyBorder="1"/>
    <xf numFmtId="0" fontId="109" fillId="0" borderId="39" xfId="41" applyFont="1" applyBorder="1"/>
    <xf numFmtId="0" fontId="12" fillId="0" borderId="131" xfId="41" applyFont="1" applyBorder="1" applyAlignment="1">
      <alignment horizontal="left"/>
    </xf>
    <xf numFmtId="0" fontId="1" fillId="0" borderId="60" xfId="41" applyBorder="1"/>
    <xf numFmtId="0" fontId="1" fillId="0" borderId="63" xfId="41" applyBorder="1"/>
    <xf numFmtId="0" fontId="1" fillId="44" borderId="15" xfId="41" applyFill="1" applyBorder="1"/>
    <xf numFmtId="0" fontId="1" fillId="45" borderId="62" xfId="41" applyFill="1" applyBorder="1"/>
    <xf numFmtId="0" fontId="12" fillId="0" borderId="0" xfId="41" applyFont="1" applyAlignment="1">
      <alignment horizontal="center" wrapText="1"/>
    </xf>
    <xf numFmtId="0" fontId="1" fillId="45" borderId="23" xfId="41" applyFill="1" applyBorder="1"/>
    <xf numFmtId="0" fontId="1" fillId="46" borderId="76" xfId="41" applyFont="1" applyFill="1" applyBorder="1"/>
    <xf numFmtId="0" fontId="1" fillId="0" borderId="23" xfId="41" applyFill="1" applyBorder="1"/>
    <xf numFmtId="0" fontId="1" fillId="0" borderId="11" xfId="0" applyFont="1" applyBorder="1" applyAlignment="1">
      <alignment wrapText="1"/>
    </xf>
    <xf numFmtId="0" fontId="100" fillId="0" borderId="0" xfId="0" applyFont="1" applyAlignment="1" applyProtection="1">
      <alignment horizontal="centerContinuous"/>
      <protection locked="0"/>
    </xf>
    <xf numFmtId="41" fontId="0" fillId="0" borderId="93" xfId="0" applyNumberFormat="1" applyBorder="1" applyAlignment="1">
      <alignment horizontal="right" wrapText="1"/>
    </xf>
    <xf numFmtId="41" fontId="0" fillId="0" borderId="69" xfId="0" applyNumberFormat="1" applyBorder="1" applyAlignment="1">
      <alignment horizontal="right" wrapText="1"/>
    </xf>
    <xf numFmtId="41" fontId="1" fillId="0" borderId="70" xfId="30" applyNumberFormat="1" applyBorder="1" applyAlignment="1">
      <alignment horizontal="center" vertical="center" wrapText="1"/>
    </xf>
    <xf numFmtId="41" fontId="1" fillId="0" borderId="75" xfId="30" applyNumberFormat="1" applyBorder="1" applyAlignment="1">
      <alignment horizontal="center" vertical="center" wrapText="1"/>
    </xf>
    <xf numFmtId="41" fontId="1" fillId="0" borderId="109" xfId="30" applyNumberFormat="1" applyBorder="1" applyAlignment="1">
      <alignment horizontal="center" vertical="center" wrapText="1"/>
    </xf>
    <xf numFmtId="41" fontId="1" fillId="0" borderId="78" xfId="30" applyNumberFormat="1" applyBorder="1" applyAlignment="1">
      <alignment horizontal="center" vertical="center" wrapText="1"/>
    </xf>
    <xf numFmtId="41" fontId="0" fillId="0" borderId="93" xfId="0" applyNumberFormat="1" applyBorder="1" applyAlignment="1">
      <alignment horizontal="center" wrapText="1"/>
    </xf>
    <xf numFmtId="41" fontId="0" fillId="0" borderId="69" xfId="0" applyNumberFormat="1" applyBorder="1" applyAlignment="1">
      <alignment horizontal="center" wrapText="1"/>
    </xf>
    <xf numFmtId="41" fontId="0" fillId="0" borderId="70" xfId="0" applyNumberFormat="1" applyBorder="1" applyAlignment="1">
      <alignment horizontal="center" wrapText="1"/>
    </xf>
    <xf numFmtId="41" fontId="7" fillId="0" borderId="71" xfId="41" applyNumberFormat="1" applyFont="1" applyBorder="1" applyProtection="1">
      <protection locked="0"/>
    </xf>
    <xf numFmtId="0" fontId="12" fillId="0" borderId="39" xfId="0" applyFont="1" applyBorder="1"/>
    <xf numFmtId="0" fontId="12" fillId="0" borderId="24" xfId="0" applyFont="1" applyBorder="1"/>
    <xf numFmtId="0" fontId="12" fillId="0" borderId="24" xfId="0" applyFont="1" applyFill="1" applyBorder="1"/>
    <xf numFmtId="0" fontId="2" fillId="0" borderId="0" xfId="0" applyFont="1" applyFill="1" applyBorder="1" applyAlignment="1">
      <alignment horizontal="left" wrapText="1"/>
    </xf>
    <xf numFmtId="0" fontId="22" fillId="41" borderId="30" xfId="0" applyFont="1" applyFill="1" applyBorder="1" applyAlignment="1">
      <alignment vertical="top" wrapText="1"/>
    </xf>
    <xf numFmtId="0" fontId="101" fillId="0" borderId="0" xfId="0" applyFont="1" applyFill="1" applyBorder="1"/>
    <xf numFmtId="0" fontId="12" fillId="0" borderId="110" xfId="41" applyFont="1" applyBorder="1" applyAlignment="1">
      <alignment wrapText="1"/>
    </xf>
    <xf numFmtId="0" fontId="27" fillId="0" borderId="110" xfId="41" applyFont="1" applyBorder="1" applyAlignment="1">
      <alignment horizontal="center" wrapText="1"/>
    </xf>
    <xf numFmtId="0" fontId="12" fillId="26" borderId="110" xfId="41" applyFont="1" applyFill="1" applyBorder="1" applyAlignment="1">
      <alignment horizontal="center" wrapText="1"/>
    </xf>
    <xf numFmtId="0" fontId="12" fillId="47" borderId="171" xfId="41" applyFont="1" applyFill="1" applyBorder="1" applyAlignment="1">
      <alignment horizontal="center" wrapText="1"/>
    </xf>
    <xf numFmtId="0" fontId="12" fillId="47" borderId="69" xfId="41" applyFont="1" applyFill="1" applyBorder="1" applyAlignment="1">
      <alignment horizontal="center" wrapText="1"/>
    </xf>
    <xf numFmtId="0" fontId="36" fillId="47" borderId="172" xfId="41" applyFont="1" applyFill="1" applyBorder="1"/>
    <xf numFmtId="0" fontId="12" fillId="47" borderId="84" xfId="41" applyFont="1" applyFill="1" applyBorder="1" applyAlignment="1">
      <alignment horizontal="center" wrapText="1"/>
    </xf>
    <xf numFmtId="0" fontId="36" fillId="47" borderId="70" xfId="41" applyFont="1" applyFill="1" applyBorder="1"/>
    <xf numFmtId="0" fontId="26" fillId="47" borderId="171" xfId="41" applyFont="1" applyFill="1" applyBorder="1"/>
    <xf numFmtId="41" fontId="109" fillId="0" borderId="0" xfId="0" applyNumberFormat="1" applyFont="1"/>
    <xf numFmtId="0" fontId="1" fillId="0" borderId="0" xfId="43" applyFill="1" applyAlignment="1">
      <alignment vertical="top" wrapText="1"/>
    </xf>
    <xf numFmtId="0" fontId="12" fillId="48" borderId="84" xfId="41" applyFont="1" applyFill="1" applyBorder="1"/>
    <xf numFmtId="0" fontId="27" fillId="48" borderId="84" xfId="41" applyFont="1" applyFill="1" applyBorder="1" applyAlignment="1">
      <alignment horizontal="center" wrapText="1"/>
    </xf>
    <xf numFmtId="0" fontId="27" fillId="48" borderId="73" xfId="41" applyFont="1" applyFill="1" applyBorder="1" applyAlignment="1">
      <alignment horizontal="center" wrapText="1"/>
    </xf>
    <xf numFmtId="0" fontId="12" fillId="48" borderId="84" xfId="41" applyFont="1" applyFill="1" applyBorder="1" applyAlignment="1">
      <alignment horizontal="center" wrapText="1"/>
    </xf>
    <xf numFmtId="0" fontId="12" fillId="0" borderId="171" xfId="41" applyFont="1" applyFill="1" applyBorder="1" applyAlignment="1">
      <alignment horizontal="center" wrapText="1"/>
    </xf>
    <xf numFmtId="41" fontId="36" fillId="0" borderId="70" xfId="41" applyNumberFormat="1" applyFont="1" applyFill="1" applyBorder="1" applyAlignment="1">
      <alignment horizontal="center" wrapText="1"/>
    </xf>
    <xf numFmtId="41" fontId="36" fillId="0" borderId="172" xfId="41" applyNumberFormat="1" applyFont="1" applyFill="1" applyBorder="1" applyAlignment="1">
      <alignment horizontal="center" wrapText="1"/>
    </xf>
    <xf numFmtId="3" fontId="38" fillId="0" borderId="0" xfId="29" applyNumberFormat="1" applyFont="1" applyFill="1" applyBorder="1" applyAlignment="1">
      <alignment horizontal="left"/>
    </xf>
    <xf numFmtId="3" fontId="38" fillId="0" borderId="135" xfId="29" applyNumberFormat="1" applyFont="1" applyFill="1" applyBorder="1"/>
    <xf numFmtId="0" fontId="89" fillId="0" borderId="0" xfId="43" applyFont="1" applyFill="1"/>
    <xf numFmtId="0" fontId="28" fillId="0" borderId="0" xfId="43" applyFont="1" applyFill="1"/>
    <xf numFmtId="0" fontId="0" fillId="27" borderId="10" xfId="0" applyFill="1" applyBorder="1"/>
    <xf numFmtId="41" fontId="7" fillId="28" borderId="115" xfId="0" applyNumberFormat="1" applyFont="1" applyFill="1" applyBorder="1"/>
    <xf numFmtId="41" fontId="7" fillId="28" borderId="11" xfId="0" applyNumberFormat="1" applyFont="1" applyFill="1" applyBorder="1"/>
    <xf numFmtId="0" fontId="0" fillId="28" borderId="13" xfId="0" applyFill="1" applyBorder="1" applyAlignment="1">
      <alignment horizontal="left" wrapText="1"/>
    </xf>
    <xf numFmtId="0" fontId="74" fillId="0" borderId="0" xfId="0" applyFont="1" applyAlignment="1">
      <alignment vertical="center"/>
    </xf>
    <xf numFmtId="0" fontId="78" fillId="0" borderId="0" xfId="29" applyNumberFormat="1" applyFont="1" applyFill="1" applyBorder="1" applyAlignment="1">
      <alignment horizontal="center" wrapText="1"/>
    </xf>
    <xf numFmtId="3" fontId="78" fillId="0" borderId="36" xfId="29" applyNumberFormat="1" applyFont="1" applyFill="1" applyBorder="1" applyAlignment="1">
      <alignment horizontal="center"/>
    </xf>
    <xf numFmtId="3" fontId="78" fillId="28" borderId="36" xfId="29" applyNumberFormat="1" applyFont="1" applyFill="1" applyBorder="1" applyAlignment="1">
      <alignment horizontal="center"/>
    </xf>
    <xf numFmtId="3" fontId="78" fillId="28" borderId="0" xfId="29" applyNumberFormat="1" applyFont="1" applyFill="1" applyBorder="1" applyAlignment="1">
      <alignment horizontal="center"/>
    </xf>
    <xf numFmtId="0" fontId="0" fillId="0" borderId="61" xfId="0" applyBorder="1" applyAlignment="1">
      <alignment horizontal="left" vertical="top" wrapText="1"/>
    </xf>
    <xf numFmtId="0" fontId="0" fillId="0" borderId="60" xfId="0" applyBorder="1" applyAlignment="1">
      <alignment horizontal="left" vertical="top" wrapText="1"/>
    </xf>
    <xf numFmtId="0" fontId="12" fillId="0" borderId="0" xfId="0" applyFont="1" applyFill="1" applyBorder="1" applyAlignment="1">
      <alignment horizontal="centerContinuous"/>
    </xf>
    <xf numFmtId="0" fontId="12" fillId="0" borderId="14" xfId="0" applyFont="1" applyFill="1" applyBorder="1" applyAlignment="1">
      <alignment horizontal="centerContinuous"/>
    </xf>
    <xf numFmtId="0" fontId="12" fillId="0" borderId="0" xfId="0" applyFont="1" applyBorder="1" applyAlignment="1">
      <alignment horizontal="centerContinuous"/>
    </xf>
    <xf numFmtId="0" fontId="12" fillId="0" borderId="14" xfId="0" applyFont="1" applyBorder="1" applyAlignment="1">
      <alignment horizontal="centerContinuous"/>
    </xf>
    <xf numFmtId="0" fontId="0" fillId="0" borderId="67" xfId="0" applyBorder="1" applyAlignment="1">
      <alignment wrapText="1"/>
    </xf>
    <xf numFmtId="0" fontId="0" fillId="0" borderId="59" xfId="0" applyBorder="1" applyAlignment="1">
      <alignment horizontal="left" vertical="top" wrapText="1"/>
    </xf>
    <xf numFmtId="0" fontId="0" fillId="0" borderId="71" xfId="0" applyBorder="1" applyAlignment="1">
      <alignment horizontal="left" vertical="top" wrapText="1"/>
    </xf>
    <xf numFmtId="0" fontId="0" fillId="0" borderId="74" xfId="0" applyBorder="1" applyAlignment="1">
      <alignment horizontal="left" vertical="top" wrapText="1"/>
    </xf>
    <xf numFmtId="49" fontId="12" fillId="0" borderId="11" xfId="0" applyNumberFormat="1" applyFont="1" applyBorder="1" applyAlignment="1">
      <alignment horizontal="left"/>
    </xf>
    <xf numFmtId="49" fontId="73" fillId="0" borderId="0" xfId="0" applyNumberFormat="1" applyFont="1" applyAlignment="1"/>
    <xf numFmtId="0" fontId="6" fillId="28" borderId="0" xfId="43" applyFont="1" applyFill="1" applyBorder="1"/>
    <xf numFmtId="0" fontId="1" fillId="28" borderId="109" xfId="28" applyNumberFormat="1" applyFill="1" applyBorder="1" applyAlignment="1" applyProtection="1">
      <alignment horizontal="right"/>
    </xf>
    <xf numFmtId="0" fontId="1" fillId="28" borderId="146" xfId="28" applyNumberFormat="1" applyFill="1" applyBorder="1" applyAlignment="1" applyProtection="1">
      <alignment horizontal="right"/>
    </xf>
    <xf numFmtId="0" fontId="1" fillId="24" borderId="0" xfId="0" applyFont="1" applyFill="1"/>
    <xf numFmtId="0" fontId="1" fillId="24" borderId="0" xfId="0" applyFont="1" applyFill="1" applyBorder="1"/>
    <xf numFmtId="0" fontId="0" fillId="0" borderId="53" xfId="0" applyBorder="1"/>
    <xf numFmtId="43" fontId="0" fillId="0" borderId="36" xfId="0" applyNumberFormat="1" applyBorder="1" applyAlignment="1">
      <alignment horizontal="center"/>
    </xf>
    <xf numFmtId="0" fontId="10" fillId="0" borderId="173" xfId="0" applyFont="1" applyBorder="1" applyAlignment="1" applyProtection="1">
      <alignment horizontal="center" wrapText="1"/>
    </xf>
    <xf numFmtId="3" fontId="78" fillId="0" borderId="53" xfId="29" applyNumberFormat="1" applyFont="1" applyFill="1" applyBorder="1"/>
    <xf numFmtId="164" fontId="1" fillId="0" borderId="93" xfId="28" applyNumberFormat="1" applyFill="1" applyBorder="1" applyAlignment="1" applyProtection="1">
      <alignment horizontal="right"/>
    </xf>
    <xf numFmtId="164" fontId="1" fillId="0" borderId="147" xfId="28" applyNumberFormat="1" applyFill="1" applyBorder="1" applyAlignment="1" applyProtection="1">
      <alignment horizontal="right"/>
    </xf>
    <xf numFmtId="164" fontId="1" fillId="31" borderId="93" xfId="28" applyNumberFormat="1" applyFill="1" applyBorder="1" applyAlignment="1" applyProtection="1">
      <alignment horizontal="right" vertical="center"/>
    </xf>
    <xf numFmtId="164" fontId="1" fillId="31" borderId="93" xfId="28" applyNumberFormat="1" applyFill="1" applyBorder="1" applyAlignment="1" applyProtection="1">
      <alignment horizontal="right" vertical="center"/>
      <protection locked="0"/>
    </xf>
    <xf numFmtId="164" fontId="1" fillId="31" borderId="147" xfId="28" applyNumberFormat="1" applyFill="1" applyBorder="1" applyAlignment="1" applyProtection="1">
      <alignment horizontal="right" vertical="center"/>
      <protection locked="0"/>
    </xf>
    <xf numFmtId="164" fontId="1" fillId="32" borderId="93" xfId="28" applyNumberFormat="1" applyFill="1" applyBorder="1" applyAlignment="1" applyProtection="1">
      <alignment horizontal="right" vertical="center"/>
    </xf>
    <xf numFmtId="164" fontId="1" fillId="32" borderId="93" xfId="28" applyNumberFormat="1" applyFill="1" applyBorder="1" applyAlignment="1" applyProtection="1">
      <alignment horizontal="right" vertical="center"/>
      <protection locked="0"/>
    </xf>
    <xf numFmtId="164" fontId="1" fillId="32" borderId="147" xfId="28" applyNumberFormat="1" applyFill="1" applyBorder="1" applyAlignment="1" applyProtection="1">
      <alignment horizontal="right" vertical="center"/>
      <protection locked="0"/>
    </xf>
    <xf numFmtId="164" fontId="1" fillId="28" borderId="93" xfId="28" applyNumberFormat="1" applyFill="1" applyBorder="1" applyAlignment="1" applyProtection="1">
      <alignment horizontal="right"/>
    </xf>
    <xf numFmtId="164" fontId="1" fillId="28" borderId="147" xfId="28" applyNumberFormat="1" applyFill="1" applyBorder="1" applyAlignment="1" applyProtection="1">
      <alignment horizontal="right"/>
    </xf>
    <xf numFmtId="164" fontId="1" fillId="28" borderId="93" xfId="28" applyNumberFormat="1" applyFill="1" applyBorder="1" applyAlignment="1" applyProtection="1">
      <alignment horizontal="right" vertical="center"/>
    </xf>
    <xf numFmtId="164" fontId="1" fillId="28" borderId="93" xfId="28" applyNumberFormat="1" applyFill="1" applyBorder="1" applyAlignment="1" applyProtection="1">
      <alignment horizontal="right" vertical="center"/>
      <protection locked="0"/>
    </xf>
    <xf numFmtId="164" fontId="1" fillId="28" borderId="147" xfId="28" applyNumberFormat="1" applyFill="1" applyBorder="1" applyAlignment="1" applyProtection="1">
      <alignment horizontal="right" vertical="center"/>
      <protection locked="0"/>
    </xf>
    <xf numFmtId="0" fontId="74" fillId="0" borderId="0" xfId="0" applyFont="1" applyBorder="1" applyProtection="1">
      <protection locked="0"/>
    </xf>
    <xf numFmtId="0" fontId="34" fillId="0" borderId="0" xfId="0" applyFont="1" applyFill="1" applyBorder="1" applyProtection="1">
      <protection locked="0"/>
    </xf>
    <xf numFmtId="0" fontId="74" fillId="0" borderId="0" xfId="0" applyFont="1" applyFill="1" applyBorder="1" applyProtection="1">
      <protection locked="0"/>
    </xf>
    <xf numFmtId="3" fontId="9" fillId="0" borderId="11" xfId="30" applyNumberFormat="1" applyFont="1" applyBorder="1" applyAlignment="1">
      <alignment horizontal="center"/>
    </xf>
    <xf numFmtId="3" fontId="1" fillId="0" borderId="23" xfId="28" applyNumberFormat="1" applyFont="1" applyFill="1" applyBorder="1" applyAlignment="1">
      <alignment horizontal="center"/>
    </xf>
    <xf numFmtId="3" fontId="87" fillId="0" borderId="23" xfId="28" applyNumberFormat="1" applyFont="1" applyBorder="1" applyAlignment="1">
      <alignment horizontal="center"/>
    </xf>
    <xf numFmtId="3" fontId="87" fillId="0" borderId="14" xfId="28" applyNumberFormat="1" applyFont="1" applyBorder="1" applyAlignment="1">
      <alignment horizontal="center"/>
    </xf>
    <xf numFmtId="3" fontId="1" fillId="0" borderId="16" xfId="0" applyNumberFormat="1" applyFont="1" applyBorder="1" applyAlignment="1">
      <alignment horizontal="center"/>
    </xf>
    <xf numFmtId="3" fontId="87" fillId="0" borderId="16" xfId="0" applyNumberFormat="1" applyFont="1" applyBorder="1" applyAlignment="1">
      <alignment horizontal="center"/>
    </xf>
    <xf numFmtId="3" fontId="87" fillId="0" borderId="30" xfId="0" applyNumberFormat="1" applyFont="1" applyBorder="1" applyAlignment="1">
      <alignment horizontal="center"/>
    </xf>
    <xf numFmtId="3" fontId="87" fillId="0" borderId="19" xfId="0" applyNumberFormat="1" applyFont="1" applyBorder="1" applyAlignment="1">
      <alignment horizontal="center"/>
    </xf>
    <xf numFmtId="3" fontId="106" fillId="0" borderId="19" xfId="0" applyNumberFormat="1" applyFont="1" applyBorder="1" applyAlignment="1">
      <alignment horizontal="center" wrapText="1"/>
    </xf>
    <xf numFmtId="3" fontId="0" fillId="0" borderId="11" xfId="0" applyNumberFormat="1" applyBorder="1" applyAlignment="1">
      <alignment horizontal="center"/>
    </xf>
    <xf numFmtId="37" fontId="1" fillId="0" borderId="105" xfId="28" applyNumberFormat="1" applyBorder="1" applyAlignment="1">
      <alignment horizontal="center"/>
    </xf>
    <xf numFmtId="37" fontId="1" fillId="0" borderId="105" xfId="28" applyNumberFormat="1" applyFill="1" applyBorder="1" applyAlignment="1">
      <alignment horizontal="center"/>
    </xf>
    <xf numFmtId="37" fontId="9" fillId="0" borderId="114" xfId="28" applyNumberFormat="1" applyFont="1" applyBorder="1" applyAlignment="1">
      <alignment horizontal="center"/>
    </xf>
    <xf numFmtId="37" fontId="1" fillId="0" borderId="50" xfId="43" applyNumberFormat="1" applyBorder="1" applyAlignment="1">
      <alignment horizontal="center"/>
    </xf>
    <xf numFmtId="37" fontId="1" fillId="0" borderId="50" xfId="43" applyNumberFormat="1" applyFill="1" applyBorder="1" applyAlignment="1">
      <alignment horizontal="center"/>
    </xf>
    <xf numFmtId="37" fontId="9" fillId="0" borderId="15" xfId="28" applyNumberFormat="1" applyFont="1" applyBorder="1" applyAlignment="1">
      <alignment horizontal="center"/>
    </xf>
    <xf numFmtId="3" fontId="7" fillId="0" borderId="86" xfId="43" applyNumberFormat="1" applyFont="1" applyBorder="1" applyAlignment="1">
      <alignment horizontal="center" wrapText="1"/>
    </xf>
    <xf numFmtId="3" fontId="7" fillId="0" borderId="88" xfId="43" applyNumberFormat="1" applyFont="1" applyBorder="1" applyAlignment="1">
      <alignment horizontal="center" wrapText="1"/>
    </xf>
    <xf numFmtId="3" fontId="7" fillId="0" borderId="19" xfId="43" applyNumberFormat="1" applyFont="1" applyBorder="1" applyAlignment="1">
      <alignment horizontal="center"/>
    </xf>
    <xf numFmtId="3" fontId="1" fillId="0" borderId="19" xfId="43" applyNumberFormat="1" applyFill="1" applyBorder="1" applyAlignment="1">
      <alignment horizontal="center"/>
    </xf>
    <xf numFmtId="3" fontId="7" fillId="0" borderId="86" xfId="43" applyNumberFormat="1" applyFont="1" applyBorder="1" applyAlignment="1">
      <alignment horizontal="center"/>
    </xf>
    <xf numFmtId="3" fontId="7" fillId="0" borderId="86" xfId="43" applyNumberFormat="1" applyFont="1" applyFill="1" applyBorder="1" applyAlignment="1">
      <alignment horizontal="center"/>
    </xf>
    <xf numFmtId="3" fontId="7" fillId="0" borderId="88" xfId="43" applyNumberFormat="1" applyFont="1" applyBorder="1" applyAlignment="1">
      <alignment horizontal="center"/>
    </xf>
    <xf numFmtId="3" fontId="7" fillId="0" borderId="73" xfId="43" applyNumberFormat="1" applyFont="1" applyBorder="1" applyAlignment="1">
      <alignment horizontal="center"/>
    </xf>
    <xf numFmtId="3" fontId="7" fillId="0" borderId="73" xfId="43" applyNumberFormat="1" applyFont="1" applyFill="1" applyBorder="1" applyAlignment="1">
      <alignment horizontal="center"/>
    </xf>
    <xf numFmtId="3" fontId="7" fillId="0" borderId="74" xfId="43" applyNumberFormat="1" applyFont="1" applyBorder="1" applyAlignment="1">
      <alignment horizontal="center"/>
    </xf>
    <xf numFmtId="3" fontId="7" fillId="0" borderId="28" xfId="43" applyNumberFormat="1" applyFont="1" applyBorder="1" applyAlignment="1">
      <alignment horizontal="center"/>
    </xf>
    <xf numFmtId="3" fontId="1" fillId="0" borderId="28" xfId="43" applyNumberFormat="1" applyFill="1" applyBorder="1" applyAlignment="1">
      <alignment horizontal="center"/>
    </xf>
    <xf numFmtId="37" fontId="1" fillId="0" borderId="39" xfId="43" applyNumberFormat="1" applyBorder="1"/>
    <xf numFmtId="37" fontId="1" fillId="0" borderId="93" xfId="43" applyNumberFormat="1" applyBorder="1"/>
    <xf numFmtId="37" fontId="1" fillId="0" borderId="59" xfId="43" applyNumberFormat="1" applyBorder="1"/>
    <xf numFmtId="37" fontId="1" fillId="0" borderId="0" xfId="43" applyNumberFormat="1"/>
    <xf numFmtId="0" fontId="1" fillId="0" borderId="0" xfId="0" applyFont="1" applyFill="1" applyAlignment="1">
      <alignment horizontal="center"/>
    </xf>
    <xf numFmtId="49" fontId="6" fillId="27" borderId="69" xfId="28" applyNumberFormat="1" applyFont="1" applyFill="1" applyBorder="1" applyAlignment="1" applyProtection="1">
      <alignment horizontal="left" vertical="center"/>
    </xf>
    <xf numFmtId="49" fontId="6" fillId="27" borderId="93" xfId="0" applyNumberFormat="1" applyFont="1" applyFill="1" applyBorder="1" applyProtection="1">
      <protection locked="0"/>
    </xf>
    <xf numFmtId="0" fontId="0" fillId="27" borderId="38" xfId="0" quotePrefix="1" applyFill="1" applyBorder="1" applyProtection="1"/>
    <xf numFmtId="0" fontId="6" fillId="28" borderId="31" xfId="0" applyFont="1" applyFill="1" applyBorder="1" applyAlignment="1" applyProtection="1">
      <alignment vertical="center"/>
      <protection locked="0"/>
    </xf>
    <xf numFmtId="0" fontId="101" fillId="0" borderId="35" xfId="43" applyFont="1" applyBorder="1"/>
    <xf numFmtId="41" fontId="22" fillId="0" borderId="0" xfId="30" applyNumberFormat="1" applyFont="1" applyBorder="1" applyProtection="1">
      <protection locked="0"/>
    </xf>
    <xf numFmtId="42" fontId="101" fillId="0" borderId="0" xfId="28" applyNumberFormat="1" applyFont="1" applyFill="1" applyBorder="1"/>
    <xf numFmtId="41" fontId="112" fillId="0" borderId="52" xfId="43" applyNumberFormat="1" applyFont="1" applyBorder="1"/>
    <xf numFmtId="42" fontId="101" fillId="0" borderId="55" xfId="28" applyNumberFormat="1" applyFont="1" applyFill="1" applyBorder="1"/>
    <xf numFmtId="41" fontId="112" fillId="0" borderId="54" xfId="43" applyNumberFormat="1" applyFont="1" applyBorder="1"/>
    <xf numFmtId="0" fontId="2" fillId="0" borderId="11" xfId="43" applyFont="1" applyFill="1" applyBorder="1" applyAlignment="1">
      <alignment horizontal="center" wrapText="1"/>
    </xf>
    <xf numFmtId="0" fontId="1" fillId="0" borderId="0" xfId="43" applyFont="1" applyFill="1"/>
    <xf numFmtId="0" fontId="2" fillId="0" borderId="15" xfId="43" applyFont="1" applyFill="1" applyBorder="1" applyAlignment="1">
      <alignment horizontal="center" wrapText="1"/>
    </xf>
    <xf numFmtId="0" fontId="2" fillId="0" borderId="15" xfId="43" applyFont="1" applyFill="1" applyBorder="1" applyAlignment="1">
      <alignment horizontal="center" vertical="center" wrapText="1"/>
    </xf>
    <xf numFmtId="0" fontId="12" fillId="0" borderId="11" xfId="43" applyFont="1" applyFill="1" applyBorder="1" applyAlignment="1">
      <alignment horizontal="center" vertical="center" wrapText="1"/>
    </xf>
    <xf numFmtId="0" fontId="20" fillId="0" borderId="31" xfId="40" applyFont="1" applyFill="1" applyBorder="1"/>
    <xf numFmtId="0" fontId="31" fillId="0" borderId="0" xfId="0" applyFont="1" applyAlignment="1">
      <alignment vertical="top" wrapText="1"/>
    </xf>
    <xf numFmtId="0" fontId="12" fillId="0" borderId="0" xfId="0" applyFont="1" applyAlignment="1">
      <alignment vertical="top" wrapText="1"/>
    </xf>
    <xf numFmtId="0" fontId="12" fillId="0" borderId="31" xfId="0" applyFont="1" applyBorder="1" applyAlignment="1">
      <alignment horizontal="center" vertical="center" wrapText="1"/>
    </xf>
    <xf numFmtId="0" fontId="0" fillId="0" borderId="24" xfId="0" applyBorder="1" applyAlignment="1">
      <alignment horizontal="center" vertical="center" wrapText="1"/>
    </xf>
    <xf numFmtId="0" fontId="0" fillId="0" borderId="15" xfId="0" applyBorder="1" applyAlignment="1">
      <alignment horizontal="center" vertical="center" wrapText="1"/>
    </xf>
    <xf numFmtId="0" fontId="12" fillId="0" borderId="25" xfId="0" applyFont="1" applyBorder="1" applyAlignment="1">
      <alignment horizontal="left"/>
    </xf>
    <xf numFmtId="0" fontId="0" fillId="0" borderId="20" xfId="0" applyBorder="1" applyAlignment="1">
      <alignment horizontal="left"/>
    </xf>
    <xf numFmtId="0" fontId="124" fillId="0" borderId="31" xfId="0" applyFont="1" applyFill="1" applyBorder="1" applyAlignment="1" applyProtection="1">
      <alignment horizontal="center" vertical="top" wrapText="1"/>
      <protection locked="0"/>
    </xf>
    <xf numFmtId="0" fontId="125" fillId="0" borderId="24" xfId="0" applyFont="1" applyBorder="1" applyAlignment="1">
      <alignment horizontal="center" vertical="top" wrapText="1"/>
    </xf>
    <xf numFmtId="0" fontId="125" fillId="0" borderId="15" xfId="0" applyFont="1" applyBorder="1" applyAlignment="1">
      <alignment horizontal="center" vertical="top" wrapText="1"/>
    </xf>
    <xf numFmtId="0" fontId="83" fillId="31" borderId="31" xfId="0" applyFont="1" applyFill="1" applyBorder="1" applyAlignment="1" applyProtection="1">
      <alignment horizontal="center" vertical="center" wrapText="1"/>
    </xf>
    <xf numFmtId="0" fontId="83" fillId="31" borderId="24" xfId="0" applyFont="1" applyFill="1" applyBorder="1" applyAlignment="1">
      <alignment horizontal="center" vertical="center" wrapText="1"/>
    </xf>
    <xf numFmtId="0" fontId="83" fillId="31" borderId="26" xfId="0" applyFont="1" applyFill="1" applyBorder="1" applyAlignment="1">
      <alignment horizontal="center" vertical="center" wrapText="1"/>
    </xf>
    <xf numFmtId="0" fontId="0" fillId="28" borderId="31" xfId="0" applyFill="1" applyBorder="1" applyAlignment="1" applyProtection="1">
      <alignment horizontal="left" vertical="top" wrapText="1"/>
      <protection locked="0"/>
    </xf>
    <xf numFmtId="0" fontId="0" fillId="28" borderId="24" xfId="0" applyFill="1" applyBorder="1" applyAlignment="1">
      <alignment horizontal="left" vertical="top" wrapText="1"/>
    </xf>
    <xf numFmtId="0" fontId="0" fillId="28" borderId="15" xfId="0" applyFill="1" applyBorder="1" applyAlignment="1">
      <alignment horizontal="left" vertical="top" wrapText="1"/>
    </xf>
    <xf numFmtId="0" fontId="41" fillId="34" borderId="27" xfId="0" applyFont="1" applyFill="1" applyBorder="1" applyAlignment="1" applyProtection="1">
      <alignment vertical="top" wrapText="1"/>
      <protection locked="0"/>
    </xf>
    <xf numFmtId="0" fontId="0" fillId="34" borderId="21" xfId="0" applyFill="1" applyBorder="1" applyAlignment="1">
      <alignment vertical="top" wrapText="1"/>
    </xf>
    <xf numFmtId="0" fontId="0" fillId="34" borderId="142" xfId="0" applyFill="1" applyBorder="1" applyAlignment="1">
      <alignment vertical="top" wrapText="1"/>
    </xf>
    <xf numFmtId="14" fontId="0" fillId="27" borderId="93" xfId="0" applyNumberFormat="1" applyFill="1" applyBorder="1" applyAlignment="1" applyProtection="1">
      <protection locked="0"/>
    </xf>
    <xf numFmtId="0" fontId="0" fillId="27" borderId="147" xfId="0" applyFill="1" applyBorder="1" applyAlignment="1"/>
    <xf numFmtId="14" fontId="0" fillId="27" borderId="69" xfId="0" applyNumberFormat="1" applyFill="1" applyBorder="1" applyAlignment="1" applyProtection="1">
      <protection locked="0"/>
    </xf>
    <xf numFmtId="0" fontId="0" fillId="27" borderId="145" xfId="0" applyFill="1" applyBorder="1" applyAlignment="1"/>
    <xf numFmtId="14" fontId="0" fillId="28" borderId="31" xfId="0" applyNumberFormat="1" applyFill="1" applyBorder="1" applyAlignment="1" applyProtection="1">
      <alignment vertical="center"/>
      <protection locked="0"/>
    </xf>
    <xf numFmtId="0" fontId="0" fillId="28" borderId="26" xfId="0" applyFill="1" applyBorder="1" applyAlignment="1">
      <alignment vertical="center"/>
    </xf>
    <xf numFmtId="0" fontId="83" fillId="32" borderId="31" xfId="0" applyFont="1" applyFill="1" applyBorder="1" applyAlignment="1" applyProtection="1">
      <alignment horizontal="center" vertical="center" wrapText="1"/>
    </xf>
    <xf numFmtId="0" fontId="83" fillId="32" borderId="24" xfId="0" applyFont="1" applyFill="1" applyBorder="1" applyAlignment="1">
      <alignment horizontal="center" vertical="center" wrapText="1"/>
    </xf>
    <xf numFmtId="0" fontId="83" fillId="32" borderId="26" xfId="0" applyFont="1" applyFill="1" applyBorder="1" applyAlignment="1">
      <alignment horizontal="center" vertical="center" wrapText="1"/>
    </xf>
    <xf numFmtId="0" fontId="1" fillId="32" borderId="31" xfId="0" applyFont="1" applyFill="1" applyBorder="1" applyAlignment="1" applyProtection="1">
      <alignment horizontal="left" vertical="top" wrapText="1"/>
    </xf>
    <xf numFmtId="0" fontId="7" fillId="32" borderId="24" xfId="0" applyFont="1" applyFill="1" applyBorder="1" applyAlignment="1">
      <alignment horizontal="left" vertical="top" wrapText="1"/>
    </xf>
    <xf numFmtId="0" fontId="7" fillId="32" borderId="26" xfId="0" applyFont="1" applyFill="1" applyBorder="1" applyAlignment="1">
      <alignment horizontal="left" vertical="top" wrapText="1"/>
    </xf>
    <xf numFmtId="49" fontId="2" fillId="30" borderId="161" xfId="0" applyNumberFormat="1" applyFont="1" applyFill="1" applyBorder="1" applyAlignment="1" applyProtection="1">
      <alignment horizontal="left" wrapText="1"/>
      <protection locked="0"/>
    </xf>
    <xf numFmtId="0" fontId="0" fillId="30" borderId="20" xfId="0" applyFill="1" applyBorder="1" applyAlignment="1">
      <alignment horizontal="left" wrapText="1"/>
    </xf>
    <xf numFmtId="0" fontId="0" fillId="0" borderId="20" xfId="0" applyBorder="1" applyAlignment="1">
      <alignment horizontal="left" wrapText="1"/>
    </xf>
    <xf numFmtId="0" fontId="0" fillId="0" borderId="144" xfId="0" applyBorder="1" applyAlignment="1">
      <alignment horizontal="left" wrapText="1"/>
    </xf>
    <xf numFmtId="49" fontId="2" fillId="30" borderId="42" xfId="0" applyNumberFormat="1" applyFont="1" applyFill="1" applyBorder="1" applyAlignment="1" applyProtection="1">
      <alignment horizontal="left" wrapText="1"/>
      <protection locked="0"/>
    </xf>
    <xf numFmtId="0" fontId="0" fillId="30" borderId="40" xfId="0" applyFill="1" applyBorder="1" applyAlignment="1">
      <alignment horizontal="left" wrapText="1"/>
    </xf>
    <xf numFmtId="0" fontId="0" fillId="0" borderId="40" xfId="0" applyBorder="1" applyAlignment="1">
      <alignment horizontal="left" wrapText="1"/>
    </xf>
    <xf numFmtId="0" fontId="0" fillId="0" borderId="162" xfId="0" applyBorder="1" applyAlignment="1">
      <alignment horizontal="left" wrapText="1"/>
    </xf>
    <xf numFmtId="0" fontId="1" fillId="27" borderId="99" xfId="0" applyFont="1" applyFill="1" applyBorder="1" applyAlignment="1" applyProtection="1">
      <alignment horizontal="left" vertical="top" wrapText="1"/>
      <protection locked="0"/>
    </xf>
    <xf numFmtId="0" fontId="0" fillId="27" borderId="109" xfId="0" applyFill="1" applyBorder="1" applyAlignment="1">
      <alignment horizontal="left" vertical="top" wrapText="1"/>
    </xf>
    <xf numFmtId="0" fontId="1" fillId="27" borderId="43" xfId="0" applyFont="1" applyFill="1" applyBorder="1" applyAlignment="1" applyProtection="1">
      <alignment horizontal="left" vertical="top" wrapText="1"/>
      <protection locked="0"/>
    </xf>
    <xf numFmtId="0" fontId="0" fillId="27" borderId="69" xfId="0" applyFill="1" applyBorder="1" applyAlignment="1">
      <alignment horizontal="left" vertical="top" wrapText="1"/>
    </xf>
    <xf numFmtId="0" fontId="0" fillId="27" borderId="43" xfId="0" applyFill="1" applyBorder="1" applyAlignment="1" applyProtection="1">
      <alignment horizontal="left" vertical="top" wrapText="1"/>
      <protection locked="0"/>
    </xf>
    <xf numFmtId="0" fontId="7" fillId="27" borderId="39" xfId="0" applyFont="1" applyFill="1" applyBorder="1" applyAlignment="1" applyProtection="1">
      <alignment horizontal="left" vertical="top" wrapText="1"/>
      <protection locked="0"/>
    </xf>
    <xf numFmtId="0" fontId="0" fillId="27" borderId="93" xfId="0" applyFill="1" applyBorder="1" applyAlignment="1">
      <alignment horizontal="left" vertical="top" wrapText="1"/>
    </xf>
    <xf numFmtId="0" fontId="1" fillId="27" borderId="39" xfId="0" applyFont="1" applyFill="1" applyBorder="1" applyAlignment="1" applyProtection="1">
      <alignment horizontal="left" vertical="top" wrapText="1"/>
      <protection locked="0"/>
    </xf>
    <xf numFmtId="173" fontId="0" fillId="27" borderId="167" xfId="0" applyNumberFormat="1" applyFill="1" applyBorder="1" applyAlignment="1" applyProtection="1">
      <protection locked="0"/>
    </xf>
    <xf numFmtId="0" fontId="0" fillId="0" borderId="150" xfId="0" applyBorder="1" applyAlignment="1"/>
    <xf numFmtId="173" fontId="0" fillId="27" borderId="42" xfId="0" applyNumberFormat="1" applyFill="1" applyBorder="1" applyAlignment="1" applyProtection="1">
      <protection locked="0"/>
    </xf>
    <xf numFmtId="0" fontId="0" fillId="0" borderId="162" xfId="0" applyBorder="1" applyAlignment="1"/>
    <xf numFmtId="0" fontId="94" fillId="0" borderId="31" xfId="0" applyFont="1" applyFill="1" applyBorder="1" applyAlignment="1">
      <alignment vertical="top" wrapText="1"/>
    </xf>
    <xf numFmtId="0" fontId="74" fillId="0" borderId="24" xfId="0" applyFont="1" applyBorder="1" applyAlignment="1">
      <alignment vertical="top" wrapText="1"/>
    </xf>
    <xf numFmtId="0" fontId="74" fillId="0" borderId="15" xfId="0" applyFont="1" applyBorder="1" applyAlignment="1">
      <alignment vertical="top" wrapText="1"/>
    </xf>
    <xf numFmtId="0" fontId="29" fillId="31" borderId="31" xfId="0" applyFont="1" applyFill="1" applyBorder="1" applyAlignment="1" applyProtection="1">
      <alignment horizontal="left" vertical="center" wrapText="1"/>
    </xf>
    <xf numFmtId="0" fontId="29" fillId="31" borderId="24" xfId="0" applyFont="1" applyFill="1" applyBorder="1" applyAlignment="1">
      <alignment horizontal="left" vertical="center" wrapText="1"/>
    </xf>
    <xf numFmtId="0" fontId="29" fillId="31" borderId="26" xfId="0" applyFont="1" applyFill="1" applyBorder="1" applyAlignment="1">
      <alignment horizontal="left" vertical="center" wrapText="1"/>
    </xf>
    <xf numFmtId="0" fontId="29" fillId="32" borderId="31" xfId="0" applyFont="1" applyFill="1" applyBorder="1" applyAlignment="1" applyProtection="1">
      <alignment horizontal="left" vertical="center" wrapText="1"/>
    </xf>
    <xf numFmtId="0" fontId="29" fillId="32" borderId="24" xfId="0" applyFont="1" applyFill="1" applyBorder="1" applyAlignment="1">
      <alignment horizontal="left" vertical="center" wrapText="1"/>
    </xf>
    <xf numFmtId="0" fontId="29" fillId="32" borderId="26" xfId="0" applyFont="1" applyFill="1" applyBorder="1" applyAlignment="1">
      <alignment horizontal="left" vertical="center" wrapText="1"/>
    </xf>
    <xf numFmtId="0" fontId="0" fillId="0" borderId="26" xfId="0" applyBorder="1" applyAlignment="1">
      <alignment vertical="center"/>
    </xf>
    <xf numFmtId="49" fontId="2" fillId="0" borderId="31" xfId="0" applyNumberFormat="1" applyFont="1" applyBorder="1" applyAlignment="1">
      <alignment horizontal="left"/>
    </xf>
    <xf numFmtId="0" fontId="0" fillId="0" borderId="15" xfId="0" applyBorder="1" applyAlignment="1"/>
    <xf numFmtId="0" fontId="7" fillId="0" borderId="31" xfId="0" applyFont="1" applyBorder="1" applyAlignment="1">
      <alignment vertical="top" wrapText="1"/>
    </xf>
    <xf numFmtId="0" fontId="0" fillId="0" borderId="24" xfId="0" applyBorder="1" applyAlignment="1">
      <alignment vertical="top" wrapText="1"/>
    </xf>
    <xf numFmtId="0" fontId="0" fillId="0" borderId="15" xfId="0" applyBorder="1" applyAlignment="1">
      <alignment vertical="top" wrapText="1"/>
    </xf>
    <xf numFmtId="49" fontId="7" fillId="0" borderId="31" xfId="0" applyNumberFormat="1" applyFont="1" applyBorder="1" applyAlignment="1"/>
    <xf numFmtId="0" fontId="7" fillId="0" borderId="24" xfId="0" applyFont="1" applyBorder="1" applyAlignment="1"/>
    <xf numFmtId="0" fontId="7" fillId="0" borderId="31" xfId="0" applyFont="1" applyBorder="1" applyAlignment="1"/>
    <xf numFmtId="0" fontId="18" fillId="0" borderId="31" xfId="43" applyFont="1" applyBorder="1" applyAlignment="1">
      <alignment horizontal="center"/>
    </xf>
    <xf numFmtId="0" fontId="22" fillId="0" borderId="24" xfId="43" applyFont="1" applyBorder="1" applyAlignment="1">
      <alignment horizontal="center"/>
    </xf>
    <xf numFmtId="0" fontId="22" fillId="0" borderId="15" xfId="43" applyFont="1" applyBorder="1" applyAlignment="1">
      <alignment horizontal="center"/>
    </xf>
    <xf numFmtId="49" fontId="2" fillId="0" borderId="31" xfId="43" applyNumberFormat="1" applyFont="1" applyBorder="1" applyAlignment="1">
      <alignment horizontal="left"/>
    </xf>
    <xf numFmtId="0" fontId="2" fillId="0" borderId="24" xfId="43" applyFont="1" applyBorder="1" applyAlignment="1">
      <alignment horizontal="left"/>
    </xf>
    <xf numFmtId="0" fontId="1" fillId="0" borderId="24" xfId="43" applyBorder="1" applyAlignment="1">
      <alignment horizontal="left"/>
    </xf>
    <xf numFmtId="0" fontId="1" fillId="0" borderId="15" xfId="43" applyBorder="1" applyAlignment="1">
      <alignment horizontal="left"/>
    </xf>
    <xf numFmtId="0" fontId="12" fillId="0" borderId="31" xfId="43" applyFont="1" applyBorder="1" applyAlignment="1">
      <alignment vertical="top" wrapText="1"/>
    </xf>
    <xf numFmtId="0" fontId="10" fillId="0" borderId="24" xfId="44" applyBorder="1" applyAlignment="1">
      <alignment vertical="top" wrapText="1"/>
    </xf>
    <xf numFmtId="0" fontId="10" fillId="0" borderId="15" xfId="44" applyBorder="1" applyAlignment="1">
      <alignment vertical="top" wrapText="1"/>
    </xf>
    <xf numFmtId="0" fontId="2" fillId="27" borderId="31" xfId="43" applyFont="1" applyFill="1" applyBorder="1" applyAlignment="1">
      <alignment horizontal="center" wrapText="1"/>
    </xf>
    <xf numFmtId="0" fontId="0" fillId="0" borderId="24" xfId="0" applyBorder="1" applyAlignment="1">
      <alignment horizontal="center" wrapText="1"/>
    </xf>
    <xf numFmtId="0" fontId="0" fillId="0" borderId="15" xfId="0" applyBorder="1" applyAlignment="1">
      <alignment horizontal="center" wrapText="1"/>
    </xf>
    <xf numFmtId="0" fontId="2" fillId="0" borderId="31" xfId="43" applyFont="1" applyBorder="1" applyAlignment="1">
      <alignment horizontal="center"/>
    </xf>
    <xf numFmtId="0" fontId="2" fillId="0" borderId="24" xfId="43" applyFont="1" applyBorder="1" applyAlignment="1">
      <alignment horizontal="center"/>
    </xf>
    <xf numFmtId="0" fontId="1" fillId="0" borderId="24" xfId="43" applyBorder="1" applyAlignment="1"/>
    <xf numFmtId="0" fontId="1" fillId="0" borderId="15" xfId="43" applyBorder="1" applyAlignment="1"/>
    <xf numFmtId="0" fontId="12" fillId="0" borderId="31" xfId="0" applyFont="1" applyBorder="1" applyAlignment="1">
      <alignment vertical="top" wrapText="1"/>
    </xf>
    <xf numFmtId="0" fontId="2" fillId="27" borderId="31" xfId="0" applyFont="1" applyFill="1" applyBorder="1" applyAlignment="1">
      <alignment horizontal="center" vertical="top" wrapText="1"/>
    </xf>
    <xf numFmtId="0" fontId="0" fillId="27" borderId="24" xfId="0" applyFill="1" applyBorder="1" applyAlignment="1">
      <alignment horizontal="center" vertical="top" wrapText="1"/>
    </xf>
    <xf numFmtId="0" fontId="0" fillId="27" borderId="15" xfId="0" applyFill="1" applyBorder="1" applyAlignment="1">
      <alignment horizontal="center" vertical="top" wrapText="1"/>
    </xf>
    <xf numFmtId="0" fontId="1" fillId="0" borderId="31" xfId="43" applyBorder="1" applyAlignment="1">
      <alignment vertical="top" wrapText="1"/>
    </xf>
    <xf numFmtId="0" fontId="1" fillId="0" borderId="24" xfId="43" applyBorder="1" applyAlignment="1">
      <alignment vertical="top" wrapText="1"/>
    </xf>
    <xf numFmtId="0" fontId="1" fillId="0" borderId="20" xfId="43" applyBorder="1" applyAlignment="1">
      <alignment vertical="top" wrapText="1"/>
    </xf>
    <xf numFmtId="0" fontId="1" fillId="0" borderId="18" xfId="43" applyBorder="1" applyAlignment="1">
      <alignment vertical="top" wrapText="1"/>
    </xf>
    <xf numFmtId="0" fontId="3" fillId="0" borderId="31" xfId="43" applyFont="1" applyFill="1" applyBorder="1" applyAlignment="1">
      <alignment horizontal="center" vertical="top" wrapText="1"/>
    </xf>
    <xf numFmtId="0" fontId="3" fillId="0" borderId="24" xfId="43" applyFont="1" applyFill="1" applyBorder="1" applyAlignment="1">
      <alignment horizontal="center" vertical="top" wrapText="1"/>
    </xf>
    <xf numFmtId="0" fontId="3" fillId="0" borderId="102" xfId="43" applyFont="1" applyFill="1" applyBorder="1" applyAlignment="1">
      <alignment horizontal="center" wrapText="1"/>
    </xf>
    <xf numFmtId="0" fontId="3" fillId="0" borderId="164" xfId="43" applyFont="1" applyFill="1" applyBorder="1" applyAlignment="1">
      <alignment horizontal="center" wrapText="1"/>
    </xf>
    <xf numFmtId="0" fontId="1" fillId="0" borderId="15" xfId="43" applyBorder="1" applyAlignment="1">
      <alignment horizontal="center" wrapText="1"/>
    </xf>
    <xf numFmtId="0" fontId="2" fillId="0" borderId="31" xfId="0" applyFont="1" applyBorder="1" applyAlignment="1">
      <alignment horizontal="left" vertical="top"/>
    </xf>
    <xf numFmtId="0" fontId="2" fillId="0" borderId="24" xfId="0" applyFont="1" applyBorder="1" applyAlignment="1">
      <alignment horizontal="left" vertical="top"/>
    </xf>
    <xf numFmtId="0" fontId="2" fillId="0" borderId="15" xfId="0" applyFont="1" applyBorder="1" applyAlignment="1">
      <alignment horizontal="left" vertical="top"/>
    </xf>
    <xf numFmtId="0" fontId="6" fillId="32" borderId="27" xfId="40" applyFont="1" applyFill="1" applyBorder="1" applyAlignment="1">
      <alignment horizontal="center"/>
    </xf>
    <xf numFmtId="0" fontId="6" fillId="32" borderId="21" xfId="40" applyFont="1" applyFill="1" applyBorder="1" applyAlignment="1">
      <alignment horizontal="center"/>
    </xf>
    <xf numFmtId="0" fontId="6" fillId="32" borderId="32" xfId="40" applyFont="1" applyFill="1" applyBorder="1" applyAlignment="1">
      <alignment horizontal="center"/>
    </xf>
    <xf numFmtId="0" fontId="6" fillId="0" borderId="20" xfId="40" applyFont="1" applyBorder="1" applyAlignment="1"/>
    <xf numFmtId="164" fontId="6" fillId="0" borderId="48" xfId="28" applyNumberFormat="1" applyFont="1" applyFill="1" applyBorder="1" applyAlignment="1">
      <alignment horizontal="center"/>
    </xf>
    <xf numFmtId="0" fontId="4" fillId="0" borderId="85" xfId="0" applyFont="1" applyFill="1" applyBorder="1" applyAlignment="1">
      <alignment horizontal="center"/>
    </xf>
    <xf numFmtId="0" fontId="4" fillId="0" borderId="67" xfId="0" applyFont="1" applyFill="1" applyBorder="1" applyAlignment="1">
      <alignment horizontal="center"/>
    </xf>
    <xf numFmtId="0" fontId="4" fillId="0" borderId="57" xfId="0" applyFont="1" applyFill="1" applyBorder="1" applyAlignment="1">
      <alignment horizontal="center"/>
    </xf>
    <xf numFmtId="164" fontId="6" fillId="0" borderId="22" xfId="28" applyNumberFormat="1" applyFont="1" applyFill="1" applyBorder="1" applyAlignment="1">
      <alignment horizontal="center"/>
    </xf>
    <xf numFmtId="0" fontId="4" fillId="0" borderId="22" xfId="0" applyFont="1" applyFill="1" applyBorder="1" applyAlignment="1">
      <alignment horizontal="center"/>
    </xf>
    <xf numFmtId="0" fontId="7" fillId="0" borderId="152" xfId="40" applyFont="1" applyFill="1" applyBorder="1" applyAlignment="1">
      <alignment horizontal="center"/>
    </xf>
    <xf numFmtId="0" fontId="7" fillId="0" borderId="91" xfId="0" applyFont="1" applyFill="1" applyBorder="1" applyAlignment="1">
      <alignment horizontal="center"/>
    </xf>
    <xf numFmtId="49" fontId="2" fillId="0" borderId="31" xfId="0" applyNumberFormat="1" applyFont="1" applyBorder="1" applyAlignment="1">
      <alignment horizontal="left" vertical="top"/>
    </xf>
    <xf numFmtId="0" fontId="20" fillId="0" borderId="21" xfId="41" applyFont="1" applyBorder="1" applyAlignment="1">
      <alignment horizontal="center"/>
    </xf>
    <xf numFmtId="0" fontId="1" fillId="0" borderId="11" xfId="41" applyBorder="1" applyAlignment="1"/>
    <xf numFmtId="49" fontId="1" fillId="0" borderId="11" xfId="41" applyNumberFormat="1" applyBorder="1" applyAlignment="1"/>
    <xf numFmtId="0" fontId="29" fillId="0" borderId="0" xfId="0" applyFont="1" applyAlignment="1">
      <alignment horizontal="center" wrapText="1"/>
    </xf>
    <xf numFmtId="49" fontId="2" fillId="0" borderId="31" xfId="43" applyNumberFormat="1" applyFont="1" applyBorder="1" applyAlignment="1">
      <alignment horizontal="left" vertical="top" wrapText="1"/>
    </xf>
    <xf numFmtId="0" fontId="2" fillId="0" borderId="24" xfId="43" applyFont="1" applyBorder="1" applyAlignment="1">
      <alignment horizontal="left" vertical="top" wrapText="1"/>
    </xf>
    <xf numFmtId="0" fontId="20" fillId="0" borderId="31" xfId="40" applyFont="1" applyBorder="1" applyAlignment="1">
      <alignment horizontal="center"/>
    </xf>
    <xf numFmtId="0" fontId="20" fillId="0" borderId="24" xfId="40" applyFont="1" applyBorder="1" applyAlignment="1">
      <alignment horizontal="center"/>
    </xf>
    <xf numFmtId="0" fontId="20" fillId="0" borderId="15" xfId="40" applyFont="1" applyBorder="1" applyAlignment="1">
      <alignment horizontal="center"/>
    </xf>
    <xf numFmtId="0" fontId="2" fillId="0" borderId="24" xfId="0" applyFont="1" applyBorder="1" applyAlignment="1">
      <alignment horizontal="center"/>
    </xf>
    <xf numFmtId="0" fontId="2" fillId="0" borderId="15" xfId="0" applyFont="1" applyBorder="1" applyAlignment="1">
      <alignment horizontal="center"/>
    </xf>
    <xf numFmtId="0" fontId="2" fillId="0" borderId="31" xfId="0" applyFont="1" applyBorder="1" applyAlignment="1">
      <alignment horizontal="center"/>
    </xf>
    <xf numFmtId="0" fontId="1" fillId="0" borderId="15" xfId="43" applyBorder="1" applyAlignment="1">
      <alignment vertical="top" wrapText="1"/>
    </xf>
    <xf numFmtId="0" fontId="113" fillId="31" borderId="0" xfId="43" applyFont="1" applyFill="1" applyBorder="1" applyAlignment="1">
      <alignment wrapText="1"/>
    </xf>
    <xf numFmtId="0" fontId="0" fillId="0" borderId="0" xfId="0" applyAlignment="1">
      <alignment wrapText="1"/>
    </xf>
    <xf numFmtId="0" fontId="1" fillId="0" borderId="0" xfId="43" applyAlignment="1">
      <alignment vertical="top" wrapText="1"/>
    </xf>
    <xf numFmtId="0" fontId="0" fillId="0" borderId="0" xfId="0" applyAlignment="1">
      <alignment vertical="top" wrapText="1"/>
    </xf>
    <xf numFmtId="0" fontId="0" fillId="0" borderId="87" xfId="0" applyBorder="1" applyAlignment="1">
      <alignment horizontal="left" vertical="top" wrapText="1"/>
    </xf>
    <xf numFmtId="0" fontId="0" fillId="0" borderId="50" xfId="0" applyBorder="1" applyAlignment="1">
      <alignment horizontal="left" vertical="top" wrapText="1"/>
    </xf>
    <xf numFmtId="0" fontId="0" fillId="0" borderId="23" xfId="0" applyBorder="1" applyAlignment="1">
      <alignment horizontal="left" vertical="top" wrapText="1"/>
    </xf>
    <xf numFmtId="0" fontId="0" fillId="0" borderId="25" xfId="0" applyBorder="1" applyAlignment="1">
      <alignment horizontal="left" wrapText="1"/>
    </xf>
    <xf numFmtId="0" fontId="0" fillId="0" borderId="18" xfId="0" applyBorder="1" applyAlignment="1">
      <alignment horizontal="left" wrapText="1"/>
    </xf>
    <xf numFmtId="0" fontId="0" fillId="0" borderId="31" xfId="0" applyBorder="1" applyAlignment="1" applyProtection="1">
      <alignment vertical="top" wrapText="1"/>
      <protection locked="0"/>
    </xf>
    <xf numFmtId="0" fontId="0" fillId="0" borderId="24" xfId="0" applyBorder="1" applyAlignment="1" applyProtection="1">
      <alignment vertical="top" wrapText="1"/>
      <protection locked="0"/>
    </xf>
    <xf numFmtId="0" fontId="0" fillId="0" borderId="15" xfId="0" applyBorder="1" applyAlignment="1" applyProtection="1">
      <alignment vertical="top" wrapText="1"/>
      <protection locked="0"/>
    </xf>
    <xf numFmtId="0" fontId="0" fillId="0" borderId="155" xfId="0" applyBorder="1" applyAlignment="1">
      <alignment horizontal="left" vertical="top" wrapText="1"/>
    </xf>
    <xf numFmtId="0" fontId="0" fillId="0" borderId="78" xfId="0" applyBorder="1" applyAlignment="1">
      <alignment horizontal="left" vertical="top" wrapText="1"/>
    </xf>
    <xf numFmtId="0" fontId="0" fillId="0" borderId="29" xfId="0" applyBorder="1" applyAlignment="1">
      <alignment horizontal="left" vertical="top" wrapText="1"/>
    </xf>
    <xf numFmtId="0" fontId="1" fillId="0" borderId="42" xfId="0" applyFont="1" applyBorder="1" applyAlignment="1">
      <alignment horizontal="left" vertical="top" wrapText="1"/>
    </xf>
    <xf numFmtId="0" fontId="0" fillId="0" borderId="40" xfId="0" applyBorder="1" applyAlignment="1">
      <alignment horizontal="left" vertical="top" wrapText="1"/>
    </xf>
    <xf numFmtId="0" fontId="0" fillId="0" borderId="51" xfId="0" applyBorder="1" applyAlignment="1">
      <alignment horizontal="left" vertical="top" wrapText="1"/>
    </xf>
    <xf numFmtId="49" fontId="0" fillId="0" borderId="31" xfId="0" applyNumberFormat="1" applyBorder="1" applyAlignment="1" applyProtection="1">
      <alignment horizontal="left"/>
      <protection locked="0"/>
    </xf>
    <xf numFmtId="0" fontId="0" fillId="0" borderId="24" xfId="0" applyBorder="1" applyAlignment="1" applyProtection="1">
      <alignment horizontal="left"/>
      <protection locked="0"/>
    </xf>
    <xf numFmtId="0" fontId="0" fillId="0" borderId="15" xfId="0" applyBorder="1" applyAlignment="1" applyProtection="1">
      <alignment horizontal="left"/>
      <protection locked="0"/>
    </xf>
    <xf numFmtId="0" fontId="0" fillId="0" borderId="109" xfId="0" applyBorder="1" applyAlignment="1">
      <alignment horizontal="left" vertical="top" wrapText="1"/>
    </xf>
    <xf numFmtId="0" fontId="0" fillId="0" borderId="61" xfId="0" applyBorder="1" applyAlignment="1">
      <alignment horizontal="left" vertical="top" wrapText="1"/>
    </xf>
    <xf numFmtId="0" fontId="0" fillId="0" borderId="57" xfId="0" applyBorder="1" applyAlignment="1">
      <alignment wrapText="1"/>
    </xf>
    <xf numFmtId="0" fontId="0" fillId="0" borderId="24" xfId="0" applyBorder="1" applyAlignment="1">
      <alignment wrapText="1"/>
    </xf>
    <xf numFmtId="0" fontId="0" fillId="0" borderId="15" xfId="0" applyBorder="1" applyAlignment="1">
      <alignment wrapText="1"/>
    </xf>
    <xf numFmtId="0" fontId="0" fillId="0" borderId="69" xfId="0" applyBorder="1" applyAlignment="1">
      <alignment horizontal="left" vertical="top" wrapText="1"/>
    </xf>
    <xf numFmtId="0" fontId="0" fillId="0" borderId="60" xfId="0" applyBorder="1" applyAlignment="1">
      <alignment horizontal="left" vertical="top" wrapText="1"/>
    </xf>
    <xf numFmtId="0" fontId="1" fillId="0" borderId="87" xfId="0" applyFont="1" applyBorder="1" applyAlignment="1">
      <alignment horizontal="left" vertical="top" wrapText="1"/>
    </xf>
    <xf numFmtId="0" fontId="117" fillId="0" borderId="25" xfId="0" applyFont="1" applyBorder="1" applyAlignment="1">
      <alignment horizontal="left" wrapText="1"/>
    </xf>
    <xf numFmtId="0" fontId="117" fillId="0" borderId="20" xfId="0" applyFont="1" applyBorder="1" applyAlignment="1">
      <alignment horizontal="left" wrapText="1"/>
    </xf>
    <xf numFmtId="0" fontId="12" fillId="41" borderId="31" xfId="0" applyFont="1" applyFill="1" applyBorder="1" applyAlignment="1">
      <alignment wrapText="1"/>
    </xf>
    <xf numFmtId="0" fontId="12" fillId="41" borderId="24" xfId="0" applyFont="1" applyFill="1" applyBorder="1" applyAlignment="1">
      <alignment wrapText="1"/>
    </xf>
    <xf numFmtId="0" fontId="12" fillId="0" borderId="31" xfId="41" applyFont="1" applyBorder="1" applyAlignment="1">
      <alignment horizontal="center"/>
    </xf>
    <xf numFmtId="0" fontId="1" fillId="0" borderId="15" xfId="41" applyBorder="1" applyAlignment="1">
      <alignment horizontal="center"/>
    </xf>
    <xf numFmtId="0" fontId="12" fillId="0" borderId="15" xfId="41" applyFont="1" applyBorder="1" applyAlignment="1">
      <alignment horizontal="center"/>
    </xf>
    <xf numFmtId="0" fontId="1" fillId="0" borderId="54" xfId="41" applyBorder="1" applyAlignment="1">
      <alignment vertical="top" wrapText="1"/>
    </xf>
    <xf numFmtId="49" fontId="12" fillId="0" borderId="31" xfId="41" applyNumberFormat="1" applyFont="1" applyBorder="1" applyAlignment="1"/>
    <xf numFmtId="0" fontId="12" fillId="0" borderId="15" xfId="41" applyFont="1" applyBorder="1" applyAlignment="1"/>
    <xf numFmtId="0" fontId="12" fillId="24" borderId="31" xfId="41" applyFont="1" applyFill="1" applyBorder="1" applyAlignment="1">
      <alignment horizontal="center"/>
    </xf>
    <xf numFmtId="0" fontId="1" fillId="24" borderId="15" xfId="41" applyFill="1" applyBorder="1" applyAlignment="1">
      <alignment horizontal="center"/>
    </xf>
    <xf numFmtId="0" fontId="12" fillId="24" borderId="15" xfId="41" applyFont="1" applyFill="1" applyBorder="1" applyAlignment="1">
      <alignment horizontal="center"/>
    </xf>
    <xf numFmtId="49" fontId="1" fillId="0" borderId="31" xfId="41" applyNumberFormat="1" applyBorder="1" applyAlignment="1"/>
    <xf numFmtId="0" fontId="1" fillId="0" borderId="15" xfId="41" applyBorder="1" applyAlignment="1"/>
    <xf numFmtId="0" fontId="12" fillId="0" borderId="130" xfId="0" applyFont="1" applyBorder="1" applyAlignment="1">
      <alignment horizontal="center"/>
    </xf>
    <xf numFmtId="0" fontId="12" fillId="0" borderId="77" xfId="0" applyFont="1" applyBorder="1" applyAlignment="1">
      <alignment horizontal="center"/>
    </xf>
    <xf numFmtId="0" fontId="12" fillId="0" borderId="131" xfId="0" applyFont="1" applyBorder="1" applyAlignment="1">
      <alignment horizontal="center"/>
    </xf>
    <xf numFmtId="49" fontId="38" fillId="0" borderId="31" xfId="29" applyNumberFormat="1" applyFont="1" applyFill="1" applyBorder="1" applyAlignment="1">
      <alignment vertical="top"/>
    </xf>
    <xf numFmtId="49" fontId="78" fillId="0" borderId="24" xfId="29" applyNumberFormat="1" applyFont="1" applyFill="1" applyBorder="1" applyAlignment="1">
      <alignment vertical="top"/>
    </xf>
    <xf numFmtId="49" fontId="0" fillId="0" borderId="15" xfId="0" applyNumberFormat="1" applyBorder="1" applyAlignment="1">
      <alignment vertical="top"/>
    </xf>
    <xf numFmtId="49" fontId="73" fillId="0" borderId="0" xfId="0" applyNumberFormat="1" applyFont="1" applyAlignment="1"/>
    <xf numFmtId="0" fontId="1" fillId="0" borderId="130" xfId="0" applyFont="1" applyBorder="1" applyAlignment="1">
      <alignment horizontal="center"/>
    </xf>
    <xf numFmtId="0" fontId="0" fillId="0" borderId="77" xfId="0" applyBorder="1" applyAlignment="1">
      <alignment horizontal="center"/>
    </xf>
    <xf numFmtId="0" fontId="0" fillId="0" borderId="131" xfId="0" applyBorder="1" applyAlignment="1">
      <alignment horizontal="center"/>
    </xf>
    <xf numFmtId="0" fontId="1" fillId="0" borderId="130" xfId="41" applyBorder="1" applyAlignment="1">
      <alignment vertical="top" wrapText="1"/>
    </xf>
    <xf numFmtId="0" fontId="1" fillId="0" borderId="77" xfId="41" applyBorder="1" applyAlignment="1">
      <alignment vertical="top" wrapText="1"/>
    </xf>
    <xf numFmtId="0" fontId="1" fillId="0" borderId="131" xfId="41" applyBorder="1" applyAlignment="1">
      <alignment vertical="top" wrapText="1"/>
    </xf>
    <xf numFmtId="0" fontId="9" fillId="0" borderId="27" xfId="41" applyFont="1" applyFill="1" applyBorder="1" applyAlignment="1">
      <alignment wrapText="1"/>
    </xf>
    <xf numFmtId="0" fontId="1" fillId="0" borderId="21" xfId="41" applyBorder="1" applyAlignment="1">
      <alignment wrapText="1"/>
    </xf>
    <xf numFmtId="0" fontId="2" fillId="0" borderId="11" xfId="41" applyFont="1" applyBorder="1" applyAlignment="1">
      <alignment horizontal="left"/>
    </xf>
    <xf numFmtId="0" fontId="0" fillId="0" borderId="11" xfId="0" applyBorder="1" applyAlignment="1"/>
    <xf numFmtId="0" fontId="0" fillId="0" borderId="31" xfId="0" applyBorder="1" applyAlignment="1">
      <alignment vertical="top" wrapText="1"/>
    </xf>
  </cellXfs>
  <cellStyles count="5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_DB-1-2" xfId="29" xr:uid="{00000000-0005-0000-0000-00001C000000}"/>
    <cellStyle name="Currency" xfId="30" builtinId="4"/>
    <cellStyle name="Explanatory Text" xfId="31" builtinId="53" customBuiltin="1"/>
    <cellStyle name="Good" xfId="32" builtinId="26" customBuiltin="1"/>
    <cellStyle name="Heading 1" xfId="33" builtinId="16" customBuiltin="1"/>
    <cellStyle name="Heading 2" xfId="34" builtinId="17" customBuiltin="1"/>
    <cellStyle name="Heading 3" xfId="35" builtinId="18" customBuiltin="1"/>
    <cellStyle name="Heading 4" xfId="36" builtinId="19" customBuiltin="1"/>
    <cellStyle name="Input" xfId="37" builtinId="20" customBuiltin="1"/>
    <cellStyle name="Linked Cell" xfId="38" builtinId="24" customBuiltin="1"/>
    <cellStyle name="Neutral" xfId="39" builtinId="28" customBuiltin="1"/>
    <cellStyle name="Normal" xfId="0" builtinId="0"/>
    <cellStyle name="Normal 2" xfId="52" xr:uid="{00000000-0005-0000-0000-000028000000}"/>
    <cellStyle name="Normal 3" xfId="51" xr:uid="{00000000-0005-0000-0000-000029000000}"/>
    <cellStyle name="Normal_DB-3-14" xfId="40" xr:uid="{00000000-0005-0000-0000-00002A000000}"/>
    <cellStyle name="Normal_Mike Sources and Uses 2 - Budget  Audit Committee - Changes 4-4-07" xfId="41" xr:uid="{00000000-0005-0000-0000-00002B000000}"/>
    <cellStyle name="Normal_Sheet1_SRA3 Background - Costs to Implement Guaranteed Tuition" xfId="42" xr:uid="{00000000-0005-0000-0000-00002C000000}"/>
    <cellStyle name="Normal_W - Background Forms - Budget and Audit Committee - Dec 06" xfId="43" xr:uid="{00000000-0005-0000-0000-00002D000000}"/>
    <cellStyle name="Normal_W - May 5 2007 - Worksheet Changes for Budget &amp; Audit Committee" xfId="44" xr:uid="{00000000-0005-0000-0000-00002E000000}"/>
    <cellStyle name="Note" xfId="45" builtinId="10" customBuiltin="1"/>
    <cellStyle name="Output" xfId="46" builtinId="21" customBuiltin="1"/>
    <cellStyle name="Percent" xfId="47" builtinId="5"/>
    <cellStyle name="Title" xfId="48" builtinId="15" customBuiltin="1"/>
    <cellStyle name="Total" xfId="49" builtinId="25" customBuiltin="1"/>
    <cellStyle name="Warning Text" xfId="50" builtinId="11" customBuiltin="1"/>
  </cellStyles>
  <dxfs count="0"/>
  <tableStyles count="0" defaultTableStyle="TableStyleMedium2" defaultPivotStyle="PivotStyleLight16"/>
  <colors>
    <mruColors>
      <color rgb="FF66FFFF"/>
      <color rgb="FFAFFEA2"/>
      <color rgb="FF0000FF"/>
      <color rgb="FF5412FA"/>
      <color rgb="FFFFCC00"/>
      <color rgb="FFFF9900"/>
      <color rgb="FFFF9933"/>
      <color rgb="FFFFFF99"/>
      <color rgb="FFE3E583"/>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2.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3.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 Id="rId20" Type="http://schemas.openxmlformats.org/officeDocument/2006/relationships/worksheet" Target="worksheets/sheet20.xml"/><Relationship Id="rId41"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twoCellAnchor>
    <xdr:from>
      <xdr:col>0</xdr:col>
      <xdr:colOff>1323975</xdr:colOff>
      <xdr:row>85</xdr:row>
      <xdr:rowOff>0</xdr:rowOff>
    </xdr:from>
    <xdr:to>
      <xdr:col>0</xdr:col>
      <xdr:colOff>3733800</xdr:colOff>
      <xdr:row>85</xdr:row>
      <xdr:rowOff>0</xdr:rowOff>
    </xdr:to>
    <xdr:sp macro="" textlink="">
      <xdr:nvSpPr>
        <xdr:cNvPr id="54273" name="Line 1">
          <a:extLst>
            <a:ext uri="{FF2B5EF4-FFF2-40B4-BE49-F238E27FC236}">
              <a16:creationId xmlns:a16="http://schemas.microsoft.com/office/drawing/2014/main" id="{00000000-0008-0000-0100-000001D40000}"/>
            </a:ext>
          </a:extLst>
        </xdr:cNvPr>
        <xdr:cNvSpPr>
          <a:spLocks noChangeShapeType="1"/>
        </xdr:cNvSpPr>
      </xdr:nvSpPr>
      <xdr:spPr bwMode="auto">
        <a:xfrm>
          <a:off x="1323975" y="40290750"/>
          <a:ext cx="2409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1704975</xdr:colOff>
      <xdr:row>85</xdr:row>
      <xdr:rowOff>0</xdr:rowOff>
    </xdr:from>
    <xdr:to>
      <xdr:col>0</xdr:col>
      <xdr:colOff>3867150</xdr:colOff>
      <xdr:row>85</xdr:row>
      <xdr:rowOff>0</xdr:rowOff>
    </xdr:to>
    <xdr:sp macro="" textlink="">
      <xdr:nvSpPr>
        <xdr:cNvPr id="54274" name="Line 2">
          <a:extLst>
            <a:ext uri="{FF2B5EF4-FFF2-40B4-BE49-F238E27FC236}">
              <a16:creationId xmlns:a16="http://schemas.microsoft.com/office/drawing/2014/main" id="{00000000-0008-0000-0100-000002D40000}"/>
            </a:ext>
          </a:extLst>
        </xdr:cNvPr>
        <xdr:cNvSpPr>
          <a:spLocks noChangeShapeType="1"/>
        </xdr:cNvSpPr>
      </xdr:nvSpPr>
      <xdr:spPr bwMode="auto">
        <a:xfrm flipH="1">
          <a:off x="1704975" y="40290750"/>
          <a:ext cx="21621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838200</xdr:colOff>
      <xdr:row>85</xdr:row>
      <xdr:rowOff>0</xdr:rowOff>
    </xdr:from>
    <xdr:to>
      <xdr:col>0</xdr:col>
      <xdr:colOff>4124325</xdr:colOff>
      <xdr:row>85</xdr:row>
      <xdr:rowOff>0</xdr:rowOff>
    </xdr:to>
    <xdr:sp macro="" textlink="">
      <xdr:nvSpPr>
        <xdr:cNvPr id="54275" name="Line 3">
          <a:extLst>
            <a:ext uri="{FF2B5EF4-FFF2-40B4-BE49-F238E27FC236}">
              <a16:creationId xmlns:a16="http://schemas.microsoft.com/office/drawing/2014/main" id="{00000000-0008-0000-0100-000003D40000}"/>
            </a:ext>
          </a:extLst>
        </xdr:cNvPr>
        <xdr:cNvSpPr>
          <a:spLocks noChangeShapeType="1"/>
        </xdr:cNvSpPr>
      </xdr:nvSpPr>
      <xdr:spPr bwMode="auto">
        <a:xfrm>
          <a:off x="838200" y="40290750"/>
          <a:ext cx="32861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1466850</xdr:colOff>
      <xdr:row>85</xdr:row>
      <xdr:rowOff>0</xdr:rowOff>
    </xdr:from>
    <xdr:to>
      <xdr:col>0</xdr:col>
      <xdr:colOff>4191000</xdr:colOff>
      <xdr:row>85</xdr:row>
      <xdr:rowOff>0</xdr:rowOff>
    </xdr:to>
    <xdr:sp macro="" textlink="">
      <xdr:nvSpPr>
        <xdr:cNvPr id="54276" name="Line 4">
          <a:extLst>
            <a:ext uri="{FF2B5EF4-FFF2-40B4-BE49-F238E27FC236}">
              <a16:creationId xmlns:a16="http://schemas.microsoft.com/office/drawing/2014/main" id="{00000000-0008-0000-0100-000004D40000}"/>
            </a:ext>
          </a:extLst>
        </xdr:cNvPr>
        <xdr:cNvSpPr>
          <a:spLocks noChangeShapeType="1"/>
        </xdr:cNvSpPr>
      </xdr:nvSpPr>
      <xdr:spPr bwMode="auto">
        <a:xfrm flipH="1">
          <a:off x="1466850" y="40290750"/>
          <a:ext cx="27241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1323975</xdr:colOff>
      <xdr:row>85</xdr:row>
      <xdr:rowOff>0</xdr:rowOff>
    </xdr:from>
    <xdr:to>
      <xdr:col>0</xdr:col>
      <xdr:colOff>3733800</xdr:colOff>
      <xdr:row>85</xdr:row>
      <xdr:rowOff>0</xdr:rowOff>
    </xdr:to>
    <xdr:sp macro="" textlink="">
      <xdr:nvSpPr>
        <xdr:cNvPr id="54278" name="Line 6">
          <a:extLst>
            <a:ext uri="{FF2B5EF4-FFF2-40B4-BE49-F238E27FC236}">
              <a16:creationId xmlns:a16="http://schemas.microsoft.com/office/drawing/2014/main" id="{00000000-0008-0000-0100-000006D40000}"/>
            </a:ext>
          </a:extLst>
        </xdr:cNvPr>
        <xdr:cNvSpPr>
          <a:spLocks noChangeShapeType="1"/>
        </xdr:cNvSpPr>
      </xdr:nvSpPr>
      <xdr:spPr bwMode="auto">
        <a:xfrm>
          <a:off x="1323975" y="40290750"/>
          <a:ext cx="2409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1704975</xdr:colOff>
      <xdr:row>85</xdr:row>
      <xdr:rowOff>0</xdr:rowOff>
    </xdr:from>
    <xdr:to>
      <xdr:col>0</xdr:col>
      <xdr:colOff>3867150</xdr:colOff>
      <xdr:row>85</xdr:row>
      <xdr:rowOff>0</xdr:rowOff>
    </xdr:to>
    <xdr:sp macro="" textlink="">
      <xdr:nvSpPr>
        <xdr:cNvPr id="54279" name="Line 7">
          <a:extLst>
            <a:ext uri="{FF2B5EF4-FFF2-40B4-BE49-F238E27FC236}">
              <a16:creationId xmlns:a16="http://schemas.microsoft.com/office/drawing/2014/main" id="{00000000-0008-0000-0100-000007D40000}"/>
            </a:ext>
          </a:extLst>
        </xdr:cNvPr>
        <xdr:cNvSpPr>
          <a:spLocks noChangeShapeType="1"/>
        </xdr:cNvSpPr>
      </xdr:nvSpPr>
      <xdr:spPr bwMode="auto">
        <a:xfrm flipH="1">
          <a:off x="1704975" y="40290750"/>
          <a:ext cx="21621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838200</xdr:colOff>
      <xdr:row>85</xdr:row>
      <xdr:rowOff>0</xdr:rowOff>
    </xdr:from>
    <xdr:to>
      <xdr:col>0</xdr:col>
      <xdr:colOff>4124325</xdr:colOff>
      <xdr:row>85</xdr:row>
      <xdr:rowOff>0</xdr:rowOff>
    </xdr:to>
    <xdr:sp macro="" textlink="">
      <xdr:nvSpPr>
        <xdr:cNvPr id="54280" name="Line 8">
          <a:extLst>
            <a:ext uri="{FF2B5EF4-FFF2-40B4-BE49-F238E27FC236}">
              <a16:creationId xmlns:a16="http://schemas.microsoft.com/office/drawing/2014/main" id="{00000000-0008-0000-0100-000008D40000}"/>
            </a:ext>
          </a:extLst>
        </xdr:cNvPr>
        <xdr:cNvSpPr>
          <a:spLocks noChangeShapeType="1"/>
        </xdr:cNvSpPr>
      </xdr:nvSpPr>
      <xdr:spPr bwMode="auto">
        <a:xfrm>
          <a:off x="838200" y="40290750"/>
          <a:ext cx="32861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1466850</xdr:colOff>
      <xdr:row>85</xdr:row>
      <xdr:rowOff>0</xdr:rowOff>
    </xdr:from>
    <xdr:to>
      <xdr:col>0</xdr:col>
      <xdr:colOff>4191000</xdr:colOff>
      <xdr:row>85</xdr:row>
      <xdr:rowOff>0</xdr:rowOff>
    </xdr:to>
    <xdr:sp macro="" textlink="">
      <xdr:nvSpPr>
        <xdr:cNvPr id="54281" name="Line 9">
          <a:extLst>
            <a:ext uri="{FF2B5EF4-FFF2-40B4-BE49-F238E27FC236}">
              <a16:creationId xmlns:a16="http://schemas.microsoft.com/office/drawing/2014/main" id="{00000000-0008-0000-0100-000009D40000}"/>
            </a:ext>
          </a:extLst>
        </xdr:cNvPr>
        <xdr:cNvSpPr>
          <a:spLocks noChangeShapeType="1"/>
        </xdr:cNvSpPr>
      </xdr:nvSpPr>
      <xdr:spPr bwMode="auto">
        <a:xfrm flipH="1">
          <a:off x="1466850" y="40290750"/>
          <a:ext cx="27241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485775</xdr:colOff>
      <xdr:row>7</xdr:row>
      <xdr:rowOff>28575</xdr:rowOff>
    </xdr:from>
    <xdr:to>
      <xdr:col>11</xdr:col>
      <xdr:colOff>485775</xdr:colOff>
      <xdr:row>9</xdr:row>
      <xdr:rowOff>38100</xdr:rowOff>
    </xdr:to>
    <xdr:sp macro="" textlink="">
      <xdr:nvSpPr>
        <xdr:cNvPr id="41985" name="Line 1">
          <a:extLst>
            <a:ext uri="{FF2B5EF4-FFF2-40B4-BE49-F238E27FC236}">
              <a16:creationId xmlns:a16="http://schemas.microsoft.com/office/drawing/2014/main" id="{00000000-0008-0000-1900-000001A40000}"/>
            </a:ext>
          </a:extLst>
        </xdr:cNvPr>
        <xdr:cNvSpPr>
          <a:spLocks noChangeShapeType="1"/>
        </xdr:cNvSpPr>
      </xdr:nvSpPr>
      <xdr:spPr bwMode="auto">
        <a:xfrm>
          <a:off x="9258300" y="1123950"/>
          <a:ext cx="0" cy="333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104775</xdr:colOff>
      <xdr:row>6</xdr:row>
      <xdr:rowOff>152400</xdr:rowOff>
    </xdr:from>
    <xdr:to>
      <xdr:col>11</xdr:col>
      <xdr:colOff>161925</xdr:colOff>
      <xdr:row>21</xdr:row>
      <xdr:rowOff>123825</xdr:rowOff>
    </xdr:to>
    <xdr:sp macro="" textlink="">
      <xdr:nvSpPr>
        <xdr:cNvPr id="41986" name="AutoShape 2">
          <a:extLst>
            <a:ext uri="{FF2B5EF4-FFF2-40B4-BE49-F238E27FC236}">
              <a16:creationId xmlns:a16="http://schemas.microsoft.com/office/drawing/2014/main" id="{00000000-0008-0000-1900-000002A40000}"/>
            </a:ext>
          </a:extLst>
        </xdr:cNvPr>
        <xdr:cNvSpPr>
          <a:spLocks/>
        </xdr:cNvSpPr>
      </xdr:nvSpPr>
      <xdr:spPr bwMode="auto">
        <a:xfrm>
          <a:off x="8239125" y="1085850"/>
          <a:ext cx="695325" cy="2400300"/>
        </a:xfrm>
        <a:prstGeom prst="leftBrace">
          <a:avLst>
            <a:gd name="adj1" fmla="val 287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152400</xdr:colOff>
      <xdr:row>62</xdr:row>
      <xdr:rowOff>104775</xdr:rowOff>
    </xdr:from>
    <xdr:to>
      <xdr:col>11</xdr:col>
      <xdr:colOff>95250</xdr:colOff>
      <xdr:row>70</xdr:row>
      <xdr:rowOff>152400</xdr:rowOff>
    </xdr:to>
    <xdr:sp macro="" textlink="">
      <xdr:nvSpPr>
        <xdr:cNvPr id="41989" name="AutoShape 5">
          <a:extLst>
            <a:ext uri="{FF2B5EF4-FFF2-40B4-BE49-F238E27FC236}">
              <a16:creationId xmlns:a16="http://schemas.microsoft.com/office/drawing/2014/main" id="{00000000-0008-0000-1900-000005A40000}"/>
            </a:ext>
          </a:extLst>
        </xdr:cNvPr>
        <xdr:cNvSpPr>
          <a:spLocks/>
        </xdr:cNvSpPr>
      </xdr:nvSpPr>
      <xdr:spPr bwMode="auto">
        <a:xfrm>
          <a:off x="8286750" y="9534525"/>
          <a:ext cx="581025" cy="1362075"/>
        </a:xfrm>
        <a:prstGeom prst="leftBrace">
          <a:avLst>
            <a:gd name="adj1" fmla="val 1953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546100</xdr:colOff>
      <xdr:row>25</xdr:row>
      <xdr:rowOff>63500</xdr:rowOff>
    </xdr:from>
    <xdr:to>
      <xdr:col>14</xdr:col>
      <xdr:colOff>406400</xdr:colOff>
      <xdr:row>29</xdr:row>
      <xdr:rowOff>76200</xdr:rowOff>
    </xdr:to>
    <xdr:sp macro="" textlink="">
      <xdr:nvSpPr>
        <xdr:cNvPr id="2" name="TextBox 1">
          <a:extLst>
            <a:ext uri="{FF2B5EF4-FFF2-40B4-BE49-F238E27FC236}">
              <a16:creationId xmlns:a16="http://schemas.microsoft.com/office/drawing/2014/main" id="{00000000-0008-0000-1900-000002000000}"/>
            </a:ext>
          </a:extLst>
        </xdr:cNvPr>
        <xdr:cNvSpPr txBox="1"/>
      </xdr:nvSpPr>
      <xdr:spPr>
        <a:xfrm>
          <a:off x="9321800" y="3924300"/>
          <a:ext cx="2463800" cy="850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May 13,</a:t>
          </a:r>
          <a:r>
            <a:rPr lang="en-US" sz="1100" baseline="0"/>
            <a:t> 2012:  Add Unfilled Positions to each employee classification.</a:t>
          </a:r>
          <a:endParaRPr lang="en-US" sz="1100"/>
        </a:p>
      </xdr:txBody>
    </xdr:sp>
    <xdr:clientData/>
  </xdr:twoCellAnchor>
  <xdr:twoCellAnchor>
    <xdr:from>
      <xdr:col>1</xdr:col>
      <xdr:colOff>101600</xdr:colOff>
      <xdr:row>0</xdr:row>
      <xdr:rowOff>63500</xdr:rowOff>
    </xdr:from>
    <xdr:to>
      <xdr:col>8</xdr:col>
      <xdr:colOff>685800</xdr:colOff>
      <xdr:row>60</xdr:row>
      <xdr:rowOff>114300</xdr:rowOff>
    </xdr:to>
    <xdr:cxnSp macro="">
      <xdr:nvCxnSpPr>
        <xdr:cNvPr id="4" name="Straight Connector 3">
          <a:extLst>
            <a:ext uri="{FF2B5EF4-FFF2-40B4-BE49-F238E27FC236}">
              <a16:creationId xmlns:a16="http://schemas.microsoft.com/office/drawing/2014/main" id="{00000000-0008-0000-1900-000004000000}"/>
            </a:ext>
          </a:extLst>
        </xdr:cNvPr>
        <xdr:cNvCxnSpPr/>
      </xdr:nvCxnSpPr>
      <xdr:spPr bwMode="auto">
        <a:xfrm>
          <a:off x="203200" y="63500"/>
          <a:ext cx="7734300" cy="939800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127000</xdr:colOff>
      <xdr:row>0</xdr:row>
      <xdr:rowOff>63500</xdr:rowOff>
    </xdr:from>
    <xdr:to>
      <xdr:col>9</xdr:col>
      <xdr:colOff>12700</xdr:colOff>
      <xdr:row>60</xdr:row>
      <xdr:rowOff>50800</xdr:rowOff>
    </xdr:to>
    <xdr:cxnSp macro="">
      <xdr:nvCxnSpPr>
        <xdr:cNvPr id="6" name="Straight Connector 5">
          <a:extLst>
            <a:ext uri="{FF2B5EF4-FFF2-40B4-BE49-F238E27FC236}">
              <a16:creationId xmlns:a16="http://schemas.microsoft.com/office/drawing/2014/main" id="{00000000-0008-0000-1900-000006000000}"/>
            </a:ext>
          </a:extLst>
        </xdr:cNvPr>
        <xdr:cNvCxnSpPr/>
      </xdr:nvCxnSpPr>
      <xdr:spPr bwMode="auto">
        <a:xfrm flipV="1">
          <a:off x="228600" y="63500"/>
          <a:ext cx="7797800" cy="933450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1.xml><?xml version="1.0" encoding="utf-8"?>
<xdr:wsDr xmlns:xdr="http://schemas.openxmlformats.org/drawingml/2006/spreadsheetDrawing" xmlns:a="http://schemas.openxmlformats.org/drawingml/2006/main">
  <xdr:twoCellAnchor>
    <xdr:from>
      <xdr:col>12</xdr:col>
      <xdr:colOff>104775</xdr:colOff>
      <xdr:row>6</xdr:row>
      <xdr:rowOff>152400</xdr:rowOff>
    </xdr:from>
    <xdr:to>
      <xdr:col>13</xdr:col>
      <xdr:colOff>161925</xdr:colOff>
      <xdr:row>21</xdr:row>
      <xdr:rowOff>123825</xdr:rowOff>
    </xdr:to>
    <xdr:sp macro="" textlink="">
      <xdr:nvSpPr>
        <xdr:cNvPr id="46082" name="AutoShape 2">
          <a:extLst>
            <a:ext uri="{FF2B5EF4-FFF2-40B4-BE49-F238E27FC236}">
              <a16:creationId xmlns:a16="http://schemas.microsoft.com/office/drawing/2014/main" id="{00000000-0008-0000-1A00-000002B40000}"/>
            </a:ext>
          </a:extLst>
        </xdr:cNvPr>
        <xdr:cNvSpPr>
          <a:spLocks/>
        </xdr:cNvSpPr>
      </xdr:nvSpPr>
      <xdr:spPr bwMode="auto">
        <a:xfrm>
          <a:off x="7086600" y="1085850"/>
          <a:ext cx="419100" cy="2400300"/>
        </a:xfrm>
        <a:prstGeom prst="leftBrace">
          <a:avLst>
            <a:gd name="adj1" fmla="val 4772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12</xdr:col>
      <xdr:colOff>152400</xdr:colOff>
      <xdr:row>62</xdr:row>
      <xdr:rowOff>104775</xdr:rowOff>
    </xdr:from>
    <xdr:to>
      <xdr:col>13</xdr:col>
      <xdr:colOff>95250</xdr:colOff>
      <xdr:row>70</xdr:row>
      <xdr:rowOff>152400</xdr:rowOff>
    </xdr:to>
    <xdr:sp macro="" textlink="">
      <xdr:nvSpPr>
        <xdr:cNvPr id="46084" name="AutoShape 4">
          <a:extLst>
            <a:ext uri="{FF2B5EF4-FFF2-40B4-BE49-F238E27FC236}">
              <a16:creationId xmlns:a16="http://schemas.microsoft.com/office/drawing/2014/main" id="{00000000-0008-0000-1A00-000004B40000}"/>
            </a:ext>
          </a:extLst>
        </xdr:cNvPr>
        <xdr:cNvSpPr>
          <a:spLocks/>
        </xdr:cNvSpPr>
      </xdr:nvSpPr>
      <xdr:spPr bwMode="auto">
        <a:xfrm>
          <a:off x="7134225" y="9534525"/>
          <a:ext cx="304800" cy="1362075"/>
        </a:xfrm>
        <a:prstGeom prst="leftBrace">
          <a:avLst>
            <a:gd name="adj1" fmla="val 3724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13</xdr:col>
      <xdr:colOff>752475</xdr:colOff>
      <xdr:row>18</xdr:row>
      <xdr:rowOff>38100</xdr:rowOff>
    </xdr:from>
    <xdr:to>
      <xdr:col>19</xdr:col>
      <xdr:colOff>419100</xdr:colOff>
      <xdr:row>41</xdr:row>
      <xdr:rowOff>9525</xdr:rowOff>
    </xdr:to>
    <xdr:sp macro="" textlink="">
      <xdr:nvSpPr>
        <xdr:cNvPr id="46085" name="Text Box 5">
          <a:extLst>
            <a:ext uri="{FF2B5EF4-FFF2-40B4-BE49-F238E27FC236}">
              <a16:creationId xmlns:a16="http://schemas.microsoft.com/office/drawing/2014/main" id="{00000000-0008-0000-1A00-000005B40000}"/>
            </a:ext>
          </a:extLst>
        </xdr:cNvPr>
        <xdr:cNvSpPr txBox="1">
          <a:spLocks noChangeArrowheads="1"/>
        </xdr:cNvSpPr>
      </xdr:nvSpPr>
      <xdr:spPr bwMode="auto">
        <a:xfrm>
          <a:off x="8096250" y="2914650"/>
          <a:ext cx="4057650" cy="35814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FF0000"/>
              </a:solidFill>
              <a:latin typeface="Times New Roman"/>
              <a:cs typeface="Times New Roman"/>
            </a:rPr>
            <a:t>Difference Between Sch VII and Sch VIII:</a:t>
          </a:r>
        </a:p>
        <a:p>
          <a:pPr algn="l" rtl="0">
            <a:defRPr sz="1000"/>
          </a:pPr>
          <a:endParaRPr lang="en-US" sz="1000" b="1" i="0" u="none" strike="noStrike" baseline="0">
            <a:solidFill>
              <a:srgbClr val="FF0000"/>
            </a:solidFill>
            <a:latin typeface="Times New Roman"/>
            <a:cs typeface="Times New Roman"/>
          </a:endParaRPr>
        </a:p>
        <a:p>
          <a:pPr algn="l" rtl="0">
            <a:defRPr sz="1000"/>
          </a:pPr>
          <a:r>
            <a:rPr lang="en-US" sz="1000" b="1" i="0" u="none" strike="noStrike" baseline="0">
              <a:solidFill>
                <a:srgbClr val="FF0000"/>
              </a:solidFill>
              <a:latin typeface="Times New Roman"/>
              <a:cs typeface="Times New Roman"/>
            </a:rPr>
            <a:t>Schedule VII reports the differences between FY2010 and FY2011 operating budgets by object.  In the personnel section we break personnel costs into various categories.  In Sch VII, report the amounts budgeted for </a:t>
          </a:r>
          <a:r>
            <a:rPr lang="en-US" sz="1000" b="1" i="1" u="sng" strike="noStrike" baseline="0">
              <a:solidFill>
                <a:srgbClr val="FF0000"/>
              </a:solidFill>
              <a:latin typeface="Times New Roman"/>
              <a:cs typeface="Times New Roman"/>
            </a:rPr>
            <a:t>all </a:t>
          </a:r>
          <a:r>
            <a:rPr lang="en-US" sz="1000" b="1" i="0" u="none" strike="noStrike" baseline="0">
              <a:solidFill>
                <a:srgbClr val="FF0000"/>
              </a:solidFill>
              <a:latin typeface="Times New Roman"/>
              <a:cs typeface="Times New Roman"/>
            </a:rPr>
            <a:t>full-time employees in rows 28, 37 and 45.  Sch VIII will ask you to break down all full-time salaries into the amount of salary changes for continuing employees and the amounts budgeted for changes in full-time positions.  The amounts reported on Sch VII and VIII should be the same amount.  Salary changes due to </a:t>
          </a:r>
        </a:p>
        <a:p>
          <a:pPr algn="l" rtl="0">
            <a:defRPr sz="1000"/>
          </a:pPr>
          <a:endParaRPr lang="en-US" sz="1000" b="1" i="0" u="none" strike="noStrike" baseline="0">
            <a:solidFill>
              <a:srgbClr val="FF0000"/>
            </a:solidFill>
            <a:latin typeface="Times New Roman"/>
            <a:cs typeface="Times New Roman"/>
          </a:endParaRPr>
        </a:p>
        <a:p>
          <a:pPr algn="l" rtl="0">
            <a:defRPr sz="1000"/>
          </a:pPr>
          <a:r>
            <a:rPr lang="en-US" sz="1000" b="1" i="0" u="none" strike="noStrike" baseline="0">
              <a:solidFill>
                <a:srgbClr val="FF0000"/>
              </a:solidFill>
              <a:latin typeface="Times New Roman"/>
              <a:cs typeface="Times New Roman"/>
            </a:rPr>
            <a:t>Schedule VIII is linked to Schedule VII except in rows 28, 29, 38, 39, 47 and 48.  In the personnel section, Sch VII asks you to report the budgeted salary differences for all Full Time employees, both continuing employees and changes in full-time employees (couild be a net increase or decrease in full-time positions).  What we are trying to determine is how much of an increase or decrease in salaries was provided to continuing employees and the increase or decrease in full-time positions.</a:t>
          </a:r>
        </a:p>
        <a:p>
          <a:pPr algn="l" rtl="0">
            <a:defRPr sz="1000"/>
          </a:pPr>
          <a:endParaRPr lang="en-US" sz="1000" b="1" i="0" u="none" strike="noStrike" baseline="0">
            <a:solidFill>
              <a:srgbClr val="FF0000"/>
            </a:solidFill>
            <a:latin typeface="Times New Roman"/>
            <a:cs typeface="Times New Roman"/>
          </a:endParaRPr>
        </a:p>
        <a:p>
          <a:pPr algn="l" rtl="0">
            <a:defRPr sz="1000"/>
          </a:pPr>
          <a:r>
            <a:rPr lang="en-US" sz="1000" b="1" i="0" u="none" strike="noStrike" baseline="0">
              <a:solidFill>
                <a:srgbClr val="FF0000"/>
              </a:solidFill>
              <a:latin typeface="Times New Roman"/>
              <a:cs typeface="Times New Roman"/>
            </a:rPr>
            <a:t>Sch VII reports total salary changes for all employees, which includes continuing and new staff.  The difference between the 2 years is made up of 1.  Salary incrases for continuing employees and new employees.  Schedule VIII reports this difference  by reporting salary increases of continuing employees and new employees.  That is the only difference.</a:t>
          </a:r>
          <a:endParaRPr lang="en-US"/>
        </a:p>
      </xdr:txBody>
    </xdr:sp>
    <xdr:clientData/>
  </xdr:twoCellAnchor>
  <xdr:twoCellAnchor>
    <xdr:from>
      <xdr:col>10</xdr:col>
      <xdr:colOff>76200</xdr:colOff>
      <xdr:row>27</xdr:row>
      <xdr:rowOff>9525</xdr:rowOff>
    </xdr:from>
    <xdr:to>
      <xdr:col>10</xdr:col>
      <xdr:colOff>152400</xdr:colOff>
      <xdr:row>28</xdr:row>
      <xdr:rowOff>152400</xdr:rowOff>
    </xdr:to>
    <xdr:sp macro="" textlink="">
      <xdr:nvSpPr>
        <xdr:cNvPr id="46094" name="AutoShape 14">
          <a:extLst>
            <a:ext uri="{FF2B5EF4-FFF2-40B4-BE49-F238E27FC236}">
              <a16:creationId xmlns:a16="http://schemas.microsoft.com/office/drawing/2014/main" id="{00000000-0008-0000-1A00-00000EB40000}"/>
            </a:ext>
          </a:extLst>
        </xdr:cNvPr>
        <xdr:cNvSpPr>
          <a:spLocks/>
        </xdr:cNvSpPr>
      </xdr:nvSpPr>
      <xdr:spPr bwMode="auto">
        <a:xfrm>
          <a:off x="5724525" y="4314825"/>
          <a:ext cx="76200" cy="304800"/>
        </a:xfrm>
        <a:prstGeom prst="rightBrace">
          <a:avLst>
            <a:gd name="adj1" fmla="val 33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76200</xdr:colOff>
      <xdr:row>37</xdr:row>
      <xdr:rowOff>9525</xdr:rowOff>
    </xdr:from>
    <xdr:to>
      <xdr:col>10</xdr:col>
      <xdr:colOff>152400</xdr:colOff>
      <xdr:row>38</xdr:row>
      <xdr:rowOff>152400</xdr:rowOff>
    </xdr:to>
    <xdr:sp macro="" textlink="">
      <xdr:nvSpPr>
        <xdr:cNvPr id="46097" name="AutoShape 17">
          <a:extLst>
            <a:ext uri="{FF2B5EF4-FFF2-40B4-BE49-F238E27FC236}">
              <a16:creationId xmlns:a16="http://schemas.microsoft.com/office/drawing/2014/main" id="{00000000-0008-0000-1A00-000011B40000}"/>
            </a:ext>
          </a:extLst>
        </xdr:cNvPr>
        <xdr:cNvSpPr>
          <a:spLocks/>
        </xdr:cNvSpPr>
      </xdr:nvSpPr>
      <xdr:spPr bwMode="auto">
        <a:xfrm>
          <a:off x="5724525" y="5848350"/>
          <a:ext cx="76200" cy="304800"/>
        </a:xfrm>
        <a:prstGeom prst="rightBrace">
          <a:avLst>
            <a:gd name="adj1" fmla="val 33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76200</xdr:colOff>
      <xdr:row>46</xdr:row>
      <xdr:rowOff>9525</xdr:rowOff>
    </xdr:from>
    <xdr:to>
      <xdr:col>10</xdr:col>
      <xdr:colOff>152400</xdr:colOff>
      <xdr:row>47</xdr:row>
      <xdr:rowOff>152400</xdr:rowOff>
    </xdr:to>
    <xdr:sp macro="" textlink="">
      <xdr:nvSpPr>
        <xdr:cNvPr id="46098" name="AutoShape 18">
          <a:extLst>
            <a:ext uri="{FF2B5EF4-FFF2-40B4-BE49-F238E27FC236}">
              <a16:creationId xmlns:a16="http://schemas.microsoft.com/office/drawing/2014/main" id="{00000000-0008-0000-1A00-000012B40000}"/>
            </a:ext>
          </a:extLst>
        </xdr:cNvPr>
        <xdr:cNvSpPr>
          <a:spLocks/>
        </xdr:cNvSpPr>
      </xdr:nvSpPr>
      <xdr:spPr bwMode="auto">
        <a:xfrm>
          <a:off x="5724525" y="7219950"/>
          <a:ext cx="76200" cy="304800"/>
        </a:xfrm>
        <a:prstGeom prst="rightBrace">
          <a:avLst>
            <a:gd name="adj1" fmla="val 33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733425</xdr:colOff>
      <xdr:row>10</xdr:row>
      <xdr:rowOff>66675</xdr:rowOff>
    </xdr:from>
    <xdr:to>
      <xdr:col>2</xdr:col>
      <xdr:colOff>3819525</xdr:colOff>
      <xdr:row>17</xdr:row>
      <xdr:rowOff>9525</xdr:rowOff>
    </xdr:to>
    <xdr:sp macro="" textlink="">
      <xdr:nvSpPr>
        <xdr:cNvPr id="46115" name="Text Box 35">
          <a:extLst>
            <a:ext uri="{FF2B5EF4-FFF2-40B4-BE49-F238E27FC236}">
              <a16:creationId xmlns:a16="http://schemas.microsoft.com/office/drawing/2014/main" id="{00000000-0008-0000-1A00-000023B40000}"/>
            </a:ext>
          </a:extLst>
        </xdr:cNvPr>
        <xdr:cNvSpPr txBox="1">
          <a:spLocks noChangeArrowheads="1"/>
        </xdr:cNvSpPr>
      </xdr:nvSpPr>
      <xdr:spPr bwMode="auto">
        <a:xfrm>
          <a:off x="1038225" y="1647825"/>
          <a:ext cx="3086100" cy="10763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0" bIns="0" anchor="t" upright="1"/>
        <a:lstStyle/>
        <a:p>
          <a:pPr algn="l" rtl="0">
            <a:defRPr sz="1000"/>
          </a:pPr>
          <a:r>
            <a:rPr lang="en-US" sz="2200" b="1" i="0" u="none" strike="noStrike" baseline="0">
              <a:solidFill>
                <a:srgbClr val="FF0000"/>
              </a:solidFill>
              <a:latin typeface="Times New Roman"/>
              <a:cs typeface="Times New Roman"/>
            </a:rPr>
            <a:t>Do Not Use In FY2011</a:t>
          </a:r>
          <a:endParaRPr lang="en-US"/>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11</xdr:col>
      <xdr:colOff>485775</xdr:colOff>
      <xdr:row>5</xdr:row>
      <xdr:rowOff>28575</xdr:rowOff>
    </xdr:from>
    <xdr:to>
      <xdr:col>11</xdr:col>
      <xdr:colOff>485775</xdr:colOff>
      <xdr:row>7</xdr:row>
      <xdr:rowOff>38100</xdr:rowOff>
    </xdr:to>
    <xdr:sp macro="" textlink="">
      <xdr:nvSpPr>
        <xdr:cNvPr id="29725" name="Line 29">
          <a:extLst>
            <a:ext uri="{FF2B5EF4-FFF2-40B4-BE49-F238E27FC236}">
              <a16:creationId xmlns:a16="http://schemas.microsoft.com/office/drawing/2014/main" id="{00000000-0008-0000-1B00-00001D740000}"/>
            </a:ext>
          </a:extLst>
        </xdr:cNvPr>
        <xdr:cNvSpPr>
          <a:spLocks noChangeShapeType="1"/>
        </xdr:cNvSpPr>
      </xdr:nvSpPr>
      <xdr:spPr bwMode="auto">
        <a:xfrm>
          <a:off x="8877300" y="1000125"/>
          <a:ext cx="0"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180975</xdr:colOff>
      <xdr:row>27</xdr:row>
      <xdr:rowOff>409575</xdr:rowOff>
    </xdr:from>
    <xdr:to>
      <xdr:col>9</xdr:col>
      <xdr:colOff>0</xdr:colOff>
      <xdr:row>32</xdr:row>
      <xdr:rowOff>152400</xdr:rowOff>
    </xdr:to>
    <xdr:sp macro="" textlink="">
      <xdr:nvSpPr>
        <xdr:cNvPr id="29741" name="Text Box 45">
          <a:extLst>
            <a:ext uri="{FF2B5EF4-FFF2-40B4-BE49-F238E27FC236}">
              <a16:creationId xmlns:a16="http://schemas.microsoft.com/office/drawing/2014/main" id="{00000000-0008-0000-1B00-00002D740000}"/>
            </a:ext>
          </a:extLst>
        </xdr:cNvPr>
        <xdr:cNvSpPr txBox="1">
          <a:spLocks noChangeArrowheads="1"/>
        </xdr:cNvSpPr>
      </xdr:nvSpPr>
      <xdr:spPr bwMode="auto">
        <a:xfrm>
          <a:off x="4352925" y="4876800"/>
          <a:ext cx="3533775" cy="8382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en-US" sz="1000" b="0" i="0" u="none" strike="noStrike" baseline="0">
              <a:solidFill>
                <a:srgbClr val="FF0000"/>
              </a:solidFill>
              <a:latin typeface="Times New Roman"/>
              <a:cs typeface="Times New Roman"/>
            </a:rPr>
            <a:t>OK to Hide or Delete this worksheet.  Use new Sch VIII (3) which reports only differences in full-time salaries.  Other cells are linked to Sch VII.</a:t>
          </a:r>
          <a:endParaRPr lang="en-US"/>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12</xdr:col>
      <xdr:colOff>485775</xdr:colOff>
      <xdr:row>5</xdr:row>
      <xdr:rowOff>28575</xdr:rowOff>
    </xdr:from>
    <xdr:to>
      <xdr:col>12</xdr:col>
      <xdr:colOff>485775</xdr:colOff>
      <xdr:row>7</xdr:row>
      <xdr:rowOff>38100</xdr:rowOff>
    </xdr:to>
    <xdr:sp macro="" textlink="">
      <xdr:nvSpPr>
        <xdr:cNvPr id="38913" name="Line 1">
          <a:extLst>
            <a:ext uri="{FF2B5EF4-FFF2-40B4-BE49-F238E27FC236}">
              <a16:creationId xmlns:a16="http://schemas.microsoft.com/office/drawing/2014/main" id="{00000000-0008-0000-1C00-000001980000}"/>
            </a:ext>
          </a:extLst>
        </xdr:cNvPr>
        <xdr:cNvSpPr>
          <a:spLocks noChangeShapeType="1"/>
        </xdr:cNvSpPr>
      </xdr:nvSpPr>
      <xdr:spPr bwMode="auto">
        <a:xfrm>
          <a:off x="9944100" y="1000125"/>
          <a:ext cx="0"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66675</xdr:colOff>
      <xdr:row>46</xdr:row>
      <xdr:rowOff>114300</xdr:rowOff>
    </xdr:from>
    <xdr:to>
      <xdr:col>13</xdr:col>
      <xdr:colOff>771525</xdr:colOff>
      <xdr:row>76</xdr:row>
      <xdr:rowOff>47625</xdr:rowOff>
    </xdr:to>
    <xdr:sp macro="" textlink="">
      <xdr:nvSpPr>
        <xdr:cNvPr id="38915" name="Text Box 3">
          <a:extLst>
            <a:ext uri="{FF2B5EF4-FFF2-40B4-BE49-F238E27FC236}">
              <a16:creationId xmlns:a16="http://schemas.microsoft.com/office/drawing/2014/main" id="{00000000-0008-0000-1C00-000003980000}"/>
            </a:ext>
          </a:extLst>
        </xdr:cNvPr>
        <xdr:cNvSpPr txBox="1">
          <a:spLocks noChangeArrowheads="1"/>
        </xdr:cNvSpPr>
      </xdr:nvSpPr>
      <xdr:spPr bwMode="auto">
        <a:xfrm>
          <a:off x="8077200" y="7639050"/>
          <a:ext cx="3181350" cy="45148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en-US" sz="1000" b="0" i="0" u="none" strike="noStrike" baseline="0">
              <a:solidFill>
                <a:srgbClr val="000000"/>
              </a:solidFill>
              <a:latin typeface="Times New Roman"/>
              <a:cs typeface="Times New Roman"/>
            </a:rPr>
            <a:t>New for FY2011:</a:t>
          </a:r>
        </a:p>
        <a:p>
          <a:pPr algn="l" rtl="0">
            <a:defRPr sz="1000"/>
          </a:pPr>
          <a:r>
            <a:rPr lang="en-US" sz="1000" b="0" i="0" u="none" strike="noStrike" baseline="0">
              <a:solidFill>
                <a:srgbClr val="000000"/>
              </a:solidFill>
              <a:latin typeface="Times New Roman"/>
              <a:cs typeface="Times New Roman"/>
            </a:rPr>
            <a:t>Added "President's Salary Increase".</a:t>
          </a:r>
        </a:p>
        <a:p>
          <a:pPr algn="l" rtl="0">
            <a:defRPr sz="1000"/>
          </a:pPr>
          <a:r>
            <a:rPr lang="en-US" sz="1000" b="0" i="0" u="none" strike="noStrike" baseline="0">
              <a:solidFill>
                <a:srgbClr val="000000"/>
              </a:solidFill>
              <a:latin typeface="Times New Roman"/>
              <a:cs typeface="Times New Roman"/>
            </a:rPr>
            <a:t>Added three new rows to reports salary changes made during the year for 1.  Faculty, 2. Professional Staff, and 3. Classified Staff.</a:t>
          </a:r>
        </a:p>
        <a:p>
          <a:pPr algn="l" rtl="0">
            <a:defRPr sz="1000"/>
          </a:pPr>
          <a:endParaRPr lang="en-US" sz="1000" b="0" i="0" u="none" strike="noStrike" baseline="0">
            <a:solidFill>
              <a:srgbClr val="000000"/>
            </a:solidFill>
            <a:latin typeface="Times New Roman"/>
            <a:cs typeface="Times New Roman"/>
          </a:endParaRPr>
        </a:p>
        <a:p>
          <a:pPr algn="l" rtl="0">
            <a:defRPr sz="1000"/>
          </a:pPr>
          <a:endParaRPr lang="en-US" sz="1000" b="0" i="0" u="none" strike="noStrike" baseline="0">
            <a:solidFill>
              <a:srgbClr val="000000"/>
            </a:solidFill>
            <a:latin typeface="Times New Roman"/>
            <a:cs typeface="Times New Roman"/>
          </a:endParaRPr>
        </a:p>
        <a:p>
          <a:pPr algn="l" rtl="0">
            <a:defRPr sz="1000"/>
          </a:pPr>
          <a:r>
            <a:rPr lang="en-US" sz="1000" b="0" i="0" u="none" strike="noStrike" baseline="0">
              <a:solidFill>
                <a:srgbClr val="000000"/>
              </a:solidFill>
              <a:latin typeface="Times New Roman"/>
              <a:cs typeface="Times New Roman"/>
            </a:rPr>
            <a:t>Reason for change:  Schedule VIII should report the amount of salary increases for continuing employees (Schedule I) and new full-time employees (Schedule II-b).  Past years reports were not prepared in  way that truly reflected salary increases in dollar amounts.  This worksheet links the FTE and salary from IIb and the FTE from Schedule I.  </a:t>
          </a:r>
        </a:p>
        <a:p>
          <a:pPr algn="l" rtl="0">
            <a:defRPr sz="1000"/>
          </a:pPr>
          <a:endParaRPr lang="en-US" sz="1000" b="0" i="0" u="none" strike="noStrike" baseline="0">
            <a:solidFill>
              <a:srgbClr val="000000"/>
            </a:solidFill>
            <a:latin typeface="Times New Roman"/>
            <a:cs typeface="Times New Roman"/>
          </a:endParaRPr>
        </a:p>
        <a:p>
          <a:pPr algn="l" rtl="0">
            <a:defRPr sz="1000"/>
          </a:pPr>
          <a:r>
            <a:rPr lang="en-US" sz="1000" b="0" i="0" u="none" strike="noStrike" baseline="0">
              <a:solidFill>
                <a:srgbClr val="000000"/>
              </a:solidFill>
              <a:latin typeface="Times New Roman"/>
              <a:cs typeface="Times New Roman"/>
            </a:rPr>
            <a:t>I</a:t>
          </a:r>
          <a:r>
            <a:rPr lang="en-US" sz="1000" b="0" i="0" u="none" strike="noStrike" baseline="0">
              <a:solidFill>
                <a:srgbClr val="FF0000"/>
              </a:solidFill>
              <a:latin typeface="Times New Roman"/>
              <a:cs typeface="Times New Roman"/>
            </a:rPr>
            <a:t>s it possible to eliminate this form and ask for the amount of salary increases on Schedule I?  Because Sch 2b reports changes in full-time positions, we should have the data to complete VIII without the institutions help.</a:t>
          </a:r>
        </a:p>
        <a:p>
          <a:pPr algn="l" rtl="0">
            <a:defRPr sz="1000"/>
          </a:pPr>
          <a:r>
            <a:rPr lang="en-US" sz="1000" b="0" i="0" u="none" strike="noStrike" baseline="0">
              <a:solidFill>
                <a:srgbClr val="FF0000"/>
              </a:solidFill>
              <a:latin typeface="Times New Roman"/>
              <a:cs typeface="Times New Roman"/>
            </a:rPr>
            <a:t>Example:</a:t>
          </a:r>
        </a:p>
        <a:p>
          <a:pPr algn="l" rtl="0">
            <a:defRPr sz="1000"/>
          </a:pPr>
          <a:r>
            <a:rPr lang="en-US" sz="1000" b="0" i="0" u="none" strike="noStrike" baseline="0">
              <a:solidFill>
                <a:srgbClr val="FF0000"/>
              </a:solidFill>
              <a:latin typeface="Times New Roman"/>
              <a:cs typeface="Times New Roman"/>
            </a:rPr>
            <a:t>Salary Incrases - Schedule I</a:t>
          </a:r>
        </a:p>
        <a:p>
          <a:pPr algn="l" rtl="0">
            <a:defRPr sz="1000"/>
          </a:pPr>
          <a:r>
            <a:rPr lang="en-US" sz="1000" b="0" i="0" u="none" strike="noStrike" baseline="0">
              <a:solidFill>
                <a:srgbClr val="FF0000"/>
              </a:solidFill>
              <a:latin typeface="Times New Roman"/>
              <a:cs typeface="Times New Roman"/>
            </a:rPr>
            <a:t>Chgs in Full-time Positions - Sch IIb</a:t>
          </a:r>
        </a:p>
        <a:p>
          <a:pPr algn="l" rtl="0">
            <a:defRPr sz="1000"/>
          </a:pPr>
          <a:r>
            <a:rPr lang="en-US" sz="1000" b="0" i="0" u="none" strike="noStrike" baseline="0">
              <a:solidFill>
                <a:srgbClr val="FF0000"/>
              </a:solidFill>
              <a:latin typeface="Times New Roman"/>
              <a:cs typeface="Times New Roman"/>
            </a:rPr>
            <a:t>Othe salary adjustments:  Sch VII less Schedule I, less Schedule IIb equals Changes in Salary Made During the Year.</a:t>
          </a:r>
          <a:endParaRPr lang="en-US" sz="1000" b="0" i="0" u="none" strike="noStrike" baseline="0">
            <a:solidFill>
              <a:srgbClr val="000000"/>
            </a:solidFill>
            <a:latin typeface="Times New Roman"/>
            <a:cs typeface="Times New Roman"/>
          </a:endParaRPr>
        </a:p>
        <a:p>
          <a:pPr algn="l" rtl="0">
            <a:defRPr sz="1000"/>
          </a:pPr>
          <a:endParaRPr lang="en-US"/>
        </a:p>
      </xdr:txBody>
    </xdr:sp>
    <xdr:clientData/>
  </xdr:twoCellAnchor>
  <xdr:twoCellAnchor>
    <xdr:from>
      <xdr:col>10</xdr:col>
      <xdr:colOff>104775</xdr:colOff>
      <xdr:row>0</xdr:row>
      <xdr:rowOff>142875</xdr:rowOff>
    </xdr:from>
    <xdr:to>
      <xdr:col>11</xdr:col>
      <xdr:colOff>447675</xdr:colOff>
      <xdr:row>2</xdr:row>
      <xdr:rowOff>38100</xdr:rowOff>
    </xdr:to>
    <xdr:sp macro="" textlink="">
      <xdr:nvSpPr>
        <xdr:cNvPr id="38917" name="Text Box 5">
          <a:extLst>
            <a:ext uri="{FF2B5EF4-FFF2-40B4-BE49-F238E27FC236}">
              <a16:creationId xmlns:a16="http://schemas.microsoft.com/office/drawing/2014/main" id="{00000000-0008-0000-1C00-000005980000}"/>
            </a:ext>
          </a:extLst>
        </xdr:cNvPr>
        <xdr:cNvSpPr txBox="1">
          <a:spLocks noChangeArrowheads="1"/>
        </xdr:cNvSpPr>
      </xdr:nvSpPr>
      <xdr:spPr bwMode="auto">
        <a:xfrm>
          <a:off x="8115300" y="142875"/>
          <a:ext cx="1152525" cy="2952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en-US" sz="1000" b="0" i="0" u="none" strike="noStrike" baseline="0">
              <a:solidFill>
                <a:srgbClr val="000000"/>
              </a:solidFill>
              <a:latin typeface="Times New Roman"/>
              <a:cs typeface="Times New Roman"/>
            </a:rPr>
            <a:t>Need to chg Link - 5-4-2010</a:t>
          </a:r>
          <a:endParaRPr lang="en-US"/>
        </a:p>
      </xdr:txBody>
    </xdr:sp>
    <xdr:clientData/>
  </xdr:twoCellAnchor>
  <xdr:twoCellAnchor>
    <xdr:from>
      <xdr:col>10</xdr:col>
      <xdr:colOff>104775</xdr:colOff>
      <xdr:row>2</xdr:row>
      <xdr:rowOff>76200</xdr:rowOff>
    </xdr:from>
    <xdr:to>
      <xdr:col>11</xdr:col>
      <xdr:colOff>266700</xdr:colOff>
      <xdr:row>7</xdr:row>
      <xdr:rowOff>104775</xdr:rowOff>
    </xdr:to>
    <xdr:sp macro="" textlink="">
      <xdr:nvSpPr>
        <xdr:cNvPr id="38918" name="Line 6">
          <a:extLst>
            <a:ext uri="{FF2B5EF4-FFF2-40B4-BE49-F238E27FC236}">
              <a16:creationId xmlns:a16="http://schemas.microsoft.com/office/drawing/2014/main" id="{00000000-0008-0000-1C00-000006980000}"/>
            </a:ext>
          </a:extLst>
        </xdr:cNvPr>
        <xdr:cNvSpPr>
          <a:spLocks noChangeShapeType="1"/>
        </xdr:cNvSpPr>
      </xdr:nvSpPr>
      <xdr:spPr bwMode="auto">
        <a:xfrm flipH="1">
          <a:off x="8115300" y="476250"/>
          <a:ext cx="971550" cy="742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2781300</xdr:colOff>
      <xdr:row>12</xdr:row>
      <xdr:rowOff>76200</xdr:rowOff>
    </xdr:from>
    <xdr:to>
      <xdr:col>5</xdr:col>
      <xdr:colOff>390525</xdr:colOff>
      <xdr:row>18</xdr:row>
      <xdr:rowOff>66675</xdr:rowOff>
    </xdr:to>
    <xdr:sp macro="" textlink="">
      <xdr:nvSpPr>
        <xdr:cNvPr id="38919" name="Text Box 7">
          <a:extLst>
            <a:ext uri="{FF2B5EF4-FFF2-40B4-BE49-F238E27FC236}">
              <a16:creationId xmlns:a16="http://schemas.microsoft.com/office/drawing/2014/main" id="{00000000-0008-0000-1C00-000007980000}"/>
            </a:ext>
          </a:extLst>
        </xdr:cNvPr>
        <xdr:cNvSpPr txBox="1">
          <a:spLocks noChangeArrowheads="1"/>
        </xdr:cNvSpPr>
      </xdr:nvSpPr>
      <xdr:spPr bwMode="auto">
        <a:xfrm>
          <a:off x="3086100" y="2000250"/>
          <a:ext cx="2724150" cy="9620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36576" rIns="0" bIns="0" anchor="t" upright="1"/>
        <a:lstStyle/>
        <a:p>
          <a:pPr algn="l" rtl="0">
            <a:defRPr sz="1000"/>
          </a:pPr>
          <a:r>
            <a:rPr lang="en-US" sz="2000" b="1" i="0" u="none" strike="noStrike" baseline="0">
              <a:solidFill>
                <a:srgbClr val="FF0000"/>
              </a:solidFill>
              <a:latin typeface="Times New Roman"/>
              <a:cs typeface="Times New Roman"/>
            </a:rPr>
            <a:t>Do Not use in FY2011</a:t>
          </a:r>
          <a:endParaRPr lang="en-US"/>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962025</xdr:colOff>
      <xdr:row>5</xdr:row>
      <xdr:rowOff>66675</xdr:rowOff>
    </xdr:from>
    <xdr:to>
      <xdr:col>8</xdr:col>
      <xdr:colOff>152400</xdr:colOff>
      <xdr:row>18</xdr:row>
      <xdr:rowOff>38100</xdr:rowOff>
    </xdr:to>
    <xdr:sp macro="" textlink="">
      <xdr:nvSpPr>
        <xdr:cNvPr id="30734" name="Text Box 14">
          <a:extLst>
            <a:ext uri="{FF2B5EF4-FFF2-40B4-BE49-F238E27FC236}">
              <a16:creationId xmlns:a16="http://schemas.microsoft.com/office/drawing/2014/main" id="{00000000-0008-0000-1D00-00000E780000}"/>
            </a:ext>
          </a:extLst>
        </xdr:cNvPr>
        <xdr:cNvSpPr txBox="1">
          <a:spLocks noChangeArrowheads="1"/>
        </xdr:cNvSpPr>
      </xdr:nvSpPr>
      <xdr:spPr bwMode="auto">
        <a:xfrm>
          <a:off x="1257300" y="695325"/>
          <a:ext cx="5905500" cy="2000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45720" rIns="0" bIns="0" anchor="t" upright="1"/>
        <a:lstStyle/>
        <a:p>
          <a:pPr algn="l" rtl="0">
            <a:defRPr sz="1000"/>
          </a:pPr>
          <a:r>
            <a:rPr lang="en-US" sz="2400" b="0" i="0" u="none" strike="noStrike" baseline="0">
              <a:solidFill>
                <a:srgbClr val="FF0000"/>
              </a:solidFill>
              <a:latin typeface="Times New Roman"/>
              <a:cs typeface="Times New Roman"/>
            </a:rPr>
            <a:t>Do not use this worksheet in FY2009 - Use Schedule VIII - Sources and Uses - 1.</a:t>
          </a:r>
          <a:endParaRPr lang="en-US"/>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11</xdr:col>
      <xdr:colOff>485775</xdr:colOff>
      <xdr:row>5</xdr:row>
      <xdr:rowOff>28575</xdr:rowOff>
    </xdr:from>
    <xdr:to>
      <xdr:col>11</xdr:col>
      <xdr:colOff>485775</xdr:colOff>
      <xdr:row>7</xdr:row>
      <xdr:rowOff>38100</xdr:rowOff>
    </xdr:to>
    <xdr:sp macro="" textlink="">
      <xdr:nvSpPr>
        <xdr:cNvPr id="40961" name="Line 1">
          <a:extLst>
            <a:ext uri="{FF2B5EF4-FFF2-40B4-BE49-F238E27FC236}">
              <a16:creationId xmlns:a16="http://schemas.microsoft.com/office/drawing/2014/main" id="{00000000-0008-0000-1E00-000001A00000}"/>
            </a:ext>
          </a:extLst>
        </xdr:cNvPr>
        <xdr:cNvSpPr>
          <a:spLocks noChangeShapeType="1"/>
        </xdr:cNvSpPr>
      </xdr:nvSpPr>
      <xdr:spPr bwMode="auto">
        <a:xfrm>
          <a:off x="8877300" y="1000125"/>
          <a:ext cx="0"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11</xdr:col>
      <xdr:colOff>485775</xdr:colOff>
      <xdr:row>7</xdr:row>
      <xdr:rowOff>28575</xdr:rowOff>
    </xdr:from>
    <xdr:to>
      <xdr:col>11</xdr:col>
      <xdr:colOff>485775</xdr:colOff>
      <xdr:row>9</xdr:row>
      <xdr:rowOff>38100</xdr:rowOff>
    </xdr:to>
    <xdr:sp macro="" textlink="">
      <xdr:nvSpPr>
        <xdr:cNvPr id="56321" name="Line 1">
          <a:extLst>
            <a:ext uri="{FF2B5EF4-FFF2-40B4-BE49-F238E27FC236}">
              <a16:creationId xmlns:a16="http://schemas.microsoft.com/office/drawing/2014/main" id="{00000000-0008-0000-1F00-000001DC0000}"/>
            </a:ext>
          </a:extLst>
        </xdr:cNvPr>
        <xdr:cNvSpPr>
          <a:spLocks noChangeShapeType="1"/>
        </xdr:cNvSpPr>
      </xdr:nvSpPr>
      <xdr:spPr bwMode="auto">
        <a:xfrm>
          <a:off x="8982075" y="1123950"/>
          <a:ext cx="0" cy="333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104775</xdr:colOff>
      <xdr:row>6</xdr:row>
      <xdr:rowOff>152400</xdr:rowOff>
    </xdr:from>
    <xdr:to>
      <xdr:col>11</xdr:col>
      <xdr:colOff>161925</xdr:colOff>
      <xdr:row>21</xdr:row>
      <xdr:rowOff>123825</xdr:rowOff>
    </xdr:to>
    <xdr:sp macro="" textlink="">
      <xdr:nvSpPr>
        <xdr:cNvPr id="56322" name="AutoShape 2">
          <a:extLst>
            <a:ext uri="{FF2B5EF4-FFF2-40B4-BE49-F238E27FC236}">
              <a16:creationId xmlns:a16="http://schemas.microsoft.com/office/drawing/2014/main" id="{00000000-0008-0000-1F00-000002DC0000}"/>
            </a:ext>
          </a:extLst>
        </xdr:cNvPr>
        <xdr:cNvSpPr>
          <a:spLocks/>
        </xdr:cNvSpPr>
      </xdr:nvSpPr>
      <xdr:spPr bwMode="auto">
        <a:xfrm>
          <a:off x="8239125" y="1085850"/>
          <a:ext cx="419100" cy="2400300"/>
        </a:xfrm>
        <a:prstGeom prst="leftBrace">
          <a:avLst>
            <a:gd name="adj1" fmla="val 4772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152400</xdr:colOff>
      <xdr:row>65</xdr:row>
      <xdr:rowOff>104775</xdr:rowOff>
    </xdr:from>
    <xdr:to>
      <xdr:col>11</xdr:col>
      <xdr:colOff>95250</xdr:colOff>
      <xdr:row>73</xdr:row>
      <xdr:rowOff>152400</xdr:rowOff>
    </xdr:to>
    <xdr:sp macro="" textlink="">
      <xdr:nvSpPr>
        <xdr:cNvPr id="56323" name="AutoShape 3">
          <a:extLst>
            <a:ext uri="{FF2B5EF4-FFF2-40B4-BE49-F238E27FC236}">
              <a16:creationId xmlns:a16="http://schemas.microsoft.com/office/drawing/2014/main" id="{00000000-0008-0000-1F00-000003DC0000}"/>
            </a:ext>
          </a:extLst>
        </xdr:cNvPr>
        <xdr:cNvSpPr>
          <a:spLocks/>
        </xdr:cNvSpPr>
      </xdr:nvSpPr>
      <xdr:spPr bwMode="auto">
        <a:xfrm>
          <a:off x="8286750" y="9534525"/>
          <a:ext cx="304800" cy="1362075"/>
        </a:xfrm>
        <a:prstGeom prst="leftBrace">
          <a:avLst>
            <a:gd name="adj1" fmla="val 3724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406400</xdr:colOff>
      <xdr:row>10</xdr:row>
      <xdr:rowOff>121920</xdr:rowOff>
    </xdr:from>
    <xdr:to>
      <xdr:col>2</xdr:col>
      <xdr:colOff>4389120</xdr:colOff>
      <xdr:row>15</xdr:row>
      <xdr:rowOff>10160</xdr:rowOff>
    </xdr:to>
    <xdr:sp macro="" textlink="">
      <xdr:nvSpPr>
        <xdr:cNvPr id="2" name="TextBox 1">
          <a:extLst>
            <a:ext uri="{FF2B5EF4-FFF2-40B4-BE49-F238E27FC236}">
              <a16:creationId xmlns:a16="http://schemas.microsoft.com/office/drawing/2014/main" id="{00000000-0008-0000-1F00-000002000000}"/>
            </a:ext>
          </a:extLst>
        </xdr:cNvPr>
        <xdr:cNvSpPr txBox="1"/>
      </xdr:nvSpPr>
      <xdr:spPr>
        <a:xfrm>
          <a:off x="772160" y="1757680"/>
          <a:ext cx="3982720" cy="7518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b="1">
              <a:solidFill>
                <a:srgbClr val="FF0000"/>
              </a:solidFill>
            </a:rPr>
            <a:t>May</a:t>
          </a:r>
          <a:r>
            <a:rPr lang="en-US" sz="1600" b="1" baseline="0">
              <a:solidFill>
                <a:srgbClr val="FF0000"/>
              </a:solidFill>
            </a:rPr>
            <a:t> 6, 2015:  This worksheet will not be used in the FY2016 Budget Report.</a:t>
          </a:r>
          <a:endParaRPr lang="en-US" sz="1600" b="1">
            <a:solidFill>
              <a:srgbClr val="FF0000"/>
            </a:solidFill>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23</xdr:col>
      <xdr:colOff>28575</xdr:colOff>
      <xdr:row>3</xdr:row>
      <xdr:rowOff>0</xdr:rowOff>
    </xdr:from>
    <xdr:to>
      <xdr:col>23</xdr:col>
      <xdr:colOff>590550</xdr:colOff>
      <xdr:row>3</xdr:row>
      <xdr:rowOff>133350</xdr:rowOff>
    </xdr:to>
    <xdr:sp macro="" textlink="">
      <xdr:nvSpPr>
        <xdr:cNvPr id="49175" name="Line 23">
          <a:extLst>
            <a:ext uri="{FF2B5EF4-FFF2-40B4-BE49-F238E27FC236}">
              <a16:creationId xmlns:a16="http://schemas.microsoft.com/office/drawing/2014/main" id="{00000000-0008-0000-2100-000017C00000}"/>
            </a:ext>
          </a:extLst>
        </xdr:cNvPr>
        <xdr:cNvSpPr>
          <a:spLocks noChangeShapeType="1"/>
        </xdr:cNvSpPr>
      </xdr:nvSpPr>
      <xdr:spPr bwMode="auto">
        <a:xfrm flipH="1">
          <a:off x="21002625" y="381000"/>
          <a:ext cx="561975" cy="266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25</xdr:col>
      <xdr:colOff>85725</xdr:colOff>
      <xdr:row>2</xdr:row>
      <xdr:rowOff>123825</xdr:rowOff>
    </xdr:from>
    <xdr:to>
      <xdr:col>25</xdr:col>
      <xdr:colOff>85725</xdr:colOff>
      <xdr:row>2</xdr:row>
      <xdr:rowOff>123825</xdr:rowOff>
    </xdr:to>
    <xdr:sp macro="" textlink="">
      <xdr:nvSpPr>
        <xdr:cNvPr id="49176" name="Line 24">
          <a:extLst>
            <a:ext uri="{FF2B5EF4-FFF2-40B4-BE49-F238E27FC236}">
              <a16:creationId xmlns:a16="http://schemas.microsoft.com/office/drawing/2014/main" id="{00000000-0008-0000-2100-000018C00000}"/>
            </a:ext>
          </a:extLst>
        </xdr:cNvPr>
        <xdr:cNvSpPr>
          <a:spLocks noChangeShapeType="1"/>
        </xdr:cNvSpPr>
      </xdr:nvSpPr>
      <xdr:spPr bwMode="auto">
        <a:xfrm>
          <a:off x="22869525" y="295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25</xdr:col>
      <xdr:colOff>9525</xdr:colOff>
      <xdr:row>3</xdr:row>
      <xdr:rowOff>0</xdr:rowOff>
    </xdr:from>
    <xdr:to>
      <xdr:col>25</xdr:col>
      <xdr:colOff>495300</xdr:colOff>
      <xdr:row>3</xdr:row>
      <xdr:rowOff>133350</xdr:rowOff>
    </xdr:to>
    <xdr:sp macro="" textlink="">
      <xdr:nvSpPr>
        <xdr:cNvPr id="49177" name="Line 25">
          <a:extLst>
            <a:ext uri="{FF2B5EF4-FFF2-40B4-BE49-F238E27FC236}">
              <a16:creationId xmlns:a16="http://schemas.microsoft.com/office/drawing/2014/main" id="{00000000-0008-0000-2100-000019C00000}"/>
            </a:ext>
          </a:extLst>
        </xdr:cNvPr>
        <xdr:cNvSpPr>
          <a:spLocks noChangeShapeType="1"/>
        </xdr:cNvSpPr>
      </xdr:nvSpPr>
      <xdr:spPr bwMode="auto">
        <a:xfrm flipH="1">
          <a:off x="22793325" y="342900"/>
          <a:ext cx="485775"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1438275</xdr:colOff>
      <xdr:row>10</xdr:row>
      <xdr:rowOff>0</xdr:rowOff>
    </xdr:from>
    <xdr:to>
      <xdr:col>0</xdr:col>
      <xdr:colOff>1685925</xdr:colOff>
      <xdr:row>23</xdr:row>
      <xdr:rowOff>28575</xdr:rowOff>
    </xdr:to>
    <xdr:sp macro="" textlink="">
      <xdr:nvSpPr>
        <xdr:cNvPr id="49192" name="AutoShape 40">
          <a:extLst>
            <a:ext uri="{FF2B5EF4-FFF2-40B4-BE49-F238E27FC236}">
              <a16:creationId xmlns:a16="http://schemas.microsoft.com/office/drawing/2014/main" id="{00000000-0008-0000-2100-000028C00000}"/>
            </a:ext>
          </a:extLst>
        </xdr:cNvPr>
        <xdr:cNvSpPr>
          <a:spLocks/>
        </xdr:cNvSpPr>
      </xdr:nvSpPr>
      <xdr:spPr bwMode="auto">
        <a:xfrm>
          <a:off x="1438275" y="2543175"/>
          <a:ext cx="247650" cy="2133600"/>
        </a:xfrm>
        <a:prstGeom prst="rightBrace">
          <a:avLst>
            <a:gd name="adj1" fmla="val 5320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2162175</xdr:colOff>
      <xdr:row>10</xdr:row>
      <xdr:rowOff>104775</xdr:rowOff>
    </xdr:from>
    <xdr:to>
      <xdr:col>3</xdr:col>
      <xdr:colOff>523875</xdr:colOff>
      <xdr:row>17</xdr:row>
      <xdr:rowOff>12700</xdr:rowOff>
    </xdr:to>
    <xdr:sp macro="" textlink="">
      <xdr:nvSpPr>
        <xdr:cNvPr id="35851" name="Text Box 11">
          <a:extLst>
            <a:ext uri="{FF2B5EF4-FFF2-40B4-BE49-F238E27FC236}">
              <a16:creationId xmlns:a16="http://schemas.microsoft.com/office/drawing/2014/main" id="{00000000-0008-0000-2300-00000B8C0000}"/>
            </a:ext>
          </a:extLst>
        </xdr:cNvPr>
        <xdr:cNvSpPr txBox="1">
          <a:spLocks noChangeArrowheads="1"/>
        </xdr:cNvSpPr>
      </xdr:nvSpPr>
      <xdr:spPr bwMode="auto">
        <a:xfrm>
          <a:off x="2162175" y="2111375"/>
          <a:ext cx="5207000" cy="10636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36576" rIns="0" bIns="0" anchor="t" upright="1"/>
        <a:lstStyle/>
        <a:p>
          <a:pPr algn="l" rtl="0">
            <a:defRPr sz="1000"/>
          </a:pPr>
          <a:r>
            <a:rPr lang="en-US" sz="2200" b="1" i="0" u="none" strike="noStrike" baseline="0">
              <a:solidFill>
                <a:srgbClr val="FF0000"/>
              </a:solidFill>
              <a:latin typeface="Times New Roman"/>
              <a:cs typeface="Times New Roman"/>
            </a:rPr>
            <a:t>We will Not Use Schedule IX in FY2011 or FY2012 or FY2013 or FY2014 or FY2015</a:t>
          </a:r>
          <a:endParaRPr lang="en-US"/>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3</xdr:col>
      <xdr:colOff>1676400</xdr:colOff>
      <xdr:row>10</xdr:row>
      <xdr:rowOff>114300</xdr:rowOff>
    </xdr:from>
    <xdr:to>
      <xdr:col>8</xdr:col>
      <xdr:colOff>257175</xdr:colOff>
      <xdr:row>17</xdr:row>
      <xdr:rowOff>38100</xdr:rowOff>
    </xdr:to>
    <xdr:sp macro="" textlink="">
      <xdr:nvSpPr>
        <xdr:cNvPr id="2" name="TextBox 1">
          <a:extLst>
            <a:ext uri="{FF2B5EF4-FFF2-40B4-BE49-F238E27FC236}">
              <a16:creationId xmlns:a16="http://schemas.microsoft.com/office/drawing/2014/main" id="{00000000-0008-0000-2400-000002000000}"/>
            </a:ext>
          </a:extLst>
        </xdr:cNvPr>
        <xdr:cNvSpPr txBox="1"/>
      </xdr:nvSpPr>
      <xdr:spPr>
        <a:xfrm>
          <a:off x="2543175" y="1981200"/>
          <a:ext cx="3448050" cy="1257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solidFill>
                <a:srgbClr val="FF0000"/>
              </a:solidFill>
            </a:rPr>
            <a:t>This worksheet removed from the FY2014 SRA3 Report as of May 7, 2013.</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190500</xdr:colOff>
      <xdr:row>21</xdr:row>
      <xdr:rowOff>133350</xdr:rowOff>
    </xdr:from>
    <xdr:to>
      <xdr:col>1</xdr:col>
      <xdr:colOff>4457700</xdr:colOff>
      <xdr:row>21</xdr:row>
      <xdr:rowOff>666750</xdr:rowOff>
    </xdr:to>
    <xdr:sp macro="" textlink="">
      <xdr:nvSpPr>
        <xdr:cNvPr id="52225" name="Line 1">
          <a:extLst>
            <a:ext uri="{FF2B5EF4-FFF2-40B4-BE49-F238E27FC236}">
              <a16:creationId xmlns:a16="http://schemas.microsoft.com/office/drawing/2014/main" id="{00000000-0008-0000-0200-000001CC0000}"/>
            </a:ext>
          </a:extLst>
        </xdr:cNvPr>
        <xdr:cNvSpPr>
          <a:spLocks noChangeShapeType="1"/>
        </xdr:cNvSpPr>
      </xdr:nvSpPr>
      <xdr:spPr bwMode="auto">
        <a:xfrm>
          <a:off x="1343025" y="6200775"/>
          <a:ext cx="426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200025</xdr:colOff>
      <xdr:row>21</xdr:row>
      <xdr:rowOff>152400</xdr:rowOff>
    </xdr:from>
    <xdr:to>
      <xdr:col>1</xdr:col>
      <xdr:colOff>4533900</xdr:colOff>
      <xdr:row>21</xdr:row>
      <xdr:rowOff>876300</xdr:rowOff>
    </xdr:to>
    <xdr:sp macro="" textlink="">
      <xdr:nvSpPr>
        <xdr:cNvPr id="52226" name="Line 2">
          <a:extLst>
            <a:ext uri="{FF2B5EF4-FFF2-40B4-BE49-F238E27FC236}">
              <a16:creationId xmlns:a16="http://schemas.microsoft.com/office/drawing/2014/main" id="{00000000-0008-0000-0200-000002CC0000}"/>
            </a:ext>
          </a:extLst>
        </xdr:cNvPr>
        <xdr:cNvSpPr>
          <a:spLocks noChangeShapeType="1"/>
        </xdr:cNvSpPr>
      </xdr:nvSpPr>
      <xdr:spPr bwMode="auto">
        <a:xfrm flipV="1">
          <a:off x="1352550" y="6200775"/>
          <a:ext cx="43338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190500</xdr:colOff>
      <xdr:row>20</xdr:row>
      <xdr:rowOff>133350</xdr:rowOff>
    </xdr:from>
    <xdr:to>
      <xdr:col>1</xdr:col>
      <xdr:colOff>4457700</xdr:colOff>
      <xdr:row>20</xdr:row>
      <xdr:rowOff>666750</xdr:rowOff>
    </xdr:to>
    <xdr:sp macro="" textlink="">
      <xdr:nvSpPr>
        <xdr:cNvPr id="2" name="Line 1">
          <a:extLst>
            <a:ext uri="{FF2B5EF4-FFF2-40B4-BE49-F238E27FC236}">
              <a16:creationId xmlns:a16="http://schemas.microsoft.com/office/drawing/2014/main" id="{00000000-0008-0000-0300-000002000000}"/>
            </a:ext>
          </a:extLst>
        </xdr:cNvPr>
        <xdr:cNvSpPr>
          <a:spLocks noChangeShapeType="1"/>
        </xdr:cNvSpPr>
      </xdr:nvSpPr>
      <xdr:spPr bwMode="auto">
        <a:xfrm>
          <a:off x="1343025" y="6200775"/>
          <a:ext cx="426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200025</xdr:colOff>
      <xdr:row>20</xdr:row>
      <xdr:rowOff>152400</xdr:rowOff>
    </xdr:from>
    <xdr:to>
      <xdr:col>1</xdr:col>
      <xdr:colOff>4533900</xdr:colOff>
      <xdr:row>20</xdr:row>
      <xdr:rowOff>876300</xdr:rowOff>
    </xdr:to>
    <xdr:sp macro="" textlink="">
      <xdr:nvSpPr>
        <xdr:cNvPr id="3" name="Line 2">
          <a:extLst>
            <a:ext uri="{FF2B5EF4-FFF2-40B4-BE49-F238E27FC236}">
              <a16:creationId xmlns:a16="http://schemas.microsoft.com/office/drawing/2014/main" id="{00000000-0008-0000-0300-000003000000}"/>
            </a:ext>
          </a:extLst>
        </xdr:cNvPr>
        <xdr:cNvSpPr>
          <a:spLocks noChangeShapeType="1"/>
        </xdr:cNvSpPr>
      </xdr:nvSpPr>
      <xdr:spPr bwMode="auto">
        <a:xfrm flipV="1">
          <a:off x="1352550" y="6200775"/>
          <a:ext cx="43338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76200</xdr:colOff>
      <xdr:row>17</xdr:row>
      <xdr:rowOff>133350</xdr:rowOff>
    </xdr:from>
    <xdr:to>
      <xdr:col>1</xdr:col>
      <xdr:colOff>95250</xdr:colOff>
      <xdr:row>18</xdr:row>
      <xdr:rowOff>19050</xdr:rowOff>
    </xdr:to>
    <xdr:sp macro="" textlink="">
      <xdr:nvSpPr>
        <xdr:cNvPr id="55297" name="Line 1">
          <a:extLst>
            <a:ext uri="{FF2B5EF4-FFF2-40B4-BE49-F238E27FC236}">
              <a16:creationId xmlns:a16="http://schemas.microsoft.com/office/drawing/2014/main" id="{00000000-0008-0000-0700-000001D80000}"/>
            </a:ext>
          </a:extLst>
        </xdr:cNvPr>
        <xdr:cNvSpPr>
          <a:spLocks noChangeShapeType="1"/>
        </xdr:cNvSpPr>
      </xdr:nvSpPr>
      <xdr:spPr bwMode="auto">
        <a:xfrm>
          <a:off x="2324100" y="4105275"/>
          <a:ext cx="19050" cy="1905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123825</xdr:colOff>
      <xdr:row>11</xdr:row>
      <xdr:rowOff>123825</xdr:rowOff>
    </xdr:from>
    <xdr:to>
      <xdr:col>10</xdr:col>
      <xdr:colOff>400050</xdr:colOff>
      <xdr:row>14</xdr:row>
      <xdr:rowOff>0</xdr:rowOff>
    </xdr:to>
    <xdr:sp macro="" textlink="">
      <xdr:nvSpPr>
        <xdr:cNvPr id="55302" name="Text Box 6">
          <a:extLst>
            <a:ext uri="{FF2B5EF4-FFF2-40B4-BE49-F238E27FC236}">
              <a16:creationId xmlns:a16="http://schemas.microsoft.com/office/drawing/2014/main" id="{00000000-0008-0000-0700-000006D80000}"/>
            </a:ext>
          </a:extLst>
        </xdr:cNvPr>
        <xdr:cNvSpPr txBox="1">
          <a:spLocks noChangeArrowheads="1"/>
        </xdr:cNvSpPr>
      </xdr:nvSpPr>
      <xdr:spPr bwMode="auto">
        <a:xfrm>
          <a:off x="6524625" y="2571750"/>
          <a:ext cx="2409825" cy="7524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900" b="0" i="0" u="none" strike="noStrike" baseline="0">
              <a:solidFill>
                <a:srgbClr val="FF0000"/>
              </a:solidFill>
              <a:latin typeface="Times New Roman"/>
              <a:cs typeface="Times New Roman"/>
            </a:rPr>
            <a:t>Includes a percentage across the board increase, a fixed amount increase per employees, salary programs that reward employees for educational attainment, longivity, but excludes faculty (chgs in rank) and staff promotions. </a:t>
          </a:r>
          <a:endParaRPr lang="en-US" sz="900"/>
        </a:p>
      </xdr:txBody>
    </xdr:sp>
    <xdr:clientData/>
  </xdr:twoCellAnchor>
  <xdr:twoCellAnchor>
    <xdr:from>
      <xdr:col>6</xdr:col>
      <xdr:colOff>219075</xdr:colOff>
      <xdr:row>35</xdr:row>
      <xdr:rowOff>25400</xdr:rowOff>
    </xdr:from>
    <xdr:to>
      <xdr:col>10</xdr:col>
      <xdr:colOff>266700</xdr:colOff>
      <xdr:row>37</xdr:row>
      <xdr:rowOff>273050</xdr:rowOff>
    </xdr:to>
    <xdr:sp macro="" textlink="">
      <xdr:nvSpPr>
        <xdr:cNvPr id="55303" name="Text Box 7">
          <a:extLst>
            <a:ext uri="{FF2B5EF4-FFF2-40B4-BE49-F238E27FC236}">
              <a16:creationId xmlns:a16="http://schemas.microsoft.com/office/drawing/2014/main" id="{00000000-0008-0000-0700-000007D80000}"/>
            </a:ext>
          </a:extLst>
        </xdr:cNvPr>
        <xdr:cNvSpPr txBox="1">
          <a:spLocks noChangeArrowheads="1"/>
        </xdr:cNvSpPr>
      </xdr:nvSpPr>
      <xdr:spPr bwMode="auto">
        <a:xfrm>
          <a:off x="7394575" y="7175500"/>
          <a:ext cx="2409825" cy="946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Report only employee promotions that are trackable in your computer systems.  For example, one of the larger universities tracks only faculty promotions but cannot track other internal promotions such as custodian 1 to custodian 2, in such a short time period.</a:t>
          </a:r>
          <a:endParaRPr lang="en-US"/>
        </a:p>
      </xdr:txBody>
    </xdr:sp>
    <xdr:clientData/>
  </xdr:twoCellAnchor>
  <xdr:twoCellAnchor>
    <xdr:from>
      <xdr:col>0</xdr:col>
      <xdr:colOff>57150</xdr:colOff>
      <xdr:row>6</xdr:row>
      <xdr:rowOff>152400</xdr:rowOff>
    </xdr:from>
    <xdr:to>
      <xdr:col>1</xdr:col>
      <xdr:colOff>533400</xdr:colOff>
      <xdr:row>7</xdr:row>
      <xdr:rowOff>333375</xdr:rowOff>
    </xdr:to>
    <xdr:sp macro="" textlink="">
      <xdr:nvSpPr>
        <xdr:cNvPr id="55304" name="Text Box 8">
          <a:extLst>
            <a:ext uri="{FF2B5EF4-FFF2-40B4-BE49-F238E27FC236}">
              <a16:creationId xmlns:a16="http://schemas.microsoft.com/office/drawing/2014/main" id="{00000000-0008-0000-0700-000008D80000}"/>
            </a:ext>
          </a:extLst>
        </xdr:cNvPr>
        <xdr:cNvSpPr txBox="1">
          <a:spLocks noChangeArrowheads="1"/>
        </xdr:cNvSpPr>
      </xdr:nvSpPr>
      <xdr:spPr bwMode="auto">
        <a:xfrm>
          <a:off x="57150" y="1162050"/>
          <a:ext cx="2724150" cy="342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36576" bIns="0" anchor="t" upright="1"/>
        <a:lstStyle/>
        <a:p>
          <a:pPr algn="ctr" rtl="0">
            <a:defRPr sz="1000"/>
          </a:pPr>
          <a:r>
            <a:rPr lang="en-US" sz="1600" b="0" i="0" u="none" strike="noStrike" baseline="0">
              <a:solidFill>
                <a:srgbClr val="FF0000"/>
              </a:solidFill>
              <a:latin typeface="Times New Roman"/>
              <a:cs typeface="Times New Roman"/>
            </a:rPr>
            <a:t>Example Worksheet</a:t>
          </a:r>
          <a:endParaRPr 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228600</xdr:colOff>
      <xdr:row>4</xdr:row>
      <xdr:rowOff>38100</xdr:rowOff>
    </xdr:from>
    <xdr:to>
      <xdr:col>7</xdr:col>
      <xdr:colOff>476250</xdr:colOff>
      <xdr:row>6</xdr:row>
      <xdr:rowOff>203200</xdr:rowOff>
    </xdr:to>
    <xdr:sp macro="" textlink="">
      <xdr:nvSpPr>
        <xdr:cNvPr id="18434" name="Text Box 2">
          <a:extLst>
            <a:ext uri="{FF2B5EF4-FFF2-40B4-BE49-F238E27FC236}">
              <a16:creationId xmlns:a16="http://schemas.microsoft.com/office/drawing/2014/main" id="{00000000-0008-0000-0A00-000002480000}"/>
            </a:ext>
          </a:extLst>
        </xdr:cNvPr>
        <xdr:cNvSpPr txBox="1">
          <a:spLocks noChangeArrowheads="1"/>
        </xdr:cNvSpPr>
      </xdr:nvSpPr>
      <xdr:spPr bwMode="auto">
        <a:xfrm>
          <a:off x="6578600" y="704850"/>
          <a:ext cx="1866900" cy="4953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en-US">
              <a:solidFill>
                <a:srgbClr val="0000FF"/>
              </a:solidFill>
            </a:rPr>
            <a:t>The</a:t>
          </a:r>
          <a:r>
            <a:rPr lang="en-US" baseline="0">
              <a:solidFill>
                <a:srgbClr val="0000FF"/>
              </a:solidFill>
            </a:rPr>
            <a:t> President's name is needed for a report of president's salaries.</a:t>
          </a:r>
          <a:endParaRPr lang="en-US">
            <a:solidFill>
              <a:srgbClr val="0000FF"/>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314325</xdr:colOff>
      <xdr:row>5</xdr:row>
      <xdr:rowOff>47625</xdr:rowOff>
    </xdr:from>
    <xdr:to>
      <xdr:col>7</xdr:col>
      <xdr:colOff>180975</xdr:colOff>
      <xdr:row>10</xdr:row>
      <xdr:rowOff>466725</xdr:rowOff>
    </xdr:to>
    <xdr:sp macro="" textlink="">
      <xdr:nvSpPr>
        <xdr:cNvPr id="58400" name="Text Box 32">
          <a:extLst>
            <a:ext uri="{FF2B5EF4-FFF2-40B4-BE49-F238E27FC236}">
              <a16:creationId xmlns:a16="http://schemas.microsoft.com/office/drawing/2014/main" id="{00000000-0008-0000-0C00-000020E40000}"/>
            </a:ext>
          </a:extLst>
        </xdr:cNvPr>
        <xdr:cNvSpPr txBox="1">
          <a:spLocks noChangeArrowheads="1"/>
        </xdr:cNvSpPr>
      </xdr:nvSpPr>
      <xdr:spPr bwMode="auto">
        <a:xfrm>
          <a:off x="7419975" y="857250"/>
          <a:ext cx="3124200" cy="20193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en-US" sz="1000" b="0" i="0" u="none" strike="noStrike" baseline="0">
              <a:solidFill>
                <a:srgbClr val="FF0000"/>
              </a:solidFill>
              <a:latin typeface="Times New Roman"/>
              <a:cs typeface="Times New Roman"/>
            </a:rPr>
            <a:t>In FY2013 - Determine if we want to leave this schedule at the bottom of Schedule II or rename into this new worksheet named Sch II-aa.  </a:t>
          </a:r>
        </a:p>
        <a:p>
          <a:pPr algn="l" rtl="0">
            <a:defRPr sz="1000"/>
          </a:pPr>
          <a:endParaRPr lang="en-US" sz="1000" b="0" i="0" u="none" strike="noStrike" baseline="0">
            <a:solidFill>
              <a:srgbClr val="FF0000"/>
            </a:solidFill>
            <a:latin typeface="Times New Roman"/>
            <a:cs typeface="Times New Roman"/>
          </a:endParaRPr>
        </a:p>
        <a:p>
          <a:pPr algn="l" rtl="0">
            <a:defRPr sz="1000"/>
          </a:pPr>
          <a:r>
            <a:rPr lang="en-US" sz="1000" b="0" i="0" u="none" strike="noStrike" baseline="0">
              <a:solidFill>
                <a:srgbClr val="FF0000"/>
              </a:solidFill>
              <a:latin typeface="Times New Roman"/>
              <a:cs typeface="Times New Roman"/>
            </a:rPr>
            <a:t>Note:  This data on Schedule II, still linked to Schedule II-b.  If we use Sch II-aa, Sch II-b will need to be relinked to Sch II-aa.</a:t>
          </a:r>
        </a:p>
        <a:p>
          <a:pPr algn="l" rtl="0">
            <a:defRPr sz="1000"/>
          </a:pPr>
          <a:endParaRPr lang="en-US" sz="1000" b="0" i="0" u="none" strike="noStrike" baseline="0">
            <a:solidFill>
              <a:srgbClr val="FF0000"/>
            </a:solidFill>
            <a:latin typeface="Times New Roman"/>
            <a:cs typeface="Times New Roman"/>
          </a:endParaRPr>
        </a:p>
        <a:p>
          <a:pPr algn="l" rtl="0">
            <a:defRPr sz="1000"/>
          </a:pPr>
          <a:r>
            <a:rPr lang="en-US" sz="1000" b="0" i="0" u="none" strike="noStrike" baseline="0">
              <a:solidFill>
                <a:srgbClr val="FF0000"/>
              </a:solidFill>
              <a:latin typeface="Times New Roman"/>
              <a:cs typeface="Times New Roman"/>
            </a:rPr>
            <a:t>The Instruction worksheet used Sch II-aa.  Decide if instruction page needs to be revised back to Sch II.</a:t>
          </a:r>
          <a:endParaRPr 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723900</xdr:colOff>
      <xdr:row>29</xdr:row>
      <xdr:rowOff>133350</xdr:rowOff>
    </xdr:from>
    <xdr:to>
      <xdr:col>4</xdr:col>
      <xdr:colOff>581025</xdr:colOff>
      <xdr:row>32</xdr:row>
      <xdr:rowOff>133350</xdr:rowOff>
    </xdr:to>
    <xdr:sp macro="" textlink="">
      <xdr:nvSpPr>
        <xdr:cNvPr id="28673" name="Text Box 1">
          <a:extLst>
            <a:ext uri="{FF2B5EF4-FFF2-40B4-BE49-F238E27FC236}">
              <a16:creationId xmlns:a16="http://schemas.microsoft.com/office/drawing/2014/main" id="{00000000-0008-0000-0F00-000001700000}"/>
            </a:ext>
          </a:extLst>
        </xdr:cNvPr>
        <xdr:cNvSpPr txBox="1">
          <a:spLocks noChangeArrowheads="1"/>
        </xdr:cNvSpPr>
      </xdr:nvSpPr>
      <xdr:spPr bwMode="auto">
        <a:xfrm>
          <a:off x="723900" y="6867525"/>
          <a:ext cx="4524375" cy="485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defRPr sz="1000"/>
          </a:pPr>
          <a:r>
            <a:rPr lang="en-US" sz="1000" b="1" i="0" u="none" strike="noStrike" baseline="0">
              <a:solidFill>
                <a:srgbClr val="FF0000"/>
              </a:solidFill>
              <a:latin typeface="Palatino"/>
            </a:rPr>
            <a:t>This form is updated automatically from Schedule I, II and II-a.</a:t>
          </a:r>
        </a:p>
        <a:p>
          <a:pPr algn="ctr" rtl="0">
            <a:defRPr sz="1000"/>
          </a:pPr>
          <a:r>
            <a:rPr lang="en-US" sz="1000" b="1" i="0" u="none" strike="noStrike" baseline="0">
              <a:solidFill>
                <a:srgbClr val="FF0000"/>
              </a:solidFill>
              <a:latin typeface="Palatino"/>
            </a:rPr>
            <a:t>Report salaries and not total compensation  </a:t>
          </a:r>
        </a:p>
        <a:p>
          <a:pPr algn="ctr" rtl="0">
            <a:defRPr sz="1000"/>
          </a:pPr>
          <a:r>
            <a:rPr lang="en-US" sz="1000" b="1" i="0" u="none" strike="noStrike" baseline="0">
              <a:solidFill>
                <a:srgbClr val="FF0000"/>
              </a:solidFill>
              <a:latin typeface="Palatino"/>
            </a:rPr>
            <a:t>This form is used to "Cut and Paste" into Excel</a:t>
          </a:r>
          <a:endParaRPr lang="en-US"/>
        </a:p>
      </xdr:txBody>
    </xdr:sp>
    <xdr:clientData/>
  </xdr:twoCellAnchor>
  <xdr:twoCellAnchor>
    <xdr:from>
      <xdr:col>0</xdr:col>
      <xdr:colOff>0</xdr:colOff>
      <xdr:row>41</xdr:row>
      <xdr:rowOff>28575</xdr:rowOff>
    </xdr:from>
    <xdr:to>
      <xdr:col>1</xdr:col>
      <xdr:colOff>28575</xdr:colOff>
      <xdr:row>41</xdr:row>
      <xdr:rowOff>819151</xdr:rowOff>
    </xdr:to>
    <xdr:sp macro="" textlink="">
      <xdr:nvSpPr>
        <xdr:cNvPr id="2" name="TextBox 1">
          <a:extLst>
            <a:ext uri="{FF2B5EF4-FFF2-40B4-BE49-F238E27FC236}">
              <a16:creationId xmlns:a16="http://schemas.microsoft.com/office/drawing/2014/main" id="{00000000-0008-0000-0F00-000002000000}"/>
            </a:ext>
          </a:extLst>
        </xdr:cNvPr>
        <xdr:cNvSpPr txBox="1"/>
      </xdr:nvSpPr>
      <xdr:spPr>
        <a:xfrm>
          <a:off x="0" y="9391650"/>
          <a:ext cx="2190750" cy="7905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685800</xdr:colOff>
      <xdr:row>13</xdr:row>
      <xdr:rowOff>28575</xdr:rowOff>
    </xdr:from>
    <xdr:to>
      <xdr:col>5</xdr:col>
      <xdr:colOff>1885950</xdr:colOff>
      <xdr:row>22</xdr:row>
      <xdr:rowOff>66675</xdr:rowOff>
    </xdr:to>
    <xdr:sp macro="" textlink="">
      <xdr:nvSpPr>
        <xdr:cNvPr id="24616" name="Text Box 40">
          <a:extLst>
            <a:ext uri="{FF2B5EF4-FFF2-40B4-BE49-F238E27FC236}">
              <a16:creationId xmlns:a16="http://schemas.microsoft.com/office/drawing/2014/main" id="{00000000-0008-0000-1300-000028600000}"/>
            </a:ext>
          </a:extLst>
        </xdr:cNvPr>
        <xdr:cNvSpPr txBox="1">
          <a:spLocks noChangeArrowheads="1"/>
        </xdr:cNvSpPr>
      </xdr:nvSpPr>
      <xdr:spPr bwMode="auto">
        <a:xfrm>
          <a:off x="5372100" y="2952750"/>
          <a:ext cx="2943225" cy="14954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6-20-10:  In FY2011 Budget Needs add rows for professional Services.  Need when anaylsising differences between mandatory costs and Schedule B differences.</a:t>
          </a:r>
          <a:endParaRPr lang="en-US" sz="1000" b="0" i="0" u="none" strike="noStrike" baseline="0">
            <a:solidFill>
              <a:srgbClr val="000000"/>
            </a:solidFill>
            <a:latin typeface="Times New Roman"/>
            <a:cs typeface="Times New Roman"/>
          </a:endParaRPr>
        </a:p>
        <a:p>
          <a:pPr algn="l" rtl="0">
            <a:defRPr sz="1000"/>
          </a:pPr>
          <a:r>
            <a:rPr lang="en-US" sz="1000" b="0" i="0" u="none" strike="noStrike" baseline="0">
              <a:solidFill>
                <a:srgbClr val="000000"/>
              </a:solidFill>
              <a:latin typeface="Times New Roman"/>
              <a:cs typeface="Times New Roman"/>
            </a:rPr>
            <a:t>Professional</a:t>
          </a:r>
        </a:p>
        <a:p>
          <a:pPr algn="l" rtl="0">
            <a:defRPr sz="1000"/>
          </a:pPr>
          <a:r>
            <a:rPr lang="en-US" sz="1000" b="0" i="0" u="none" strike="noStrike" baseline="0">
              <a:solidFill>
                <a:srgbClr val="000000"/>
              </a:solidFill>
              <a:latin typeface="Times New Roman"/>
              <a:cs typeface="Times New Roman"/>
            </a:rPr>
            <a:t>Accounting Services:</a:t>
          </a:r>
        </a:p>
        <a:p>
          <a:pPr algn="l" rtl="0">
            <a:defRPr sz="1000"/>
          </a:pPr>
          <a:r>
            <a:rPr lang="en-US" sz="1000" b="0" i="0" u="none" strike="noStrike" baseline="0">
              <a:solidFill>
                <a:srgbClr val="000000"/>
              </a:solidFill>
              <a:latin typeface="Times New Roman"/>
              <a:cs typeface="Times New Roman"/>
            </a:rPr>
            <a:t>Engineering Services</a:t>
          </a:r>
        </a:p>
        <a:p>
          <a:pPr algn="l" rtl="0">
            <a:defRPr sz="1000"/>
          </a:pPr>
          <a:r>
            <a:rPr lang="en-US" sz="1000" b="0" i="0" u="none" strike="noStrike" baseline="0">
              <a:solidFill>
                <a:srgbClr val="000000"/>
              </a:solidFill>
              <a:latin typeface="Times New Roman"/>
              <a:cs typeface="Times New Roman"/>
            </a:rPr>
            <a:t>Legal Services:</a:t>
          </a:r>
        </a:p>
        <a:p>
          <a:pPr algn="l" rtl="0">
            <a:defRPr sz="1000"/>
          </a:pPr>
          <a:r>
            <a:rPr lang="en-US" sz="1000" b="0" i="0" u="none" strike="noStrike" baseline="0">
              <a:solidFill>
                <a:srgbClr val="000000"/>
              </a:solidFill>
              <a:latin typeface="Times New Roman"/>
              <a:cs typeface="Times New Roman"/>
            </a:rPr>
            <a:t>Other Professional Services</a:t>
          </a:r>
        </a:p>
        <a:p>
          <a:pPr algn="l" rtl="0">
            <a:defRPr sz="1000"/>
          </a:pPr>
          <a:r>
            <a:rPr lang="en-US" sz="1000" b="0" i="0" u="none" strike="noStrike" baseline="0">
              <a:solidFill>
                <a:srgbClr val="000000"/>
              </a:solidFill>
              <a:latin typeface="Times New Roman"/>
              <a:cs typeface="Times New Roman"/>
            </a:rPr>
            <a:t>Total Professional Services</a:t>
          </a:r>
          <a:endParaRPr lang="en-US"/>
        </a:p>
      </xdr:txBody>
    </xdr:sp>
    <xdr:clientData/>
  </xdr:twoCellAnchor>
  <xdr:twoCellAnchor>
    <xdr:from>
      <xdr:col>4</xdr:col>
      <xdr:colOff>600075</xdr:colOff>
      <xdr:row>43</xdr:row>
      <xdr:rowOff>104775</xdr:rowOff>
    </xdr:from>
    <xdr:to>
      <xdr:col>8</xdr:col>
      <xdr:colOff>447675</xdr:colOff>
      <xdr:row>47</xdr:row>
      <xdr:rowOff>0</xdr:rowOff>
    </xdr:to>
    <xdr:sp macro="" textlink="">
      <xdr:nvSpPr>
        <xdr:cNvPr id="24617" name="Text Box 41">
          <a:extLst>
            <a:ext uri="{FF2B5EF4-FFF2-40B4-BE49-F238E27FC236}">
              <a16:creationId xmlns:a16="http://schemas.microsoft.com/office/drawing/2014/main" id="{00000000-0008-0000-1300-000029600000}"/>
            </a:ext>
          </a:extLst>
        </xdr:cNvPr>
        <xdr:cNvSpPr txBox="1">
          <a:spLocks noChangeArrowheads="1"/>
        </xdr:cNvSpPr>
      </xdr:nvSpPr>
      <xdr:spPr bwMode="auto">
        <a:xfrm>
          <a:off x="6257925" y="7915275"/>
          <a:ext cx="3286125" cy="5429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en-US" sz="1000" b="0" i="0" u="none" strike="noStrike" baseline="0">
              <a:solidFill>
                <a:srgbClr val="000000"/>
              </a:solidFill>
              <a:latin typeface="Times New Roman"/>
              <a:cs typeface="Times New Roman"/>
            </a:rPr>
            <a:t>6-30-2009:  Library expenditures may be carried by some schools under contractual services rather than books.  Review in Fy11.</a:t>
          </a:r>
          <a:endParaRPr lang="en-US"/>
        </a:p>
      </xdr:txBody>
    </xdr:sp>
    <xdr:clientData/>
  </xdr:twoCellAnchor>
  <xdr:twoCellAnchor>
    <xdr:from>
      <xdr:col>1</xdr:col>
      <xdr:colOff>1819275</xdr:colOff>
      <xdr:row>20</xdr:row>
      <xdr:rowOff>76200</xdr:rowOff>
    </xdr:from>
    <xdr:to>
      <xdr:col>5</xdr:col>
      <xdr:colOff>504825</xdr:colOff>
      <xdr:row>38</xdr:row>
      <xdr:rowOff>123825</xdr:rowOff>
    </xdr:to>
    <xdr:sp macro="" textlink="">
      <xdr:nvSpPr>
        <xdr:cNvPr id="24618" name="Line 42">
          <a:extLst>
            <a:ext uri="{FF2B5EF4-FFF2-40B4-BE49-F238E27FC236}">
              <a16:creationId xmlns:a16="http://schemas.microsoft.com/office/drawing/2014/main" id="{00000000-0008-0000-1300-00002A600000}"/>
            </a:ext>
          </a:extLst>
        </xdr:cNvPr>
        <xdr:cNvSpPr>
          <a:spLocks noChangeShapeType="1"/>
        </xdr:cNvSpPr>
      </xdr:nvSpPr>
      <xdr:spPr bwMode="auto">
        <a:xfrm>
          <a:off x="1914525" y="4133850"/>
          <a:ext cx="5019675" cy="2990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3095625</xdr:colOff>
      <xdr:row>20</xdr:row>
      <xdr:rowOff>123825</xdr:rowOff>
    </xdr:from>
    <xdr:to>
      <xdr:col>5</xdr:col>
      <xdr:colOff>66675</xdr:colOff>
      <xdr:row>39</xdr:row>
      <xdr:rowOff>66675</xdr:rowOff>
    </xdr:to>
    <xdr:sp macro="" textlink="">
      <xdr:nvSpPr>
        <xdr:cNvPr id="24619" name="Line 43">
          <a:extLst>
            <a:ext uri="{FF2B5EF4-FFF2-40B4-BE49-F238E27FC236}">
              <a16:creationId xmlns:a16="http://schemas.microsoft.com/office/drawing/2014/main" id="{00000000-0008-0000-1300-00002B600000}"/>
            </a:ext>
          </a:extLst>
        </xdr:cNvPr>
        <xdr:cNvSpPr>
          <a:spLocks noChangeShapeType="1"/>
        </xdr:cNvSpPr>
      </xdr:nvSpPr>
      <xdr:spPr bwMode="auto">
        <a:xfrm flipH="1">
          <a:off x="3190875" y="4181475"/>
          <a:ext cx="3305175" cy="3048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914400</xdr:colOff>
      <xdr:row>11</xdr:row>
      <xdr:rowOff>66675</xdr:rowOff>
    </xdr:from>
    <xdr:to>
      <xdr:col>2</xdr:col>
      <xdr:colOff>276225</xdr:colOff>
      <xdr:row>17</xdr:row>
      <xdr:rowOff>123825</xdr:rowOff>
    </xdr:to>
    <xdr:sp macro="" textlink="">
      <xdr:nvSpPr>
        <xdr:cNvPr id="24620" name="Text Box 44">
          <a:extLst>
            <a:ext uri="{FF2B5EF4-FFF2-40B4-BE49-F238E27FC236}">
              <a16:creationId xmlns:a16="http://schemas.microsoft.com/office/drawing/2014/main" id="{00000000-0008-0000-1300-00002C600000}"/>
            </a:ext>
          </a:extLst>
        </xdr:cNvPr>
        <xdr:cNvSpPr txBox="1">
          <a:spLocks noChangeArrowheads="1"/>
        </xdr:cNvSpPr>
      </xdr:nvSpPr>
      <xdr:spPr bwMode="auto">
        <a:xfrm>
          <a:off x="1009650" y="2667000"/>
          <a:ext cx="2933700" cy="10287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0" bIns="0" anchor="t" upright="1"/>
        <a:lstStyle/>
        <a:p>
          <a:pPr algn="l" rtl="0">
            <a:defRPr sz="1000"/>
          </a:pPr>
          <a:endParaRPr lang="en-US" sz="2200" b="1" i="0" u="none" strike="noStrike" baseline="0">
            <a:solidFill>
              <a:srgbClr val="FF0000"/>
            </a:solidFill>
            <a:latin typeface="Times New Roman"/>
            <a:cs typeface="Times New Roman"/>
          </a:endParaRPr>
        </a:p>
        <a:p>
          <a:pPr algn="l" rtl="0">
            <a:defRPr sz="1000"/>
          </a:pPr>
          <a:r>
            <a:rPr lang="en-US" sz="2200" b="1" i="0" u="none" strike="noStrike" baseline="0">
              <a:solidFill>
                <a:srgbClr val="FF0000"/>
              </a:solidFill>
              <a:latin typeface="Times New Roman"/>
              <a:cs typeface="Times New Roman"/>
            </a:rPr>
            <a:t>Do Not Use In FY2011</a:t>
          </a:r>
          <a:endParaRPr lang="en-US"/>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0</xdr:colOff>
      <xdr:row>0</xdr:row>
      <xdr:rowOff>24765</xdr:rowOff>
    </xdr:from>
    <xdr:to>
      <xdr:col>9</xdr:col>
      <xdr:colOff>407670</xdr:colOff>
      <xdr:row>2</xdr:row>
      <xdr:rowOff>165735</xdr:rowOff>
    </xdr:to>
    <xdr:sp macro="" textlink="">
      <xdr:nvSpPr>
        <xdr:cNvPr id="2" name="TextBox 1">
          <a:extLst>
            <a:ext uri="{FF2B5EF4-FFF2-40B4-BE49-F238E27FC236}">
              <a16:creationId xmlns:a16="http://schemas.microsoft.com/office/drawing/2014/main" id="{00000000-0008-0000-1800-000002000000}"/>
            </a:ext>
          </a:extLst>
        </xdr:cNvPr>
        <xdr:cNvSpPr txBox="1"/>
      </xdr:nvSpPr>
      <xdr:spPr>
        <a:xfrm>
          <a:off x="9492615" y="24765"/>
          <a:ext cx="2847975" cy="3162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200" b="1">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Mike\1%20-%20Budget%20SRA3%20-%20All%20Years\Budget%20SRA3%20FY2011\SRA3%20Background%20Worksheets%20Eliminated%20from%20FY10%20to%20FY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iscal\Mike\Budget%20Needs%20Survey%20FY2004\A%20-%20Original%20Budget%20Needs%20Survey%20-%20Mandatory%20Costs%20Report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Y2024%20SRA3%20Form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1%20-%20Budget%20SRA3%20-%20All%20Years\Budget%20SRA3%20FY2016\2%20-%20FY2016%20SRA3%20Form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w Sch I &amp; I-a"/>
      <sheetName val="Sch I"/>
      <sheetName val="New Sch I &amp; I-a (2)"/>
    </sheetNames>
    <sheetDataSet>
      <sheetData sheetId="0" refreshError="1">
        <row r="1">
          <cell r="A1" t="str">
            <v>Oklahoma State Regents for Higher Education</v>
          </cell>
        </row>
        <row r="2">
          <cell r="A2" t="str">
            <v>FY2011 Educational and General Budget - SRA3 Background Data</v>
          </cell>
        </row>
        <row r="3">
          <cell r="A3" t="str">
            <v>Schedule 1 - Faculty and Staff Salary Changes</v>
          </cell>
        </row>
        <row r="5">
          <cell r="A5" t="str">
            <v>Institution Name:</v>
          </cell>
          <cell r="E5" t="str">
            <v xml:space="preserve">   Contact Person's Name and Phone #:</v>
          </cell>
        </row>
        <row r="6">
          <cell r="E6" t="str">
            <v xml:space="preserve">   Contact Person's E-mail Address:</v>
          </cell>
        </row>
        <row r="7">
          <cell r="B7" t="str">
            <v>% SALARY CHANGES FOR EXISTING FILLED POSITIONS</v>
          </cell>
          <cell r="G7" t="str">
            <v>% ONE-TIME STIPENDS FOR EXISTING FILLED POSITIONS</v>
          </cell>
        </row>
        <row r="8">
          <cell r="A8" t="str">
            <v>Percentage Salary Changes for Existing Filled Positions</v>
          </cell>
          <cell r="B8" t="str">
            <v>President</v>
          </cell>
          <cell r="C8" t="str">
            <v>Number of Faculty (1)</v>
          </cell>
          <cell r="D8" t="str">
            <v xml:space="preserve">
 Number of Administrative and Professional Staff (Exempt) (2)</v>
          </cell>
          <cell r="E8" t="str">
            <v>Number of Other Staff (Non-exempt) (3)</v>
          </cell>
          <cell r="F8" t="str">
            <v>Total</v>
          </cell>
          <cell r="G8" t="str">
            <v>President</v>
          </cell>
          <cell r="H8" t="str">
            <v>Number of Faculty (1)</v>
          </cell>
          <cell r="I8" t="str">
            <v>Number of Administrative and Professional Staff (Exempt) (2)</v>
          </cell>
          <cell r="J8" t="str">
            <v>Number of Other Staff (Non-exempt) (3)</v>
          </cell>
          <cell r="K8" t="str">
            <v>Total</v>
          </cell>
        </row>
        <row r="9">
          <cell r="A9" t="str">
            <v>0%  (Number receiving no Change)</v>
          </cell>
          <cell r="B9">
            <v>0</v>
          </cell>
          <cell r="C9">
            <v>75</v>
          </cell>
          <cell r="D9">
            <v>75</v>
          </cell>
          <cell r="E9">
            <v>75</v>
          </cell>
          <cell r="F9">
            <v>225</v>
          </cell>
          <cell r="K9">
            <v>0</v>
          </cell>
        </row>
        <row r="10">
          <cell r="A10" t="str">
            <v>0.1% to 2.9%</v>
          </cell>
          <cell r="B10">
            <v>0</v>
          </cell>
          <cell r="C10">
            <v>0</v>
          </cell>
          <cell r="D10">
            <v>0</v>
          </cell>
          <cell r="F10">
            <v>0</v>
          </cell>
          <cell r="G10">
            <v>1</v>
          </cell>
          <cell r="H10">
            <v>83</v>
          </cell>
          <cell r="I10">
            <v>30</v>
          </cell>
          <cell r="J10">
            <v>28</v>
          </cell>
          <cell r="K10">
            <v>142</v>
          </cell>
        </row>
        <row r="11">
          <cell r="A11" t="str">
            <v>3.0% to 3.9%</v>
          </cell>
          <cell r="B11">
            <v>0</v>
          </cell>
          <cell r="C11">
            <v>0</v>
          </cell>
          <cell r="D11">
            <v>4</v>
          </cell>
          <cell r="E11">
            <v>3</v>
          </cell>
          <cell r="F11">
            <v>7</v>
          </cell>
          <cell r="K11">
            <v>0</v>
          </cell>
        </row>
        <row r="12">
          <cell r="A12" t="str">
            <v>4.0% to 4.9%</v>
          </cell>
          <cell r="B12">
            <v>0</v>
          </cell>
          <cell r="C12">
            <v>2</v>
          </cell>
          <cell r="D12">
            <v>0</v>
          </cell>
          <cell r="F12">
            <v>2</v>
          </cell>
          <cell r="K12">
            <v>0</v>
          </cell>
        </row>
        <row r="13">
          <cell r="A13" t="str">
            <v>5.0% to 5.9%</v>
          </cell>
          <cell r="B13">
            <v>0</v>
          </cell>
          <cell r="C13">
            <v>3</v>
          </cell>
          <cell r="D13">
            <v>0</v>
          </cell>
          <cell r="F13">
            <v>3</v>
          </cell>
          <cell r="K13">
            <v>0</v>
          </cell>
        </row>
        <row r="14">
          <cell r="A14" t="str">
            <v>6.0% to 7.9%</v>
          </cell>
          <cell r="B14">
            <v>1</v>
          </cell>
          <cell r="C14">
            <v>3</v>
          </cell>
          <cell r="D14">
            <v>0</v>
          </cell>
          <cell r="F14">
            <v>4</v>
          </cell>
          <cell r="K14">
            <v>0</v>
          </cell>
        </row>
        <row r="15">
          <cell r="A15" t="str">
            <v>8.0% to 9.9%</v>
          </cell>
          <cell r="B15">
            <v>0</v>
          </cell>
          <cell r="C15">
            <v>0</v>
          </cell>
          <cell r="D15">
            <v>0</v>
          </cell>
          <cell r="F15">
            <v>0</v>
          </cell>
          <cell r="K15">
            <v>0</v>
          </cell>
        </row>
        <row r="16">
          <cell r="A16" t="str">
            <v>10.0% to 14.9%</v>
          </cell>
          <cell r="B16">
            <v>0</v>
          </cell>
          <cell r="C16">
            <v>0</v>
          </cell>
          <cell r="D16">
            <v>0</v>
          </cell>
          <cell r="F16">
            <v>0</v>
          </cell>
          <cell r="K16">
            <v>0</v>
          </cell>
        </row>
        <row r="17">
          <cell r="A17" t="str">
            <v>15% or more</v>
          </cell>
          <cell r="B17">
            <v>0</v>
          </cell>
          <cell r="C17">
            <v>0</v>
          </cell>
          <cell r="D17">
            <v>0</v>
          </cell>
          <cell r="F17">
            <v>0</v>
          </cell>
          <cell r="K17">
            <v>0</v>
          </cell>
        </row>
        <row r="18">
          <cell r="A18" t="str">
            <v>Total Number:</v>
          </cell>
          <cell r="B18">
            <v>1</v>
          </cell>
          <cell r="C18">
            <v>83</v>
          </cell>
          <cell r="D18">
            <v>79</v>
          </cell>
          <cell r="E18">
            <v>78</v>
          </cell>
          <cell r="F18">
            <v>241</v>
          </cell>
          <cell r="G18">
            <v>1</v>
          </cell>
          <cell r="H18">
            <v>83</v>
          </cell>
          <cell r="I18">
            <v>30</v>
          </cell>
          <cell r="J18">
            <v>28</v>
          </cell>
          <cell r="K18">
            <v>142</v>
          </cell>
        </row>
        <row r="19">
          <cell r="A19" t="str">
            <v>Range of CHANGES:</v>
          </cell>
          <cell r="B19" t="str">
            <v>For Pres - Use same %</v>
          </cell>
          <cell r="G19" t="str">
            <v>For Pres - Use same %</v>
          </cell>
        </row>
        <row r="20">
          <cell r="A20" t="str">
            <v>Lowest Percentage Change</v>
          </cell>
          <cell r="B20">
            <v>0.03</v>
          </cell>
          <cell r="C20">
            <v>0</v>
          </cell>
          <cell r="D20">
            <v>0</v>
          </cell>
          <cell r="E20">
            <v>0</v>
          </cell>
          <cell r="F20">
            <v>0</v>
          </cell>
          <cell r="G20" t="str">
            <v>%</v>
          </cell>
          <cell r="H20" t="str">
            <v>%</v>
          </cell>
          <cell r="I20" t="str">
            <v>%</v>
          </cell>
          <cell r="J20" t="str">
            <v>%</v>
          </cell>
          <cell r="K20" t="str">
            <v>%</v>
          </cell>
        </row>
        <row r="21">
          <cell r="A21" t="str">
            <v>Highest Percentage Change</v>
          </cell>
          <cell r="B21">
            <v>0.03</v>
          </cell>
          <cell r="C21">
            <v>0.05</v>
          </cell>
          <cell r="D21">
            <v>0.03</v>
          </cell>
          <cell r="E21">
            <v>3.5000000000000003E-2</v>
          </cell>
          <cell r="F21">
            <v>0.06</v>
          </cell>
          <cell r="G21" t="str">
            <v>%</v>
          </cell>
          <cell r="H21" t="str">
            <v>%</v>
          </cell>
          <cell r="I21" t="str">
            <v>%</v>
          </cell>
          <cell r="J21" t="str">
            <v>%</v>
          </cell>
          <cell r="K21" t="str">
            <v>%</v>
          </cell>
        </row>
        <row r="22">
          <cell r="A22" t="str">
            <v>Average Percentage Change</v>
          </cell>
          <cell r="B22">
            <v>0.03</v>
          </cell>
          <cell r="C22">
            <v>0.02</v>
          </cell>
          <cell r="D22">
            <v>2.5000000000000001E-3</v>
          </cell>
          <cell r="E22">
            <v>2E-3</v>
          </cell>
          <cell r="F22">
            <v>1.2500000000000001E-2</v>
          </cell>
          <cell r="G22" t="str">
            <v>%</v>
          </cell>
          <cell r="H22" t="str">
            <v>%</v>
          </cell>
          <cell r="I22" t="str">
            <v>%</v>
          </cell>
          <cell r="J22" t="str">
            <v>%</v>
          </cell>
          <cell r="K22" t="str">
            <v>%</v>
          </cell>
        </row>
        <row r="24">
          <cell r="A24" t="str">
            <v># of Employees Receiving Increase</v>
          </cell>
          <cell r="B24">
            <v>1</v>
          </cell>
          <cell r="C24">
            <v>8</v>
          </cell>
          <cell r="D24">
            <v>4</v>
          </cell>
          <cell r="E24">
            <v>3</v>
          </cell>
          <cell r="F24">
            <v>16</v>
          </cell>
          <cell r="G24">
            <v>1</v>
          </cell>
          <cell r="H24">
            <v>83</v>
          </cell>
          <cell r="I24">
            <v>30</v>
          </cell>
          <cell r="J24">
            <v>28</v>
          </cell>
          <cell r="K24">
            <v>142</v>
          </cell>
        </row>
        <row r="25">
          <cell r="A25" t="str">
            <v>Amount of Salary Increase</v>
          </cell>
          <cell r="B25">
            <v>3000</v>
          </cell>
          <cell r="C25">
            <v>8000</v>
          </cell>
          <cell r="D25">
            <v>4000</v>
          </cell>
          <cell r="E25">
            <v>1500</v>
          </cell>
          <cell r="F25">
            <v>16500</v>
          </cell>
          <cell r="G25">
            <v>3000</v>
          </cell>
          <cell r="H25">
            <v>75000</v>
          </cell>
          <cell r="I25">
            <v>2000</v>
          </cell>
          <cell r="J25">
            <v>1750</v>
          </cell>
          <cell r="K25">
            <v>81750</v>
          </cell>
        </row>
        <row r="26">
          <cell r="A26" t="str">
            <v>Average Salary Increase</v>
          </cell>
          <cell r="B26">
            <v>3000</v>
          </cell>
          <cell r="C26">
            <v>1000</v>
          </cell>
          <cell r="D26">
            <v>1000</v>
          </cell>
          <cell r="E26">
            <v>500</v>
          </cell>
          <cell r="F26">
            <v>1031.25</v>
          </cell>
          <cell r="G26">
            <v>3000</v>
          </cell>
          <cell r="H26">
            <v>903.61445783132535</v>
          </cell>
          <cell r="I26">
            <v>66.666666666666671</v>
          </cell>
          <cell r="J26">
            <v>62.5</v>
          </cell>
          <cell r="K26">
            <v>575.70422535211264</v>
          </cell>
        </row>
        <row r="28">
          <cell r="A28" t="str">
            <v xml:space="preserve">Date Local Governing Board approved or is expected to approve or consider salary program:  </v>
          </cell>
          <cell r="F28" t="str">
            <v>Approval Date:--&gt;</v>
          </cell>
          <cell r="H28" t="str">
            <v>Consider Date  --&gt;</v>
          </cell>
          <cell r="K28" t="str">
            <v xml:space="preserve"> </v>
          </cell>
        </row>
        <row r="29">
          <cell r="A29" t="str">
            <v xml:space="preserve">Write in the effective dates of the  FY2011 salary program:    </v>
          </cell>
          <cell r="F29" t="str">
            <v>Starting Date:   --&gt;</v>
          </cell>
          <cell r="H29" t="str">
            <v>Ending Date:    --&gt;</v>
          </cell>
        </row>
        <row r="30">
          <cell r="A30" t="str">
            <v xml:space="preserve">Write in the effective dates of the  FY2011 stipend program:    </v>
          </cell>
          <cell r="F30" t="str">
            <v>Starting Date:   --&gt;</v>
          </cell>
          <cell r="H30" t="str">
            <v>Ending Date:    --&gt;</v>
          </cell>
        </row>
        <row r="31">
          <cell r="A31" t="str">
            <v>If your president's compensation will be considered at a different time than the employees, estimate the date of approval.  --------------&gt;</v>
          </cell>
          <cell r="H31" t="str">
            <v>Estimated Date:--&gt;</v>
          </cell>
        </row>
        <row r="32">
          <cell r="A32" t="str">
            <v xml:space="preserve">Will your institution considering an employee salary program later in the fiscal year, for example, after fall enrollment is determined? </v>
          </cell>
          <cell r="H32" t="str">
            <v>If yes, explain in the comments box.</v>
          </cell>
          <cell r="J32" t="str">
            <v>Yes:</v>
          </cell>
          <cell r="K32" t="str">
            <v>No:</v>
          </cell>
        </row>
        <row r="33">
          <cell r="A33" t="str">
            <v>NOTE:  This form must be resubmitted if the employee salary program is later revised and anytime the president's salary is changed.</v>
          </cell>
        </row>
        <row r="34">
          <cell r="A34" t="str">
            <v xml:space="preserve">(1), (2) and (3)  See Instruction Sheet </v>
          </cell>
        </row>
        <row r="36">
          <cell r="A36" t="str">
            <v xml:space="preserve">Comments:
48 faculty received salary increases totaling $72,000.00 based on their Salary Card Agreement provisions in the Board Policy Manual.
4 professional staff received salary increases of $2,000 due to meeting education requirement provisions in the </v>
          </cell>
        </row>
        <row r="39">
          <cell r="A39" t="str">
            <v>Oklahoma State Regents for Higher Education</v>
          </cell>
        </row>
        <row r="40">
          <cell r="A40" t="str">
            <v>Schedule 1-A - Methodology for Compensation Changes</v>
          </cell>
        </row>
        <row r="42">
          <cell r="A42" t="str">
            <v>Institution Name:</v>
          </cell>
        </row>
        <row r="44">
          <cell r="A44" t="str">
            <v>METHODOLOGY FOR COMPENSATION INCREASES</v>
          </cell>
        </row>
        <row r="45">
          <cell r="A45" t="str">
            <v>What metodology is used for compensation Increases?</v>
          </cell>
          <cell r="D45" t="str">
            <v>For Faculty</v>
          </cell>
          <cell r="G45" t="str">
            <v>For Administrative and Professional Staff</v>
          </cell>
        </row>
        <row r="46">
          <cell r="A46" t="str">
            <v>Performance based merit evaluation</v>
          </cell>
        </row>
        <row r="47">
          <cell r="A47" t="str">
            <v>Across-the-board</v>
          </cell>
        </row>
        <row r="48">
          <cell r="A48" t="str">
            <v>Combination of performance based and across the board</v>
          </cell>
        </row>
        <row r="49">
          <cell r="A49" t="str">
            <v xml:space="preserve">List Criteria for performance-based merit evaluation:  </v>
          </cell>
          <cell r="D49">
            <v>1</v>
          </cell>
          <cell r="G49">
            <v>1</v>
          </cell>
        </row>
        <row r="50">
          <cell r="D50">
            <v>2</v>
          </cell>
          <cell r="G50">
            <v>2</v>
          </cell>
        </row>
        <row r="51">
          <cell r="D51">
            <v>3</v>
          </cell>
          <cell r="G51">
            <v>3</v>
          </cell>
        </row>
        <row r="52">
          <cell r="D52">
            <v>4</v>
          </cell>
          <cell r="G52">
            <v>4</v>
          </cell>
        </row>
        <row r="53">
          <cell r="D53">
            <v>5</v>
          </cell>
          <cell r="G53">
            <v>5</v>
          </cell>
        </row>
        <row r="54">
          <cell r="D54">
            <v>6</v>
          </cell>
          <cell r="G54">
            <v>6</v>
          </cell>
        </row>
        <row r="55">
          <cell r="A55" t="str">
            <v>Elaborate if compensation increases are based on combination of performance-based and across-the-board changes:</v>
          </cell>
        </row>
        <row r="56">
          <cell r="A56" t="str">
            <v>Comments:</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9-2-02"/>
      <sheetName val="Mandatory"/>
      <sheetName val="Mand Sum"/>
      <sheetName val="FY03 Reduct"/>
      <sheetName val="FY04 Reduct"/>
      <sheetName val="Inst Notes"/>
      <sheetName val="B1"/>
      <sheetName val="B2"/>
      <sheetName val="B3"/>
      <sheetName val="B4"/>
      <sheetName val="B5"/>
      <sheetName val="B6"/>
      <sheetName val="B7"/>
      <sheetName val="FY02"/>
      <sheetName val="FY02 Narr"/>
      <sheetName val="FY02 NARRA"/>
      <sheetName val="Faciliti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06"/>
      <sheetName val="Comments 2015"/>
      <sheetName val="Notes"/>
      <sheetName val="Stimulus Form"/>
      <sheetName val="Schedule A - A1"/>
      <sheetName val="Schedule A - A1 OUHSC"/>
      <sheetName val="Schedule B - 1"/>
      <sheetName val="Example of Schedule C - C1"/>
      <sheetName val="Schedule C - C1"/>
      <sheetName val="Sch C2 Instructions"/>
      <sheetName val="Example of Schedule C2"/>
      <sheetName val="Schedule C2"/>
      <sheetName val="Schedule C-1A"/>
      <sheetName val="Schedule A - II"/>
      <sheetName val="Schedule B - II"/>
      <sheetName val="Schedule C - II  (2)"/>
      <sheetName val="Schedule C - II  "/>
      <sheetName val="Schedule E"/>
      <sheetName val="Schedule F - Not Used in FY2011"/>
      <sheetName val="Optional Sched-E1"/>
      <sheetName val="Optional Sched-E2"/>
      <sheetName val="Schedule F and G"/>
      <sheetName val="Schedule F - Do Not Use"/>
      <sheetName val="Schedule F - Use (2)"/>
      <sheetName val="Schedule F - W Fund 490"/>
      <sheetName val="Sch G Do Not Use"/>
      <sheetName val="Schedule F&amp;G W Fund 490"/>
      <sheetName val="New Schedule H "/>
      <sheetName val="Schedule  H"/>
      <sheetName val="Sheet1"/>
    </sheetNames>
    <sheetDataSet>
      <sheetData sheetId="0" refreshError="1"/>
      <sheetData sheetId="1" refreshError="1"/>
      <sheetData sheetId="2" refreshError="1"/>
      <sheetData sheetId="3" refreshError="1"/>
      <sheetData sheetId="4">
        <row r="25">
          <cell r="E25">
            <v>0</v>
          </cell>
        </row>
        <row r="113">
          <cell r="E113">
            <v>0</v>
          </cell>
        </row>
        <row r="114">
          <cell r="E114">
            <v>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06"/>
      <sheetName val="Comments 2015"/>
      <sheetName val="Notes"/>
      <sheetName val="Stimulus Form"/>
      <sheetName val="Changes in FY2015"/>
      <sheetName val="Changes in FY2016"/>
      <sheetName val="Schedule A - A1"/>
      <sheetName val="Schedule A - A1 OUHSC"/>
      <sheetName val="Schedule B - 1"/>
      <sheetName val="Schedule C - C1"/>
      <sheetName val="Example of Schedule C - C1"/>
      <sheetName val="Example Reserve Requirements"/>
      <sheetName val="Reserve Requirements - Uses"/>
      <sheetName val="Schedule C-1A"/>
      <sheetName val="Sch C-2 Instructions"/>
      <sheetName val="Schedule A - II"/>
      <sheetName val="Schedule B - II"/>
      <sheetName val="Schedule C - II  (2)"/>
      <sheetName val="Schedule C - II  "/>
      <sheetName val="Schedule E"/>
      <sheetName val="Schedule F - Not Used in FY2011"/>
      <sheetName val="Optional SCHED-E1"/>
      <sheetName val="Optional SCHED-E2"/>
      <sheetName val="Revised Schedule F and G"/>
      <sheetName val="Schedule F - Do Not Use"/>
      <sheetName val="Schedule F - Use (2)"/>
      <sheetName val="Schedule F - W Fund 490"/>
      <sheetName val="Sch G Do Not Use"/>
      <sheetName val="Schedule F&amp;G W Fund 490"/>
      <sheetName val="New Schedule H "/>
      <sheetName val="New Schedule  H"/>
    </sheetNames>
    <sheetDataSet>
      <sheetData sheetId="0"/>
      <sheetData sheetId="1"/>
      <sheetData sheetId="2"/>
      <sheetData sheetId="3"/>
      <sheetData sheetId="4"/>
      <sheetData sheetId="5"/>
      <sheetData sheetId="6">
        <row r="25">
          <cell r="E25">
            <v>0</v>
          </cell>
        </row>
      </sheetData>
      <sheetData sheetId="7"/>
      <sheetData sheetId="8">
        <row r="16">
          <cell r="C16">
            <v>0</v>
          </cell>
        </row>
        <row r="17">
          <cell r="C17">
            <v>0</v>
          </cell>
        </row>
        <row r="19">
          <cell r="C19">
            <v>0</v>
          </cell>
        </row>
        <row r="20">
          <cell r="C20">
            <v>0</v>
          </cell>
        </row>
        <row r="21">
          <cell r="C21">
            <v>0</v>
          </cell>
        </row>
        <row r="22">
          <cell r="C22">
            <v>0</v>
          </cell>
        </row>
        <row r="23">
          <cell r="C23">
            <v>0</v>
          </cell>
        </row>
        <row r="24">
          <cell r="C24">
            <v>0</v>
          </cell>
        </row>
        <row r="25">
          <cell r="C25">
            <v>0</v>
          </cell>
        </row>
      </sheetData>
      <sheetData sheetId="9">
        <row r="17">
          <cell r="C17">
            <v>0</v>
          </cell>
        </row>
        <row r="18">
          <cell r="C18">
            <v>0</v>
          </cell>
        </row>
        <row r="19">
          <cell r="C19">
            <v>0</v>
          </cell>
        </row>
        <row r="20">
          <cell r="C20">
            <v>0</v>
          </cell>
        </row>
        <row r="21">
          <cell r="C21">
            <v>0</v>
          </cell>
        </row>
        <row r="22">
          <cell r="C22">
            <v>0</v>
          </cell>
        </row>
        <row r="23">
          <cell r="C23">
            <v>0</v>
          </cell>
        </row>
        <row r="24">
          <cell r="C24">
            <v>0</v>
          </cell>
        </row>
        <row r="25">
          <cell r="C25">
            <v>0</v>
          </cell>
        </row>
        <row r="26">
          <cell r="C26">
            <v>0</v>
          </cell>
        </row>
        <row r="27">
          <cell r="C27">
            <v>0</v>
          </cell>
        </row>
        <row r="28">
          <cell r="C28">
            <v>0</v>
          </cell>
        </row>
        <row r="29">
          <cell r="C29">
            <v>0</v>
          </cell>
        </row>
        <row r="47">
          <cell r="C47">
            <v>0</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12.bin"/><Relationship Id="rId4" Type="http://schemas.openxmlformats.org/officeDocument/2006/relationships/comments" Target="../comments3.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19.bin"/><Relationship Id="rId4" Type="http://schemas.openxmlformats.org/officeDocument/2006/relationships/comments" Target="../comments7.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2.xml"/><Relationship Id="rId1" Type="http://schemas.openxmlformats.org/officeDocument/2006/relationships/printerSettings" Target="../printerSettings/printerSettings27.bin"/><Relationship Id="rId4" Type="http://schemas.openxmlformats.org/officeDocument/2006/relationships/comments" Target="../comments10.xml"/></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3.xml"/><Relationship Id="rId1" Type="http://schemas.openxmlformats.org/officeDocument/2006/relationships/printerSettings" Target="../printerSettings/printerSettings28.bin"/><Relationship Id="rId4" Type="http://schemas.openxmlformats.org/officeDocument/2006/relationships/comments" Target="../comments1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5.xml"/><Relationship Id="rId1" Type="http://schemas.openxmlformats.org/officeDocument/2006/relationships/printerSettings" Target="../printerSettings/printerSettings30.bin"/><Relationship Id="rId4" Type="http://schemas.openxmlformats.org/officeDocument/2006/relationships/comments" Target="../comments12.xml"/></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6.xml"/><Relationship Id="rId1" Type="http://schemas.openxmlformats.org/officeDocument/2006/relationships/printerSettings" Target="../printerSettings/printerSettings31.bin"/><Relationship Id="rId4" Type="http://schemas.openxmlformats.org/officeDocument/2006/relationships/comments" Target="../comments13.xml"/></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9.xml"/><Relationship Id="rId1" Type="http://schemas.openxmlformats.org/officeDocument/2006/relationships/printerSettings" Target="../printerSettings/printerSettings35.bin"/><Relationship Id="rId4" Type="http://schemas.openxmlformats.org/officeDocument/2006/relationships/comments" Target="../comments14.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38"/>
  <sheetViews>
    <sheetView workbookViewId="0">
      <selection activeCell="B10" sqref="B10"/>
    </sheetView>
  </sheetViews>
  <sheetFormatPr defaultRowHeight="13.2"/>
  <cols>
    <col min="1" max="1" width="14.33203125" customWidth="1"/>
    <col min="2" max="2" width="98.77734375" customWidth="1"/>
  </cols>
  <sheetData>
    <row r="1" spans="1:2">
      <c r="A1" s="7"/>
      <c r="B1" s="7"/>
    </row>
    <row r="2" spans="1:2">
      <c r="A2" s="7"/>
      <c r="B2" s="7"/>
    </row>
    <row r="3" spans="1:2" ht="39.6">
      <c r="A3" s="1210" t="s">
        <v>464</v>
      </c>
      <c r="B3" s="7" t="s">
        <v>465</v>
      </c>
    </row>
    <row r="4" spans="1:2" ht="39.6">
      <c r="A4" s="7"/>
      <c r="B4" s="7" t="s">
        <v>466</v>
      </c>
    </row>
    <row r="5" spans="1:2">
      <c r="A5" s="7"/>
      <c r="B5" s="7"/>
    </row>
    <row r="6" spans="1:2">
      <c r="A6" s="7"/>
      <c r="B6" s="7"/>
    </row>
    <row r="7" spans="1:2">
      <c r="A7" s="7"/>
      <c r="B7" s="7"/>
    </row>
    <row r="8" spans="1:2">
      <c r="A8" s="7"/>
      <c r="B8" s="7"/>
    </row>
    <row r="9" spans="1:2">
      <c r="A9" s="7"/>
      <c r="B9" s="7"/>
    </row>
    <row r="10" spans="1:2">
      <c r="A10" s="7"/>
      <c r="B10" s="7"/>
    </row>
    <row r="11" spans="1:2">
      <c r="A11" s="7"/>
      <c r="B11" s="7"/>
    </row>
    <row r="12" spans="1:2">
      <c r="A12" s="7"/>
      <c r="B12" s="7"/>
    </row>
    <row r="13" spans="1:2">
      <c r="A13" s="7"/>
      <c r="B13" s="7"/>
    </row>
    <row r="14" spans="1:2">
      <c r="A14" s="7"/>
      <c r="B14" s="7"/>
    </row>
    <row r="15" spans="1:2">
      <c r="A15" s="7"/>
      <c r="B15" s="7"/>
    </row>
    <row r="16" spans="1:2">
      <c r="A16" s="7"/>
      <c r="B16" s="7"/>
    </row>
    <row r="17" spans="1:2">
      <c r="A17" s="7"/>
      <c r="B17" s="7"/>
    </row>
    <row r="18" spans="1:2">
      <c r="A18" s="7"/>
      <c r="B18" s="7"/>
    </row>
    <row r="19" spans="1:2">
      <c r="A19" s="7"/>
      <c r="B19" s="7"/>
    </row>
    <row r="20" spans="1:2">
      <c r="A20" s="7"/>
      <c r="B20" s="7"/>
    </row>
    <row r="21" spans="1:2">
      <c r="A21" s="7"/>
      <c r="B21" s="7"/>
    </row>
    <row r="22" spans="1:2">
      <c r="A22" s="7"/>
      <c r="B22" s="7"/>
    </row>
    <row r="23" spans="1:2">
      <c r="A23" s="7"/>
      <c r="B23" s="7"/>
    </row>
    <row r="24" spans="1:2">
      <c r="A24" s="7"/>
      <c r="B24" s="7"/>
    </row>
    <row r="25" spans="1:2">
      <c r="A25" s="7"/>
      <c r="B25" s="7"/>
    </row>
    <row r="26" spans="1:2">
      <c r="A26" s="7"/>
      <c r="B26" s="7"/>
    </row>
    <row r="27" spans="1:2">
      <c r="A27" s="7"/>
      <c r="B27" s="7"/>
    </row>
    <row r="28" spans="1:2">
      <c r="A28" s="7"/>
      <c r="B28" s="7"/>
    </row>
    <row r="29" spans="1:2">
      <c r="A29" s="7"/>
      <c r="B29" s="7"/>
    </row>
    <row r="30" spans="1:2">
      <c r="A30" s="7"/>
      <c r="B30" s="7"/>
    </row>
    <row r="31" spans="1:2">
      <c r="A31" s="7"/>
      <c r="B31" s="7"/>
    </row>
    <row r="32" spans="1:2">
      <c r="A32" s="7"/>
      <c r="B32" s="7"/>
    </row>
    <row r="33" spans="1:2">
      <c r="A33" s="7"/>
      <c r="B33" s="7"/>
    </row>
    <row r="34" spans="1:2">
      <c r="A34" s="7"/>
      <c r="B34" s="7"/>
    </row>
    <row r="35" spans="1:2">
      <c r="A35" s="7"/>
      <c r="B35" s="7"/>
    </row>
    <row r="36" spans="1:2">
      <c r="A36" s="7"/>
      <c r="B36" s="7"/>
    </row>
    <row r="37" spans="1:2">
      <c r="A37" s="7"/>
      <c r="B37" s="7"/>
    </row>
    <row r="38" spans="1:2">
      <c r="A38" s="7"/>
      <c r="B38" s="7"/>
    </row>
  </sheetData>
  <phoneticPr fontId="25" type="noConversion"/>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66FFFF"/>
  </sheetPr>
  <dimension ref="A1:BG46"/>
  <sheetViews>
    <sheetView workbookViewId="0"/>
  </sheetViews>
  <sheetFormatPr defaultRowHeight="13.2"/>
  <cols>
    <col min="1" max="1" width="5.6640625" style="1203" customWidth="1"/>
    <col min="2" max="2" width="63.77734375" customWidth="1"/>
    <col min="3" max="5" width="30.77734375" customWidth="1"/>
    <col min="6" max="6" width="30.6640625" customWidth="1"/>
    <col min="7" max="7" width="18.33203125" customWidth="1"/>
    <col min="8" max="8" width="14.33203125" customWidth="1"/>
    <col min="9" max="9" width="16.77734375" customWidth="1"/>
    <col min="10" max="10" width="17.6640625" customWidth="1"/>
    <col min="11" max="11" width="15.109375" customWidth="1"/>
    <col min="12" max="12" width="38.6640625" customWidth="1"/>
    <col min="13" max="13" width="48.109375" customWidth="1"/>
    <col min="14" max="14" width="21.33203125" customWidth="1"/>
    <col min="15" max="16" width="17.6640625" customWidth="1"/>
    <col min="17" max="17" width="18" customWidth="1"/>
    <col min="18" max="18" width="23.33203125" customWidth="1"/>
    <col min="19" max="20" width="21.6640625" customWidth="1"/>
    <col min="21" max="21" width="15.109375" customWidth="1"/>
    <col min="22" max="22" width="19.6640625" customWidth="1"/>
    <col min="23" max="24" width="16.77734375" customWidth="1"/>
    <col min="25" max="25" width="12.109375" customWidth="1"/>
    <col min="26" max="26" width="18.6640625" customWidth="1"/>
    <col min="27" max="28" width="19.33203125" customWidth="1"/>
    <col min="29" max="29" width="14.109375" customWidth="1"/>
    <col min="30" max="30" width="16.6640625" customWidth="1"/>
    <col min="31" max="35" width="17" customWidth="1"/>
    <col min="36" max="36" width="22.77734375" customWidth="1"/>
    <col min="37" max="37" width="18" customWidth="1"/>
    <col min="38" max="38" width="23.6640625" customWidth="1"/>
    <col min="39" max="39" width="18" customWidth="1"/>
    <col min="40" max="40" width="15.109375" customWidth="1"/>
    <col min="41" max="41" width="18" customWidth="1"/>
    <col min="42" max="42" width="23.6640625" customWidth="1"/>
    <col min="43" max="43" width="18" customWidth="1"/>
    <col min="44" max="44" width="15.109375" customWidth="1"/>
    <col min="45" max="45" width="18" customWidth="1"/>
    <col min="46" max="46" width="23.6640625" customWidth="1"/>
    <col min="47" max="47" width="18" customWidth="1"/>
    <col min="48" max="48" width="15.109375" customWidth="1"/>
    <col min="49" max="49" width="18" customWidth="1"/>
    <col min="50" max="50" width="23.6640625" customWidth="1"/>
    <col min="51" max="51" width="18" customWidth="1"/>
    <col min="52" max="52" width="15.109375" customWidth="1"/>
    <col min="53" max="53" width="18" customWidth="1"/>
    <col min="54" max="54" width="23.6640625" customWidth="1"/>
    <col min="55" max="55" width="18" customWidth="1"/>
    <col min="56" max="56" width="15.109375" customWidth="1"/>
    <col min="57" max="57" width="18" customWidth="1"/>
    <col min="58" max="58" width="23.6640625" customWidth="1"/>
    <col min="59" max="59" width="18" customWidth="1"/>
  </cols>
  <sheetData>
    <row r="1" spans="1:8" ht="15.6">
      <c r="B1" s="804" t="s">
        <v>406</v>
      </c>
      <c r="C1" s="805"/>
      <c r="D1" s="805"/>
      <c r="E1" s="805"/>
      <c r="F1" s="1774" t="s">
        <v>589</v>
      </c>
    </row>
    <row r="2" spans="1:8" ht="15.6">
      <c r="B2" s="1760" t="s">
        <v>1254</v>
      </c>
      <c r="C2" s="805"/>
      <c r="D2" s="805"/>
      <c r="E2" s="805"/>
    </row>
    <row r="4" spans="1:8">
      <c r="B4" s="836" t="s">
        <v>248</v>
      </c>
      <c r="C4" s="2282">
        <f>'Schedule I  '!B5</f>
        <v>0</v>
      </c>
      <c r="D4" s="2283"/>
      <c r="E4" s="15"/>
      <c r="F4" s="1"/>
      <c r="G4" s="1"/>
      <c r="H4" s="14"/>
    </row>
    <row r="5" spans="1:8">
      <c r="A5" s="1662"/>
    </row>
    <row r="6" spans="1:8">
      <c r="A6" s="1814"/>
      <c r="B6" s="89" t="s">
        <v>354</v>
      </c>
      <c r="C6" s="90"/>
      <c r="D6" s="90"/>
      <c r="E6" s="91"/>
    </row>
    <row r="7" spans="1:8" ht="26.4">
      <c r="A7" s="1810"/>
      <c r="B7" s="8" t="s">
        <v>31</v>
      </c>
      <c r="C7" s="9" t="s">
        <v>250</v>
      </c>
      <c r="D7" s="9" t="s">
        <v>256</v>
      </c>
      <c r="E7" s="9" t="s">
        <v>251</v>
      </c>
    </row>
    <row r="8" spans="1:8">
      <c r="A8" s="1815">
        <v>1</v>
      </c>
      <c r="B8" s="10" t="s">
        <v>252</v>
      </c>
      <c r="C8" s="1860"/>
      <c r="D8" s="1860"/>
      <c r="E8" s="1860"/>
    </row>
    <row r="9" spans="1:8">
      <c r="A9" s="1816">
        <v>2</v>
      </c>
      <c r="B9" s="10" t="s">
        <v>253</v>
      </c>
      <c r="C9" s="1860"/>
      <c r="D9" s="1860"/>
      <c r="E9" s="1860"/>
    </row>
    <row r="10" spans="1:8">
      <c r="A10" s="1817">
        <v>3</v>
      </c>
      <c r="B10" s="11" t="s">
        <v>254</v>
      </c>
      <c r="C10" s="1861"/>
      <c r="D10" s="1861"/>
      <c r="E10" s="1861"/>
    </row>
    <row r="11" spans="1:8" ht="27.75" customHeight="1">
      <c r="A11" s="570"/>
      <c r="B11" s="24" t="s">
        <v>257</v>
      </c>
      <c r="C11" s="1867" t="s">
        <v>250</v>
      </c>
      <c r="D11" s="1867" t="s">
        <v>256</v>
      </c>
      <c r="E11" s="1867" t="s">
        <v>251</v>
      </c>
    </row>
    <row r="12" spans="1:8" ht="24.75" customHeight="1">
      <c r="A12" s="1863">
        <v>1</v>
      </c>
      <c r="B12" s="1848"/>
      <c r="C12" s="1854"/>
      <c r="D12" s="1854"/>
      <c r="E12" s="1854"/>
    </row>
    <row r="13" spans="1:8" ht="24.75" customHeight="1">
      <c r="A13" s="1818">
        <v>2</v>
      </c>
      <c r="B13" s="1849"/>
      <c r="C13" s="1854"/>
      <c r="D13" s="1854"/>
      <c r="E13" s="1854"/>
    </row>
    <row r="14" spans="1:8" ht="24.75" customHeight="1">
      <c r="A14" s="1819">
        <v>3</v>
      </c>
      <c r="B14" s="1849"/>
      <c r="C14" s="1854"/>
      <c r="D14" s="1854"/>
      <c r="E14" s="1854"/>
    </row>
    <row r="15" spans="1:8" ht="24.75" customHeight="1">
      <c r="A15" s="1818">
        <v>4</v>
      </c>
      <c r="B15" s="1849"/>
      <c r="C15" s="1854"/>
      <c r="D15" s="1854"/>
      <c r="E15" s="1854"/>
    </row>
    <row r="16" spans="1:8" ht="24.75" customHeight="1">
      <c r="A16" s="1818">
        <v>5</v>
      </c>
      <c r="B16" s="1849"/>
      <c r="C16" s="1854"/>
      <c r="D16" s="1854"/>
      <c r="E16" s="1854"/>
    </row>
    <row r="17" spans="1:59" ht="25.5" customHeight="1">
      <c r="A17" s="1820">
        <v>6</v>
      </c>
      <c r="B17" s="1850"/>
      <c r="C17" s="1855"/>
      <c r="D17" s="1856"/>
      <c r="E17" s="1856"/>
    </row>
    <row r="18" spans="1:59" ht="29.25" customHeight="1">
      <c r="A18" s="1864"/>
      <c r="B18" s="1836" t="s">
        <v>32</v>
      </c>
      <c r="C18" s="1868" t="s">
        <v>250</v>
      </c>
      <c r="D18" s="1867" t="s">
        <v>256</v>
      </c>
      <c r="E18" s="1867" t="s">
        <v>251</v>
      </c>
    </row>
    <row r="19" spans="1:59">
      <c r="A19" s="1863">
        <v>1</v>
      </c>
      <c r="B19" s="1837"/>
      <c r="C19" s="1857"/>
      <c r="D19" s="1858"/>
      <c r="E19" s="1859"/>
    </row>
    <row r="20" spans="1:59" ht="12.75" customHeight="1">
      <c r="A20" s="1818">
        <v>2</v>
      </c>
      <c r="B20" s="1851"/>
      <c r="C20" s="1857"/>
      <c r="D20" s="1858"/>
      <c r="E20" s="1859"/>
    </row>
    <row r="21" spans="1:59">
      <c r="A21" s="1819">
        <v>3</v>
      </c>
      <c r="B21" s="1851"/>
      <c r="C21" s="1857"/>
      <c r="D21" s="1858"/>
      <c r="E21" s="1859"/>
    </row>
    <row r="22" spans="1:59">
      <c r="A22" s="1818">
        <v>4</v>
      </c>
      <c r="B22" s="1851"/>
      <c r="C22" s="1857"/>
      <c r="D22" s="1858"/>
      <c r="E22" s="1859"/>
    </row>
    <row r="23" spans="1:59">
      <c r="A23" s="1818">
        <v>5</v>
      </c>
      <c r="B23" s="1851"/>
      <c r="C23" s="1858"/>
      <c r="D23" s="1858"/>
      <c r="E23" s="1859"/>
    </row>
    <row r="24" spans="1:59">
      <c r="A24" s="1820">
        <v>6</v>
      </c>
      <c r="B24" s="1852"/>
      <c r="C24" s="1855"/>
      <c r="D24" s="1855"/>
      <c r="E24" s="1862"/>
    </row>
    <row r="26" spans="1:59">
      <c r="B26" s="1853" t="s">
        <v>1212</v>
      </c>
    </row>
    <row r="27" spans="1:59" ht="15">
      <c r="B27" s="1821" t="s">
        <v>1022</v>
      </c>
      <c r="C27" s="1833" t="s">
        <v>1023</v>
      </c>
      <c r="D27" s="1822"/>
      <c r="E27" s="1822"/>
      <c r="F27" s="1822" t="s">
        <v>1024</v>
      </c>
      <c r="G27" s="1822"/>
      <c r="H27" s="1822"/>
      <c r="I27" s="1834" t="s">
        <v>1025</v>
      </c>
      <c r="J27" s="1823"/>
      <c r="K27" s="1846"/>
      <c r="L27" s="1841"/>
      <c r="M27" s="1831" t="s">
        <v>1026</v>
      </c>
      <c r="N27" s="1825"/>
      <c r="O27" s="1826"/>
      <c r="P27" s="1824"/>
      <c r="Q27" s="1831" t="s">
        <v>1027</v>
      </c>
      <c r="R27" s="1825"/>
      <c r="S27" s="1826"/>
      <c r="T27" s="1824"/>
      <c r="U27" s="1831" t="s">
        <v>1028</v>
      </c>
      <c r="V27" s="1825"/>
      <c r="W27" s="1826"/>
      <c r="X27" s="1825"/>
      <c r="Y27" s="1831" t="s">
        <v>1029</v>
      </c>
      <c r="Z27" s="1825"/>
      <c r="AA27" s="1826"/>
      <c r="AB27" s="1824"/>
      <c r="AC27" s="1832" t="s">
        <v>1030</v>
      </c>
      <c r="AD27" s="1825"/>
      <c r="AE27" s="1826"/>
      <c r="AF27" s="1845"/>
      <c r="AG27" s="1831" t="s">
        <v>1032</v>
      </c>
      <c r="AH27" s="1843"/>
      <c r="AI27" s="1844"/>
      <c r="AJ27" s="1840"/>
      <c r="AK27" s="1827" t="s">
        <v>1033</v>
      </c>
      <c r="AL27" s="1827"/>
      <c r="AM27" s="1827"/>
      <c r="AN27" s="1841"/>
      <c r="AO27" s="1838" t="s">
        <v>1034</v>
      </c>
      <c r="AP27" s="17"/>
      <c r="AQ27" s="590"/>
      <c r="AR27" s="27"/>
      <c r="AS27" s="1838" t="s">
        <v>1035</v>
      </c>
      <c r="AT27" s="17"/>
      <c r="AU27" s="590"/>
      <c r="AV27" s="27"/>
      <c r="AW27" s="1838" t="s">
        <v>1036</v>
      </c>
      <c r="AX27" s="17"/>
      <c r="AY27" s="590"/>
      <c r="AZ27" s="27"/>
      <c r="BA27" s="1838" t="s">
        <v>1037</v>
      </c>
      <c r="BB27" s="17"/>
      <c r="BC27" s="590"/>
      <c r="BD27" s="27"/>
      <c r="BE27" s="1838" t="s">
        <v>1038</v>
      </c>
      <c r="BF27" s="17"/>
      <c r="BG27" s="590"/>
    </row>
    <row r="28" spans="1:59" ht="15">
      <c r="B28" s="1828"/>
      <c r="C28" s="1822" t="s">
        <v>106</v>
      </c>
      <c r="D28" s="1822" t="s">
        <v>1031</v>
      </c>
      <c r="E28" s="1822" t="s">
        <v>733</v>
      </c>
      <c r="F28" s="1822" t="s">
        <v>106</v>
      </c>
      <c r="G28" s="1822" t="s">
        <v>1031</v>
      </c>
      <c r="H28" s="1822" t="s">
        <v>733</v>
      </c>
      <c r="I28" s="1829" t="s">
        <v>106</v>
      </c>
      <c r="J28" s="1829" t="s">
        <v>1031</v>
      </c>
      <c r="K28" s="1829" t="s">
        <v>733</v>
      </c>
      <c r="L28" s="1847"/>
      <c r="M28" s="1822" t="s">
        <v>106</v>
      </c>
      <c r="N28" s="1822" t="s">
        <v>1031</v>
      </c>
      <c r="O28" s="1822" t="s">
        <v>733</v>
      </c>
      <c r="P28" s="1822"/>
      <c r="Q28" s="1822" t="s">
        <v>106</v>
      </c>
      <c r="R28" s="1822" t="s">
        <v>1031</v>
      </c>
      <c r="S28" s="1822" t="s">
        <v>733</v>
      </c>
      <c r="T28" s="1822"/>
      <c r="U28" s="1822" t="s">
        <v>106</v>
      </c>
      <c r="V28" s="1822" t="s">
        <v>1031</v>
      </c>
      <c r="W28" s="1822" t="s">
        <v>733</v>
      </c>
      <c r="X28" s="1826"/>
      <c r="Y28" s="1822" t="s">
        <v>106</v>
      </c>
      <c r="Z28" s="1822" t="s">
        <v>1031</v>
      </c>
      <c r="AA28" s="1822" t="s">
        <v>733</v>
      </c>
      <c r="AB28" s="1822"/>
      <c r="AC28" s="1826" t="s">
        <v>106</v>
      </c>
      <c r="AD28" s="1822" t="s">
        <v>1031</v>
      </c>
      <c r="AE28" s="1822" t="s">
        <v>733</v>
      </c>
      <c r="AF28" s="1835"/>
      <c r="AG28" s="1822" t="s">
        <v>106</v>
      </c>
      <c r="AH28" s="1822" t="s">
        <v>1031</v>
      </c>
      <c r="AI28" s="1822" t="s">
        <v>733</v>
      </c>
      <c r="AJ28" s="1830"/>
      <c r="AK28" s="1824" t="s">
        <v>106</v>
      </c>
      <c r="AL28" s="1822" t="s">
        <v>1031</v>
      </c>
      <c r="AM28" s="1822" t="s">
        <v>733</v>
      </c>
      <c r="AN28" s="1842"/>
      <c r="AO28" s="570" t="s">
        <v>106</v>
      </c>
      <c r="AP28" s="570" t="s">
        <v>1031</v>
      </c>
      <c r="AQ28" s="570" t="s">
        <v>733</v>
      </c>
      <c r="AR28" s="58"/>
      <c r="AS28" s="570" t="s">
        <v>106</v>
      </c>
      <c r="AT28" s="570" t="s">
        <v>1031</v>
      </c>
      <c r="AU28" s="570" t="s">
        <v>733</v>
      </c>
      <c r="AV28" s="58"/>
      <c r="AW28" s="570" t="s">
        <v>106</v>
      </c>
      <c r="AX28" s="570" t="s">
        <v>1031</v>
      </c>
      <c r="AY28" s="570" t="s">
        <v>733</v>
      </c>
      <c r="AZ28" s="58"/>
      <c r="BA28" s="570" t="s">
        <v>106</v>
      </c>
      <c r="BB28" s="570" t="s">
        <v>1031</v>
      </c>
      <c r="BC28" s="570" t="s">
        <v>733</v>
      </c>
      <c r="BD28" s="58"/>
      <c r="BE28" s="570" t="s">
        <v>106</v>
      </c>
      <c r="BF28" s="570" t="s">
        <v>1031</v>
      </c>
      <c r="BG28" s="570" t="s">
        <v>733</v>
      </c>
    </row>
    <row r="29" spans="1:59">
      <c r="B29" s="25">
        <f>C4</f>
        <v>0</v>
      </c>
      <c r="C29" s="25">
        <f>C8</f>
        <v>0</v>
      </c>
      <c r="D29" s="1838">
        <f t="shared" ref="D29:E29" si="0">D8</f>
        <v>0</v>
      </c>
      <c r="E29" s="1838">
        <f t="shared" si="0"/>
        <v>0</v>
      </c>
      <c r="F29" s="1838">
        <f>C9</f>
        <v>0</v>
      </c>
      <c r="G29" s="25">
        <f t="shared" ref="G29:H29" si="1">D9</f>
        <v>0</v>
      </c>
      <c r="H29" s="25">
        <f t="shared" si="1"/>
        <v>0</v>
      </c>
      <c r="I29" s="1838">
        <f>C10</f>
        <v>0</v>
      </c>
      <c r="J29" s="1838">
        <f t="shared" ref="J29:K29" si="2">D10</f>
        <v>0</v>
      </c>
      <c r="K29" s="1838">
        <f t="shared" si="2"/>
        <v>0</v>
      </c>
      <c r="L29" s="25">
        <f>B12</f>
        <v>0</v>
      </c>
      <c r="M29" s="1838">
        <f>C12</f>
        <v>0</v>
      </c>
      <c r="N29" s="1838">
        <f t="shared" ref="N29:O29" si="3">D12</f>
        <v>0</v>
      </c>
      <c r="O29" s="1838">
        <f t="shared" si="3"/>
        <v>0</v>
      </c>
      <c r="P29" s="25">
        <f>B13</f>
        <v>0</v>
      </c>
      <c r="Q29" s="1838">
        <f t="shared" ref="Q29:S29" si="4">C13</f>
        <v>0</v>
      </c>
      <c r="R29" s="1838">
        <f t="shared" si="4"/>
        <v>0</v>
      </c>
      <c r="S29" s="1838">
        <f t="shared" si="4"/>
        <v>0</v>
      </c>
      <c r="T29" s="1838">
        <f>B14</f>
        <v>0</v>
      </c>
      <c r="U29" s="1838">
        <f t="shared" ref="U29:W29" si="5">C14</f>
        <v>0</v>
      </c>
      <c r="V29" s="1838">
        <f t="shared" si="5"/>
        <v>0</v>
      </c>
      <c r="W29" s="1838">
        <f t="shared" si="5"/>
        <v>0</v>
      </c>
      <c r="X29" s="1838">
        <f>B15</f>
        <v>0</v>
      </c>
      <c r="Y29" s="1838">
        <f t="shared" ref="Y29:AA29" si="6">C15</f>
        <v>0</v>
      </c>
      <c r="Z29" s="1838">
        <f t="shared" si="6"/>
        <v>0</v>
      </c>
      <c r="AA29" s="1838">
        <f t="shared" si="6"/>
        <v>0</v>
      </c>
      <c r="AB29" s="1838">
        <f>B16</f>
        <v>0</v>
      </c>
      <c r="AC29" s="1838">
        <f t="shared" ref="AC29:AE29" si="7">C16</f>
        <v>0</v>
      </c>
      <c r="AD29" s="1838">
        <f t="shared" si="7"/>
        <v>0</v>
      </c>
      <c r="AE29" s="1838">
        <f t="shared" si="7"/>
        <v>0</v>
      </c>
      <c r="AF29" s="1838">
        <f>B17</f>
        <v>0</v>
      </c>
      <c r="AG29" s="1838">
        <f t="shared" ref="AG29:AI29" si="8">C17</f>
        <v>0</v>
      </c>
      <c r="AH29" s="1838">
        <f t="shared" si="8"/>
        <v>0</v>
      </c>
      <c r="AI29" s="1838">
        <f t="shared" si="8"/>
        <v>0</v>
      </c>
      <c r="AJ29" s="1838">
        <f>B19</f>
        <v>0</v>
      </c>
      <c r="AK29" s="1838">
        <f t="shared" ref="AK29:AM29" si="9">C19</f>
        <v>0</v>
      </c>
      <c r="AL29" s="1838">
        <f t="shared" si="9"/>
        <v>0</v>
      </c>
      <c r="AM29" s="1838">
        <f t="shared" si="9"/>
        <v>0</v>
      </c>
      <c r="AN29" s="1838">
        <f>B20</f>
        <v>0</v>
      </c>
      <c r="AO29" s="1838">
        <f t="shared" ref="AO29:AQ29" si="10">C20</f>
        <v>0</v>
      </c>
      <c r="AP29" s="1838">
        <f t="shared" si="10"/>
        <v>0</v>
      </c>
      <c r="AQ29" s="1838">
        <f t="shared" si="10"/>
        <v>0</v>
      </c>
      <c r="AR29" s="1838">
        <f>B21</f>
        <v>0</v>
      </c>
      <c r="AS29" s="1838">
        <f t="shared" ref="AS29:AU29" si="11">C21</f>
        <v>0</v>
      </c>
      <c r="AT29" s="1838">
        <f t="shared" si="11"/>
        <v>0</v>
      </c>
      <c r="AU29" s="1838">
        <f t="shared" si="11"/>
        <v>0</v>
      </c>
      <c r="AV29" s="1838">
        <f>B22</f>
        <v>0</v>
      </c>
      <c r="AW29" s="1838">
        <f t="shared" ref="AW29:AY29" si="12">C22</f>
        <v>0</v>
      </c>
      <c r="AX29" s="1838">
        <f t="shared" si="12"/>
        <v>0</v>
      </c>
      <c r="AY29" s="1838">
        <f t="shared" si="12"/>
        <v>0</v>
      </c>
      <c r="AZ29" s="1838">
        <f>B23</f>
        <v>0</v>
      </c>
      <c r="BA29" s="1838">
        <f t="shared" ref="BA29:BC29" si="13">C23</f>
        <v>0</v>
      </c>
      <c r="BB29" s="1838">
        <f t="shared" si="13"/>
        <v>0</v>
      </c>
      <c r="BC29" s="1838">
        <f t="shared" si="13"/>
        <v>0</v>
      </c>
      <c r="BD29" s="1838">
        <f>B24</f>
        <v>0</v>
      </c>
      <c r="BE29" s="1838">
        <f t="shared" ref="BE29:BG29" si="14">C24</f>
        <v>0</v>
      </c>
      <c r="BF29" s="1838">
        <f t="shared" si="14"/>
        <v>0</v>
      </c>
      <c r="BG29" s="1839">
        <f t="shared" si="14"/>
        <v>0</v>
      </c>
    </row>
    <row r="33" spans="2:26">
      <c r="B33" s="1811" t="s">
        <v>1214</v>
      </c>
    </row>
    <row r="34" spans="2:26" ht="70.5" customHeight="1">
      <c r="B34" s="1811" t="s">
        <v>31</v>
      </c>
      <c r="C34" s="1809" t="s">
        <v>252</v>
      </c>
      <c r="D34" s="1809" t="s">
        <v>253</v>
      </c>
      <c r="E34" s="1809" t="s">
        <v>254</v>
      </c>
      <c r="F34" s="1809" t="s">
        <v>257</v>
      </c>
      <c r="G34" s="1811" t="s">
        <v>1039</v>
      </c>
      <c r="H34" s="1811" t="s">
        <v>1039</v>
      </c>
      <c r="I34" s="1811" t="s">
        <v>1039</v>
      </c>
      <c r="J34" s="1811" t="s">
        <v>1039</v>
      </c>
      <c r="K34" s="1811" t="s">
        <v>1039</v>
      </c>
      <c r="L34" s="1811" t="s">
        <v>1039</v>
      </c>
      <c r="M34" s="1809" t="s">
        <v>32</v>
      </c>
      <c r="N34" s="1394"/>
      <c r="O34" s="1394"/>
      <c r="P34" s="1394"/>
      <c r="Q34" s="1394"/>
      <c r="R34" s="1394"/>
      <c r="S34" s="1394"/>
      <c r="T34" s="1394"/>
      <c r="U34" s="1394"/>
      <c r="V34" s="1806"/>
      <c r="W34" s="1806"/>
      <c r="X34" s="1806"/>
      <c r="Y34" s="1806"/>
      <c r="Z34" s="1806"/>
    </row>
    <row r="35" spans="2:26">
      <c r="B35" s="1774" t="s">
        <v>106</v>
      </c>
      <c r="C35" s="1203">
        <f>C8</f>
        <v>0</v>
      </c>
      <c r="D35" s="1203">
        <f>C9</f>
        <v>0</v>
      </c>
      <c r="E35" s="1203">
        <f>C10</f>
        <v>0</v>
      </c>
      <c r="F35" s="2008" t="str">
        <f>C11</f>
        <v>For Faculty</v>
      </c>
      <c r="G35" s="1203">
        <f>C12</f>
        <v>0</v>
      </c>
      <c r="H35" s="1203">
        <f>C13</f>
        <v>0</v>
      </c>
      <c r="I35" s="1203">
        <f>C14</f>
        <v>0</v>
      </c>
      <c r="J35" s="1203">
        <f>C15</f>
        <v>0</v>
      </c>
      <c r="K35" s="1203">
        <f>C16</f>
        <v>0</v>
      </c>
      <c r="L35" s="1203">
        <f>C17</f>
        <v>0</v>
      </c>
      <c r="M35" s="2008" t="str">
        <f>C18</f>
        <v>For Faculty</v>
      </c>
      <c r="N35" s="1203">
        <f>C19</f>
        <v>0</v>
      </c>
      <c r="O35" s="1203">
        <f>C20</f>
        <v>0</v>
      </c>
      <c r="P35" s="1203"/>
      <c r="Q35" s="1203">
        <f>C21</f>
        <v>0</v>
      </c>
      <c r="R35" s="1203">
        <f>C22</f>
        <v>0</v>
      </c>
      <c r="S35" s="1203">
        <f>C23</f>
        <v>0</v>
      </c>
      <c r="T35" s="1203"/>
      <c r="U35" s="1203">
        <f>C24</f>
        <v>0</v>
      </c>
    </row>
    <row r="36" spans="2:26">
      <c r="B36" s="1774" t="s">
        <v>1021</v>
      </c>
      <c r="C36" s="1203">
        <f>D8</f>
        <v>0</v>
      </c>
      <c r="D36" s="1203">
        <f>D9</f>
        <v>0</v>
      </c>
      <c r="E36" s="1203">
        <f>D10</f>
        <v>0</v>
      </c>
      <c r="F36" s="2008" t="str">
        <f>D11</f>
        <v>For Administrative and Professional Staff</v>
      </c>
      <c r="G36" s="1203">
        <f>D12</f>
        <v>0</v>
      </c>
      <c r="H36" s="1203">
        <f>D13</f>
        <v>0</v>
      </c>
      <c r="I36" s="1203">
        <f>D14</f>
        <v>0</v>
      </c>
      <c r="J36" s="1203">
        <f>D15</f>
        <v>0</v>
      </c>
      <c r="K36" s="1203">
        <f>D16</f>
        <v>0</v>
      </c>
      <c r="L36" s="1203">
        <f>D17</f>
        <v>0</v>
      </c>
      <c r="M36" s="2008" t="str">
        <f>D18</f>
        <v>For Administrative and Professional Staff</v>
      </c>
      <c r="N36" s="1203">
        <f>D19</f>
        <v>0</v>
      </c>
      <c r="O36" s="1203">
        <f>D20</f>
        <v>0</v>
      </c>
      <c r="P36" s="1203"/>
      <c r="Q36" s="1203">
        <f>D21</f>
        <v>0</v>
      </c>
      <c r="R36" s="1203">
        <f>D22</f>
        <v>0</v>
      </c>
      <c r="S36" s="1203">
        <f>D23</f>
        <v>0</v>
      </c>
      <c r="T36" s="1203"/>
      <c r="U36" s="1203">
        <f>D24</f>
        <v>0</v>
      </c>
    </row>
    <row r="37" spans="2:26">
      <c r="B37" s="1812" t="s">
        <v>733</v>
      </c>
      <c r="C37" s="1203">
        <f>E8</f>
        <v>0</v>
      </c>
      <c r="D37" s="1203">
        <f>E9</f>
        <v>0</v>
      </c>
      <c r="E37" s="1203">
        <f>E10</f>
        <v>0</v>
      </c>
      <c r="F37" s="2008" t="str">
        <f>E11</f>
        <v>For Other Staff</v>
      </c>
      <c r="G37" s="1203">
        <f>E12</f>
        <v>0</v>
      </c>
      <c r="H37" s="1203">
        <f>E13</f>
        <v>0</v>
      </c>
      <c r="I37" s="1203">
        <f>E14</f>
        <v>0</v>
      </c>
      <c r="J37" s="1203">
        <f>E15</f>
        <v>0</v>
      </c>
      <c r="K37" s="1203">
        <f>E16</f>
        <v>0</v>
      </c>
      <c r="L37" s="1203">
        <f>E17</f>
        <v>0</v>
      </c>
      <c r="M37" s="2008" t="str">
        <f>E18</f>
        <v>For Other Staff</v>
      </c>
      <c r="N37" s="1203">
        <f>E19</f>
        <v>0</v>
      </c>
      <c r="O37" s="1203">
        <f>E20</f>
        <v>0</v>
      </c>
      <c r="P37" s="1203"/>
      <c r="Q37" s="1203">
        <f>E21</f>
        <v>0</v>
      </c>
      <c r="R37" s="1203">
        <f>E22</f>
        <v>0</v>
      </c>
      <c r="S37" s="1203">
        <f>E23</f>
        <v>0</v>
      </c>
      <c r="T37" s="1203"/>
      <c r="U37" s="1203">
        <f>E24</f>
        <v>0</v>
      </c>
    </row>
    <row r="38" spans="2:26">
      <c r="C38" s="1203"/>
      <c r="D38" s="1203"/>
      <c r="E38" s="1203"/>
      <c r="F38" s="1203"/>
      <c r="G38" s="1203"/>
      <c r="H38" s="1203"/>
      <c r="I38" s="1203"/>
      <c r="J38" s="1203"/>
      <c r="K38" s="1203"/>
      <c r="L38" s="1203"/>
      <c r="M38" s="1203"/>
      <c r="N38" s="1203"/>
      <c r="O38" s="1203"/>
      <c r="P38" s="1203"/>
      <c r="Q38" s="1203"/>
      <c r="R38" s="1203"/>
      <c r="S38" s="1203"/>
      <c r="T38" s="1203"/>
      <c r="U38" s="1203"/>
    </row>
    <row r="39" spans="2:26">
      <c r="C39" s="1203"/>
      <c r="D39" s="1203"/>
      <c r="E39" s="1813"/>
      <c r="F39" s="1203"/>
      <c r="G39" s="1203"/>
      <c r="H39" s="1203"/>
      <c r="I39" s="1203"/>
      <c r="J39" s="1203"/>
      <c r="K39" s="1203"/>
      <c r="L39" s="1203"/>
      <c r="M39" s="1203"/>
      <c r="N39" s="1203"/>
      <c r="O39" s="1203"/>
      <c r="P39" s="1203"/>
      <c r="Q39" s="1203"/>
      <c r="R39" s="1203"/>
      <c r="S39" s="1203"/>
      <c r="T39" s="1203"/>
      <c r="U39" s="1203"/>
    </row>
    <row r="40" spans="2:26">
      <c r="C40" s="1203"/>
      <c r="D40" s="1203"/>
      <c r="E40" s="1813"/>
      <c r="F40" s="1203"/>
      <c r="G40" s="1203"/>
      <c r="H40" s="1203"/>
      <c r="I40" s="1203"/>
      <c r="J40" s="1203"/>
      <c r="K40" s="1203"/>
      <c r="L40" s="1203"/>
      <c r="M40" s="1203"/>
      <c r="N40" s="1203"/>
      <c r="O40" s="1203"/>
      <c r="P40" s="1203"/>
      <c r="Q40" s="1203"/>
      <c r="R40" s="1203"/>
      <c r="S40" s="1203"/>
      <c r="T40" s="1203"/>
      <c r="U40" s="1203"/>
    </row>
    <row r="41" spans="2:26">
      <c r="E41" s="63"/>
    </row>
    <row r="42" spans="2:26">
      <c r="E42" s="63"/>
    </row>
    <row r="43" spans="2:26">
      <c r="E43" s="63"/>
    </row>
    <row r="44" spans="2:26">
      <c r="E44" s="63"/>
    </row>
    <row r="45" spans="2:26">
      <c r="E45" s="63"/>
    </row>
    <row r="46" spans="2:26">
      <c r="E46" s="63"/>
    </row>
  </sheetData>
  <mergeCells count="1">
    <mergeCell ref="C4:D4"/>
  </mergeCells>
  <phoneticPr fontId="0" type="noConversion"/>
  <printOptions horizontalCentered="1"/>
  <pageMargins left="0.5" right="0" top="0.5" bottom="0.5" header="0.25" footer="0.5"/>
  <pageSetup scale="85" orientation="landscape" r:id="rId1"/>
  <headerFooter alignWithMargins="0">
    <oddHeader xml:space="preserve">&amp;C&amp;"Times New Roman,Bold"
</oddHeader>
    <oddFooter>&amp;L&amp;8&amp;D  &amp;T  &amp;F  &amp;A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66FFFF"/>
  </sheetPr>
  <dimension ref="A1:IF85"/>
  <sheetViews>
    <sheetView workbookViewId="0"/>
  </sheetViews>
  <sheetFormatPr defaultRowHeight="13.2"/>
  <cols>
    <col min="1" max="1" width="36.77734375" customWidth="1"/>
    <col min="2" max="5" width="15.77734375" customWidth="1"/>
    <col min="6" max="6" width="12.77734375" customWidth="1"/>
    <col min="7" max="7" width="12.6640625" customWidth="1"/>
    <col min="10" max="10" width="10.33203125" customWidth="1"/>
    <col min="23" max="23" width="11.33203125" customWidth="1"/>
    <col min="25" max="25" width="10.33203125" customWidth="1"/>
    <col min="41" max="41" width="10.109375" customWidth="1"/>
    <col min="96" max="96" width="10" customWidth="1"/>
    <col min="106" max="106" width="11.33203125" customWidth="1"/>
    <col min="111" max="111" width="11.33203125" customWidth="1"/>
    <col min="121" max="121" width="10.109375" customWidth="1"/>
  </cols>
  <sheetData>
    <row r="1" spans="1:7" ht="15.6">
      <c r="A1" s="804" t="s">
        <v>406</v>
      </c>
      <c r="B1" s="805"/>
      <c r="C1" s="805"/>
      <c r="D1" s="805"/>
      <c r="E1" s="805"/>
    </row>
    <row r="2" spans="1:7" ht="15.6">
      <c r="A2" s="804" t="s">
        <v>1230</v>
      </c>
      <c r="B2" s="805"/>
      <c r="C2" s="805"/>
      <c r="D2" s="805"/>
      <c r="E2" s="805"/>
    </row>
    <row r="3" spans="1:7" ht="15.6">
      <c r="A3" s="806" t="s">
        <v>440</v>
      </c>
      <c r="B3" s="805"/>
      <c r="C3" s="805"/>
      <c r="D3" s="805"/>
      <c r="E3" s="805"/>
    </row>
    <row r="4" spans="1:7" ht="7.5" customHeight="1"/>
    <row r="5" spans="1:7">
      <c r="A5" s="120" t="s">
        <v>248</v>
      </c>
      <c r="B5" s="2287">
        <f>'Schedule I  '!B5</f>
        <v>0</v>
      </c>
      <c r="C5" s="2288"/>
      <c r="D5" s="2288"/>
      <c r="E5" s="2283"/>
    </row>
    <row r="6" spans="1:7">
      <c r="A6" s="120" t="s">
        <v>1049</v>
      </c>
      <c r="B6" s="2289"/>
      <c r="C6" s="2288"/>
      <c r="D6" s="2288"/>
      <c r="E6" s="2283"/>
    </row>
    <row r="7" spans="1:7" ht="27" thickBot="1">
      <c r="A7" s="2061" t="s">
        <v>258</v>
      </c>
      <c r="B7" s="2062" t="s">
        <v>1276</v>
      </c>
      <c r="C7" s="2062" t="s">
        <v>1253</v>
      </c>
      <c r="D7" s="2062" t="s">
        <v>116</v>
      </c>
      <c r="E7" s="2063" t="s">
        <v>282</v>
      </c>
    </row>
    <row r="8" spans="1:7">
      <c r="A8" s="121" t="s">
        <v>365</v>
      </c>
      <c r="B8" s="2052"/>
      <c r="C8" s="2052"/>
      <c r="D8" s="73">
        <f>+C8-B8</f>
        <v>0</v>
      </c>
      <c r="E8" s="74" t="e">
        <f>+D8/B8</f>
        <v>#DIV/0!</v>
      </c>
      <c r="G8" s="1774" t="s">
        <v>589</v>
      </c>
    </row>
    <row r="9" spans="1:7">
      <c r="A9" s="122" t="s">
        <v>260</v>
      </c>
      <c r="B9" s="2051"/>
      <c r="C9" s="2051"/>
      <c r="D9" s="69"/>
      <c r="E9" s="70"/>
    </row>
    <row r="10" spans="1:7">
      <c r="A10" s="68" t="s">
        <v>261</v>
      </c>
      <c r="B10" s="2051"/>
      <c r="C10" s="2051"/>
      <c r="D10" s="69">
        <f>+C10-B10</f>
        <v>0</v>
      </c>
      <c r="E10" s="70" t="e">
        <f>+D10/B10</f>
        <v>#DIV/0!</v>
      </c>
    </row>
    <row r="11" spans="1:7">
      <c r="A11" s="68" t="s">
        <v>262</v>
      </c>
      <c r="B11" s="2051"/>
      <c r="C11" s="2051"/>
      <c r="D11" s="69">
        <f>+C11-B11</f>
        <v>0</v>
      </c>
      <c r="E11" s="70" t="e">
        <f>+D11/B11</f>
        <v>#DIV/0!</v>
      </c>
    </row>
    <row r="12" spans="1:7">
      <c r="A12" s="68" t="s">
        <v>263</v>
      </c>
      <c r="B12" s="2051"/>
      <c r="C12" s="2051"/>
      <c r="D12" s="69">
        <f>+C12-B12</f>
        <v>0</v>
      </c>
      <c r="E12" s="70" t="e">
        <f>+D12/B12</f>
        <v>#DIV/0!</v>
      </c>
    </row>
    <row r="13" spans="1:7">
      <c r="A13" s="68" t="s">
        <v>264</v>
      </c>
      <c r="B13" s="2051"/>
      <c r="C13" s="2051"/>
      <c r="D13" s="69">
        <f>+C13-B13</f>
        <v>0</v>
      </c>
      <c r="E13" s="70" t="e">
        <f>+D13/B13</f>
        <v>#DIV/0!</v>
      </c>
    </row>
    <row r="14" spans="1:7">
      <c r="A14" s="68" t="s">
        <v>265</v>
      </c>
      <c r="B14" s="2051"/>
      <c r="C14" s="2051"/>
      <c r="D14" s="69">
        <f t="shared" ref="D14:D15" si="0">+C14-B14</f>
        <v>0</v>
      </c>
      <c r="E14" s="70" t="e">
        <f t="shared" ref="E14:E15" si="1">+D14/B14</f>
        <v>#DIV/0!</v>
      </c>
    </row>
    <row r="15" spans="1:7">
      <c r="A15" s="2029" t="s">
        <v>1104</v>
      </c>
      <c r="B15" s="2051"/>
      <c r="C15" s="2051"/>
      <c r="D15" s="69">
        <f t="shared" si="0"/>
        <v>0</v>
      </c>
      <c r="E15" s="70" t="e">
        <f t="shared" si="1"/>
        <v>#DIV/0!</v>
      </c>
    </row>
    <row r="16" spans="1:7">
      <c r="A16" s="77"/>
      <c r="B16" s="78"/>
      <c r="C16" s="78"/>
      <c r="D16" s="78"/>
      <c r="E16" s="79"/>
    </row>
    <row r="17" spans="1:5">
      <c r="A17" s="83" t="s">
        <v>283</v>
      </c>
      <c r="B17" s="73"/>
      <c r="C17" s="73"/>
      <c r="D17" s="73"/>
      <c r="E17" s="74"/>
    </row>
    <row r="18" spans="1:5">
      <c r="A18" s="68" t="s">
        <v>421</v>
      </c>
      <c r="B18" s="73"/>
      <c r="C18" s="73"/>
      <c r="D18" s="69"/>
      <c r="E18" s="70"/>
    </row>
    <row r="19" spans="1:5">
      <c r="A19" s="71" t="s">
        <v>230</v>
      </c>
      <c r="B19" s="2053"/>
      <c r="C19" s="2053"/>
      <c r="D19" s="69">
        <f t="shared" ref="D19:D26" si="2">+C19-B19</f>
        <v>0</v>
      </c>
      <c r="E19" s="70" t="e">
        <f t="shared" ref="E19:E26" si="3">+D19/B19</f>
        <v>#DIV/0!</v>
      </c>
    </row>
    <row r="20" spans="1:5">
      <c r="A20" s="71" t="s">
        <v>231</v>
      </c>
      <c r="B20" s="2053"/>
      <c r="C20" s="2053"/>
      <c r="D20" s="69">
        <f t="shared" si="2"/>
        <v>0</v>
      </c>
      <c r="E20" s="70" t="e">
        <f t="shared" si="3"/>
        <v>#DIV/0!</v>
      </c>
    </row>
    <row r="21" spans="1:5">
      <c r="A21" s="71" t="s">
        <v>232</v>
      </c>
      <c r="B21" s="2053"/>
      <c r="C21" s="2053"/>
      <c r="D21" s="69">
        <f t="shared" si="2"/>
        <v>0</v>
      </c>
      <c r="E21" s="70" t="e">
        <f t="shared" si="3"/>
        <v>#DIV/0!</v>
      </c>
    </row>
    <row r="22" spans="1:5">
      <c r="A22" s="71" t="s">
        <v>233</v>
      </c>
      <c r="B22" s="2053"/>
      <c r="C22" s="2053"/>
      <c r="D22" s="69">
        <f t="shared" si="2"/>
        <v>0</v>
      </c>
      <c r="E22" s="70" t="e">
        <f t="shared" si="3"/>
        <v>#DIV/0!</v>
      </c>
    </row>
    <row r="23" spans="1:5">
      <c r="A23" s="71" t="s">
        <v>420</v>
      </c>
      <c r="B23" s="2053"/>
      <c r="C23" s="2053"/>
      <c r="D23" s="69">
        <f t="shared" si="2"/>
        <v>0</v>
      </c>
      <c r="E23" s="70" t="e">
        <f t="shared" si="3"/>
        <v>#DIV/0!</v>
      </c>
    </row>
    <row r="24" spans="1:5">
      <c r="A24" s="71" t="s">
        <v>234</v>
      </c>
      <c r="B24" s="2053"/>
      <c r="C24" s="2053"/>
      <c r="D24" s="69">
        <f t="shared" si="2"/>
        <v>0</v>
      </c>
      <c r="E24" s="70" t="e">
        <f t="shared" si="3"/>
        <v>#DIV/0!</v>
      </c>
    </row>
    <row r="25" spans="1:5">
      <c r="A25" s="2028" t="s">
        <v>1105</v>
      </c>
      <c r="B25" s="73"/>
      <c r="C25" s="73"/>
      <c r="D25" s="69">
        <f t="shared" si="2"/>
        <v>0</v>
      </c>
      <c r="E25" s="70" t="e">
        <f t="shared" si="3"/>
        <v>#DIV/0!</v>
      </c>
    </row>
    <row r="26" spans="1:5">
      <c r="A26" s="71"/>
      <c r="B26" s="73"/>
      <c r="C26" s="73"/>
      <c r="D26" s="69">
        <f t="shared" si="2"/>
        <v>0</v>
      </c>
      <c r="E26" s="70" t="e">
        <f t="shared" si="3"/>
        <v>#DIV/0!</v>
      </c>
    </row>
    <row r="27" spans="1:5">
      <c r="A27" s="83" t="s">
        <v>266</v>
      </c>
      <c r="B27" s="73"/>
      <c r="C27" s="73"/>
      <c r="D27" s="80"/>
      <c r="E27" s="81"/>
    </row>
    <row r="28" spans="1:5">
      <c r="A28" s="82" t="s">
        <v>235</v>
      </c>
      <c r="B28" s="73"/>
      <c r="C28" s="73"/>
      <c r="D28" s="69">
        <f>+C28-B28</f>
        <v>0</v>
      </c>
      <c r="E28" s="70" t="e">
        <f>+D28/B28</f>
        <v>#DIV/0!</v>
      </c>
    </row>
    <row r="29" spans="1:5">
      <c r="A29" s="71" t="s">
        <v>267</v>
      </c>
      <c r="B29" s="2057"/>
      <c r="C29" s="2057"/>
      <c r="D29" s="69">
        <f>+C29-B29</f>
        <v>0</v>
      </c>
      <c r="E29" s="70" t="e">
        <f>+D29/B29</f>
        <v>#DIV/0!</v>
      </c>
    </row>
    <row r="30" spans="1:5">
      <c r="A30" s="83" t="s">
        <v>268</v>
      </c>
      <c r="B30" s="2059"/>
      <c r="C30" s="2059"/>
      <c r="D30" s="80"/>
      <c r="E30" s="81"/>
    </row>
    <row r="31" spans="1:5">
      <c r="A31" s="71" t="s">
        <v>269</v>
      </c>
      <c r="B31" s="2057"/>
      <c r="C31" s="2057"/>
      <c r="D31" s="69">
        <f>+C31-B31</f>
        <v>0</v>
      </c>
      <c r="E31" s="70" t="e">
        <f>+D31/B31</f>
        <v>#DIV/0!</v>
      </c>
    </row>
    <row r="32" spans="1:5">
      <c r="A32" s="68" t="s">
        <v>270</v>
      </c>
      <c r="B32" s="2057"/>
      <c r="C32" s="2057"/>
      <c r="D32" s="69">
        <f>+C32-B32</f>
        <v>0</v>
      </c>
      <c r="E32" s="70" t="e">
        <f>+D32/B32</f>
        <v>#DIV/0!</v>
      </c>
    </row>
    <row r="33" spans="1:6">
      <c r="A33" s="68" t="s">
        <v>271</v>
      </c>
      <c r="B33" s="2057"/>
      <c r="C33" s="2057"/>
      <c r="D33" s="69">
        <f>+C33-B33</f>
        <v>0</v>
      </c>
      <c r="E33" s="70" t="e">
        <f>+D33/B33</f>
        <v>#DIV/0!</v>
      </c>
    </row>
    <row r="34" spans="1:6">
      <c r="A34" s="68" t="s">
        <v>272</v>
      </c>
      <c r="B34" s="2057"/>
      <c r="C34" s="2057"/>
      <c r="D34" s="69">
        <f>+C34-B34</f>
        <v>0</v>
      </c>
      <c r="E34" s="70" t="e">
        <f>+D34/B34</f>
        <v>#DIV/0!</v>
      </c>
    </row>
    <row r="35" spans="1:6">
      <c r="A35" s="84" t="s">
        <v>273</v>
      </c>
      <c r="B35" s="2057"/>
      <c r="C35" s="2057"/>
      <c r="D35" s="69"/>
      <c r="E35" s="70"/>
    </row>
    <row r="36" spans="1:6">
      <c r="A36" s="68" t="s">
        <v>274</v>
      </c>
      <c r="B36" s="2057"/>
      <c r="C36" s="2057"/>
      <c r="D36" s="69">
        <f>+C36-B36</f>
        <v>0</v>
      </c>
      <c r="E36" s="70" t="e">
        <f>+D36/B36</f>
        <v>#DIV/0!</v>
      </c>
    </row>
    <row r="37" spans="1:6">
      <c r="A37" s="68" t="s">
        <v>97</v>
      </c>
      <c r="B37" s="2057"/>
      <c r="C37" s="2057"/>
      <c r="D37" s="69">
        <f>+C37-B37</f>
        <v>0</v>
      </c>
      <c r="E37" s="70" t="e">
        <f>+D37/B37</f>
        <v>#DIV/0!</v>
      </c>
    </row>
    <row r="38" spans="1:6">
      <c r="A38" s="68" t="s">
        <v>275</v>
      </c>
      <c r="B38" s="2057"/>
      <c r="C38" s="2057"/>
      <c r="D38" s="69">
        <f>+C38-B38</f>
        <v>0</v>
      </c>
      <c r="E38" s="70" t="e">
        <f>+D38/B38</f>
        <v>#DIV/0!</v>
      </c>
    </row>
    <row r="39" spans="1:6">
      <c r="A39" s="68" t="s">
        <v>276</v>
      </c>
      <c r="B39" s="2057"/>
      <c r="C39" s="2057"/>
      <c r="D39" s="69">
        <f>+C39-B39</f>
        <v>0</v>
      </c>
      <c r="E39" s="70" t="e">
        <f>+D39/B39</f>
        <v>#DIV/0!</v>
      </c>
    </row>
    <row r="40" spans="1:6">
      <c r="A40" s="72" t="s">
        <v>277</v>
      </c>
      <c r="B40" s="2057"/>
      <c r="C40" s="2057"/>
      <c r="D40" s="69">
        <f>+C40-B40</f>
        <v>0</v>
      </c>
      <c r="E40" s="70" t="e">
        <f>+D40/B40</f>
        <v>#DIV/0!</v>
      </c>
    </row>
    <row r="41" spans="1:6">
      <c r="A41" s="85" t="s">
        <v>278</v>
      </c>
      <c r="B41" s="2058"/>
      <c r="C41" s="2058"/>
      <c r="D41" s="73"/>
      <c r="E41" s="74"/>
    </row>
    <row r="42" spans="1:6">
      <c r="A42" s="68" t="s">
        <v>279</v>
      </c>
      <c r="B42" s="2057"/>
      <c r="C42" s="2057"/>
      <c r="D42" s="69">
        <f>+C42-B42</f>
        <v>0</v>
      </c>
      <c r="E42" s="70" t="e">
        <f>+D42/B42</f>
        <v>#DIV/0!</v>
      </c>
    </row>
    <row r="43" spans="1:6">
      <c r="A43" s="85" t="s">
        <v>280</v>
      </c>
      <c r="B43" s="2058"/>
      <c r="C43" s="2058"/>
      <c r="D43" s="73"/>
      <c r="E43" s="74"/>
    </row>
    <row r="44" spans="1:6">
      <c r="A44" s="68" t="s">
        <v>281</v>
      </c>
      <c r="B44" s="2057"/>
      <c r="C44" s="2057"/>
      <c r="D44" s="69">
        <f>+C44-B44</f>
        <v>0</v>
      </c>
      <c r="E44" s="70" t="e">
        <f>+D44/B44</f>
        <v>#DIV/0!</v>
      </c>
    </row>
    <row r="45" spans="1:6" ht="5.25" customHeight="1">
      <c r="A45" s="77"/>
      <c r="B45" s="78"/>
      <c r="C45" s="78"/>
      <c r="D45" s="78"/>
      <c r="E45" s="79"/>
    </row>
    <row r="46" spans="1:6" ht="12.75" customHeight="1">
      <c r="A46" s="2284" t="s">
        <v>366</v>
      </c>
      <c r="B46" s="2285"/>
      <c r="C46" s="2285"/>
      <c r="D46" s="2285"/>
      <c r="E46" s="2286"/>
    </row>
    <row r="47" spans="1:6" ht="36.75" customHeight="1">
      <c r="A47" s="2284" t="s">
        <v>167</v>
      </c>
      <c r="B47" s="2285"/>
      <c r="C47" s="2285"/>
      <c r="D47" s="2285"/>
      <c r="E47" s="2286"/>
    </row>
    <row r="48" spans="1:6" ht="25.5" customHeight="1">
      <c r="A48" s="2272" t="s">
        <v>917</v>
      </c>
      <c r="B48" s="2285"/>
      <c r="C48" s="2285"/>
      <c r="D48" s="2285"/>
      <c r="E48" s="2286"/>
      <c r="F48" s="1499"/>
    </row>
    <row r="49" spans="1:6" ht="31.35" customHeight="1">
      <c r="A49" s="2030"/>
      <c r="B49" s="2031"/>
      <c r="C49" s="2031"/>
      <c r="D49" s="2031"/>
      <c r="E49" s="2032"/>
      <c r="F49" s="2033"/>
    </row>
    <row r="50" spans="1:6" ht="27" thickBot="1">
      <c r="A50" s="2061" t="s">
        <v>258</v>
      </c>
      <c r="B50" s="2062" t="s">
        <v>1276</v>
      </c>
      <c r="C50" s="2062" t="s">
        <v>1253</v>
      </c>
      <c r="D50" s="2062" t="s">
        <v>116</v>
      </c>
      <c r="E50" s="2063" t="s">
        <v>282</v>
      </c>
    </row>
    <row r="51" spans="1:6">
      <c r="A51" s="2098" t="s">
        <v>1106</v>
      </c>
      <c r="B51" s="2044"/>
      <c r="C51" s="2044"/>
      <c r="D51" s="2044"/>
      <c r="E51" s="2020"/>
    </row>
    <row r="52" spans="1:6">
      <c r="A52" s="2027"/>
      <c r="B52" s="2045"/>
      <c r="C52" s="2045"/>
      <c r="D52" s="2046">
        <f t="shared" ref="D52:D62" si="4">+C52-B52</f>
        <v>0</v>
      </c>
      <c r="E52" s="70" t="e">
        <f t="shared" ref="E52:E62" si="5">+D52/B52</f>
        <v>#DIV/0!</v>
      </c>
    </row>
    <row r="53" spans="1:6">
      <c r="A53" s="2027"/>
      <c r="B53" s="2045"/>
      <c r="C53" s="2045"/>
      <c r="D53" s="2046">
        <f t="shared" si="4"/>
        <v>0</v>
      </c>
      <c r="E53" s="70" t="e">
        <f t="shared" si="5"/>
        <v>#DIV/0!</v>
      </c>
    </row>
    <row r="54" spans="1:6">
      <c r="A54" s="2027"/>
      <c r="B54" s="2045"/>
      <c r="C54" s="2045"/>
      <c r="D54" s="2046">
        <f t="shared" si="4"/>
        <v>0</v>
      </c>
      <c r="E54" s="70" t="e">
        <f t="shared" si="5"/>
        <v>#DIV/0!</v>
      </c>
    </row>
    <row r="55" spans="1:6">
      <c r="A55" s="2027"/>
      <c r="B55" s="2045"/>
      <c r="C55" s="2045"/>
      <c r="D55" s="2046">
        <f t="shared" si="4"/>
        <v>0</v>
      </c>
      <c r="E55" s="70" t="e">
        <f t="shared" si="5"/>
        <v>#DIV/0!</v>
      </c>
    </row>
    <row r="56" spans="1:6">
      <c r="A56" s="2027"/>
      <c r="B56" s="2045"/>
      <c r="C56" s="2045"/>
      <c r="D56" s="2046">
        <f t="shared" si="4"/>
        <v>0</v>
      </c>
      <c r="E56" s="70" t="e">
        <f t="shared" si="5"/>
        <v>#DIV/0!</v>
      </c>
    </row>
    <row r="57" spans="1:6">
      <c r="A57" s="2027"/>
      <c r="B57" s="2045"/>
      <c r="C57" s="2045"/>
      <c r="D57" s="2046">
        <f t="shared" si="4"/>
        <v>0</v>
      </c>
      <c r="E57" s="70" t="e">
        <f t="shared" si="5"/>
        <v>#DIV/0!</v>
      </c>
    </row>
    <row r="58" spans="1:6">
      <c r="A58" s="2027"/>
      <c r="B58" s="2045"/>
      <c r="C58" s="2045"/>
      <c r="D58" s="2046">
        <f t="shared" si="4"/>
        <v>0</v>
      </c>
      <c r="E58" s="70" t="e">
        <f t="shared" si="5"/>
        <v>#DIV/0!</v>
      </c>
    </row>
    <row r="59" spans="1:6">
      <c r="A59" s="2027"/>
      <c r="B59" s="2045"/>
      <c r="C59" s="2045"/>
      <c r="D59" s="2046">
        <f t="shared" si="4"/>
        <v>0</v>
      </c>
      <c r="E59" s="70" t="e">
        <f t="shared" si="5"/>
        <v>#DIV/0!</v>
      </c>
    </row>
    <row r="60" spans="1:6">
      <c r="A60" s="2027"/>
      <c r="B60" s="2045"/>
      <c r="C60" s="2045"/>
      <c r="D60" s="2046">
        <f t="shared" si="4"/>
        <v>0</v>
      </c>
      <c r="E60" s="70" t="e">
        <f t="shared" si="5"/>
        <v>#DIV/0!</v>
      </c>
    </row>
    <row r="61" spans="1:6">
      <c r="A61" s="2027"/>
      <c r="B61" s="2045"/>
      <c r="C61" s="2045"/>
      <c r="D61" s="2046">
        <f t="shared" si="4"/>
        <v>0</v>
      </c>
      <c r="E61" s="70" t="e">
        <f t="shared" si="5"/>
        <v>#DIV/0!</v>
      </c>
    </row>
    <row r="62" spans="1:6">
      <c r="A62" s="2035"/>
      <c r="B62" s="2047"/>
      <c r="C62" s="2047"/>
      <c r="D62" s="2048">
        <f t="shared" si="4"/>
        <v>0</v>
      </c>
      <c r="E62" s="2043" t="e">
        <f t="shared" si="5"/>
        <v>#DIV/0!</v>
      </c>
    </row>
    <row r="63" spans="1:6">
      <c r="A63" s="2099" t="s">
        <v>1103</v>
      </c>
      <c r="B63" s="2050"/>
      <c r="C63" s="2050"/>
      <c r="D63" s="2050"/>
      <c r="E63" s="22"/>
      <c r="F63" s="16"/>
    </row>
    <row r="64" spans="1:6">
      <c r="A64" s="2055"/>
      <c r="B64" s="2049"/>
      <c r="C64" s="2049"/>
      <c r="D64" s="2054">
        <f t="shared" ref="D64:D74" si="6">+C64-B64</f>
        <v>0</v>
      </c>
      <c r="E64" s="74" t="e">
        <f t="shared" ref="E64:E74" si="7">+D64/B64</f>
        <v>#DIV/0!</v>
      </c>
      <c r="F64" s="16"/>
    </row>
    <row r="65" spans="1:6">
      <c r="A65" s="2027"/>
      <c r="B65" s="2045"/>
      <c r="C65" s="2045"/>
      <c r="D65" s="2046">
        <f t="shared" si="6"/>
        <v>0</v>
      </c>
      <c r="E65" s="70" t="e">
        <f t="shared" si="7"/>
        <v>#DIV/0!</v>
      </c>
      <c r="F65" s="16"/>
    </row>
    <row r="66" spans="1:6">
      <c r="A66" s="2027"/>
      <c r="B66" s="2045"/>
      <c r="C66" s="2045"/>
      <c r="D66" s="2046">
        <f t="shared" si="6"/>
        <v>0</v>
      </c>
      <c r="E66" s="70" t="e">
        <f t="shared" si="7"/>
        <v>#DIV/0!</v>
      </c>
      <c r="F66" s="16"/>
    </row>
    <row r="67" spans="1:6">
      <c r="A67" s="2027"/>
      <c r="B67" s="2045"/>
      <c r="C67" s="2045"/>
      <c r="D67" s="2046">
        <f t="shared" si="6"/>
        <v>0</v>
      </c>
      <c r="E67" s="70" t="e">
        <f t="shared" si="7"/>
        <v>#DIV/0!</v>
      </c>
      <c r="F67" s="16"/>
    </row>
    <row r="68" spans="1:6">
      <c r="A68" s="2027"/>
      <c r="B68" s="2045"/>
      <c r="C68" s="2045"/>
      <c r="D68" s="2046">
        <f t="shared" si="6"/>
        <v>0</v>
      </c>
      <c r="E68" s="70" t="e">
        <f t="shared" si="7"/>
        <v>#DIV/0!</v>
      </c>
      <c r="F68" s="16"/>
    </row>
    <row r="69" spans="1:6">
      <c r="A69" s="2027"/>
      <c r="B69" s="2045"/>
      <c r="C69" s="2045"/>
      <c r="D69" s="2046">
        <f t="shared" si="6"/>
        <v>0</v>
      </c>
      <c r="E69" s="70" t="e">
        <f t="shared" si="7"/>
        <v>#DIV/0!</v>
      </c>
      <c r="F69" s="16"/>
    </row>
    <row r="70" spans="1:6">
      <c r="A70" s="2027"/>
      <c r="B70" s="2045"/>
      <c r="C70" s="2045"/>
      <c r="D70" s="2046">
        <f t="shared" si="6"/>
        <v>0</v>
      </c>
      <c r="E70" s="70" t="e">
        <f t="shared" si="7"/>
        <v>#DIV/0!</v>
      </c>
      <c r="F70" s="16"/>
    </row>
    <row r="71" spans="1:6">
      <c r="A71" s="2027"/>
      <c r="B71" s="2045"/>
      <c r="C71" s="2045"/>
      <c r="D71" s="2046">
        <f t="shared" si="6"/>
        <v>0</v>
      </c>
      <c r="E71" s="70" t="e">
        <f t="shared" si="7"/>
        <v>#DIV/0!</v>
      </c>
      <c r="F71" s="16"/>
    </row>
    <row r="72" spans="1:6">
      <c r="A72" s="2027"/>
      <c r="B72" s="2045"/>
      <c r="C72" s="2045"/>
      <c r="D72" s="2046">
        <f t="shared" si="6"/>
        <v>0</v>
      </c>
      <c r="E72" s="70" t="e">
        <f t="shared" si="7"/>
        <v>#DIV/0!</v>
      </c>
      <c r="F72" s="16"/>
    </row>
    <row r="73" spans="1:6">
      <c r="A73" s="2027"/>
      <c r="B73" s="2045"/>
      <c r="C73" s="2045"/>
      <c r="D73" s="2046">
        <f t="shared" si="6"/>
        <v>0</v>
      </c>
      <c r="E73" s="70" t="e">
        <f t="shared" si="7"/>
        <v>#DIV/0!</v>
      </c>
      <c r="F73" s="16"/>
    </row>
    <row r="74" spans="1:6">
      <c r="A74" s="2036"/>
      <c r="B74" s="2047"/>
      <c r="C74" s="2047"/>
      <c r="D74" s="2048">
        <f t="shared" si="6"/>
        <v>0</v>
      </c>
      <c r="E74" s="2043" t="e">
        <f t="shared" si="7"/>
        <v>#DIV/0!</v>
      </c>
      <c r="F74" s="16"/>
    </row>
    <row r="75" spans="1:6">
      <c r="A75" s="2100" t="s">
        <v>1108</v>
      </c>
      <c r="B75" s="22"/>
    </row>
    <row r="76" spans="1:6">
      <c r="A76" s="2056"/>
      <c r="B76" s="2019"/>
      <c r="C76" s="2019"/>
      <c r="D76" s="2019"/>
      <c r="E76" s="2020"/>
    </row>
    <row r="77" spans="1:6">
      <c r="A77" s="2021"/>
      <c r="B77" s="2022"/>
      <c r="C77" s="2022"/>
      <c r="D77" s="2022"/>
      <c r="E77" s="2023"/>
    </row>
    <row r="78" spans="1:6">
      <c r="A78" s="2021"/>
      <c r="B78" s="2022"/>
      <c r="C78" s="2022"/>
      <c r="D78" s="2022"/>
      <c r="E78" s="2023"/>
    </row>
    <row r="79" spans="1:6">
      <c r="A79" s="2021"/>
      <c r="B79" s="2022"/>
      <c r="C79" s="2022"/>
      <c r="D79" s="2022"/>
      <c r="E79" s="2023"/>
    </row>
    <row r="80" spans="1:6">
      <c r="A80" s="2024"/>
      <c r="B80" s="2025"/>
      <c r="C80" s="2025"/>
      <c r="D80" s="2025"/>
      <c r="E80" s="2026"/>
    </row>
    <row r="81" spans="1:240">
      <c r="A81" s="16"/>
      <c r="B81" s="16"/>
      <c r="C81" s="16"/>
      <c r="D81" s="16"/>
      <c r="E81" s="16"/>
    </row>
    <row r="82" spans="1:240">
      <c r="A82" s="16"/>
      <c r="B82" s="16"/>
      <c r="C82" s="16"/>
      <c r="D82" s="16"/>
      <c r="E82" s="16"/>
    </row>
    <row r="83" spans="1:240">
      <c r="A83" s="2113" t="s">
        <v>1212</v>
      </c>
      <c r="AE83" s="309" t="s">
        <v>1107</v>
      </c>
      <c r="DV83" s="43" t="s">
        <v>1106</v>
      </c>
      <c r="FY83" s="1774" t="s">
        <v>1103</v>
      </c>
    </row>
    <row r="84" spans="1:240" s="2005" customFormat="1" ht="40.200000000000003" thickBot="1">
      <c r="A84" s="2034" t="s">
        <v>258</v>
      </c>
      <c r="B84" s="75" t="s">
        <v>1276</v>
      </c>
      <c r="C84" s="75" t="s">
        <v>1253</v>
      </c>
      <c r="D84" s="75" t="s">
        <v>116</v>
      </c>
      <c r="E84" s="76" t="s">
        <v>282</v>
      </c>
      <c r="F84" s="2034" t="s">
        <v>258</v>
      </c>
      <c r="G84" s="75" t="s">
        <v>1276</v>
      </c>
      <c r="H84" s="75" t="s">
        <v>1253</v>
      </c>
      <c r="I84" s="75" t="s">
        <v>116</v>
      </c>
      <c r="J84" s="76" t="s">
        <v>282</v>
      </c>
      <c r="K84" s="2034" t="s">
        <v>258</v>
      </c>
      <c r="L84" s="75" t="s">
        <v>1276</v>
      </c>
      <c r="M84" s="75" t="s">
        <v>1253</v>
      </c>
      <c r="N84" s="75" t="s">
        <v>116</v>
      </c>
      <c r="O84" s="76" t="s">
        <v>282</v>
      </c>
      <c r="P84" s="2034" t="s">
        <v>258</v>
      </c>
      <c r="Q84" s="75" t="s">
        <v>1276</v>
      </c>
      <c r="R84" s="75" t="s">
        <v>1253</v>
      </c>
      <c r="S84" s="75" t="s">
        <v>116</v>
      </c>
      <c r="T84" s="76" t="s">
        <v>282</v>
      </c>
      <c r="U84" s="2034" t="s">
        <v>258</v>
      </c>
      <c r="V84" s="75" t="s">
        <v>1276</v>
      </c>
      <c r="W84" s="75" t="s">
        <v>1253</v>
      </c>
      <c r="X84" s="75" t="s">
        <v>116</v>
      </c>
      <c r="Y84" s="76" t="s">
        <v>282</v>
      </c>
      <c r="Z84" s="2034" t="s">
        <v>258</v>
      </c>
      <c r="AA84" s="75" t="s">
        <v>1276</v>
      </c>
      <c r="AB84" s="75" t="s">
        <v>1253</v>
      </c>
      <c r="AC84" s="75" t="s">
        <v>116</v>
      </c>
      <c r="AD84" s="76" t="s">
        <v>282</v>
      </c>
      <c r="AE84" s="2034" t="s">
        <v>258</v>
      </c>
      <c r="AF84" s="75" t="s">
        <v>1276</v>
      </c>
      <c r="AG84" s="75" t="s">
        <v>1253</v>
      </c>
      <c r="AH84" s="75" t="s">
        <v>116</v>
      </c>
      <c r="AI84" s="76" t="s">
        <v>282</v>
      </c>
      <c r="AJ84" s="2034" t="s">
        <v>258</v>
      </c>
      <c r="AK84" s="75" t="s">
        <v>1276</v>
      </c>
      <c r="AL84" s="75" t="s">
        <v>1253</v>
      </c>
      <c r="AM84" s="75" t="s">
        <v>116</v>
      </c>
      <c r="AN84" s="76" t="s">
        <v>282</v>
      </c>
      <c r="AO84" s="2034" t="s">
        <v>258</v>
      </c>
      <c r="AP84" s="75" t="s">
        <v>1276</v>
      </c>
      <c r="AQ84" s="75" t="s">
        <v>1253</v>
      </c>
      <c r="AR84" s="75" t="s">
        <v>116</v>
      </c>
      <c r="AS84" s="76" t="s">
        <v>282</v>
      </c>
      <c r="AT84" s="2034" t="s">
        <v>258</v>
      </c>
      <c r="AU84" s="75" t="s">
        <v>1276</v>
      </c>
      <c r="AV84" s="75" t="s">
        <v>1253</v>
      </c>
      <c r="AW84" s="75" t="s">
        <v>116</v>
      </c>
      <c r="AX84" s="76" t="s">
        <v>282</v>
      </c>
      <c r="AY84" s="2034" t="s">
        <v>258</v>
      </c>
      <c r="AZ84" s="75" t="s">
        <v>1276</v>
      </c>
      <c r="BA84" s="75" t="s">
        <v>1253</v>
      </c>
      <c r="BB84" s="75" t="s">
        <v>116</v>
      </c>
      <c r="BC84" s="76" t="s">
        <v>282</v>
      </c>
      <c r="BD84" s="2034" t="s">
        <v>258</v>
      </c>
      <c r="BE84" s="75" t="s">
        <v>1276</v>
      </c>
      <c r="BF84" s="75" t="s">
        <v>1253</v>
      </c>
      <c r="BG84" s="75" t="s">
        <v>116</v>
      </c>
      <c r="BH84" s="76" t="s">
        <v>282</v>
      </c>
      <c r="BI84" s="2034" t="s">
        <v>258</v>
      </c>
      <c r="BJ84" s="75" t="s">
        <v>1276</v>
      </c>
      <c r="BK84" s="75" t="s">
        <v>1253</v>
      </c>
      <c r="BL84" s="75" t="s">
        <v>116</v>
      </c>
      <c r="BM84" s="76" t="s">
        <v>282</v>
      </c>
      <c r="BN84" s="2034" t="s">
        <v>258</v>
      </c>
      <c r="BO84" s="75" t="s">
        <v>1276</v>
      </c>
      <c r="BP84" s="75" t="s">
        <v>1253</v>
      </c>
      <c r="BQ84" s="75" t="s">
        <v>116</v>
      </c>
      <c r="BR84" s="76" t="s">
        <v>282</v>
      </c>
      <c r="BS84" s="2034" t="s">
        <v>258</v>
      </c>
      <c r="BT84" s="75" t="s">
        <v>1276</v>
      </c>
      <c r="BU84" s="75" t="s">
        <v>1253</v>
      </c>
      <c r="BV84" s="75" t="s">
        <v>116</v>
      </c>
      <c r="BW84" s="76" t="s">
        <v>282</v>
      </c>
      <c r="BX84" s="2034" t="s">
        <v>258</v>
      </c>
      <c r="BY84" s="75" t="s">
        <v>1276</v>
      </c>
      <c r="BZ84" s="75" t="s">
        <v>1253</v>
      </c>
      <c r="CA84" s="75" t="s">
        <v>116</v>
      </c>
      <c r="CB84" s="76" t="s">
        <v>282</v>
      </c>
      <c r="CC84" s="2034" t="s">
        <v>258</v>
      </c>
      <c r="CD84" s="75" t="s">
        <v>1276</v>
      </c>
      <c r="CE84" s="75" t="s">
        <v>1253</v>
      </c>
      <c r="CF84" s="75" t="s">
        <v>116</v>
      </c>
      <c r="CG84" s="76" t="s">
        <v>282</v>
      </c>
      <c r="CH84" s="2034" t="s">
        <v>258</v>
      </c>
      <c r="CI84" s="75" t="s">
        <v>1276</v>
      </c>
      <c r="CJ84" s="75" t="s">
        <v>1253</v>
      </c>
      <c r="CK84" s="75" t="s">
        <v>116</v>
      </c>
      <c r="CL84" s="76" t="s">
        <v>282</v>
      </c>
      <c r="CM84" s="2034" t="s">
        <v>258</v>
      </c>
      <c r="CN84" s="75" t="s">
        <v>1276</v>
      </c>
      <c r="CO84" s="75" t="s">
        <v>1253</v>
      </c>
      <c r="CP84" s="75" t="s">
        <v>116</v>
      </c>
      <c r="CQ84" s="76" t="s">
        <v>282</v>
      </c>
      <c r="CR84" s="2034" t="s">
        <v>258</v>
      </c>
      <c r="CS84" s="75" t="s">
        <v>1276</v>
      </c>
      <c r="CT84" s="75" t="s">
        <v>1253</v>
      </c>
      <c r="CU84" s="75" t="s">
        <v>116</v>
      </c>
      <c r="CV84" s="76" t="s">
        <v>282</v>
      </c>
      <c r="CW84" s="2034" t="s">
        <v>258</v>
      </c>
      <c r="CX84" s="75" t="s">
        <v>1276</v>
      </c>
      <c r="CY84" s="75" t="s">
        <v>1253</v>
      </c>
      <c r="CZ84" s="75" t="s">
        <v>116</v>
      </c>
      <c r="DA84" s="76" t="s">
        <v>282</v>
      </c>
      <c r="DB84" s="2034" t="s">
        <v>258</v>
      </c>
      <c r="DC84" s="75" t="s">
        <v>1276</v>
      </c>
      <c r="DD84" s="75" t="s">
        <v>1253</v>
      </c>
      <c r="DE84" s="75" t="s">
        <v>116</v>
      </c>
      <c r="DF84" s="76" t="s">
        <v>282</v>
      </c>
      <c r="DG84" s="2034" t="s">
        <v>258</v>
      </c>
      <c r="DH84" s="75" t="s">
        <v>1276</v>
      </c>
      <c r="DI84" s="75" t="s">
        <v>1253</v>
      </c>
      <c r="DJ84" s="75" t="s">
        <v>116</v>
      </c>
      <c r="DK84" s="76" t="s">
        <v>282</v>
      </c>
      <c r="DL84" s="2034" t="s">
        <v>258</v>
      </c>
      <c r="DM84" s="75" t="s">
        <v>1276</v>
      </c>
      <c r="DN84" s="75" t="s">
        <v>1253</v>
      </c>
      <c r="DO84" s="75" t="s">
        <v>116</v>
      </c>
      <c r="DP84" s="76" t="s">
        <v>282</v>
      </c>
      <c r="DQ84" s="2034" t="s">
        <v>258</v>
      </c>
      <c r="DR84" s="75" t="s">
        <v>1276</v>
      </c>
      <c r="DS84" s="75" t="s">
        <v>1253</v>
      </c>
      <c r="DT84" s="75" t="s">
        <v>116</v>
      </c>
      <c r="DU84" s="76" t="s">
        <v>282</v>
      </c>
      <c r="DV84" s="2034" t="s">
        <v>258</v>
      </c>
      <c r="DW84" s="75" t="s">
        <v>1276</v>
      </c>
      <c r="DX84" s="75" t="s">
        <v>1253</v>
      </c>
      <c r="DY84" s="75" t="s">
        <v>116</v>
      </c>
      <c r="DZ84" s="76" t="s">
        <v>282</v>
      </c>
      <c r="EA84" s="2034" t="s">
        <v>258</v>
      </c>
      <c r="EB84" s="75" t="s">
        <v>1276</v>
      </c>
      <c r="EC84" s="75" t="s">
        <v>1253</v>
      </c>
      <c r="ED84" s="75" t="s">
        <v>116</v>
      </c>
      <c r="EE84" s="76" t="s">
        <v>282</v>
      </c>
      <c r="EF84" s="2034" t="s">
        <v>258</v>
      </c>
      <c r="EG84" s="75" t="s">
        <v>1276</v>
      </c>
      <c r="EH84" s="75" t="s">
        <v>1253</v>
      </c>
      <c r="EI84" s="75" t="s">
        <v>116</v>
      </c>
      <c r="EJ84" s="76" t="s">
        <v>282</v>
      </c>
      <c r="EK84" s="2034" t="s">
        <v>258</v>
      </c>
      <c r="EL84" s="75" t="s">
        <v>1276</v>
      </c>
      <c r="EM84" s="75" t="s">
        <v>1253</v>
      </c>
      <c r="EN84" s="75" t="s">
        <v>116</v>
      </c>
      <c r="EO84" s="76" t="s">
        <v>282</v>
      </c>
      <c r="EP84" s="2034" t="s">
        <v>258</v>
      </c>
      <c r="EQ84" s="75" t="s">
        <v>1276</v>
      </c>
      <c r="ER84" s="75" t="s">
        <v>1253</v>
      </c>
      <c r="ES84" s="75" t="s">
        <v>116</v>
      </c>
      <c r="ET84" s="76" t="s">
        <v>282</v>
      </c>
      <c r="EU84" s="2034" t="s">
        <v>258</v>
      </c>
      <c r="EV84" s="75" t="s">
        <v>1276</v>
      </c>
      <c r="EW84" s="75" t="s">
        <v>1253</v>
      </c>
      <c r="EX84" s="75" t="s">
        <v>116</v>
      </c>
      <c r="EY84" s="76" t="s">
        <v>282</v>
      </c>
      <c r="EZ84" s="2034" t="s">
        <v>258</v>
      </c>
      <c r="FA84" s="75" t="s">
        <v>1276</v>
      </c>
      <c r="FB84" s="75" t="s">
        <v>1253</v>
      </c>
      <c r="FC84" s="75" t="s">
        <v>116</v>
      </c>
      <c r="FD84" s="76" t="s">
        <v>282</v>
      </c>
      <c r="FE84" s="2034" t="s">
        <v>258</v>
      </c>
      <c r="FF84" s="75" t="s">
        <v>1276</v>
      </c>
      <c r="FG84" s="75" t="s">
        <v>1253</v>
      </c>
      <c r="FH84" s="75" t="s">
        <v>116</v>
      </c>
      <c r="FI84" s="76" t="s">
        <v>282</v>
      </c>
      <c r="FJ84" s="2034" t="s">
        <v>258</v>
      </c>
      <c r="FK84" s="75" t="s">
        <v>1276</v>
      </c>
      <c r="FL84" s="75" t="s">
        <v>1253</v>
      </c>
      <c r="FM84" s="75" t="s">
        <v>116</v>
      </c>
      <c r="FN84" s="76" t="s">
        <v>282</v>
      </c>
      <c r="FO84" s="2034" t="s">
        <v>258</v>
      </c>
      <c r="FP84" s="75" t="s">
        <v>1276</v>
      </c>
      <c r="FQ84" s="75" t="s">
        <v>1253</v>
      </c>
      <c r="FR84" s="75" t="s">
        <v>116</v>
      </c>
      <c r="FS84" s="76" t="s">
        <v>282</v>
      </c>
      <c r="FT84" s="2034" t="s">
        <v>258</v>
      </c>
      <c r="FU84" s="75" t="s">
        <v>1276</v>
      </c>
      <c r="FV84" s="75" t="s">
        <v>1253</v>
      </c>
      <c r="FW84" s="75" t="s">
        <v>116</v>
      </c>
      <c r="FX84" s="76" t="s">
        <v>282</v>
      </c>
      <c r="FY84" s="2034" t="s">
        <v>258</v>
      </c>
      <c r="FZ84" s="75" t="s">
        <v>1276</v>
      </c>
      <c r="GA84" s="75" t="s">
        <v>1253</v>
      </c>
      <c r="GB84" s="75" t="s">
        <v>116</v>
      </c>
      <c r="GC84" s="76" t="s">
        <v>282</v>
      </c>
      <c r="GD84" s="2034" t="s">
        <v>258</v>
      </c>
      <c r="GE84" s="75" t="s">
        <v>1276</v>
      </c>
      <c r="GF84" s="75" t="s">
        <v>1253</v>
      </c>
      <c r="GG84" s="75" t="s">
        <v>116</v>
      </c>
      <c r="GH84" s="76" t="s">
        <v>282</v>
      </c>
      <c r="GI84" s="2034" t="s">
        <v>258</v>
      </c>
      <c r="GJ84" s="75" t="s">
        <v>1276</v>
      </c>
      <c r="GK84" s="75" t="s">
        <v>1253</v>
      </c>
      <c r="GL84" s="75" t="s">
        <v>116</v>
      </c>
      <c r="GM84" s="76" t="s">
        <v>282</v>
      </c>
      <c r="GN84" s="2034" t="s">
        <v>258</v>
      </c>
      <c r="GO84" s="75" t="s">
        <v>1276</v>
      </c>
      <c r="GP84" s="75" t="s">
        <v>1253</v>
      </c>
      <c r="GQ84" s="75" t="s">
        <v>116</v>
      </c>
      <c r="GR84" s="76" t="s">
        <v>282</v>
      </c>
      <c r="GS84" s="2034" t="s">
        <v>258</v>
      </c>
      <c r="GT84" s="75" t="s">
        <v>1276</v>
      </c>
      <c r="GU84" s="75" t="s">
        <v>1253</v>
      </c>
      <c r="GV84" s="75" t="s">
        <v>116</v>
      </c>
      <c r="GW84" s="76" t="s">
        <v>282</v>
      </c>
      <c r="GX84" s="2034" t="s">
        <v>258</v>
      </c>
      <c r="GY84" s="75" t="s">
        <v>1276</v>
      </c>
      <c r="GZ84" s="75" t="s">
        <v>1253</v>
      </c>
      <c r="HA84" s="75" t="s">
        <v>116</v>
      </c>
      <c r="HB84" s="76" t="s">
        <v>282</v>
      </c>
      <c r="HC84" s="2034" t="s">
        <v>258</v>
      </c>
      <c r="HD84" s="75" t="s">
        <v>1276</v>
      </c>
      <c r="HE84" s="75" t="s">
        <v>1253</v>
      </c>
      <c r="HF84" s="75" t="s">
        <v>116</v>
      </c>
      <c r="HG84" s="76" t="s">
        <v>282</v>
      </c>
      <c r="HH84" s="2034" t="s">
        <v>258</v>
      </c>
      <c r="HI84" s="75" t="s">
        <v>1276</v>
      </c>
      <c r="HJ84" s="75" t="s">
        <v>1253</v>
      </c>
      <c r="HK84" s="75" t="s">
        <v>116</v>
      </c>
      <c r="HL84" s="76" t="s">
        <v>282</v>
      </c>
      <c r="HM84" s="2034" t="s">
        <v>258</v>
      </c>
      <c r="HN84" s="75" t="s">
        <v>1276</v>
      </c>
      <c r="HO84" s="75" t="s">
        <v>1253</v>
      </c>
      <c r="HP84" s="75" t="s">
        <v>116</v>
      </c>
      <c r="HQ84" s="76" t="s">
        <v>282</v>
      </c>
      <c r="HR84" s="2034" t="s">
        <v>258</v>
      </c>
      <c r="HS84" s="75" t="s">
        <v>1276</v>
      </c>
      <c r="HT84" s="75" t="s">
        <v>1253</v>
      </c>
      <c r="HU84" s="75" t="s">
        <v>116</v>
      </c>
      <c r="HV84" s="76" t="s">
        <v>282</v>
      </c>
      <c r="HW84" s="2034" t="s">
        <v>258</v>
      </c>
      <c r="HX84" s="75" t="s">
        <v>1276</v>
      </c>
      <c r="HY84" s="75" t="s">
        <v>1253</v>
      </c>
      <c r="HZ84" s="75" t="s">
        <v>116</v>
      </c>
      <c r="IA84" s="76" t="s">
        <v>282</v>
      </c>
      <c r="IB84" s="2034" t="s">
        <v>258</v>
      </c>
      <c r="IC84" s="75" t="s">
        <v>1276</v>
      </c>
      <c r="ID84" s="75" t="s">
        <v>1253</v>
      </c>
      <c r="IE84" s="75" t="s">
        <v>116</v>
      </c>
      <c r="IF84" s="76" t="s">
        <v>282</v>
      </c>
    </row>
    <row r="85" spans="1:240" s="1326" customFormat="1" ht="66">
      <c r="A85" s="2037" t="str">
        <f>A8</f>
        <v>President    (Salary Only - Exclude Allowances)</v>
      </c>
      <c r="B85" s="2038">
        <f t="shared" ref="B85:E85" si="8">B8</f>
        <v>0</v>
      </c>
      <c r="C85" s="2038">
        <f t="shared" si="8"/>
        <v>0</v>
      </c>
      <c r="D85" s="2038">
        <f t="shared" si="8"/>
        <v>0</v>
      </c>
      <c r="E85" s="2039" t="e">
        <f t="shared" si="8"/>
        <v>#DIV/0!</v>
      </c>
      <c r="F85" s="2040" t="str">
        <f>A10</f>
        <v xml:space="preserve">     Chief Administrative Officer</v>
      </c>
      <c r="G85" s="2040">
        <f t="shared" ref="G85:J85" si="9">B10</f>
        <v>0</v>
      </c>
      <c r="H85" s="2040">
        <f t="shared" si="9"/>
        <v>0</v>
      </c>
      <c r="I85" s="2040">
        <f t="shared" si="9"/>
        <v>0</v>
      </c>
      <c r="J85" s="2041" t="e">
        <f t="shared" si="9"/>
        <v>#DIV/0!</v>
      </c>
      <c r="K85" s="2040" t="str">
        <f>A11</f>
        <v xml:space="preserve">     Chief Academic Officer</v>
      </c>
      <c r="L85" s="2040">
        <f t="shared" ref="L85:O85" si="10">B11</f>
        <v>0</v>
      </c>
      <c r="M85" s="2040">
        <f t="shared" si="10"/>
        <v>0</v>
      </c>
      <c r="N85" s="2040">
        <f t="shared" si="10"/>
        <v>0</v>
      </c>
      <c r="O85" s="2041" t="e">
        <f t="shared" si="10"/>
        <v>#DIV/0!</v>
      </c>
      <c r="P85" s="2040" t="str">
        <f>A12</f>
        <v xml:space="preserve">     Chief Business Officer</v>
      </c>
      <c r="Q85" s="2040">
        <f t="shared" ref="Q85:T85" si="11">B12</f>
        <v>0</v>
      </c>
      <c r="R85" s="2040">
        <f t="shared" si="11"/>
        <v>0</v>
      </c>
      <c r="S85" s="2040">
        <f t="shared" si="11"/>
        <v>0</v>
      </c>
      <c r="T85" s="2041" t="e">
        <f t="shared" si="11"/>
        <v>#DIV/0!</v>
      </c>
      <c r="U85" s="2040" t="str">
        <f>A13</f>
        <v xml:space="preserve">     Chief Development Officer</v>
      </c>
      <c r="V85" s="2040">
        <f t="shared" ref="V85:Y85" si="12">B13</f>
        <v>0</v>
      </c>
      <c r="W85" s="2040">
        <f t="shared" si="12"/>
        <v>0</v>
      </c>
      <c r="X85" s="2040">
        <f t="shared" si="12"/>
        <v>0</v>
      </c>
      <c r="Y85" s="2041" t="e">
        <f t="shared" si="12"/>
        <v>#DIV/0!</v>
      </c>
      <c r="Z85" s="2040" t="str">
        <f>A14</f>
        <v xml:space="preserve">     Chief Student Affairs Officer</v>
      </c>
      <c r="AA85" s="2040">
        <f t="shared" ref="AA85:AD85" si="13">B14</f>
        <v>0</v>
      </c>
      <c r="AB85" s="2040">
        <f t="shared" si="13"/>
        <v>0</v>
      </c>
      <c r="AC85" s="2040">
        <f t="shared" si="13"/>
        <v>0</v>
      </c>
      <c r="AD85" s="2041" t="e">
        <f t="shared" si="13"/>
        <v>#DIV/0!</v>
      </c>
      <c r="AE85" s="2040" t="str">
        <f>A19</f>
        <v xml:space="preserve">  Arts and Sciences</v>
      </c>
      <c r="AF85" s="2038">
        <f>B19</f>
        <v>0</v>
      </c>
      <c r="AG85" s="2038">
        <f t="shared" ref="AG85:AI85" si="14">C19</f>
        <v>0</v>
      </c>
      <c r="AH85" s="2038">
        <f t="shared" si="14"/>
        <v>0</v>
      </c>
      <c r="AI85" s="2039" t="e">
        <f t="shared" si="14"/>
        <v>#DIV/0!</v>
      </c>
      <c r="AJ85" s="2038" t="str">
        <f>A20</f>
        <v xml:space="preserve">  Business</v>
      </c>
      <c r="AK85" s="2038">
        <f t="shared" ref="AK85:AN85" si="15">B20</f>
        <v>0</v>
      </c>
      <c r="AL85" s="2038">
        <f t="shared" si="15"/>
        <v>0</v>
      </c>
      <c r="AM85" s="2038">
        <f t="shared" si="15"/>
        <v>0</v>
      </c>
      <c r="AN85" s="2039" t="e">
        <f t="shared" si="15"/>
        <v>#DIV/0!</v>
      </c>
      <c r="AO85" s="2038" t="str">
        <f>A21</f>
        <v xml:space="preserve">  Education</v>
      </c>
      <c r="AP85" s="2038">
        <f t="shared" ref="AP85:AS85" si="16">B21</f>
        <v>0</v>
      </c>
      <c r="AQ85" s="2038">
        <f t="shared" si="16"/>
        <v>0</v>
      </c>
      <c r="AR85" s="2038">
        <f t="shared" si="16"/>
        <v>0</v>
      </c>
      <c r="AS85" s="2039" t="e">
        <f t="shared" si="16"/>
        <v>#DIV/0!</v>
      </c>
      <c r="AT85" s="2040" t="str">
        <f>A22</f>
        <v xml:space="preserve">  Liberal Arts/Humanities</v>
      </c>
      <c r="AU85" s="2040">
        <f t="shared" ref="AU85:AW85" si="17">B22</f>
        <v>0</v>
      </c>
      <c r="AV85" s="2040">
        <f t="shared" si="17"/>
        <v>0</v>
      </c>
      <c r="AW85" s="2040">
        <f t="shared" si="17"/>
        <v>0</v>
      </c>
      <c r="AX85" s="2041" t="e">
        <f>E22</f>
        <v>#DIV/0!</v>
      </c>
      <c r="AY85" s="2040" t="str">
        <f>A23</f>
        <v xml:space="preserve">  Math &amp; Science</v>
      </c>
      <c r="AZ85" s="2040">
        <f t="shared" ref="AZ85:BC85" si="18">B23</f>
        <v>0</v>
      </c>
      <c r="BA85" s="2040">
        <f t="shared" si="18"/>
        <v>0</v>
      </c>
      <c r="BB85" s="2040">
        <f t="shared" si="18"/>
        <v>0</v>
      </c>
      <c r="BC85" s="2041" t="e">
        <f t="shared" si="18"/>
        <v>#DIV/0!</v>
      </c>
      <c r="BD85" s="2040" t="str">
        <f>A24</f>
        <v xml:space="preserve">  Graduate College</v>
      </c>
      <c r="BE85" s="2040">
        <f t="shared" ref="BE85:BH85" si="19">B24</f>
        <v>0</v>
      </c>
      <c r="BF85" s="2040">
        <f t="shared" si="19"/>
        <v>0</v>
      </c>
      <c r="BG85" s="2040">
        <f t="shared" si="19"/>
        <v>0</v>
      </c>
      <c r="BH85" s="2041" t="e">
        <f t="shared" si="19"/>
        <v>#DIV/0!</v>
      </c>
      <c r="BI85" s="2040" t="str">
        <f>A28</f>
        <v>Academic Dean</v>
      </c>
      <c r="BJ85" s="2040">
        <f t="shared" ref="BJ85:BM85" si="20">B28</f>
        <v>0</v>
      </c>
      <c r="BK85" s="2040">
        <f t="shared" si="20"/>
        <v>0</v>
      </c>
      <c r="BL85" s="2040">
        <f t="shared" si="20"/>
        <v>0</v>
      </c>
      <c r="BM85" s="2041" t="e">
        <f t="shared" si="20"/>
        <v>#DIV/0!</v>
      </c>
      <c r="BN85" s="2040" t="str">
        <f>A29</f>
        <v>Director/Dean of Library</v>
      </c>
      <c r="BO85" s="2040">
        <f t="shared" ref="BO85:BR85" si="21">B29</f>
        <v>0</v>
      </c>
      <c r="BP85" s="2040">
        <f t="shared" si="21"/>
        <v>0</v>
      </c>
      <c r="BQ85" s="2040">
        <f t="shared" si="21"/>
        <v>0</v>
      </c>
      <c r="BR85" s="2041" t="e">
        <f t="shared" si="21"/>
        <v>#DIV/0!</v>
      </c>
      <c r="BS85" s="2040" t="str">
        <f>A31</f>
        <v>Dean/Director of Student Services</v>
      </c>
      <c r="BT85" s="2040">
        <f t="shared" ref="BT85:BV85" si="22">B31</f>
        <v>0</v>
      </c>
      <c r="BU85" s="2040">
        <f t="shared" si="22"/>
        <v>0</v>
      </c>
      <c r="BV85" s="2040">
        <f t="shared" si="22"/>
        <v>0</v>
      </c>
      <c r="BW85" s="2041" t="e">
        <f>E31</f>
        <v>#DIV/0!</v>
      </c>
      <c r="BX85" s="2040" t="str">
        <f>A32</f>
        <v>Chief Admissions Officer</v>
      </c>
      <c r="BY85" s="2040">
        <f t="shared" ref="BY85:CB85" si="23">B32</f>
        <v>0</v>
      </c>
      <c r="BZ85" s="2040">
        <f t="shared" si="23"/>
        <v>0</v>
      </c>
      <c r="CA85" s="2040">
        <f t="shared" si="23"/>
        <v>0</v>
      </c>
      <c r="CB85" s="2041" t="e">
        <f t="shared" si="23"/>
        <v>#DIV/0!</v>
      </c>
      <c r="CC85" s="2038" t="str">
        <f>A33</f>
        <v>Registrar</v>
      </c>
      <c r="CD85" s="2038">
        <f t="shared" ref="CD85:CG85" si="24">B33</f>
        <v>0</v>
      </c>
      <c r="CE85" s="2038">
        <f t="shared" si="24"/>
        <v>0</v>
      </c>
      <c r="CF85" s="2038">
        <f t="shared" si="24"/>
        <v>0</v>
      </c>
      <c r="CG85" s="2039" t="e">
        <f t="shared" si="24"/>
        <v>#DIV/0!</v>
      </c>
      <c r="CH85" s="2040" t="str">
        <f>A34</f>
        <v>Director of Financial Aid</v>
      </c>
      <c r="CI85" s="2040">
        <f t="shared" ref="CI85:CL85" si="25">B34</f>
        <v>0</v>
      </c>
      <c r="CJ85" s="2040">
        <f t="shared" si="25"/>
        <v>0</v>
      </c>
      <c r="CK85" s="2040">
        <f t="shared" si="25"/>
        <v>0</v>
      </c>
      <c r="CL85" s="2041" t="e">
        <f t="shared" si="25"/>
        <v>#DIV/0!</v>
      </c>
      <c r="CM85" s="2040" t="str">
        <f>A36</f>
        <v>Chief Legal Counsel</v>
      </c>
      <c r="CN85" s="2040">
        <f t="shared" ref="CN85:CQ85" si="26">B36</f>
        <v>0</v>
      </c>
      <c r="CO85" s="2040">
        <f t="shared" si="26"/>
        <v>0</v>
      </c>
      <c r="CP85" s="2040">
        <f t="shared" si="26"/>
        <v>0</v>
      </c>
      <c r="CQ85" s="2041" t="e">
        <f t="shared" si="26"/>
        <v>#DIV/0!</v>
      </c>
      <c r="CR85" s="2040" t="str">
        <f>A37</f>
        <v xml:space="preserve">Controller or Accounting Professional </v>
      </c>
      <c r="CS85" s="2040">
        <f t="shared" ref="CS85:CV85" si="27">B37</f>
        <v>0</v>
      </c>
      <c r="CT85" s="2040">
        <f t="shared" si="27"/>
        <v>0</v>
      </c>
      <c r="CU85" s="2040">
        <f t="shared" si="27"/>
        <v>0</v>
      </c>
      <c r="CV85" s="2041" t="e">
        <f t="shared" si="27"/>
        <v>#DIV/0!</v>
      </c>
      <c r="CW85" s="2040" t="str">
        <f>A38</f>
        <v>Chief Public Relations Officer</v>
      </c>
      <c r="CX85" s="2040">
        <f t="shared" ref="CX85:DA85" si="28">B38</f>
        <v>0</v>
      </c>
      <c r="CY85" s="2040">
        <f t="shared" si="28"/>
        <v>0</v>
      </c>
      <c r="CZ85" s="2040">
        <f t="shared" si="28"/>
        <v>0</v>
      </c>
      <c r="DA85" s="2041" t="e">
        <f t="shared" si="28"/>
        <v>#DIV/0!</v>
      </c>
      <c r="DB85" s="2040" t="str">
        <f>A39</f>
        <v>Director of Institutional Research</v>
      </c>
      <c r="DC85" s="2040">
        <f t="shared" ref="DC85:DF85" si="29">B39</f>
        <v>0</v>
      </c>
      <c r="DD85" s="2040">
        <f t="shared" si="29"/>
        <v>0</v>
      </c>
      <c r="DE85" s="2040">
        <f t="shared" si="29"/>
        <v>0</v>
      </c>
      <c r="DF85" s="2041" t="e">
        <f t="shared" si="29"/>
        <v>#DIV/0!</v>
      </c>
      <c r="DG85" s="2040" t="str">
        <f>A40</f>
        <v>Director of Development</v>
      </c>
      <c r="DH85" s="2040">
        <f t="shared" ref="DH85:DK85" si="30">B40</f>
        <v>0</v>
      </c>
      <c r="DI85" s="2040">
        <f t="shared" si="30"/>
        <v>0</v>
      </c>
      <c r="DJ85" s="2040">
        <f t="shared" si="30"/>
        <v>0</v>
      </c>
      <c r="DK85" s="2041" t="e">
        <f t="shared" si="30"/>
        <v>#DIV/0!</v>
      </c>
      <c r="DL85" s="2040" t="str">
        <f>A42</f>
        <v>Director of Physical Plant</v>
      </c>
      <c r="DM85" s="2040">
        <f t="shared" ref="DM85:DP85" si="31">B42</f>
        <v>0</v>
      </c>
      <c r="DN85" s="2040">
        <f t="shared" si="31"/>
        <v>0</v>
      </c>
      <c r="DO85" s="2040">
        <f t="shared" si="31"/>
        <v>0</v>
      </c>
      <c r="DP85" s="2041" t="e">
        <f t="shared" si="31"/>
        <v>#DIV/0!</v>
      </c>
      <c r="DQ85" s="2040" t="str">
        <f>A44</f>
        <v>Chief Information Systems Officer</v>
      </c>
      <c r="DR85" s="2040">
        <f t="shared" ref="DR85:DU85" si="32">B44</f>
        <v>0</v>
      </c>
      <c r="DS85" s="2040">
        <f t="shared" si="32"/>
        <v>0</v>
      </c>
      <c r="DT85" s="2040">
        <f t="shared" si="32"/>
        <v>0</v>
      </c>
      <c r="DU85" s="2041" t="e">
        <f t="shared" si="32"/>
        <v>#DIV/0!</v>
      </c>
      <c r="DV85" s="2038">
        <f>A52</f>
        <v>0</v>
      </c>
      <c r="DW85" s="2038">
        <f t="shared" ref="DW85:DZ85" si="33">B52</f>
        <v>0</v>
      </c>
      <c r="DX85" s="2038">
        <f t="shared" si="33"/>
        <v>0</v>
      </c>
      <c r="DY85" s="2038">
        <f t="shared" si="33"/>
        <v>0</v>
      </c>
      <c r="DZ85" s="2038" t="e">
        <f t="shared" si="33"/>
        <v>#DIV/0!</v>
      </c>
      <c r="EA85" s="2038">
        <f>A53</f>
        <v>0</v>
      </c>
      <c r="EB85" s="2038">
        <f t="shared" ref="EB85:ED85" si="34">B53</f>
        <v>0</v>
      </c>
      <c r="EC85" s="2038">
        <f t="shared" si="34"/>
        <v>0</v>
      </c>
      <c r="ED85" s="2038">
        <f t="shared" si="34"/>
        <v>0</v>
      </c>
      <c r="EE85" s="2038" t="e">
        <f>E53</f>
        <v>#DIV/0!</v>
      </c>
      <c r="EF85" s="2038">
        <f>A54</f>
        <v>0</v>
      </c>
      <c r="EG85" s="2038">
        <f t="shared" ref="EG85:EI85" si="35">B54</f>
        <v>0</v>
      </c>
      <c r="EH85" s="2038">
        <f t="shared" si="35"/>
        <v>0</v>
      </c>
      <c r="EI85" s="2038">
        <f t="shared" si="35"/>
        <v>0</v>
      </c>
      <c r="EJ85" s="2038" t="e">
        <f>E54</f>
        <v>#DIV/0!</v>
      </c>
      <c r="EK85" s="2038">
        <f>A55</f>
        <v>0</v>
      </c>
      <c r="EL85" s="2038">
        <f t="shared" ref="EL85:EO85" si="36">B55</f>
        <v>0</v>
      </c>
      <c r="EM85" s="2038">
        <f t="shared" si="36"/>
        <v>0</v>
      </c>
      <c r="EN85" s="2038">
        <f t="shared" si="36"/>
        <v>0</v>
      </c>
      <c r="EO85" s="2039" t="e">
        <f t="shared" si="36"/>
        <v>#DIV/0!</v>
      </c>
      <c r="EP85" s="2038">
        <f>A56</f>
        <v>0</v>
      </c>
      <c r="EQ85" s="2038">
        <f t="shared" ref="EQ85:ET85" si="37">B56</f>
        <v>0</v>
      </c>
      <c r="ER85" s="2038">
        <f t="shared" si="37"/>
        <v>0</v>
      </c>
      <c r="ES85" s="2038">
        <f t="shared" si="37"/>
        <v>0</v>
      </c>
      <c r="ET85" s="2038" t="e">
        <f t="shared" si="37"/>
        <v>#DIV/0!</v>
      </c>
      <c r="EU85" s="2038">
        <f>A57</f>
        <v>0</v>
      </c>
      <c r="EV85" s="2038">
        <f t="shared" ref="EV85:EY85" si="38">B57</f>
        <v>0</v>
      </c>
      <c r="EW85" s="2038">
        <f t="shared" si="38"/>
        <v>0</v>
      </c>
      <c r="EX85" s="2038">
        <f t="shared" si="38"/>
        <v>0</v>
      </c>
      <c r="EY85" s="2039" t="e">
        <f t="shared" si="38"/>
        <v>#DIV/0!</v>
      </c>
      <c r="EZ85" s="2038">
        <f>A58</f>
        <v>0</v>
      </c>
      <c r="FA85" s="2038">
        <f t="shared" ref="FA85:FD85" si="39">B58</f>
        <v>0</v>
      </c>
      <c r="FB85" s="2038">
        <f t="shared" si="39"/>
        <v>0</v>
      </c>
      <c r="FC85" s="2038">
        <f t="shared" si="39"/>
        <v>0</v>
      </c>
      <c r="FD85" s="2039" t="e">
        <f t="shared" si="39"/>
        <v>#DIV/0!</v>
      </c>
      <c r="FE85" s="2038">
        <f>A59</f>
        <v>0</v>
      </c>
      <c r="FF85" s="2038">
        <f t="shared" ref="FF85:FI85" si="40">B59</f>
        <v>0</v>
      </c>
      <c r="FG85" s="2038">
        <f t="shared" si="40"/>
        <v>0</v>
      </c>
      <c r="FH85" s="2038">
        <f t="shared" si="40"/>
        <v>0</v>
      </c>
      <c r="FI85" s="2039" t="e">
        <f t="shared" si="40"/>
        <v>#DIV/0!</v>
      </c>
      <c r="FJ85" s="2038">
        <f>A60</f>
        <v>0</v>
      </c>
      <c r="FK85" s="2038">
        <f t="shared" ref="FK85:FN85" si="41">B60</f>
        <v>0</v>
      </c>
      <c r="FL85" s="2038">
        <f t="shared" si="41"/>
        <v>0</v>
      </c>
      <c r="FM85" s="2038">
        <f t="shared" si="41"/>
        <v>0</v>
      </c>
      <c r="FN85" s="2039" t="e">
        <f t="shared" si="41"/>
        <v>#DIV/0!</v>
      </c>
      <c r="FO85" s="2038">
        <f>A61</f>
        <v>0</v>
      </c>
      <c r="FP85" s="2038">
        <f t="shared" ref="FP85:FS85" si="42">B61</f>
        <v>0</v>
      </c>
      <c r="FQ85" s="2038">
        <f t="shared" si="42"/>
        <v>0</v>
      </c>
      <c r="FR85" s="2038">
        <f t="shared" si="42"/>
        <v>0</v>
      </c>
      <c r="FS85" s="2039" t="e">
        <f t="shared" si="42"/>
        <v>#DIV/0!</v>
      </c>
      <c r="FT85" s="2038">
        <f>A62</f>
        <v>0</v>
      </c>
      <c r="FU85" s="2038">
        <f t="shared" ref="FU85:FX85" si="43">B62</f>
        <v>0</v>
      </c>
      <c r="FV85" s="2038">
        <f t="shared" si="43"/>
        <v>0</v>
      </c>
      <c r="FW85" s="2038">
        <f t="shared" si="43"/>
        <v>0</v>
      </c>
      <c r="FX85" s="2039" t="e">
        <f t="shared" si="43"/>
        <v>#DIV/0!</v>
      </c>
      <c r="FY85" s="2038">
        <f>A64</f>
        <v>0</v>
      </c>
      <c r="FZ85" s="2038">
        <f t="shared" ref="FZ85:GC85" si="44">B64</f>
        <v>0</v>
      </c>
      <c r="GA85" s="2038">
        <f t="shared" si="44"/>
        <v>0</v>
      </c>
      <c r="GB85" s="2038">
        <f t="shared" si="44"/>
        <v>0</v>
      </c>
      <c r="GC85" s="2038" t="e">
        <f t="shared" si="44"/>
        <v>#DIV/0!</v>
      </c>
      <c r="GD85" s="2038">
        <f>A65</f>
        <v>0</v>
      </c>
      <c r="GE85" s="2038">
        <f t="shared" ref="GE85:GH85" si="45">B65</f>
        <v>0</v>
      </c>
      <c r="GF85" s="2038">
        <f t="shared" si="45"/>
        <v>0</v>
      </c>
      <c r="GG85" s="2038">
        <f t="shared" si="45"/>
        <v>0</v>
      </c>
      <c r="GH85" s="2039" t="e">
        <f t="shared" si="45"/>
        <v>#DIV/0!</v>
      </c>
      <c r="GI85" s="2038">
        <f>A66</f>
        <v>0</v>
      </c>
      <c r="GJ85" s="2038">
        <f t="shared" ref="GJ85:GM85" si="46">B66</f>
        <v>0</v>
      </c>
      <c r="GK85" s="2038">
        <f t="shared" si="46"/>
        <v>0</v>
      </c>
      <c r="GL85" s="2038">
        <f t="shared" si="46"/>
        <v>0</v>
      </c>
      <c r="GM85" s="2039" t="e">
        <f t="shared" si="46"/>
        <v>#DIV/0!</v>
      </c>
      <c r="GN85" s="2038">
        <f>A67</f>
        <v>0</v>
      </c>
      <c r="GO85" s="2038">
        <f t="shared" ref="GO85:GR85" si="47">B67</f>
        <v>0</v>
      </c>
      <c r="GP85" s="2038">
        <f t="shared" si="47"/>
        <v>0</v>
      </c>
      <c r="GQ85" s="2038">
        <f t="shared" si="47"/>
        <v>0</v>
      </c>
      <c r="GR85" s="2039" t="e">
        <f t="shared" si="47"/>
        <v>#DIV/0!</v>
      </c>
      <c r="GS85" s="2038">
        <f>A68</f>
        <v>0</v>
      </c>
      <c r="GT85" s="2038">
        <f t="shared" ref="GT85:GW85" si="48">B68</f>
        <v>0</v>
      </c>
      <c r="GU85" s="2038">
        <f t="shared" si="48"/>
        <v>0</v>
      </c>
      <c r="GV85" s="2038">
        <f t="shared" si="48"/>
        <v>0</v>
      </c>
      <c r="GW85" s="2039" t="e">
        <f t="shared" si="48"/>
        <v>#DIV/0!</v>
      </c>
      <c r="GX85" s="2038">
        <f>A69</f>
        <v>0</v>
      </c>
      <c r="GY85" s="2038">
        <f t="shared" ref="GY85:HB85" si="49">B69</f>
        <v>0</v>
      </c>
      <c r="GZ85" s="2038">
        <f t="shared" si="49"/>
        <v>0</v>
      </c>
      <c r="HA85" s="2038">
        <f t="shared" si="49"/>
        <v>0</v>
      </c>
      <c r="HB85" s="2039" t="e">
        <f t="shared" si="49"/>
        <v>#DIV/0!</v>
      </c>
      <c r="HC85" s="2038">
        <f>A70</f>
        <v>0</v>
      </c>
      <c r="HD85" s="2038">
        <f t="shared" ref="HD85:HG85" si="50">B70</f>
        <v>0</v>
      </c>
      <c r="HE85" s="2038">
        <f t="shared" si="50"/>
        <v>0</v>
      </c>
      <c r="HF85" s="2038">
        <f t="shared" si="50"/>
        <v>0</v>
      </c>
      <c r="HG85" s="2039" t="e">
        <f t="shared" si="50"/>
        <v>#DIV/0!</v>
      </c>
      <c r="HH85" s="2038">
        <f>A71</f>
        <v>0</v>
      </c>
      <c r="HI85" s="2038">
        <f t="shared" ref="HI85:HL85" si="51">B71</f>
        <v>0</v>
      </c>
      <c r="HJ85" s="2038">
        <f t="shared" si="51"/>
        <v>0</v>
      </c>
      <c r="HK85" s="2038">
        <f t="shared" si="51"/>
        <v>0</v>
      </c>
      <c r="HL85" s="2039" t="e">
        <f t="shared" si="51"/>
        <v>#DIV/0!</v>
      </c>
      <c r="HM85" s="2038">
        <f>A71</f>
        <v>0</v>
      </c>
      <c r="HN85" s="2038">
        <f t="shared" ref="HN85:HQ85" si="52">B71</f>
        <v>0</v>
      </c>
      <c r="HO85" s="2038">
        <f t="shared" si="52"/>
        <v>0</v>
      </c>
      <c r="HP85" s="2038">
        <f t="shared" si="52"/>
        <v>0</v>
      </c>
      <c r="HQ85" s="2039" t="e">
        <f t="shared" si="52"/>
        <v>#DIV/0!</v>
      </c>
      <c r="HR85" s="2038">
        <f>A72</f>
        <v>0</v>
      </c>
      <c r="HS85" s="2038">
        <f t="shared" ref="HS85:HV85" si="53">B72</f>
        <v>0</v>
      </c>
      <c r="HT85" s="2038">
        <f t="shared" si="53"/>
        <v>0</v>
      </c>
      <c r="HU85" s="2038">
        <f t="shared" si="53"/>
        <v>0</v>
      </c>
      <c r="HV85" s="2039" t="e">
        <f t="shared" si="53"/>
        <v>#DIV/0!</v>
      </c>
      <c r="HW85" s="2038">
        <f>A73</f>
        <v>0</v>
      </c>
      <c r="HX85" s="2038">
        <f t="shared" ref="HX85:IA85" si="54">B73</f>
        <v>0</v>
      </c>
      <c r="HY85" s="2038">
        <f t="shared" si="54"/>
        <v>0</v>
      </c>
      <c r="HZ85" s="2038">
        <f t="shared" si="54"/>
        <v>0</v>
      </c>
      <c r="IA85" s="2039" t="e">
        <f t="shared" si="54"/>
        <v>#DIV/0!</v>
      </c>
      <c r="IB85" s="2038">
        <f>A74</f>
        <v>0</v>
      </c>
      <c r="IC85" s="2038">
        <f t="shared" ref="IC85:IF85" si="55">B74</f>
        <v>0</v>
      </c>
      <c r="ID85" s="2038">
        <f t="shared" si="55"/>
        <v>0</v>
      </c>
      <c r="IE85" s="2038">
        <f t="shared" si="55"/>
        <v>0</v>
      </c>
      <c r="IF85" s="2042" t="e">
        <f t="shared" si="55"/>
        <v>#DIV/0!</v>
      </c>
    </row>
  </sheetData>
  <mergeCells count="5">
    <mergeCell ref="A46:E46"/>
    <mergeCell ref="B5:E5"/>
    <mergeCell ref="A48:E48"/>
    <mergeCell ref="A47:E47"/>
    <mergeCell ref="B6:E6"/>
  </mergeCells>
  <phoneticPr fontId="0" type="noConversion"/>
  <printOptions horizontalCentered="1"/>
  <pageMargins left="0.25" right="0.25" top="0.25" bottom="0.5" header="0.25" footer="0.25"/>
  <pageSetup orientation="portrait" r:id="rId1"/>
  <headerFooter alignWithMargins="0">
    <oddHeader xml:space="preserve">&amp;C&amp;"Times New Roman,Bold"&amp;11
</oddHeader>
    <oddFooter>&amp;L&amp;8&amp;D  &amp;T  &amp;F  &amp;A</oddFooter>
  </headerFooter>
  <rowBreaks count="1" manualBreakCount="1">
    <brk id="48" max="4" man="1"/>
  </rowBreaks>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66FFFF"/>
  </sheetPr>
  <dimension ref="A1:AI70"/>
  <sheetViews>
    <sheetView zoomScaleNormal="100" workbookViewId="0"/>
  </sheetViews>
  <sheetFormatPr defaultColWidth="9.33203125" defaultRowHeight="13.2"/>
  <cols>
    <col min="1" max="1" width="53.33203125" style="142" customWidth="1"/>
    <col min="2" max="2" width="25.77734375" style="142" customWidth="1"/>
    <col min="3" max="3" width="37.33203125" style="142" customWidth="1"/>
    <col min="4" max="4" width="14" style="142" customWidth="1"/>
    <col min="5" max="5" width="21.33203125" style="142" customWidth="1"/>
    <col min="6" max="6" width="31.109375" style="142" customWidth="1"/>
    <col min="7" max="7" width="25.77734375" style="142" customWidth="1"/>
    <col min="8" max="8" width="21.6640625" style="142" customWidth="1"/>
    <col min="9" max="9" width="14" style="142" customWidth="1"/>
    <col min="10" max="10" width="21.33203125" style="142" customWidth="1"/>
    <col min="11" max="11" width="17.33203125" style="142" customWidth="1"/>
    <col min="12" max="12" width="16.109375" style="142" customWidth="1"/>
    <col min="13" max="13" width="13.109375" style="142" customWidth="1"/>
    <col min="14" max="14" width="11.33203125" style="142" customWidth="1"/>
    <col min="15" max="15" width="9.33203125" style="142"/>
    <col min="16" max="16" width="13" style="142" customWidth="1"/>
    <col min="17" max="18" width="11.33203125" style="142" customWidth="1"/>
    <col min="19" max="20" width="9.33203125" style="142"/>
    <col min="21" max="21" width="14.109375" style="142" customWidth="1"/>
    <col min="22" max="25" width="9.33203125" style="142"/>
    <col min="26" max="26" width="13" style="142" customWidth="1"/>
    <col min="27" max="16384" width="9.33203125" style="142"/>
  </cols>
  <sheetData>
    <row r="1" spans="1:7" ht="15.6">
      <c r="A1" s="804" t="s">
        <v>406</v>
      </c>
      <c r="B1" s="807"/>
      <c r="C1" s="807"/>
      <c r="D1" s="807"/>
      <c r="E1" s="807"/>
    </row>
    <row r="2" spans="1:7" ht="15.6">
      <c r="A2" s="804" t="s">
        <v>1230</v>
      </c>
      <c r="B2" s="807"/>
      <c r="C2" s="807"/>
      <c r="D2" s="807"/>
      <c r="E2" s="807"/>
    </row>
    <row r="3" spans="1:7" ht="15.6">
      <c r="A3" s="1760" t="s">
        <v>1077</v>
      </c>
      <c r="B3" s="807"/>
      <c r="C3" s="807"/>
      <c r="D3" s="807"/>
      <c r="E3" s="807"/>
    </row>
    <row r="4" spans="1:7">
      <c r="A4" s="598" t="s">
        <v>393</v>
      </c>
      <c r="B4" s="2293">
        <f>'Schedule I  '!B5</f>
        <v>0</v>
      </c>
      <c r="C4" s="2294"/>
      <c r="D4" s="2295"/>
      <c r="E4" s="2296"/>
    </row>
    <row r="5" spans="1:7" ht="3.75" customHeight="1"/>
    <row r="6" spans="1:7" ht="25.5" customHeight="1">
      <c r="A6" s="2300" t="s">
        <v>392</v>
      </c>
      <c r="B6" s="2301"/>
      <c r="C6" s="2301"/>
      <c r="D6" s="2301"/>
      <c r="E6" s="2302"/>
    </row>
    <row r="7" spans="1:7" ht="19.5" customHeight="1">
      <c r="A7" s="2290" t="s">
        <v>1234</v>
      </c>
      <c r="B7" s="2291"/>
      <c r="C7" s="2291"/>
      <c r="D7" s="2291"/>
      <c r="E7" s="2292"/>
    </row>
    <row r="8" spans="1:7" ht="26.25" customHeight="1">
      <c r="A8" s="143" t="s">
        <v>595</v>
      </c>
      <c r="B8" s="144" t="s">
        <v>284</v>
      </c>
      <c r="C8" s="145" t="s">
        <v>824</v>
      </c>
      <c r="D8" s="144" t="s">
        <v>380</v>
      </c>
      <c r="E8" s="145" t="s">
        <v>370</v>
      </c>
      <c r="G8" s="142" t="s">
        <v>1100</v>
      </c>
    </row>
    <row r="9" spans="1:7">
      <c r="A9" s="548"/>
      <c r="B9" s="549"/>
      <c r="C9" s="550"/>
      <c r="D9" s="147"/>
      <c r="E9" s="61"/>
    </row>
    <row r="10" spans="1:7">
      <c r="A10" s="548"/>
      <c r="B10" s="150"/>
      <c r="C10" s="551"/>
      <c r="D10" s="149"/>
      <c r="E10" s="61"/>
    </row>
    <row r="11" spans="1:7">
      <c r="A11" s="146"/>
      <c r="B11" s="148"/>
      <c r="C11" s="551"/>
      <c r="D11" s="149"/>
      <c r="E11" s="61"/>
    </row>
    <row r="12" spans="1:7">
      <c r="A12" s="146"/>
      <c r="B12" s="148"/>
      <c r="C12" s="551"/>
      <c r="D12" s="149"/>
      <c r="E12" s="61"/>
    </row>
    <row r="13" spans="1:7">
      <c r="A13" s="146"/>
      <c r="B13" s="148"/>
      <c r="C13" s="551"/>
      <c r="D13" s="149"/>
      <c r="E13" s="61"/>
    </row>
    <row r="14" spans="1:7">
      <c r="A14" s="146"/>
      <c r="B14" s="148"/>
      <c r="C14" s="551"/>
      <c r="D14" s="149"/>
      <c r="E14" s="61"/>
    </row>
    <row r="15" spans="1:7">
      <c r="A15" s="146"/>
      <c r="B15" s="150"/>
      <c r="C15" s="551"/>
      <c r="D15" s="149"/>
      <c r="E15" s="61"/>
    </row>
    <row r="16" spans="1:7">
      <c r="A16" s="146"/>
      <c r="B16" s="148"/>
      <c r="C16" s="551"/>
      <c r="D16" s="149"/>
      <c r="E16" s="61"/>
    </row>
    <row r="17" spans="1:5">
      <c r="A17" s="146"/>
      <c r="B17" s="148"/>
      <c r="C17" s="551"/>
      <c r="D17" s="149"/>
      <c r="E17" s="61"/>
    </row>
    <row r="18" spans="1:5">
      <c r="A18" s="151"/>
      <c r="B18" s="152"/>
      <c r="C18" s="552"/>
      <c r="D18" s="154"/>
      <c r="E18" s="62"/>
    </row>
    <row r="19" spans="1:5">
      <c r="A19" s="155" t="s">
        <v>286</v>
      </c>
      <c r="B19" s="156"/>
      <c r="C19" s="553"/>
      <c r="D19" s="761">
        <f>SUM(D9:D18)</f>
        <v>0</v>
      </c>
      <c r="E19" s="60">
        <f>SUM(E9:E18)</f>
        <v>0</v>
      </c>
    </row>
    <row r="20" spans="1:5">
      <c r="A20" s="157" t="s">
        <v>596</v>
      </c>
      <c r="B20" s="158"/>
      <c r="C20" s="158"/>
      <c r="D20" s="159"/>
      <c r="E20" s="158"/>
    </row>
    <row r="21" spans="1:5" ht="4.5" customHeight="1">
      <c r="A21" s="160"/>
      <c r="B21" s="160"/>
      <c r="C21" s="160"/>
      <c r="D21" s="161"/>
      <c r="E21" s="160"/>
    </row>
    <row r="22" spans="1:5" ht="15.6">
      <c r="A22" s="2290" t="s">
        <v>1235</v>
      </c>
      <c r="B22" s="2291"/>
      <c r="C22" s="2291"/>
      <c r="D22" s="2291"/>
      <c r="E22" s="2292"/>
    </row>
    <row r="23" spans="1:5" ht="27" customHeight="1">
      <c r="A23" s="143" t="s">
        <v>595</v>
      </c>
      <c r="B23" s="144" t="s">
        <v>284</v>
      </c>
      <c r="C23" s="145" t="s">
        <v>824</v>
      </c>
      <c r="D23" s="144" t="s">
        <v>380</v>
      </c>
      <c r="E23" s="145" t="s">
        <v>370</v>
      </c>
    </row>
    <row r="24" spans="1:5">
      <c r="A24" s="548"/>
      <c r="B24" s="150"/>
      <c r="C24" s="554"/>
      <c r="D24" s="837"/>
      <c r="E24" s="61"/>
    </row>
    <row r="25" spans="1:5">
      <c r="A25" s="146"/>
      <c r="B25" s="148"/>
      <c r="C25" s="555"/>
      <c r="D25" s="838"/>
      <c r="E25" s="61"/>
    </row>
    <row r="26" spans="1:5">
      <c r="A26" s="146"/>
      <c r="B26" s="148"/>
      <c r="C26" s="555"/>
      <c r="D26" s="838"/>
      <c r="E26" s="61"/>
    </row>
    <row r="27" spans="1:5">
      <c r="A27" s="146"/>
      <c r="B27" s="148"/>
      <c r="C27" s="555"/>
      <c r="D27" s="838"/>
      <c r="E27" s="61"/>
    </row>
    <row r="28" spans="1:5">
      <c r="A28" s="146"/>
      <c r="B28" s="148"/>
      <c r="C28" s="555"/>
      <c r="D28" s="838"/>
      <c r="E28" s="61"/>
    </row>
    <row r="29" spans="1:5">
      <c r="A29" s="146"/>
      <c r="B29" s="148"/>
      <c r="C29" s="555"/>
      <c r="D29" s="838"/>
      <c r="E29" s="61"/>
    </row>
    <row r="30" spans="1:5">
      <c r="A30" s="146"/>
      <c r="B30" s="162"/>
      <c r="C30" s="556"/>
      <c r="D30" s="839"/>
      <c r="E30" s="61"/>
    </row>
    <row r="31" spans="1:5">
      <c r="A31" s="146"/>
      <c r="B31" s="162"/>
      <c r="C31" s="556"/>
      <c r="D31" s="839"/>
      <c r="E31" s="61"/>
    </row>
    <row r="32" spans="1:5">
      <c r="A32" s="146"/>
      <c r="B32" s="162"/>
      <c r="C32" s="556"/>
      <c r="D32" s="839"/>
      <c r="E32" s="61"/>
    </row>
    <row r="33" spans="1:5">
      <c r="A33" s="146"/>
      <c r="B33" s="162"/>
      <c r="C33" s="556"/>
      <c r="D33" s="839"/>
      <c r="E33" s="61"/>
    </row>
    <row r="34" spans="1:5">
      <c r="A34" s="146"/>
      <c r="B34" s="152"/>
      <c r="C34" s="557"/>
      <c r="D34" s="840"/>
      <c r="E34" s="62"/>
    </row>
    <row r="35" spans="1:5">
      <c r="A35" s="163" t="s">
        <v>1236</v>
      </c>
      <c r="B35" s="164"/>
      <c r="C35" s="164"/>
      <c r="D35" s="762">
        <f>SUM(D24:D34)</f>
        <v>0</v>
      </c>
      <c r="E35" s="60">
        <f>SUM(E24:E34)</f>
        <v>0</v>
      </c>
    </row>
    <row r="36" spans="1:5">
      <c r="A36" s="178" t="s">
        <v>382</v>
      </c>
      <c r="B36" s="179"/>
      <c r="C36" s="179"/>
      <c r="D36" s="179"/>
      <c r="E36" s="180"/>
    </row>
    <row r="37" spans="1:5" ht="5.25" customHeight="1">
      <c r="A37" s="165"/>
      <c r="B37" s="166"/>
      <c r="C37" s="166"/>
      <c r="D37" s="166"/>
      <c r="E37" s="62"/>
    </row>
    <row r="38" spans="1:5" ht="17.25" customHeight="1">
      <c r="A38" s="2297" t="s">
        <v>371</v>
      </c>
      <c r="B38" s="2298"/>
      <c r="C38" s="2298"/>
      <c r="D38" s="2298"/>
      <c r="E38" s="2299"/>
    </row>
    <row r="39" spans="1:5" ht="4.5" customHeight="1">
      <c r="A39" s="167"/>
      <c r="B39" s="160"/>
      <c r="C39" s="160"/>
      <c r="D39" s="160"/>
      <c r="E39" s="168"/>
    </row>
    <row r="40" spans="1:5" ht="12" customHeight="1">
      <c r="E40" s="169"/>
    </row>
    <row r="41" spans="1:5" ht="37.5" customHeight="1">
      <c r="A41" s="1324" t="s">
        <v>1011</v>
      </c>
      <c r="B41" s="170"/>
      <c r="C41" s="170"/>
      <c r="D41" s="170"/>
      <c r="E41" s="171"/>
    </row>
    <row r="42" spans="1:5" ht="39.6">
      <c r="A42" s="2006" t="s">
        <v>1237</v>
      </c>
      <c r="B42" s="172" t="s">
        <v>1238</v>
      </c>
      <c r="C42" s="175" t="s">
        <v>381</v>
      </c>
      <c r="D42" s="175" t="s">
        <v>373</v>
      </c>
      <c r="E42" s="753" t="s">
        <v>374</v>
      </c>
    </row>
    <row r="43" spans="1:5">
      <c r="A43" s="1286">
        <v>0</v>
      </c>
      <c r="B43" s="1287">
        <v>0</v>
      </c>
      <c r="C43" s="1287">
        <f>+B43-A43</f>
        <v>0</v>
      </c>
      <c r="D43" s="1287"/>
      <c r="E43" s="1287"/>
    </row>
    <row r="44" spans="1:5">
      <c r="A44" s="751"/>
      <c r="C44" s="599"/>
      <c r="D44" s="599"/>
      <c r="E44" s="599"/>
    </row>
    <row r="45" spans="1:5" ht="52.8">
      <c r="A45" s="2007" t="s">
        <v>1239</v>
      </c>
      <c r="B45" s="175" t="s">
        <v>1240</v>
      </c>
      <c r="C45" s="175" t="s">
        <v>381</v>
      </c>
      <c r="D45" s="175" t="s">
        <v>375</v>
      </c>
      <c r="E45" s="174" t="s">
        <v>376</v>
      </c>
    </row>
    <row r="46" spans="1:5">
      <c r="A46" s="1288">
        <v>0</v>
      </c>
      <c r="B46" s="1289">
        <v>0</v>
      </c>
      <c r="C46" s="1287">
        <f>+B46-A46</f>
        <v>0</v>
      </c>
      <c r="D46" s="1289"/>
      <c r="E46" s="1289"/>
    </row>
    <row r="47" spans="1:5">
      <c r="A47" s="751"/>
      <c r="C47" s="599"/>
    </row>
    <row r="48" spans="1:5" ht="50.25" customHeight="1">
      <c r="A48" s="2007" t="s">
        <v>1241</v>
      </c>
      <c r="B48" s="175" t="s">
        <v>1242</v>
      </c>
      <c r="C48" s="175" t="s">
        <v>381</v>
      </c>
      <c r="D48" s="175" t="s">
        <v>377</v>
      </c>
      <c r="E48" s="174" t="s">
        <v>378</v>
      </c>
    </row>
    <row r="49" spans="1:5">
      <c r="A49" s="1289">
        <v>0</v>
      </c>
      <c r="B49" s="1289">
        <v>0</v>
      </c>
      <c r="C49" s="1287">
        <f>+B49-A49</f>
        <v>0</v>
      </c>
      <c r="D49" s="1289"/>
      <c r="E49" s="1289"/>
    </row>
    <row r="50" spans="1:5">
      <c r="A50" s="1313"/>
      <c r="B50" s="1313"/>
      <c r="C50" s="1314"/>
      <c r="D50" s="1313"/>
      <c r="E50" s="1313"/>
    </row>
    <row r="51" spans="1:5">
      <c r="A51" s="1355"/>
      <c r="B51" s="1313"/>
      <c r="C51" s="1314"/>
      <c r="D51" s="1313"/>
      <c r="E51" s="1313"/>
    </row>
    <row r="52" spans="1:5" ht="52.8">
      <c r="A52" s="2007" t="s">
        <v>1243</v>
      </c>
      <c r="B52" s="175" t="s">
        <v>1242</v>
      </c>
      <c r="C52" s="175" t="s">
        <v>372</v>
      </c>
      <c r="D52" s="1315" t="s">
        <v>297</v>
      </c>
      <c r="E52" s="1315" t="s">
        <v>297</v>
      </c>
    </row>
    <row r="53" spans="1:5">
      <c r="A53" s="1289">
        <v>0</v>
      </c>
      <c r="B53" s="1289">
        <v>0</v>
      </c>
      <c r="C53" s="1287">
        <f>+B53-A53</f>
        <v>0</v>
      </c>
      <c r="D53" s="1289" t="s">
        <v>297</v>
      </c>
      <c r="E53" s="1289" t="s">
        <v>297</v>
      </c>
    </row>
    <row r="54" spans="1:5">
      <c r="A54" s="1355"/>
      <c r="B54" s="1319"/>
      <c r="C54" s="1320"/>
      <c r="D54" s="1315"/>
      <c r="E54" s="1315"/>
    </row>
    <row r="55" spans="1:5" ht="39.6">
      <c r="A55" s="2006" t="s">
        <v>1244</v>
      </c>
      <c r="B55" s="172" t="s">
        <v>1245</v>
      </c>
      <c r="C55" s="175" t="s">
        <v>381</v>
      </c>
      <c r="D55" s="1315" t="s">
        <v>297</v>
      </c>
      <c r="E55" s="1315" t="s">
        <v>297</v>
      </c>
    </row>
    <row r="56" spans="1:5">
      <c r="A56" s="1286">
        <v>0</v>
      </c>
      <c r="B56" s="1287">
        <v>0</v>
      </c>
      <c r="C56" s="1287">
        <f>+B56-A56</f>
        <v>0</v>
      </c>
      <c r="D56" s="1289" t="s">
        <v>297</v>
      </c>
      <c r="E56" s="1289" t="s">
        <v>297</v>
      </c>
    </row>
    <row r="57" spans="1:5">
      <c r="A57" s="1355"/>
      <c r="B57" s="1313"/>
      <c r="C57" s="1314"/>
      <c r="D57" s="1313"/>
      <c r="E57" s="1313"/>
    </row>
    <row r="58" spans="1:5" ht="39.6">
      <c r="A58" s="2006" t="s">
        <v>1246</v>
      </c>
      <c r="B58" s="1316" t="s">
        <v>1247</v>
      </c>
      <c r="C58" s="175" t="s">
        <v>381</v>
      </c>
      <c r="D58" s="1315" t="s">
        <v>297</v>
      </c>
      <c r="E58" s="1315" t="s">
        <v>297</v>
      </c>
    </row>
    <row r="59" spans="1:5">
      <c r="A59" s="1286">
        <v>0</v>
      </c>
      <c r="B59" s="1287">
        <v>0</v>
      </c>
      <c r="C59" s="1287">
        <f>+B59-A59</f>
        <v>0</v>
      </c>
      <c r="D59" s="1289" t="s">
        <v>297</v>
      </c>
      <c r="E59" s="1289" t="s">
        <v>297</v>
      </c>
    </row>
    <row r="60" spans="1:5">
      <c r="A60" s="1355"/>
      <c r="B60" s="1313"/>
      <c r="C60" s="1314"/>
      <c r="D60" s="1313"/>
      <c r="E60" s="1313"/>
    </row>
    <row r="61" spans="1:5" ht="39.6">
      <c r="A61" s="1321" t="s">
        <v>1248</v>
      </c>
      <c r="B61" s="1321" t="s">
        <v>1249</v>
      </c>
      <c r="C61" s="174" t="s">
        <v>381</v>
      </c>
      <c r="D61" s="1315" t="s">
        <v>297</v>
      </c>
      <c r="E61" s="1315" t="s">
        <v>297</v>
      </c>
    </row>
    <row r="62" spans="1:5">
      <c r="A62" s="1384">
        <f t="shared" ref="A62:B62" si="0">A43+A46+A49+A53+A56+A59</f>
        <v>0</v>
      </c>
      <c r="B62" s="1384">
        <f t="shared" si="0"/>
        <v>0</v>
      </c>
      <c r="C62" s="1384">
        <f>C43+C46+C49+C53+C56+C59</f>
        <v>0</v>
      </c>
      <c r="D62" s="1289" t="s">
        <v>297</v>
      </c>
      <c r="E62" s="1289" t="s">
        <v>297</v>
      </c>
    </row>
    <row r="63" spans="1:5" ht="6" customHeight="1"/>
    <row r="64" spans="1:5">
      <c r="B64" s="176" t="s">
        <v>379</v>
      </c>
      <c r="C64" s="176"/>
    </row>
    <row r="65" spans="1:35">
      <c r="B65" s="1383"/>
      <c r="C65" s="599"/>
      <c r="D65" s="599"/>
    </row>
    <row r="67" spans="1:35">
      <c r="A67" s="1776" t="s">
        <v>1212</v>
      </c>
    </row>
    <row r="68" spans="1:35" s="599" customFormat="1">
      <c r="A68" s="2216" t="s">
        <v>1213</v>
      </c>
      <c r="B68" s="2216" t="s">
        <v>589</v>
      </c>
    </row>
    <row r="69" spans="1:35" s="599" customFormat="1" ht="132">
      <c r="A69" s="2215" t="s">
        <v>1250</v>
      </c>
      <c r="B69" s="2217" t="s">
        <v>1238</v>
      </c>
      <c r="C69" s="175" t="s">
        <v>381</v>
      </c>
      <c r="D69" s="175" t="s">
        <v>373</v>
      </c>
      <c r="E69" s="174" t="s">
        <v>374</v>
      </c>
      <c r="F69" s="2215" t="s">
        <v>1251</v>
      </c>
      <c r="G69" s="2217" t="s">
        <v>1240</v>
      </c>
      <c r="H69" s="175" t="s">
        <v>372</v>
      </c>
      <c r="I69" s="175" t="s">
        <v>375</v>
      </c>
      <c r="J69" s="174" t="s">
        <v>376</v>
      </c>
      <c r="K69" s="174" t="s">
        <v>1252</v>
      </c>
      <c r="L69" s="2217" t="s">
        <v>1242</v>
      </c>
      <c r="M69" s="175" t="s">
        <v>372</v>
      </c>
      <c r="N69" s="175" t="s">
        <v>377</v>
      </c>
      <c r="O69" s="174" t="s">
        <v>378</v>
      </c>
      <c r="P69" s="752" t="s">
        <v>1243</v>
      </c>
      <c r="Q69" s="2217" t="s">
        <v>1242</v>
      </c>
      <c r="R69" s="175" t="s">
        <v>372</v>
      </c>
      <c r="S69" s="1315" t="s">
        <v>297</v>
      </c>
      <c r="T69" s="1315" t="s">
        <v>297</v>
      </c>
      <c r="U69" s="752" t="s">
        <v>1244</v>
      </c>
      <c r="V69" s="2217" t="s">
        <v>1245</v>
      </c>
      <c r="W69" s="175" t="s">
        <v>381</v>
      </c>
      <c r="X69" s="1315" t="s">
        <v>297</v>
      </c>
      <c r="Y69" s="1315" t="s">
        <v>297</v>
      </c>
      <c r="Z69" s="752" t="s">
        <v>1246</v>
      </c>
      <c r="AA69" s="2218" t="s">
        <v>1247</v>
      </c>
      <c r="AB69" s="175" t="s">
        <v>381</v>
      </c>
      <c r="AC69" s="1315" t="s">
        <v>297</v>
      </c>
      <c r="AD69" s="1315" t="s">
        <v>297</v>
      </c>
      <c r="AE69" s="2219" t="s">
        <v>1248</v>
      </c>
      <c r="AF69" s="2219" t="s">
        <v>1249</v>
      </c>
      <c r="AG69" s="174" t="s">
        <v>381</v>
      </c>
      <c r="AH69" s="1315" t="s">
        <v>297</v>
      </c>
      <c r="AI69" s="1315" t="s">
        <v>297</v>
      </c>
    </row>
    <row r="70" spans="1:35">
      <c r="A70" s="1282">
        <f>A43</f>
        <v>0</v>
      </c>
      <c r="B70" s="1282">
        <f>B43</f>
        <v>0</v>
      </c>
      <c r="C70" s="1282">
        <f>C43</f>
        <v>0</v>
      </c>
      <c r="D70" s="1282">
        <f>D43</f>
        <v>0</v>
      </c>
      <c r="E70" s="1283">
        <f>E43</f>
        <v>0</v>
      </c>
      <c r="F70" s="1284">
        <f>A46</f>
        <v>0</v>
      </c>
      <c r="G70" s="158">
        <f>B46</f>
        <v>0</v>
      </c>
      <c r="H70" s="158">
        <f>C46</f>
        <v>0</v>
      </c>
      <c r="I70" s="158">
        <f>D46</f>
        <v>0</v>
      </c>
      <c r="J70" s="1285">
        <f>E46</f>
        <v>0</v>
      </c>
      <c r="K70" s="142">
        <f>A49</f>
        <v>0</v>
      </c>
      <c r="L70" s="142">
        <f>B49</f>
        <v>0</v>
      </c>
      <c r="M70" s="142">
        <f>C49</f>
        <v>0</v>
      </c>
      <c r="N70" s="142">
        <f>D49</f>
        <v>0</v>
      </c>
      <c r="O70" s="1285">
        <f>E49</f>
        <v>0</v>
      </c>
      <c r="P70" s="142">
        <f>A53</f>
        <v>0</v>
      </c>
      <c r="Q70" s="142">
        <f>B53</f>
        <v>0</v>
      </c>
      <c r="R70" s="142">
        <f>C53</f>
        <v>0</v>
      </c>
      <c r="S70" s="142" t="str">
        <f>D53</f>
        <v>N-A</v>
      </c>
      <c r="T70" s="142" t="str">
        <f>E53</f>
        <v>N-A</v>
      </c>
      <c r="U70" s="1282">
        <f>A56</f>
        <v>0</v>
      </c>
      <c r="V70" s="1282">
        <f>B56</f>
        <v>0</v>
      </c>
      <c r="W70" s="1282">
        <f>C56</f>
        <v>0</v>
      </c>
      <c r="X70" s="1282" t="str">
        <f>D56</f>
        <v>N-A</v>
      </c>
      <c r="Y70" s="1282" t="str">
        <f>E56</f>
        <v>N-A</v>
      </c>
      <c r="Z70" s="1282">
        <f>A59</f>
        <v>0</v>
      </c>
      <c r="AA70" s="1282">
        <f>B59</f>
        <v>0</v>
      </c>
      <c r="AB70" s="1282">
        <f>C59</f>
        <v>0</v>
      </c>
      <c r="AC70" s="1282" t="str">
        <f>D59</f>
        <v>N-A</v>
      </c>
      <c r="AD70" s="1282" t="str">
        <f>E59</f>
        <v>N-A</v>
      </c>
      <c r="AE70" s="1282">
        <f>A62</f>
        <v>0</v>
      </c>
      <c r="AF70" s="1282">
        <f>B62</f>
        <v>0</v>
      </c>
      <c r="AG70" s="1282">
        <f>C62</f>
        <v>0</v>
      </c>
      <c r="AH70" s="1282" t="str">
        <f>D62</f>
        <v>N-A</v>
      </c>
      <c r="AI70" s="1282" t="str">
        <f>E62</f>
        <v>N-A</v>
      </c>
    </row>
  </sheetData>
  <mergeCells count="5">
    <mergeCell ref="A7:E7"/>
    <mergeCell ref="A22:E22"/>
    <mergeCell ref="B4:E4"/>
    <mergeCell ref="A38:E38"/>
    <mergeCell ref="A6:E6"/>
  </mergeCells>
  <phoneticPr fontId="1" type="noConversion"/>
  <printOptions horizontalCentered="1"/>
  <pageMargins left="0" right="0" top="0.25" bottom="0.35" header="0" footer="0.25"/>
  <pageSetup scale="97" firstPageNumber="94" fitToWidth="2" fitToHeight="2" orientation="landscape" useFirstPageNumber="1" r:id="rId1"/>
  <headerFooter alignWithMargins="0">
    <oddFooter>&amp;L&amp;8&amp;D  &amp;T  &amp;F  &amp;A</oddFooter>
  </headerFooter>
  <rowBreaks count="1" manualBreakCount="1">
    <brk id="39" max="16383" man="1"/>
  </row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FFC000"/>
    <pageSetUpPr fitToPage="1"/>
  </sheetPr>
  <dimension ref="A1:AI36"/>
  <sheetViews>
    <sheetView zoomScaleNormal="100" workbookViewId="0">
      <selection activeCell="J14" sqref="J14"/>
    </sheetView>
  </sheetViews>
  <sheetFormatPr defaultColWidth="9.33203125" defaultRowHeight="13.2"/>
  <cols>
    <col min="1" max="2" width="25.77734375" style="142" customWidth="1"/>
    <col min="3" max="3" width="37.33203125" style="142" customWidth="1"/>
    <col min="4" max="4" width="14" style="142" customWidth="1"/>
    <col min="5" max="5" width="21.33203125" style="142" customWidth="1"/>
    <col min="6" max="6" width="31.109375" style="142" customWidth="1"/>
    <col min="7" max="7" width="25.77734375" style="142" customWidth="1"/>
    <col min="8" max="8" width="21.6640625" style="142" customWidth="1"/>
    <col min="9" max="9" width="14" style="142" customWidth="1"/>
    <col min="10" max="10" width="21.33203125" style="142" customWidth="1"/>
    <col min="11" max="11" width="17.33203125" style="142" customWidth="1"/>
    <col min="12" max="12" width="16.109375" style="142" customWidth="1"/>
    <col min="13" max="13" width="13.109375" style="142" customWidth="1"/>
    <col min="14" max="14" width="11.33203125" style="142" customWidth="1"/>
    <col min="15" max="15" width="9.33203125" style="142"/>
    <col min="16" max="16" width="13" style="142" customWidth="1"/>
    <col min="17" max="18" width="11.33203125" style="142" customWidth="1"/>
    <col min="19" max="20" width="9.33203125" style="142"/>
    <col min="21" max="21" width="14.109375" style="142" customWidth="1"/>
    <col min="22" max="25" width="9.33203125" style="142"/>
    <col min="26" max="26" width="13" style="142" customWidth="1"/>
    <col min="27" max="16384" width="9.33203125" style="142"/>
  </cols>
  <sheetData>
    <row r="1" spans="1:6" ht="15.6">
      <c r="A1" s="804" t="s">
        <v>406</v>
      </c>
      <c r="B1" s="807"/>
      <c r="C1" s="807"/>
      <c r="D1" s="807"/>
      <c r="E1" s="807"/>
    </row>
    <row r="2" spans="1:6" ht="22.8">
      <c r="A2" s="804" t="s">
        <v>889</v>
      </c>
      <c r="B2" s="807"/>
      <c r="C2" s="807"/>
      <c r="D2" s="807"/>
      <c r="E2" s="807"/>
      <c r="F2" s="1747" t="s">
        <v>982</v>
      </c>
    </row>
    <row r="3" spans="1:6" ht="15.6">
      <c r="A3" s="806" t="s">
        <v>180</v>
      </c>
      <c r="B3" s="807"/>
      <c r="C3" s="807"/>
      <c r="D3" s="807"/>
      <c r="E3" s="807"/>
    </row>
    <row r="4" spans="1:6">
      <c r="A4" s="598" t="s">
        <v>393</v>
      </c>
      <c r="B4" s="2303"/>
      <c r="C4" s="2304"/>
      <c r="D4" s="2305"/>
      <c r="E4" s="2306"/>
    </row>
    <row r="5" spans="1:6" ht="3.75" customHeight="1"/>
    <row r="6" spans="1:6" ht="12" customHeight="1">
      <c r="E6" s="169"/>
    </row>
    <row r="7" spans="1:6" ht="37.5" customHeight="1">
      <c r="A7" s="1324" t="s">
        <v>799</v>
      </c>
      <c r="B7" s="170"/>
      <c r="C7" s="170"/>
      <c r="D7" s="170"/>
      <c r="E7" s="171"/>
    </row>
    <row r="8" spans="1:6" ht="52.8">
      <c r="A8" s="750" t="s">
        <v>896</v>
      </c>
      <c r="B8" s="172" t="s">
        <v>890</v>
      </c>
      <c r="C8" s="175" t="s">
        <v>381</v>
      </c>
      <c r="D8" s="175" t="s">
        <v>373</v>
      </c>
      <c r="E8" s="753" t="s">
        <v>374</v>
      </c>
    </row>
    <row r="9" spans="1:6">
      <c r="A9" s="1286">
        <v>0</v>
      </c>
      <c r="B9" s="1287">
        <v>0</v>
      </c>
      <c r="C9" s="1287">
        <f>+B9-A9</f>
        <v>0</v>
      </c>
      <c r="D9" s="1287"/>
      <c r="E9" s="1287"/>
    </row>
    <row r="10" spans="1:6">
      <c r="A10" s="751"/>
      <c r="C10" s="599"/>
      <c r="D10" s="599"/>
      <c r="E10" s="599"/>
    </row>
    <row r="11" spans="1:6" ht="52.8">
      <c r="A11" s="752" t="s">
        <v>897</v>
      </c>
      <c r="B11" s="175" t="s">
        <v>891</v>
      </c>
      <c r="C11" s="175" t="s">
        <v>381</v>
      </c>
      <c r="D11" s="175" t="s">
        <v>375</v>
      </c>
      <c r="E11" s="174" t="s">
        <v>376</v>
      </c>
    </row>
    <row r="12" spans="1:6">
      <c r="A12" s="1288">
        <v>0</v>
      </c>
      <c r="B12" s="1289">
        <v>0</v>
      </c>
      <c r="C12" s="1287">
        <f>+B12-A12</f>
        <v>0</v>
      </c>
      <c r="D12" s="1289"/>
      <c r="E12" s="1289"/>
    </row>
    <row r="13" spans="1:6">
      <c r="A13" s="751"/>
      <c r="C13" s="599"/>
    </row>
    <row r="14" spans="1:6" ht="50.25" customHeight="1">
      <c r="A14" s="752" t="s">
        <v>898</v>
      </c>
      <c r="B14" s="175" t="s">
        <v>892</v>
      </c>
      <c r="C14" s="175" t="s">
        <v>381</v>
      </c>
      <c r="D14" s="175" t="s">
        <v>377</v>
      </c>
      <c r="E14" s="174" t="s">
        <v>378</v>
      </c>
    </row>
    <row r="15" spans="1:6">
      <c r="A15" s="1289">
        <v>0</v>
      </c>
      <c r="B15" s="1289">
        <v>0</v>
      </c>
      <c r="C15" s="1287">
        <f>+B15-A15</f>
        <v>0</v>
      </c>
      <c r="D15" s="1289"/>
      <c r="E15" s="1289"/>
    </row>
    <row r="16" spans="1:6">
      <c r="A16" s="1313"/>
      <c r="B16" s="1313"/>
      <c r="C16" s="1314"/>
      <c r="D16" s="1313"/>
      <c r="E16" s="1313"/>
    </row>
    <row r="17" spans="1:5">
      <c r="A17" s="1542"/>
      <c r="B17" s="1313"/>
      <c r="C17" s="1314"/>
      <c r="D17" s="1313"/>
      <c r="E17" s="1313"/>
    </row>
    <row r="18" spans="1:5" ht="66">
      <c r="A18" s="752" t="s">
        <v>899</v>
      </c>
      <c r="B18" s="175" t="s">
        <v>892</v>
      </c>
      <c r="C18" s="175" t="s">
        <v>372</v>
      </c>
      <c r="D18" s="1315" t="s">
        <v>297</v>
      </c>
      <c r="E18" s="1315" t="s">
        <v>297</v>
      </c>
    </row>
    <row r="19" spans="1:5">
      <c r="A19" s="1289">
        <v>0</v>
      </c>
      <c r="B19" s="1289">
        <v>0</v>
      </c>
      <c r="C19" s="1287">
        <f>+B19-A19</f>
        <v>0</v>
      </c>
      <c r="D19" s="1289" t="s">
        <v>297</v>
      </c>
      <c r="E19" s="1289" t="s">
        <v>297</v>
      </c>
    </row>
    <row r="20" spans="1:5">
      <c r="A20" s="1355"/>
      <c r="B20" s="1319"/>
      <c r="C20" s="1320"/>
      <c r="D20" s="1315"/>
      <c r="E20" s="1315"/>
    </row>
    <row r="21" spans="1:5" ht="52.8">
      <c r="A21" s="750" t="s">
        <v>900</v>
      </c>
      <c r="B21" s="172" t="s">
        <v>893</v>
      </c>
      <c r="C21" s="175" t="s">
        <v>381</v>
      </c>
      <c r="D21" s="1315" t="s">
        <v>297</v>
      </c>
      <c r="E21" s="1315" t="s">
        <v>297</v>
      </c>
    </row>
    <row r="22" spans="1:5">
      <c r="A22" s="1286">
        <v>0</v>
      </c>
      <c r="B22" s="1287">
        <v>0</v>
      </c>
      <c r="C22" s="1287">
        <f>+B22-A22</f>
        <v>0</v>
      </c>
      <c r="D22" s="1289" t="s">
        <v>297</v>
      </c>
      <c r="E22" s="1289" t="s">
        <v>297</v>
      </c>
    </row>
    <row r="23" spans="1:5">
      <c r="A23" s="1355"/>
      <c r="B23" s="1313"/>
      <c r="C23" s="1314"/>
      <c r="D23" s="1313"/>
      <c r="E23" s="1313"/>
    </row>
    <row r="24" spans="1:5" ht="52.8">
      <c r="A24" s="750" t="s">
        <v>901</v>
      </c>
      <c r="B24" s="1316" t="s">
        <v>894</v>
      </c>
      <c r="C24" s="175" t="s">
        <v>381</v>
      </c>
      <c r="D24" s="1315" t="s">
        <v>297</v>
      </c>
      <c r="E24" s="1315" t="s">
        <v>297</v>
      </c>
    </row>
    <row r="25" spans="1:5">
      <c r="A25" s="1286">
        <v>0</v>
      </c>
      <c r="B25" s="1287">
        <v>0</v>
      </c>
      <c r="C25" s="1287">
        <f>+B25-A25</f>
        <v>0</v>
      </c>
      <c r="D25" s="1289" t="s">
        <v>297</v>
      </c>
      <c r="E25" s="1289" t="s">
        <v>297</v>
      </c>
    </row>
    <row r="26" spans="1:5">
      <c r="A26" s="1355"/>
      <c r="B26" s="1313"/>
      <c r="C26" s="1314"/>
      <c r="D26" s="1313"/>
      <c r="E26" s="1313"/>
    </row>
    <row r="27" spans="1:5" ht="39.6">
      <c r="A27" s="1321" t="s">
        <v>902</v>
      </c>
      <c r="B27" s="1321" t="s">
        <v>895</v>
      </c>
      <c r="C27" s="174" t="s">
        <v>381</v>
      </c>
      <c r="D27" s="1315" t="s">
        <v>297</v>
      </c>
      <c r="E27" s="1315" t="s">
        <v>297</v>
      </c>
    </row>
    <row r="28" spans="1:5">
      <c r="A28" s="1384">
        <f>A9+A12+A15+A19+A22+A25</f>
        <v>0</v>
      </c>
      <c r="B28" s="1384">
        <f>B9+B12+B15+B19+B22+B25</f>
        <v>0</v>
      </c>
      <c r="C28" s="1384">
        <f>C9+C12+C15+C19+C22+C25</f>
        <v>0</v>
      </c>
      <c r="D28" s="1289" t="s">
        <v>297</v>
      </c>
      <c r="E28" s="1289" t="s">
        <v>297</v>
      </c>
    </row>
    <row r="29" spans="1:5" ht="6" customHeight="1"/>
    <row r="30" spans="1:5">
      <c r="B30" s="176" t="s">
        <v>379</v>
      </c>
      <c r="C30" s="176"/>
    </row>
    <row r="31" spans="1:5">
      <c r="B31" s="1383"/>
      <c r="C31" s="599"/>
      <c r="D31" s="599"/>
    </row>
    <row r="34" spans="1:35">
      <c r="A34" s="1290" t="s">
        <v>792</v>
      </c>
    </row>
    <row r="35" spans="1:35" ht="132">
      <c r="A35" s="1422" t="s">
        <v>896</v>
      </c>
      <c r="B35" s="1421" t="s">
        <v>890</v>
      </c>
      <c r="C35" s="1421" t="s">
        <v>381</v>
      </c>
      <c r="D35" s="1421" t="s">
        <v>373</v>
      </c>
      <c r="E35" s="1422" t="s">
        <v>374</v>
      </c>
      <c r="F35" s="1420" t="s">
        <v>897</v>
      </c>
      <c r="G35" s="1419" t="s">
        <v>891</v>
      </c>
      <c r="H35" s="1419" t="s">
        <v>372</v>
      </c>
      <c r="I35" s="1419" t="s">
        <v>375</v>
      </c>
      <c r="J35" s="1420" t="s">
        <v>376</v>
      </c>
      <c r="K35" s="1417" t="s">
        <v>898</v>
      </c>
      <c r="L35" s="1418" t="s">
        <v>892</v>
      </c>
      <c r="M35" s="1418" t="s">
        <v>372</v>
      </c>
      <c r="N35" s="1418" t="s">
        <v>377</v>
      </c>
      <c r="O35" s="1417" t="s">
        <v>378</v>
      </c>
      <c r="P35" s="1414" t="s">
        <v>899</v>
      </c>
      <c r="Q35" s="1415" t="s">
        <v>892</v>
      </c>
      <c r="R35" s="1415" t="s">
        <v>372</v>
      </c>
      <c r="S35" s="1416" t="s">
        <v>297</v>
      </c>
      <c r="T35" s="1416" t="s">
        <v>297</v>
      </c>
      <c r="U35" s="1411" t="s">
        <v>900</v>
      </c>
      <c r="V35" s="1412" t="s">
        <v>893</v>
      </c>
      <c r="W35" s="1412" t="s">
        <v>381</v>
      </c>
      <c r="X35" s="1413" t="s">
        <v>297</v>
      </c>
      <c r="Y35" s="1413" t="s">
        <v>297</v>
      </c>
      <c r="Z35" s="1408" t="s">
        <v>901</v>
      </c>
      <c r="AA35" s="1409" t="s">
        <v>894</v>
      </c>
      <c r="AB35" s="1410" t="s">
        <v>381</v>
      </c>
      <c r="AC35" s="1289" t="s">
        <v>297</v>
      </c>
      <c r="AD35" s="1289" t="s">
        <v>297</v>
      </c>
      <c r="AE35" s="1405" t="s">
        <v>902</v>
      </c>
      <c r="AF35" s="1405" t="s">
        <v>895</v>
      </c>
      <c r="AG35" s="1406" t="s">
        <v>381</v>
      </c>
      <c r="AH35" s="1407" t="s">
        <v>297</v>
      </c>
      <c r="AI35" s="1407" t="s">
        <v>297</v>
      </c>
    </row>
    <row r="36" spans="1:35">
      <c r="A36" s="1282">
        <f>A9</f>
        <v>0</v>
      </c>
      <c r="B36" s="1282">
        <f>B9</f>
        <v>0</v>
      </c>
      <c r="C36" s="1282">
        <f>C9</f>
        <v>0</v>
      </c>
      <c r="D36" s="1282">
        <f>D9</f>
        <v>0</v>
      </c>
      <c r="E36" s="1283">
        <f>E9</f>
        <v>0</v>
      </c>
      <c r="F36" s="1284">
        <f>A12</f>
        <v>0</v>
      </c>
      <c r="G36" s="158">
        <f>B12</f>
        <v>0</v>
      </c>
      <c r="H36" s="158">
        <f>C12</f>
        <v>0</v>
      </c>
      <c r="I36" s="158">
        <f>D12</f>
        <v>0</v>
      </c>
      <c r="J36" s="1285">
        <f>E12</f>
        <v>0</v>
      </c>
      <c r="K36" s="142">
        <f>A15</f>
        <v>0</v>
      </c>
      <c r="L36" s="142">
        <f>B15</f>
        <v>0</v>
      </c>
      <c r="M36" s="142">
        <f>C15</f>
        <v>0</v>
      </c>
      <c r="N36" s="142">
        <f>D15</f>
        <v>0</v>
      </c>
      <c r="O36" s="1285">
        <f>E15</f>
        <v>0</v>
      </c>
      <c r="P36" s="142">
        <f>A19</f>
        <v>0</v>
      </c>
      <c r="Q36" s="142">
        <f>B19</f>
        <v>0</v>
      </c>
      <c r="R36" s="142">
        <f>C19</f>
        <v>0</v>
      </c>
      <c r="S36" s="142" t="str">
        <f>D19</f>
        <v>N-A</v>
      </c>
      <c r="T36" s="142" t="str">
        <f>E19</f>
        <v>N-A</v>
      </c>
      <c r="U36" s="1282">
        <f>A22</f>
        <v>0</v>
      </c>
      <c r="V36" s="1282">
        <f>B22</f>
        <v>0</v>
      </c>
      <c r="W36" s="1282">
        <f>C22</f>
        <v>0</v>
      </c>
      <c r="X36" s="1282" t="str">
        <f>D22</f>
        <v>N-A</v>
      </c>
      <c r="Y36" s="1282" t="str">
        <f>E22</f>
        <v>N-A</v>
      </c>
      <c r="Z36" s="1282">
        <f>A25</f>
        <v>0</v>
      </c>
      <c r="AA36" s="1282">
        <f>B25</f>
        <v>0</v>
      </c>
      <c r="AB36" s="1282">
        <f>C25</f>
        <v>0</v>
      </c>
      <c r="AC36" s="1282" t="str">
        <f>D25</f>
        <v>N-A</v>
      </c>
      <c r="AD36" s="1282" t="str">
        <f>E25</f>
        <v>N-A</v>
      </c>
      <c r="AE36" s="1282">
        <f>A28</f>
        <v>0</v>
      </c>
      <c r="AF36" s="1282">
        <f>B28</f>
        <v>0</v>
      </c>
      <c r="AG36" s="1282">
        <f>C28</f>
        <v>0</v>
      </c>
      <c r="AH36" s="1282" t="str">
        <f>D28</f>
        <v>N-A</v>
      </c>
      <c r="AI36" s="1282" t="str">
        <f>E28</f>
        <v>N-A</v>
      </c>
    </row>
  </sheetData>
  <mergeCells count="1">
    <mergeCell ref="B4:E4"/>
  </mergeCells>
  <phoneticPr fontId="1" type="noConversion"/>
  <printOptions horizontalCentered="1"/>
  <pageMargins left="0" right="0" top="0.25" bottom="0.35" header="0" footer="0.25"/>
  <pageSetup scale="83" firstPageNumber="94" orientation="landscape" useFirstPageNumber="1" r:id="rId1"/>
  <headerFooter alignWithMargins="0">
    <oddFooter>&amp;L&amp;8Created:  March 26, 2007:  Revised:  May 18, 2009  Printed:  &amp;D  &amp;T   &amp;Z&amp;F  &amp;A</oddFooter>
  </headerFooter>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A49"/>
  <sheetViews>
    <sheetView workbookViewId="0"/>
  </sheetViews>
  <sheetFormatPr defaultRowHeight="13.2"/>
  <cols>
    <col min="1" max="1" width="102" customWidth="1"/>
  </cols>
  <sheetData>
    <row r="1" spans="1:1">
      <c r="A1" t="s">
        <v>1210</v>
      </c>
    </row>
    <row r="3" spans="1:1">
      <c r="A3" t="s">
        <v>846</v>
      </c>
    </row>
    <row r="4" spans="1:1">
      <c r="A4" t="s">
        <v>847</v>
      </c>
    </row>
    <row r="5" spans="1:1">
      <c r="A5" t="s">
        <v>848</v>
      </c>
    </row>
    <row r="6" spans="1:1">
      <c r="A6" t="s">
        <v>849</v>
      </c>
    </row>
    <row r="7" spans="1:1">
      <c r="A7" t="s">
        <v>850</v>
      </c>
    </row>
    <row r="8" spans="1:1">
      <c r="A8" t="s">
        <v>52</v>
      </c>
    </row>
    <row r="9" spans="1:1">
      <c r="A9" t="s">
        <v>53</v>
      </c>
    </row>
    <row r="10" spans="1:1">
      <c r="A10" t="s">
        <v>852</v>
      </c>
    </row>
    <row r="11" spans="1:1">
      <c r="A11" t="s">
        <v>853</v>
      </c>
    </row>
    <row r="12" spans="1:1">
      <c r="A12" t="s">
        <v>45</v>
      </c>
    </row>
    <row r="13" spans="1:1">
      <c r="A13" t="s">
        <v>831</v>
      </c>
    </row>
    <row r="14" spans="1:1">
      <c r="A14" t="s">
        <v>832</v>
      </c>
    </row>
    <row r="15" spans="1:1">
      <c r="A15" t="s">
        <v>42</v>
      </c>
    </row>
    <row r="16" spans="1:1">
      <c r="A16" t="s">
        <v>43</v>
      </c>
    </row>
    <row r="17" spans="1:1">
      <c r="A17" t="s">
        <v>44</v>
      </c>
    </row>
    <row r="18" spans="1:1">
      <c r="A18" t="s">
        <v>720</v>
      </c>
    </row>
    <row r="19" spans="1:1">
      <c r="A19" t="s">
        <v>721</v>
      </c>
    </row>
    <row r="20" spans="1:1">
      <c r="A20" t="s">
        <v>722</v>
      </c>
    </row>
    <row r="21" spans="1:1">
      <c r="A21" t="s">
        <v>46</v>
      </c>
    </row>
    <row r="22" spans="1:1">
      <c r="A22" t="s">
        <v>47</v>
      </c>
    </row>
    <row r="23" spans="1:1">
      <c r="A23" t="s">
        <v>48</v>
      </c>
    </row>
    <row r="24" spans="1:1">
      <c r="A24" t="s">
        <v>49</v>
      </c>
    </row>
    <row r="25" spans="1:1">
      <c r="A25" t="s">
        <v>833</v>
      </c>
    </row>
    <row r="26" spans="1:1">
      <c r="A26" t="s">
        <v>834</v>
      </c>
    </row>
    <row r="27" spans="1:1">
      <c r="A27" t="s">
        <v>835</v>
      </c>
    </row>
    <row r="28" spans="1:1">
      <c r="A28" t="s">
        <v>836</v>
      </c>
    </row>
    <row r="29" spans="1:1">
      <c r="A29" t="s">
        <v>837</v>
      </c>
    </row>
    <row r="30" spans="1:1">
      <c r="A30" t="s">
        <v>838</v>
      </c>
    </row>
    <row r="31" spans="1:1">
      <c r="A31" t="s">
        <v>839</v>
      </c>
    </row>
    <row r="32" spans="1:1">
      <c r="A32" t="s">
        <v>840</v>
      </c>
    </row>
    <row r="33" spans="1:1">
      <c r="A33" t="s">
        <v>841</v>
      </c>
    </row>
    <row r="34" spans="1:1">
      <c r="A34" t="s">
        <v>842</v>
      </c>
    </row>
    <row r="35" spans="1:1">
      <c r="A35" t="s">
        <v>843</v>
      </c>
    </row>
    <row r="36" spans="1:1">
      <c r="A36" t="s">
        <v>844</v>
      </c>
    </row>
    <row r="37" spans="1:1">
      <c r="A37" t="s">
        <v>845</v>
      </c>
    </row>
    <row r="38" spans="1:1">
      <c r="A38" t="s">
        <v>718</v>
      </c>
    </row>
    <row r="39" spans="1:1">
      <c r="A39" t="s">
        <v>719</v>
      </c>
    </row>
    <row r="40" spans="1:1">
      <c r="A40" t="s">
        <v>854</v>
      </c>
    </row>
    <row r="41" spans="1:1">
      <c r="A41" t="s">
        <v>855</v>
      </c>
    </row>
    <row r="42" spans="1:1">
      <c r="A42" t="s">
        <v>39</v>
      </c>
    </row>
    <row r="43" spans="1:1">
      <c r="A43" t="s">
        <v>40</v>
      </c>
    </row>
    <row r="44" spans="1:1">
      <c r="A44" t="s">
        <v>41</v>
      </c>
    </row>
    <row r="45" spans="1:1">
      <c r="A45" t="s">
        <v>51</v>
      </c>
    </row>
    <row r="46" spans="1:1">
      <c r="A46" t="s">
        <v>715</v>
      </c>
    </row>
    <row r="47" spans="1:1">
      <c r="A47" t="s">
        <v>716</v>
      </c>
    </row>
    <row r="48" spans="1:1">
      <c r="A48" t="s">
        <v>717</v>
      </c>
    </row>
    <row r="49" spans="1:1">
      <c r="A49" t="s">
        <v>50</v>
      </c>
    </row>
  </sheetData>
  <phoneticPr fontId="25" type="noConversion"/>
  <printOptions horizontalCentered="1"/>
  <pageMargins left="0.75" right="0.75" top="0.5" bottom="0.5" header="0.25" footer="0.25"/>
  <pageSetup orientation="portrait" r:id="rId1"/>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rgb="FF66FFFF"/>
    <pageSetUpPr fitToPage="1"/>
  </sheetPr>
  <dimension ref="A1:F57"/>
  <sheetViews>
    <sheetView workbookViewId="0"/>
  </sheetViews>
  <sheetFormatPr defaultRowHeight="13.2"/>
  <cols>
    <col min="1" max="1" width="59.109375" customWidth="1"/>
    <col min="2" max="2" width="51.77734375" customWidth="1"/>
    <col min="3" max="3" width="16.33203125" customWidth="1"/>
    <col min="4" max="4" width="21.33203125" customWidth="1"/>
    <col min="5" max="5" width="2.77734375" customWidth="1"/>
    <col min="6" max="6" width="55.77734375" customWidth="1"/>
  </cols>
  <sheetData>
    <row r="1" spans="1:6" ht="15.6">
      <c r="A1" s="804" t="s">
        <v>406</v>
      </c>
      <c r="B1" s="804"/>
      <c r="C1" s="804"/>
      <c r="D1" s="804"/>
    </row>
    <row r="2" spans="1:6" ht="15.6">
      <c r="A2" s="804" t="s">
        <v>1230</v>
      </c>
      <c r="B2" s="804"/>
      <c r="C2" s="804"/>
      <c r="D2" s="804"/>
    </row>
    <row r="3" spans="1:6" ht="15.6">
      <c r="A3" s="806" t="s">
        <v>428</v>
      </c>
      <c r="B3" s="806"/>
      <c r="C3" s="806"/>
      <c r="D3" s="806"/>
    </row>
    <row r="4" spans="1:6" ht="12" customHeight="1">
      <c r="A4" s="65" t="s">
        <v>248</v>
      </c>
      <c r="B4" s="2145">
        <f>'Schedule I  '!B5</f>
        <v>0</v>
      </c>
    </row>
    <row r="5" spans="1:6" ht="5.25" customHeight="1"/>
    <row r="6" spans="1:6" ht="40.5" customHeight="1">
      <c r="A6" s="2308" t="s">
        <v>669</v>
      </c>
      <c r="B6" s="2309"/>
      <c r="C6" s="2309"/>
      <c r="D6" s="2310"/>
    </row>
    <row r="7" spans="1:6" ht="20.25" customHeight="1">
      <c r="A7" s="40" t="s">
        <v>1294</v>
      </c>
      <c r="B7" s="41"/>
      <c r="C7" s="41"/>
      <c r="D7" s="38"/>
    </row>
    <row r="8" spans="1:6" ht="14.4" customHeight="1">
      <c r="A8" s="3" t="s">
        <v>104</v>
      </c>
      <c r="B8" s="34" t="s">
        <v>456</v>
      </c>
      <c r="C8" s="9" t="s">
        <v>285</v>
      </c>
      <c r="D8" s="9" t="s">
        <v>383</v>
      </c>
      <c r="F8" s="2101" t="s">
        <v>1132</v>
      </c>
    </row>
    <row r="9" spans="1:6">
      <c r="A9" s="573" t="s">
        <v>586</v>
      </c>
      <c r="B9" s="574" t="s">
        <v>455</v>
      </c>
      <c r="C9" s="574">
        <v>1</v>
      </c>
      <c r="D9" s="575">
        <v>36000</v>
      </c>
      <c r="F9" s="1774" t="s">
        <v>1133</v>
      </c>
    </row>
    <row r="10" spans="1:6">
      <c r="A10" s="18"/>
      <c r="B10" s="10"/>
      <c r="C10" s="2173"/>
      <c r="D10" s="61"/>
      <c r="F10" s="1774" t="s">
        <v>1134</v>
      </c>
    </row>
    <row r="11" spans="1:6">
      <c r="A11" s="18"/>
      <c r="B11" s="10"/>
      <c r="C11" s="2174"/>
      <c r="D11" s="61"/>
      <c r="F11" s="1774" t="s">
        <v>1135</v>
      </c>
    </row>
    <row r="12" spans="1:6">
      <c r="A12" s="18"/>
      <c r="B12" s="10"/>
      <c r="C12" s="2174"/>
      <c r="D12" s="61"/>
      <c r="F12" s="1774" t="s">
        <v>455</v>
      </c>
    </row>
    <row r="13" spans="1:6">
      <c r="A13" s="18"/>
      <c r="B13" s="10"/>
      <c r="C13" s="2174"/>
      <c r="D13" s="61"/>
      <c r="F13" s="1774" t="s">
        <v>1136</v>
      </c>
    </row>
    <row r="14" spans="1:6">
      <c r="A14" s="18"/>
      <c r="B14" s="10"/>
      <c r="C14" s="2174"/>
      <c r="D14" s="61"/>
      <c r="F14" s="1774" t="s">
        <v>1137</v>
      </c>
    </row>
    <row r="15" spans="1:6">
      <c r="A15" s="18"/>
      <c r="B15" s="10"/>
      <c r="C15" s="2174"/>
      <c r="D15" s="61"/>
    </row>
    <row r="16" spans="1:6">
      <c r="A16" s="18"/>
      <c r="B16" s="10"/>
      <c r="C16" s="2174"/>
      <c r="D16" s="61"/>
    </row>
    <row r="17" spans="1:4">
      <c r="A17" s="19"/>
      <c r="B17" s="13"/>
      <c r="C17" s="2175"/>
      <c r="D17" s="62"/>
    </row>
    <row r="18" spans="1:4">
      <c r="A18" s="20" t="s">
        <v>457</v>
      </c>
      <c r="B18" s="8"/>
      <c r="C18" s="2172">
        <f>SUM(C10:C17)</f>
        <v>0</v>
      </c>
      <c r="D18" s="763">
        <f>SUM(D10:D17)</f>
        <v>0</v>
      </c>
    </row>
    <row r="19" spans="1:4">
      <c r="A19" s="21" t="s">
        <v>458</v>
      </c>
      <c r="C19" s="841"/>
    </row>
    <row r="20" spans="1:4" ht="6" customHeight="1">
      <c r="C20" s="841"/>
    </row>
    <row r="21" spans="1:4" ht="20.25" customHeight="1">
      <c r="A21" s="36" t="s">
        <v>1295</v>
      </c>
      <c r="B21" s="37"/>
      <c r="C21" s="843"/>
      <c r="D21" s="39"/>
    </row>
    <row r="22" spans="1:4">
      <c r="A22" s="3" t="s">
        <v>104</v>
      </c>
      <c r="B22" s="34" t="s">
        <v>456</v>
      </c>
      <c r="C22" s="842" t="s">
        <v>285</v>
      </c>
      <c r="D22" s="9" t="s">
        <v>384</v>
      </c>
    </row>
    <row r="23" spans="1:4">
      <c r="A23" s="18"/>
      <c r="B23" s="10"/>
      <c r="C23" s="2176"/>
      <c r="D23" s="61"/>
    </row>
    <row r="24" spans="1:4">
      <c r="A24" s="18"/>
      <c r="B24" s="10"/>
      <c r="C24" s="2177"/>
      <c r="D24" s="61"/>
    </row>
    <row r="25" spans="1:4">
      <c r="A25" s="18"/>
      <c r="B25" s="10"/>
      <c r="C25" s="2177"/>
      <c r="D25" s="61"/>
    </row>
    <row r="26" spans="1:4">
      <c r="A26" s="18"/>
      <c r="B26" s="10"/>
      <c r="C26" s="2177"/>
      <c r="D26" s="61"/>
    </row>
    <row r="27" spans="1:4">
      <c r="A27" s="18"/>
      <c r="B27" s="33"/>
      <c r="C27" s="2178"/>
      <c r="D27" s="1303"/>
    </row>
    <row r="28" spans="1:4">
      <c r="A28" s="18"/>
      <c r="B28" s="33"/>
      <c r="C28" s="2178"/>
      <c r="D28" s="1303"/>
    </row>
    <row r="29" spans="1:4">
      <c r="A29" s="18"/>
      <c r="B29" s="33"/>
      <c r="C29" s="2178"/>
      <c r="D29" s="1303"/>
    </row>
    <row r="30" spans="1:4">
      <c r="A30" s="18"/>
      <c r="B30" s="33"/>
      <c r="C30" s="2178"/>
      <c r="D30" s="1303"/>
    </row>
    <row r="31" spans="1:4">
      <c r="A31" s="18"/>
      <c r="B31" s="35"/>
      <c r="C31" s="2178"/>
      <c r="D31" s="1303"/>
    </row>
    <row r="32" spans="1:4">
      <c r="A32" s="19"/>
      <c r="B32" s="13"/>
      <c r="C32" s="2179"/>
      <c r="D32" s="1304"/>
    </row>
    <row r="33" spans="1:6">
      <c r="A33" s="23" t="s">
        <v>1296</v>
      </c>
      <c r="B33" s="24"/>
      <c r="C33" s="2172">
        <f>SUM(C23:C32)</f>
        <v>0</v>
      </c>
      <c r="D33" s="763">
        <f>SUM(D23:D32)</f>
        <v>0</v>
      </c>
    </row>
    <row r="34" spans="1:6" ht="7.5" customHeight="1">
      <c r="A34" s="27"/>
      <c r="B34" s="49"/>
      <c r="C34" s="17"/>
      <c r="D34" s="64"/>
    </row>
    <row r="35" spans="1:6" ht="35.25" customHeight="1">
      <c r="A35" s="2307" t="s">
        <v>103</v>
      </c>
      <c r="B35" s="2285"/>
      <c r="C35" s="2285"/>
      <c r="D35" s="2286"/>
    </row>
    <row r="36" spans="1:6" ht="21.75" customHeight="1">
      <c r="A36" s="580" t="s">
        <v>213</v>
      </c>
      <c r="B36" s="581"/>
      <c r="C36" s="581"/>
      <c r="D36" s="581"/>
    </row>
    <row r="37" spans="1:6" ht="15.6">
      <c r="A37" s="36" t="s">
        <v>1297</v>
      </c>
      <c r="B37" s="37"/>
      <c r="C37" s="38"/>
      <c r="D37" s="39"/>
    </row>
    <row r="38" spans="1:6">
      <c r="A38" s="24"/>
      <c r="B38" s="120" t="s">
        <v>241</v>
      </c>
      <c r="C38" s="67" t="s">
        <v>208</v>
      </c>
      <c r="D38" s="67" t="s">
        <v>207</v>
      </c>
    </row>
    <row r="39" spans="1:6">
      <c r="A39" s="569" t="s">
        <v>206</v>
      </c>
      <c r="B39" s="1369"/>
      <c r="C39" s="1369"/>
      <c r="D39" s="1369"/>
    </row>
    <row r="40" spans="1:6">
      <c r="A40" s="571" t="s">
        <v>211</v>
      </c>
      <c r="B40" s="571">
        <v>3</v>
      </c>
      <c r="C40" s="572">
        <v>2</v>
      </c>
      <c r="D40" s="572">
        <f>+B40-C40</f>
        <v>1</v>
      </c>
    </row>
    <row r="41" spans="1:6">
      <c r="A41" s="571" t="s">
        <v>212</v>
      </c>
      <c r="B41" s="576">
        <v>60000</v>
      </c>
      <c r="C41" s="577">
        <v>40000</v>
      </c>
      <c r="D41" s="577">
        <f>+B41-C41</f>
        <v>20000</v>
      </c>
    </row>
    <row r="42" spans="1:6">
      <c r="A42" s="24" t="s">
        <v>209</v>
      </c>
      <c r="B42" s="24"/>
      <c r="C42" s="570"/>
      <c r="D42" s="570">
        <f>+B42-C42</f>
        <v>0</v>
      </c>
      <c r="E42" t="s">
        <v>652</v>
      </c>
    </row>
    <row r="43" spans="1:6">
      <c r="A43" s="24" t="s">
        <v>210</v>
      </c>
      <c r="B43" s="578"/>
      <c r="C43" s="579"/>
      <c r="D43" s="579">
        <f>+B43-C43</f>
        <v>0</v>
      </c>
      <c r="E43" t="s">
        <v>652</v>
      </c>
    </row>
    <row r="44" spans="1:6" ht="25.5" customHeight="1">
      <c r="A44" s="2307" t="s">
        <v>103</v>
      </c>
      <c r="B44" s="2285"/>
      <c r="C44" s="2285"/>
      <c r="D44" s="2286"/>
    </row>
    <row r="46" spans="1:6" ht="15.6">
      <c r="A46" s="1724" t="s">
        <v>1143</v>
      </c>
      <c r="B46" s="1725"/>
      <c r="C46" s="1725"/>
      <c r="D46" s="1726"/>
      <c r="F46" s="1774" t="s">
        <v>1145</v>
      </c>
    </row>
    <row r="47" spans="1:6">
      <c r="A47" s="1727" t="s">
        <v>973</v>
      </c>
      <c r="B47" s="1728" t="s">
        <v>974</v>
      </c>
      <c r="C47" s="1729" t="s">
        <v>285</v>
      </c>
      <c r="D47" s="1730" t="s">
        <v>975</v>
      </c>
    </row>
    <row r="48" spans="1:6">
      <c r="A48" s="1731" t="s">
        <v>259</v>
      </c>
      <c r="B48" s="1732"/>
      <c r="C48" s="2180">
        <v>0</v>
      </c>
      <c r="D48" s="1735">
        <v>0</v>
      </c>
    </row>
    <row r="49" spans="1:4">
      <c r="A49" s="1731" t="s">
        <v>976</v>
      </c>
      <c r="B49" s="1732"/>
      <c r="C49" s="2180">
        <v>0</v>
      </c>
      <c r="D49" s="1735">
        <v>0</v>
      </c>
    </row>
    <row r="50" spans="1:4">
      <c r="A50" s="1731" t="s">
        <v>977</v>
      </c>
      <c r="B50" s="1732"/>
      <c r="C50" s="2180">
        <v>0</v>
      </c>
      <c r="D50" s="1735">
        <v>0</v>
      </c>
    </row>
    <row r="51" spans="1:4">
      <c r="A51" s="1733" t="s">
        <v>978</v>
      </c>
      <c r="B51" s="1732"/>
      <c r="C51" s="2180">
        <v>0</v>
      </c>
      <c r="D51" s="1735">
        <v>0</v>
      </c>
    </row>
    <row r="52" spans="1:4">
      <c r="A52" s="1734" t="s">
        <v>299</v>
      </c>
      <c r="B52" s="24"/>
      <c r="C52" s="2181">
        <f>SUM(C48:C51)</f>
        <v>0</v>
      </c>
      <c r="D52" s="1736">
        <f>SUM(D48:D51)</f>
        <v>0</v>
      </c>
    </row>
    <row r="53" spans="1:4">
      <c r="A53" s="1746" t="s">
        <v>1142</v>
      </c>
    </row>
    <row r="54" spans="1:4">
      <c r="A54" s="2103" t="s">
        <v>1144</v>
      </c>
    </row>
    <row r="56" spans="1:4">
      <c r="A56" s="2103" t="s">
        <v>1146</v>
      </c>
    </row>
    <row r="57" spans="1:4">
      <c r="A57" s="2103" t="s">
        <v>1147</v>
      </c>
    </row>
  </sheetData>
  <mergeCells count="3">
    <mergeCell ref="A35:D35"/>
    <mergeCell ref="A6:D6"/>
    <mergeCell ref="A44:D44"/>
  </mergeCells>
  <phoneticPr fontId="0" type="noConversion"/>
  <printOptions horizontalCentered="1"/>
  <pageMargins left="0.25" right="0.25" top="0.25" bottom="0.5" header="0.25" footer="0.25"/>
  <pageSetup scale="73" orientation="landscape" r:id="rId1"/>
  <headerFooter alignWithMargins="0">
    <oddFooter>&amp;L&amp;8&amp;D  &amp;T  &amp;F  &amp;A</oddFooter>
  </headerFooter>
  <rowBreaks count="1" manualBreakCount="1">
    <brk id="34" max="16383" man="1"/>
  </rowBreaks>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rgb="FF66FFFF"/>
    <pageSetUpPr fitToPage="1"/>
  </sheetPr>
  <dimension ref="A1:AX43"/>
  <sheetViews>
    <sheetView workbookViewId="0">
      <selection activeCell="F4" sqref="F4"/>
    </sheetView>
  </sheetViews>
  <sheetFormatPr defaultColWidth="9.33203125" defaultRowHeight="13.2"/>
  <cols>
    <col min="1" max="1" width="37.77734375" style="142" customWidth="1"/>
    <col min="2" max="2" width="15.33203125" style="142" customWidth="1"/>
    <col min="3" max="3" width="14.33203125" style="142" customWidth="1"/>
    <col min="4" max="4" width="14" style="142" customWidth="1"/>
    <col min="5" max="5" width="16.33203125" style="142" customWidth="1"/>
    <col min="6" max="6" width="12.77734375" style="142" customWidth="1"/>
    <col min="7" max="7" width="16.109375" style="142" customWidth="1"/>
    <col min="8" max="8" width="15.109375" style="142" customWidth="1"/>
    <col min="9" max="9" width="17.109375" style="142" customWidth="1"/>
    <col min="10" max="10" width="15.33203125" style="142" customWidth="1"/>
    <col min="11" max="11" width="12" style="142" customWidth="1"/>
    <col min="12" max="12" width="14.6640625" style="142" customWidth="1"/>
    <col min="13" max="13" width="13.77734375" style="142" customWidth="1"/>
    <col min="14" max="14" width="11.6640625" style="142" customWidth="1"/>
    <col min="15" max="15" width="11.33203125" style="142" customWidth="1"/>
    <col min="16" max="17" width="9.33203125" style="142"/>
    <col min="18" max="18" width="12" style="142" customWidth="1"/>
    <col min="19" max="50" width="10.6640625" style="142" customWidth="1"/>
    <col min="51" max="16384" width="9.33203125" style="142"/>
  </cols>
  <sheetData>
    <row r="1" spans="1:9" ht="15.6">
      <c r="A1" s="804" t="s">
        <v>406</v>
      </c>
      <c r="B1" s="807"/>
      <c r="C1" s="807"/>
      <c r="D1" s="807"/>
      <c r="E1" s="807"/>
      <c r="F1" s="807"/>
      <c r="G1" s="807"/>
    </row>
    <row r="2" spans="1:9" ht="15.6">
      <c r="A2" s="804" t="s">
        <v>1230</v>
      </c>
      <c r="B2" s="807"/>
      <c r="C2" s="807"/>
      <c r="D2" s="807"/>
      <c r="E2" s="807"/>
      <c r="F2" s="807"/>
      <c r="G2" s="807"/>
    </row>
    <row r="3" spans="1:9" ht="15.6">
      <c r="A3" s="806" t="s">
        <v>429</v>
      </c>
      <c r="B3" s="807"/>
      <c r="C3" s="807"/>
      <c r="D3" s="807"/>
      <c r="E3" s="807"/>
      <c r="F3" s="807"/>
      <c r="G3" s="807"/>
    </row>
    <row r="4" spans="1:9" ht="19.5" customHeight="1">
      <c r="A4" s="2124" t="s">
        <v>1012</v>
      </c>
      <c r="B4" s="2125"/>
      <c r="C4" s="2125"/>
      <c r="D4" s="2125"/>
      <c r="E4" s="2125"/>
      <c r="F4" s="2125"/>
      <c r="G4" s="599"/>
    </row>
    <row r="5" spans="1:9">
      <c r="A5" s="282"/>
      <c r="B5" s="282"/>
      <c r="C5" s="282"/>
      <c r="D5" s="282"/>
      <c r="E5" s="282"/>
      <c r="F5" s="282"/>
      <c r="G5" s="282"/>
    </row>
    <row r="6" spans="1:9">
      <c r="A6" s="808" t="s">
        <v>107</v>
      </c>
      <c r="B6" s="2002">
        <f>'Schedule I  '!$B$5</f>
        <v>0</v>
      </c>
      <c r="C6" s="2003"/>
      <c r="D6" s="2012"/>
      <c r="E6" s="2013"/>
      <c r="F6" s="2013"/>
      <c r="G6" s="2014"/>
    </row>
    <row r="7" spans="1:9">
      <c r="A7" s="809"/>
      <c r="B7" s="809"/>
      <c r="C7" s="809"/>
      <c r="D7" s="809"/>
      <c r="E7" s="282"/>
      <c r="F7" s="282"/>
      <c r="G7" s="282"/>
    </row>
    <row r="8" spans="1:9">
      <c r="A8" s="283" t="s">
        <v>1291</v>
      </c>
      <c r="B8" s="508"/>
      <c r="C8" s="508"/>
      <c r="D8" s="508"/>
      <c r="E8" s="508"/>
      <c r="F8" s="508"/>
      <c r="G8" s="509"/>
    </row>
    <row r="9" spans="1:9">
      <c r="A9" s="510"/>
      <c r="B9" s="2315" t="s">
        <v>215</v>
      </c>
      <c r="C9" s="2316"/>
      <c r="D9" s="2317" t="s">
        <v>463</v>
      </c>
      <c r="E9" s="2318"/>
      <c r="F9" s="2317" t="s">
        <v>216</v>
      </c>
      <c r="G9" s="2319"/>
    </row>
    <row r="10" spans="1:9" ht="28.95" customHeight="1">
      <c r="A10" s="511" t="s">
        <v>459</v>
      </c>
      <c r="B10" s="512" t="s">
        <v>217</v>
      </c>
      <c r="C10" s="513" t="s">
        <v>384</v>
      </c>
      <c r="D10" s="514" t="s">
        <v>218</v>
      </c>
      <c r="E10" s="515" t="s">
        <v>384</v>
      </c>
      <c r="F10" s="144" t="s">
        <v>216</v>
      </c>
      <c r="G10" s="516" t="s">
        <v>219</v>
      </c>
    </row>
    <row r="11" spans="1:9" ht="20.100000000000001" customHeight="1">
      <c r="A11" s="517" t="s">
        <v>106</v>
      </c>
      <c r="B11" s="518">
        <f>'Sch II &amp; II-1'!D19</f>
        <v>0</v>
      </c>
      <c r="C11" s="518">
        <f>'Sch II &amp; II-1'!E19</f>
        <v>0</v>
      </c>
      <c r="D11" s="2182">
        <f>'Sch II &amp; II-1'!D35</f>
        <v>0</v>
      </c>
      <c r="E11" s="519">
        <f>'Sch II &amp; II-1'!E35</f>
        <v>0</v>
      </c>
      <c r="F11" s="2185">
        <f t="shared" ref="F11:G13" si="0">+B11-D11</f>
        <v>0</v>
      </c>
      <c r="G11" s="527">
        <f t="shared" si="0"/>
        <v>0</v>
      </c>
    </row>
    <row r="12" spans="1:9" ht="20.100000000000001" customHeight="1">
      <c r="A12" s="520" t="s">
        <v>108</v>
      </c>
      <c r="B12" s="521">
        <f>' Sch II-a'!C18</f>
        <v>0</v>
      </c>
      <c r="C12" s="521">
        <f>' Sch II-a'!D18</f>
        <v>0</v>
      </c>
      <c r="D12" s="2182">
        <f>' Sch II-a'!C33</f>
        <v>0</v>
      </c>
      <c r="E12" s="519">
        <f>' Sch II-a'!D33</f>
        <v>0</v>
      </c>
      <c r="F12" s="2185">
        <f t="shared" si="0"/>
        <v>0</v>
      </c>
      <c r="G12" s="527">
        <f t="shared" si="0"/>
        <v>0</v>
      </c>
    </row>
    <row r="13" spans="1:9" ht="20.100000000000001" customHeight="1">
      <c r="A13" s="810" t="s">
        <v>205</v>
      </c>
      <c r="B13" s="521">
        <f>' Sch II-a'!B42</f>
        <v>0</v>
      </c>
      <c r="C13" s="521">
        <f>' Sch II-a'!B43</f>
        <v>0</v>
      </c>
      <c r="D13" s="2183">
        <f>' Sch II-a'!C42</f>
        <v>0</v>
      </c>
      <c r="E13" s="811">
        <f>' Sch II-a'!C43</f>
        <v>0</v>
      </c>
      <c r="F13" s="2186">
        <f t="shared" si="0"/>
        <v>0</v>
      </c>
      <c r="G13" s="812">
        <f t="shared" si="0"/>
        <v>0</v>
      </c>
      <c r="I13" s="749"/>
    </row>
    <row r="14" spans="1:9" ht="20.100000000000001" customHeight="1">
      <c r="A14" s="522" t="s">
        <v>105</v>
      </c>
      <c r="B14" s="845">
        <f t="shared" ref="B14:G14" si="1">SUM(B11:B13)</f>
        <v>0</v>
      </c>
      <c r="C14" s="846">
        <f t="shared" si="1"/>
        <v>0</v>
      </c>
      <c r="D14" s="2184">
        <f t="shared" si="1"/>
        <v>0</v>
      </c>
      <c r="E14" s="844">
        <f t="shared" si="1"/>
        <v>0</v>
      </c>
      <c r="F14" s="2187">
        <f t="shared" si="1"/>
        <v>0</v>
      </c>
      <c r="G14" s="845">
        <f t="shared" si="1"/>
        <v>0</v>
      </c>
    </row>
    <row r="15" spans="1:9" ht="20.100000000000001" customHeight="1">
      <c r="B15" s="523"/>
      <c r="C15" s="523"/>
      <c r="D15" s="523"/>
      <c r="E15" s="524" t="s">
        <v>1202</v>
      </c>
      <c r="F15" s="528">
        <f>+B14-D14</f>
        <v>0</v>
      </c>
      <c r="G15" s="528">
        <f>+C14-E14</f>
        <v>0</v>
      </c>
    </row>
    <row r="16" spans="1:9">
      <c r="B16" s="523"/>
      <c r="C16" s="523"/>
      <c r="D16" s="523"/>
      <c r="E16" s="1305"/>
      <c r="F16" s="1306"/>
      <c r="G16" s="1307"/>
    </row>
    <row r="17" spans="1:12">
      <c r="A17" s="1354"/>
      <c r="B17" s="523"/>
      <c r="C17" s="523"/>
      <c r="D17" s="523"/>
      <c r="E17" s="1305"/>
      <c r="F17" s="1305"/>
      <c r="G17" s="1308"/>
    </row>
    <row r="18" spans="1:12">
      <c r="A18" s="1309" t="s">
        <v>300</v>
      </c>
      <c r="B18" s="1346"/>
      <c r="C18" s="1346"/>
      <c r="D18" s="1346"/>
      <c r="E18" s="1346"/>
      <c r="F18" s="1346"/>
      <c r="G18" s="1347"/>
      <c r="H18" s="1348"/>
      <c r="L18" s="599"/>
    </row>
    <row r="19" spans="1:12">
      <c r="A19" s="1310"/>
      <c r="B19" s="1349" t="s">
        <v>295</v>
      </c>
      <c r="C19" s="1349" t="s">
        <v>296</v>
      </c>
      <c r="D19" s="1349" t="s">
        <v>296</v>
      </c>
      <c r="E19" s="1349" t="s">
        <v>637</v>
      </c>
      <c r="F19" s="1349" t="s">
        <v>294</v>
      </c>
      <c r="G19" s="1350" t="s">
        <v>294</v>
      </c>
      <c r="H19" s="1351" t="s">
        <v>637</v>
      </c>
      <c r="I19" s="1722"/>
      <c r="L19" s="599"/>
    </row>
    <row r="20" spans="1:12" ht="55.5" customHeight="1" thickBot="1">
      <c r="A20" s="1340" t="s">
        <v>290</v>
      </c>
      <c r="B20" s="1352" t="s">
        <v>288</v>
      </c>
      <c r="C20" s="1352" t="s">
        <v>289</v>
      </c>
      <c r="D20" s="1352" t="s">
        <v>463</v>
      </c>
      <c r="E20" s="1352" t="s">
        <v>292</v>
      </c>
      <c r="F20" s="1341" t="s">
        <v>293</v>
      </c>
      <c r="G20" s="1342" t="s">
        <v>815</v>
      </c>
      <c r="H20" s="1353" t="s">
        <v>298</v>
      </c>
      <c r="I20" s="1723" t="s">
        <v>1312</v>
      </c>
      <c r="J20" s="1723" t="s">
        <v>1292</v>
      </c>
      <c r="L20" s="2114"/>
    </row>
    <row r="21" spans="1:12" ht="20.100000000000001" customHeight="1">
      <c r="A21" s="1343" t="s">
        <v>259</v>
      </c>
      <c r="B21" s="2188">
        <f>'Schedule I  '!$B$17</f>
        <v>0</v>
      </c>
      <c r="C21" s="2188"/>
      <c r="D21" s="2188"/>
      <c r="E21" s="2188">
        <f>+B21+C21-D21</f>
        <v>0</v>
      </c>
      <c r="F21" s="2188"/>
      <c r="G21" s="2189"/>
      <c r="H21" s="2190">
        <f>SUM(E21:G21)</f>
        <v>0</v>
      </c>
      <c r="I21" s="2191">
        <f>' Sch II-a'!C48</f>
        <v>0</v>
      </c>
      <c r="J21" s="2191">
        <f>+H21+I21</f>
        <v>0</v>
      </c>
      <c r="L21" s="2114"/>
    </row>
    <row r="22" spans="1:12" ht="20.100000000000001" customHeight="1">
      <c r="A22" s="1344" t="s">
        <v>106</v>
      </c>
      <c r="B22" s="2192">
        <f>'Schedule I  '!$C$17</f>
        <v>0</v>
      </c>
      <c r="C22" s="2192">
        <f>B11</f>
        <v>0</v>
      </c>
      <c r="D22" s="2192">
        <f>D11</f>
        <v>0</v>
      </c>
      <c r="E22" s="2188">
        <f>+B22+C22-D22</f>
        <v>0</v>
      </c>
      <c r="F22" s="2193">
        <f>'Sch II &amp; II-1'!B43+'Sch II &amp; II-1'!B46+'Sch II &amp; II-1'!B49</f>
        <v>0</v>
      </c>
      <c r="G22" s="2194"/>
      <c r="H22" s="2190">
        <f>SUM(E22:G22)</f>
        <v>0</v>
      </c>
      <c r="I22" s="2191">
        <f>' Sch II-a'!C49</f>
        <v>0</v>
      </c>
      <c r="J22" s="2191">
        <f t="shared" ref="J22:J24" si="2">+H22+I22</f>
        <v>0</v>
      </c>
      <c r="L22" s="1999"/>
    </row>
    <row r="23" spans="1:12" ht="20.100000000000001" customHeight="1">
      <c r="A23" s="1344" t="s">
        <v>707</v>
      </c>
      <c r="B23" s="2192">
        <f>'Schedule I  '!$D$17</f>
        <v>0</v>
      </c>
      <c r="C23" s="2192">
        <f>B12</f>
        <v>0</v>
      </c>
      <c r="D23" s="2192">
        <f>D12</f>
        <v>0</v>
      </c>
      <c r="E23" s="2188">
        <f>+B23+C23-D23</f>
        <v>0</v>
      </c>
      <c r="F23" s="2193"/>
      <c r="G23" s="2194">
        <f>'Sch II &amp; II-1'!B56+'Sch II &amp; II-1'!B53</f>
        <v>0</v>
      </c>
      <c r="H23" s="2190">
        <f>SUM(E23:G23)</f>
        <v>0</v>
      </c>
      <c r="I23" s="2191">
        <f>' Sch II-a'!C50</f>
        <v>0</v>
      </c>
      <c r="J23" s="2191">
        <f t="shared" si="2"/>
        <v>0</v>
      </c>
      <c r="L23" s="1999"/>
    </row>
    <row r="24" spans="1:12" ht="20.100000000000001" customHeight="1">
      <c r="A24" s="1344" t="s">
        <v>291</v>
      </c>
      <c r="B24" s="2192">
        <f>'Schedule I  '!$E$17</f>
        <v>0</v>
      </c>
      <c r="C24" s="2192">
        <f>B13</f>
        <v>0</v>
      </c>
      <c r="D24" s="2192">
        <f>D13</f>
        <v>0</v>
      </c>
      <c r="E24" s="2188">
        <f>+B24+C24-D24</f>
        <v>0</v>
      </c>
      <c r="F24" s="2193"/>
      <c r="G24" s="2194">
        <f>'Sch II &amp; II-1'!B59</f>
        <v>0</v>
      </c>
      <c r="H24" s="2190">
        <f>SUM(E24:G24)</f>
        <v>0</v>
      </c>
      <c r="I24" s="2191">
        <f>' Sch II-a'!C51</f>
        <v>0</v>
      </c>
      <c r="J24" s="2191">
        <f t="shared" si="2"/>
        <v>0</v>
      </c>
      <c r="L24" s="1999"/>
    </row>
    <row r="25" spans="1:12" ht="20.100000000000001" customHeight="1" thickBot="1">
      <c r="A25" s="1345" t="s">
        <v>299</v>
      </c>
      <c r="B25" s="2195">
        <f t="shared" ref="B25:H25" si="3">SUM(B21:B24)</f>
        <v>0</v>
      </c>
      <c r="C25" s="2195">
        <f t="shared" si="3"/>
        <v>0</v>
      </c>
      <c r="D25" s="2195">
        <f t="shared" si="3"/>
        <v>0</v>
      </c>
      <c r="E25" s="2195">
        <f t="shared" si="3"/>
        <v>0</v>
      </c>
      <c r="F25" s="2196">
        <f t="shared" si="3"/>
        <v>0</v>
      </c>
      <c r="G25" s="2197">
        <f t="shared" si="3"/>
        <v>0</v>
      </c>
      <c r="H25" s="2198">
        <f t="shared" si="3"/>
        <v>0</v>
      </c>
      <c r="I25" s="2199">
        <f>SUM(I21:I24)</f>
        <v>0</v>
      </c>
      <c r="J25" s="2199">
        <f>SUM(J21:J24)</f>
        <v>0</v>
      </c>
      <c r="L25" s="1999"/>
    </row>
    <row r="26" spans="1:12">
      <c r="A26" s="1317"/>
      <c r="B26" s="1311"/>
      <c r="C26" s="1311"/>
      <c r="D26" s="1311"/>
      <c r="E26" s="1311"/>
      <c r="F26" s="1318" t="s">
        <v>589</v>
      </c>
      <c r="G26" s="1323" t="s">
        <v>1202</v>
      </c>
      <c r="H26" s="1322">
        <f>SUM(E25:G25)</f>
        <v>0</v>
      </c>
    </row>
    <row r="27" spans="1:12">
      <c r="A27" s="176"/>
      <c r="B27" s="525"/>
      <c r="C27" s="525"/>
      <c r="D27" s="525"/>
      <c r="E27" s="525"/>
      <c r="F27" s="526" t="s">
        <v>589</v>
      </c>
      <c r="G27" s="526"/>
    </row>
    <row r="28" spans="1:12" ht="54.75" customHeight="1">
      <c r="A28" s="2311" t="s">
        <v>103</v>
      </c>
      <c r="B28" s="2312"/>
      <c r="C28" s="2312"/>
      <c r="D28" s="2312"/>
      <c r="E28" s="2312"/>
      <c r="F28" s="2313"/>
      <c r="G28" s="2314"/>
      <c r="I28" s="749"/>
    </row>
    <row r="35" spans="1:50" ht="15.6">
      <c r="A35" s="1929" t="s">
        <v>1212</v>
      </c>
    </row>
    <row r="36" spans="1:50">
      <c r="A36" s="1721" t="s">
        <v>1293</v>
      </c>
    </row>
    <row r="37" spans="1:50">
      <c r="A37" s="1291" t="s">
        <v>106</v>
      </c>
      <c r="B37" s="1292"/>
      <c r="C37" s="1292"/>
      <c r="D37" s="1292"/>
      <c r="E37" s="1292"/>
      <c r="F37" s="1293"/>
      <c r="G37" s="1291" t="s">
        <v>707</v>
      </c>
      <c r="H37" s="1292"/>
      <c r="I37" s="1292"/>
      <c r="J37" s="1292"/>
      <c r="K37" s="1292"/>
      <c r="L37" s="1293"/>
      <c r="M37" s="1291" t="s">
        <v>709</v>
      </c>
      <c r="N37" s="1292"/>
      <c r="O37" s="1292"/>
      <c r="P37" s="1292"/>
      <c r="Q37" s="1292"/>
      <c r="R37" s="1293"/>
    </row>
    <row r="38" spans="1:50" ht="52.8">
      <c r="A38" s="1294" t="s">
        <v>705</v>
      </c>
      <c r="B38" s="1295" t="s">
        <v>384</v>
      </c>
      <c r="C38" s="1295" t="s">
        <v>703</v>
      </c>
      <c r="D38" s="1295" t="s">
        <v>384</v>
      </c>
      <c r="E38" s="1295" t="s">
        <v>704</v>
      </c>
      <c r="F38" s="1296" t="s">
        <v>219</v>
      </c>
      <c r="G38" s="1297" t="s">
        <v>706</v>
      </c>
      <c r="H38" s="1298" t="s">
        <v>384</v>
      </c>
      <c r="I38" s="1298" t="s">
        <v>703</v>
      </c>
      <c r="J38" s="1298" t="s">
        <v>384</v>
      </c>
      <c r="K38" s="1298" t="s">
        <v>704</v>
      </c>
      <c r="L38" s="1299" t="s">
        <v>219</v>
      </c>
      <c r="M38" s="1300" t="s">
        <v>708</v>
      </c>
      <c r="N38" s="1301" t="s">
        <v>384</v>
      </c>
      <c r="O38" s="1301" t="s">
        <v>703</v>
      </c>
      <c r="P38" s="1301" t="s">
        <v>384</v>
      </c>
      <c r="Q38" s="1301" t="s">
        <v>704</v>
      </c>
      <c r="R38" s="1302" t="s">
        <v>219</v>
      </c>
    </row>
    <row r="39" spans="1:50" s="2203" customFormat="1">
      <c r="A39" s="2200">
        <f t="shared" ref="A39:F39" si="4">B11</f>
        <v>0</v>
      </c>
      <c r="B39" s="2201">
        <f t="shared" si="4"/>
        <v>0</v>
      </c>
      <c r="C39" s="2201">
        <f t="shared" si="4"/>
        <v>0</v>
      </c>
      <c r="D39" s="2201">
        <f t="shared" si="4"/>
        <v>0</v>
      </c>
      <c r="E39" s="2201">
        <f t="shared" si="4"/>
        <v>0</v>
      </c>
      <c r="F39" s="2202">
        <f t="shared" si="4"/>
        <v>0</v>
      </c>
      <c r="G39" s="2200">
        <f t="shared" ref="G39:L39" si="5">B12</f>
        <v>0</v>
      </c>
      <c r="H39" s="2201">
        <f t="shared" si="5"/>
        <v>0</v>
      </c>
      <c r="I39" s="2201">
        <f t="shared" si="5"/>
        <v>0</v>
      </c>
      <c r="J39" s="2201">
        <f t="shared" si="5"/>
        <v>0</v>
      </c>
      <c r="K39" s="2201">
        <f t="shared" si="5"/>
        <v>0</v>
      </c>
      <c r="L39" s="2202">
        <f t="shared" si="5"/>
        <v>0</v>
      </c>
      <c r="M39" s="2200">
        <f t="shared" ref="M39:R39" si="6">B13</f>
        <v>0</v>
      </c>
      <c r="N39" s="2201">
        <f t="shared" si="6"/>
        <v>0</v>
      </c>
      <c r="O39" s="2201">
        <f t="shared" si="6"/>
        <v>0</v>
      </c>
      <c r="P39" s="2201">
        <f t="shared" si="6"/>
        <v>0</v>
      </c>
      <c r="Q39" s="2201">
        <f t="shared" si="6"/>
        <v>0</v>
      </c>
      <c r="R39" s="2202">
        <f t="shared" si="6"/>
        <v>0</v>
      </c>
    </row>
    <row r="41" spans="1:50">
      <c r="A41" s="176" t="s">
        <v>1216</v>
      </c>
      <c r="B41" s="1737" t="s">
        <v>979</v>
      </c>
      <c r="K41" s="1738" t="s">
        <v>106</v>
      </c>
      <c r="U41" s="1738" t="s">
        <v>707</v>
      </c>
      <c r="AE41" s="1738" t="s">
        <v>709</v>
      </c>
      <c r="AO41" s="142" t="s">
        <v>980</v>
      </c>
    </row>
    <row r="42" spans="1:50" ht="62.4" thickBot="1">
      <c r="A42" s="1340" t="s">
        <v>290</v>
      </c>
      <c r="B42" s="1739" t="s">
        <v>288</v>
      </c>
      <c r="C42" s="1739" t="s">
        <v>289</v>
      </c>
      <c r="D42" s="1739" t="s">
        <v>463</v>
      </c>
      <c r="E42" s="1739" t="s">
        <v>292</v>
      </c>
      <c r="F42" s="1341" t="s">
        <v>293</v>
      </c>
      <c r="G42" s="1342" t="s">
        <v>815</v>
      </c>
      <c r="H42" s="1740" t="s">
        <v>298</v>
      </c>
      <c r="I42" s="1723" t="s">
        <v>1305</v>
      </c>
      <c r="J42" s="1723" t="s">
        <v>1292</v>
      </c>
      <c r="K42" s="1340" t="s">
        <v>290</v>
      </c>
      <c r="L42" s="1739" t="s">
        <v>288</v>
      </c>
      <c r="M42" s="1739" t="s">
        <v>289</v>
      </c>
      <c r="N42" s="1739" t="s">
        <v>463</v>
      </c>
      <c r="O42" s="1739" t="s">
        <v>292</v>
      </c>
      <c r="P42" s="1341" t="s">
        <v>293</v>
      </c>
      <c r="Q42" s="1342" t="s">
        <v>815</v>
      </c>
      <c r="R42" s="1740" t="s">
        <v>298</v>
      </c>
      <c r="S42" s="1723" t="s">
        <v>1305</v>
      </c>
      <c r="T42" s="1723" t="s">
        <v>1292</v>
      </c>
      <c r="U42" s="1340" t="s">
        <v>290</v>
      </c>
      <c r="V42" s="1739" t="s">
        <v>288</v>
      </c>
      <c r="W42" s="1739" t="s">
        <v>289</v>
      </c>
      <c r="X42" s="1739" t="s">
        <v>463</v>
      </c>
      <c r="Y42" s="1739" t="s">
        <v>292</v>
      </c>
      <c r="Z42" s="1341" t="s">
        <v>293</v>
      </c>
      <c r="AA42" s="1342" t="s">
        <v>815</v>
      </c>
      <c r="AB42" s="1740" t="s">
        <v>298</v>
      </c>
      <c r="AC42" s="1723" t="s">
        <v>1305</v>
      </c>
      <c r="AD42" s="1723" t="s">
        <v>1292</v>
      </c>
      <c r="AE42" s="1340" t="s">
        <v>290</v>
      </c>
      <c r="AF42" s="1739" t="s">
        <v>288</v>
      </c>
      <c r="AG42" s="1739" t="s">
        <v>289</v>
      </c>
      <c r="AH42" s="1739" t="s">
        <v>463</v>
      </c>
      <c r="AI42" s="1739" t="s">
        <v>292</v>
      </c>
      <c r="AJ42" s="1341" t="s">
        <v>293</v>
      </c>
      <c r="AK42" s="1342" t="s">
        <v>815</v>
      </c>
      <c r="AL42" s="1740" t="s">
        <v>298</v>
      </c>
      <c r="AM42" s="1723" t="s">
        <v>1305</v>
      </c>
      <c r="AN42" s="1723" t="s">
        <v>1292</v>
      </c>
      <c r="AO42" s="1340" t="s">
        <v>980</v>
      </c>
      <c r="AP42" s="1739" t="s">
        <v>288</v>
      </c>
      <c r="AQ42" s="1739" t="s">
        <v>289</v>
      </c>
      <c r="AR42" s="1739" t="s">
        <v>463</v>
      </c>
      <c r="AS42" s="1739" t="s">
        <v>292</v>
      </c>
      <c r="AT42" s="1341" t="s">
        <v>293</v>
      </c>
      <c r="AU42" s="1342" t="s">
        <v>815</v>
      </c>
      <c r="AV42" s="1740" t="s">
        <v>298</v>
      </c>
      <c r="AW42" s="1723" t="s">
        <v>1305</v>
      </c>
      <c r="AX42" s="1723" t="s">
        <v>1292</v>
      </c>
    </row>
    <row r="43" spans="1:50">
      <c r="A43" s="1741" t="s">
        <v>259</v>
      </c>
      <c r="B43" s="1282">
        <f>B21</f>
        <v>0</v>
      </c>
      <c r="C43" s="1282">
        <f t="shared" ref="C43:J43" si="7">C21</f>
        <v>0</v>
      </c>
      <c r="D43" s="1282">
        <f t="shared" si="7"/>
        <v>0</v>
      </c>
      <c r="E43" s="1282">
        <f t="shared" si="7"/>
        <v>0</v>
      </c>
      <c r="F43" s="1282">
        <f t="shared" si="7"/>
        <v>0</v>
      </c>
      <c r="G43" s="1282">
        <f t="shared" si="7"/>
        <v>0</v>
      </c>
      <c r="H43" s="1282">
        <f t="shared" si="7"/>
        <v>0</v>
      </c>
      <c r="I43" s="1282">
        <f t="shared" si="7"/>
        <v>0</v>
      </c>
      <c r="J43" s="1282">
        <f t="shared" si="7"/>
        <v>0</v>
      </c>
      <c r="K43" s="1738" t="s">
        <v>106</v>
      </c>
      <c r="L43" s="1282">
        <f t="shared" ref="L43:T43" si="8">B22</f>
        <v>0</v>
      </c>
      <c r="M43" s="1282">
        <f t="shared" si="8"/>
        <v>0</v>
      </c>
      <c r="N43" s="1282">
        <f t="shared" si="8"/>
        <v>0</v>
      </c>
      <c r="O43" s="1282">
        <f t="shared" si="8"/>
        <v>0</v>
      </c>
      <c r="P43" s="1282">
        <f t="shared" si="8"/>
        <v>0</v>
      </c>
      <c r="Q43" s="1282">
        <f t="shared" si="8"/>
        <v>0</v>
      </c>
      <c r="R43" s="1282">
        <f t="shared" si="8"/>
        <v>0</v>
      </c>
      <c r="S43" s="1282">
        <f t="shared" si="8"/>
        <v>0</v>
      </c>
      <c r="T43" s="1282">
        <f t="shared" si="8"/>
        <v>0</v>
      </c>
      <c r="U43" s="1742" t="s">
        <v>707</v>
      </c>
      <c r="V43" s="1282">
        <f>B23</f>
        <v>0</v>
      </c>
      <c r="W43" s="1282">
        <f t="shared" ref="W43:AD43" si="9">C23</f>
        <v>0</v>
      </c>
      <c r="X43" s="1282">
        <f t="shared" si="9"/>
        <v>0</v>
      </c>
      <c r="Y43" s="1282">
        <f t="shared" si="9"/>
        <v>0</v>
      </c>
      <c r="Z43" s="1282">
        <f t="shared" si="9"/>
        <v>0</v>
      </c>
      <c r="AA43" s="1282">
        <f t="shared" si="9"/>
        <v>0</v>
      </c>
      <c r="AB43" s="1282">
        <f t="shared" si="9"/>
        <v>0</v>
      </c>
      <c r="AC43" s="1282">
        <f t="shared" si="9"/>
        <v>0</v>
      </c>
      <c r="AD43" s="1282">
        <f t="shared" si="9"/>
        <v>0</v>
      </c>
      <c r="AE43" s="1738" t="s">
        <v>709</v>
      </c>
      <c r="AF43" s="1282">
        <f>B24</f>
        <v>0</v>
      </c>
      <c r="AG43" s="1282">
        <f t="shared" ref="AG43:AN43" si="10">C24</f>
        <v>0</v>
      </c>
      <c r="AH43" s="1282">
        <f t="shared" si="10"/>
        <v>0</v>
      </c>
      <c r="AI43" s="1282">
        <f t="shared" si="10"/>
        <v>0</v>
      </c>
      <c r="AJ43" s="1282">
        <f t="shared" si="10"/>
        <v>0</v>
      </c>
      <c r="AK43" s="1282">
        <f t="shared" si="10"/>
        <v>0</v>
      </c>
      <c r="AL43" s="1282">
        <f t="shared" si="10"/>
        <v>0</v>
      </c>
      <c r="AM43" s="1282">
        <f t="shared" si="10"/>
        <v>0</v>
      </c>
      <c r="AN43" s="1282">
        <f t="shared" si="10"/>
        <v>0</v>
      </c>
      <c r="AO43" s="1743" t="s">
        <v>244</v>
      </c>
      <c r="AP43" s="1744">
        <f>B25</f>
        <v>0</v>
      </c>
      <c r="AQ43" s="1744">
        <f t="shared" ref="AQ43:AX43" si="11">C25</f>
        <v>0</v>
      </c>
      <c r="AR43" s="1744">
        <f t="shared" si="11"/>
        <v>0</v>
      </c>
      <c r="AS43" s="1744">
        <f t="shared" si="11"/>
        <v>0</v>
      </c>
      <c r="AT43" s="1744">
        <f t="shared" si="11"/>
        <v>0</v>
      </c>
      <c r="AU43" s="1744">
        <f t="shared" si="11"/>
        <v>0</v>
      </c>
      <c r="AV43" s="1744">
        <f t="shared" si="11"/>
        <v>0</v>
      </c>
      <c r="AW43" s="1744">
        <f t="shared" si="11"/>
        <v>0</v>
      </c>
      <c r="AX43" s="1745">
        <f t="shared" si="11"/>
        <v>0</v>
      </c>
    </row>
  </sheetData>
  <sheetProtection selectLockedCells="1" selectUnlockedCells="1"/>
  <mergeCells count="4">
    <mergeCell ref="A28:G28"/>
    <mergeCell ref="B9:C9"/>
    <mergeCell ref="D9:E9"/>
    <mergeCell ref="F9:G9"/>
  </mergeCells>
  <phoneticPr fontId="1" type="noConversion"/>
  <printOptions horizontalCentered="1"/>
  <pageMargins left="0" right="0" top="0.5" bottom="0.5" header="0.5" footer="0.25"/>
  <pageSetup scale="86" firstPageNumber="97" orientation="landscape" useFirstPageNumber="1" r:id="rId1"/>
  <headerFooter alignWithMargins="0">
    <oddFooter>&amp;L&amp;8Revised:  March 26, 2007:   Printed  &amp;D  &amp;T  &amp;Z&amp;F  &amp;A</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indexed="41"/>
  </sheetPr>
  <dimension ref="A1:I24"/>
  <sheetViews>
    <sheetView workbookViewId="0">
      <selection activeCell="B12" sqref="B12"/>
    </sheetView>
  </sheetViews>
  <sheetFormatPr defaultRowHeight="13.2"/>
  <cols>
    <col min="1" max="1" width="35.33203125" customWidth="1"/>
    <col min="2" max="3" width="15.77734375" customWidth="1"/>
    <col min="4" max="4" width="13.77734375" customWidth="1"/>
    <col min="5" max="6" width="15.77734375" customWidth="1"/>
    <col min="7" max="7" width="18" customWidth="1"/>
    <col min="8" max="10" width="13.77734375" customWidth="1"/>
  </cols>
  <sheetData>
    <row r="1" spans="1:9" ht="15.6">
      <c r="A1" s="1370" t="s">
        <v>406</v>
      </c>
      <c r="B1" s="1370"/>
      <c r="C1" s="1370"/>
      <c r="D1" s="1370"/>
      <c r="E1" s="1370"/>
      <c r="F1" s="1370"/>
    </row>
    <row r="2" spans="1:9" ht="31.2">
      <c r="A2" s="1328" t="s">
        <v>799</v>
      </c>
      <c r="B2" s="1327"/>
      <c r="C2" s="1327"/>
      <c r="D2" s="1327"/>
      <c r="E2" s="581"/>
      <c r="F2" s="581"/>
    </row>
    <row r="3" spans="1:9" ht="15.6">
      <c r="A3" s="1328" t="s">
        <v>811</v>
      </c>
      <c r="B3" s="1327"/>
      <c r="C3" s="1327"/>
      <c r="D3" s="1327"/>
      <c r="E3" s="581"/>
      <c r="F3" s="581"/>
    </row>
    <row r="4" spans="1:9" ht="18" customHeight="1">
      <c r="A4" s="1312" t="s">
        <v>782</v>
      </c>
      <c r="B4" s="15"/>
      <c r="C4" s="15"/>
      <c r="D4" s="15"/>
      <c r="E4" s="15"/>
      <c r="F4" s="15"/>
    </row>
    <row r="5" spans="1:9" ht="82.5" customHeight="1" thickBot="1">
      <c r="A5" s="1329" t="s">
        <v>807</v>
      </c>
      <c r="B5" s="1330" t="s">
        <v>810</v>
      </c>
      <c r="C5" s="1330" t="s">
        <v>809</v>
      </c>
      <c r="D5" s="1330" t="s">
        <v>812</v>
      </c>
      <c r="E5" s="1330" t="s">
        <v>800</v>
      </c>
      <c r="F5" s="1330" t="s">
        <v>801</v>
      </c>
      <c r="G5" s="716"/>
      <c r="H5" s="1325"/>
      <c r="I5" s="1325"/>
    </row>
    <row r="6" spans="1:9" ht="15.6">
      <c r="A6" s="1331"/>
      <c r="B6" s="1331"/>
      <c r="C6" s="1331"/>
      <c r="D6" s="1331"/>
      <c r="E6" s="1331"/>
      <c r="F6" s="1331"/>
    </row>
    <row r="7" spans="1:9" ht="15" customHeight="1">
      <c r="A7" s="1331" t="s">
        <v>803</v>
      </c>
      <c r="B7" s="1332">
        <f>'Sch II &amp; II-1'!A43</f>
        <v>0</v>
      </c>
      <c r="C7" s="1333">
        <f>'Sch II &amp; II-1'!B43</f>
        <v>0</v>
      </c>
      <c r="D7" s="1333">
        <f>+C7-B7</f>
        <v>0</v>
      </c>
      <c r="E7" s="1333">
        <v>6</v>
      </c>
      <c r="F7" s="1333">
        <v>12</v>
      </c>
      <c r="G7" s="1326"/>
    </row>
    <row r="8" spans="1:9" ht="15" customHeight="1">
      <c r="A8" s="1331" t="s">
        <v>802</v>
      </c>
      <c r="B8" s="1331">
        <f>'Sch II &amp; II-1'!A46</f>
        <v>0</v>
      </c>
      <c r="C8" s="1333">
        <f>'Sch II &amp; II-1'!B46</f>
        <v>0</v>
      </c>
      <c r="D8" s="1333">
        <f t="shared" ref="D8:D13" si="0">+C8-B8</f>
        <v>0</v>
      </c>
      <c r="E8" s="1333">
        <v>6</v>
      </c>
      <c r="F8" s="1333">
        <v>12</v>
      </c>
      <c r="G8" s="1326"/>
    </row>
    <row r="9" spans="1:9" ht="15" customHeight="1">
      <c r="A9" s="1331" t="s">
        <v>804</v>
      </c>
      <c r="B9" s="1331">
        <f>'Sch II &amp; II-1'!A49</f>
        <v>0</v>
      </c>
      <c r="C9" s="1333">
        <f>'Sch II &amp; II-1'!B49</f>
        <v>0</v>
      </c>
      <c r="D9" s="1333">
        <f t="shared" si="0"/>
        <v>0</v>
      </c>
      <c r="E9" s="1333">
        <v>6</v>
      </c>
      <c r="F9" s="1333">
        <v>9</v>
      </c>
      <c r="G9" s="1326"/>
    </row>
    <row r="10" spans="1:9" ht="15" customHeight="1">
      <c r="A10" s="1331" t="s">
        <v>805</v>
      </c>
      <c r="B10" s="1331">
        <f>'Sch II &amp; II-1'!A53</f>
        <v>0</v>
      </c>
      <c r="C10" s="1333">
        <f>'Sch II &amp; II-1'!B53</f>
        <v>0</v>
      </c>
      <c r="D10" s="1333">
        <f t="shared" si="0"/>
        <v>0</v>
      </c>
      <c r="E10" s="1334" t="s">
        <v>590</v>
      </c>
      <c r="F10" s="1334" t="s">
        <v>590</v>
      </c>
      <c r="G10" s="1326"/>
    </row>
    <row r="11" spans="1:9" ht="15" customHeight="1">
      <c r="A11" s="1331" t="s">
        <v>806</v>
      </c>
      <c r="B11" s="1332">
        <f>'Sch II &amp; II-1'!A56</f>
        <v>0</v>
      </c>
      <c r="C11" s="1333">
        <f>'Sch II &amp; II-1'!B56</f>
        <v>0</v>
      </c>
      <c r="D11" s="1333">
        <f t="shared" si="0"/>
        <v>0</v>
      </c>
      <c r="E11" s="1334" t="s">
        <v>590</v>
      </c>
      <c r="F11" s="1334" t="s">
        <v>590</v>
      </c>
      <c r="G11" s="1326"/>
    </row>
    <row r="12" spans="1:9" ht="15" customHeight="1">
      <c r="A12" s="1331" t="s">
        <v>410</v>
      </c>
      <c r="B12" s="1332">
        <f>'Sch II &amp; II-1'!A59</f>
        <v>0</v>
      </c>
      <c r="C12" s="1333">
        <f>'Sch II &amp; II-1'!B59</f>
        <v>0</v>
      </c>
      <c r="D12" s="1333">
        <f t="shared" si="0"/>
        <v>0</v>
      </c>
      <c r="E12" s="1334" t="s">
        <v>590</v>
      </c>
      <c r="F12" s="1334" t="s">
        <v>590</v>
      </c>
      <c r="G12" s="1326"/>
    </row>
    <row r="13" spans="1:9" ht="15" customHeight="1" thickBot="1">
      <c r="A13" s="1335" t="s">
        <v>814</v>
      </c>
      <c r="B13" s="1336">
        <f>SUM(B7:B12)</f>
        <v>0</v>
      </c>
      <c r="C13" s="1336">
        <f>SUM(C7:C12)</f>
        <v>0</v>
      </c>
      <c r="D13" s="1336">
        <f t="shared" si="0"/>
        <v>0</v>
      </c>
      <c r="E13" s="1337" t="s">
        <v>590</v>
      </c>
      <c r="F13" s="1337" t="s">
        <v>590</v>
      </c>
      <c r="G13" s="1326"/>
    </row>
    <row r="14" spans="1:9">
      <c r="B14" s="1326"/>
      <c r="C14" s="1326"/>
      <c r="D14" s="1326"/>
      <c r="E14" s="1326"/>
      <c r="F14" s="1326"/>
      <c r="G14" s="1326"/>
    </row>
    <row r="15" spans="1:9" ht="15.6">
      <c r="A15" s="1339" t="s">
        <v>808</v>
      </c>
      <c r="B15" s="1326"/>
      <c r="C15" s="1326"/>
      <c r="D15" s="1326"/>
      <c r="E15" s="1326"/>
      <c r="F15" s="1326"/>
      <c r="G15" s="1326"/>
    </row>
    <row r="16" spans="1:9" ht="15.6">
      <c r="A16" s="1338" t="s">
        <v>813</v>
      </c>
      <c r="B16" s="1326"/>
      <c r="C16" s="1326"/>
      <c r="D16" s="1326"/>
      <c r="E16" s="1326"/>
      <c r="F16" s="1326"/>
      <c r="G16" s="1326"/>
    </row>
    <row r="17" spans="2:7">
      <c r="B17" s="1326"/>
      <c r="C17" s="1326"/>
      <c r="D17" s="1326"/>
      <c r="E17" s="1326"/>
      <c r="F17" s="1326"/>
      <c r="G17" s="1326"/>
    </row>
    <row r="18" spans="2:7">
      <c r="B18" s="1326"/>
      <c r="C18" s="1326"/>
      <c r="D18" s="1326"/>
      <c r="E18" s="1326"/>
      <c r="F18" s="1326"/>
      <c r="G18" s="1326"/>
    </row>
    <row r="19" spans="2:7">
      <c r="B19" s="1326"/>
      <c r="C19" s="1326"/>
      <c r="D19" s="1326"/>
      <c r="E19" s="1326"/>
      <c r="F19" s="1326"/>
      <c r="G19" s="1326"/>
    </row>
    <row r="20" spans="2:7">
      <c r="B20" s="1326"/>
      <c r="C20" s="1326"/>
      <c r="D20" s="1326"/>
      <c r="E20" s="1326"/>
      <c r="F20" s="1326"/>
      <c r="G20" s="1326"/>
    </row>
    <row r="21" spans="2:7">
      <c r="B21" s="1326"/>
      <c r="C21" s="1326"/>
      <c r="D21" s="1326"/>
      <c r="E21" s="1326"/>
      <c r="F21" s="1326"/>
      <c r="G21" s="1326"/>
    </row>
    <row r="22" spans="2:7">
      <c r="B22" s="1326"/>
      <c r="C22" s="1326"/>
      <c r="D22" s="1326"/>
      <c r="E22" s="1326"/>
      <c r="F22" s="1326"/>
      <c r="G22" s="1326"/>
    </row>
    <row r="23" spans="2:7">
      <c r="B23" s="1326"/>
      <c r="C23" s="1326"/>
      <c r="D23" s="1326"/>
      <c r="E23" s="1326"/>
      <c r="F23" s="1326"/>
      <c r="G23" s="1326"/>
    </row>
    <row r="24" spans="2:7">
      <c r="B24" s="1326"/>
      <c r="C24" s="1326"/>
      <c r="D24" s="1326"/>
      <c r="E24" s="1326"/>
      <c r="F24" s="1326"/>
      <c r="G24" s="1326"/>
    </row>
  </sheetData>
  <phoneticPr fontId="25" type="noConversion"/>
  <printOptions horizontalCentered="1"/>
  <pageMargins left="0" right="0" top="1" bottom="1" header="0.5" footer="0.5"/>
  <pageSetup orientation="portrait" r:id="rId1"/>
  <headerFooter alignWithMargins="0">
    <oddFooter>&amp;L&amp;8Printed:  &amp;D  &amp;T     &amp;Z&amp;F  &amp;A</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pageSetUpPr fitToPage="1"/>
  </sheetPr>
  <dimension ref="A1:AH40"/>
  <sheetViews>
    <sheetView zoomScaleNormal="100" workbookViewId="0">
      <selection activeCell="D23" sqref="D23"/>
    </sheetView>
  </sheetViews>
  <sheetFormatPr defaultRowHeight="13.2"/>
  <cols>
    <col min="1" max="1" width="25.109375" customWidth="1"/>
    <col min="2" max="2" width="19.109375" customWidth="1"/>
    <col min="3" max="3" width="19.6640625" customWidth="1"/>
    <col min="4" max="5" width="18.77734375" customWidth="1"/>
    <col min="6" max="6" width="19.6640625" customWidth="1"/>
    <col min="7" max="7" width="24" customWidth="1"/>
    <col min="8" max="8" width="10.77734375" customWidth="1"/>
    <col min="12" max="12" width="8.77734375" customWidth="1"/>
    <col min="17" max="17" width="10" customWidth="1"/>
    <col min="30" max="31" width="11.77734375" customWidth="1"/>
    <col min="33" max="33" width="15.33203125" customWidth="1"/>
  </cols>
  <sheetData>
    <row r="1" spans="1:7" ht="15.6">
      <c r="A1" s="804" t="s">
        <v>406</v>
      </c>
      <c r="B1" s="530"/>
      <c r="C1" s="530"/>
      <c r="D1" s="530"/>
      <c r="E1" s="530"/>
      <c r="F1" s="530"/>
      <c r="G1" s="530"/>
    </row>
    <row r="2" spans="1:7" ht="15.6">
      <c r="A2" s="804" t="s">
        <v>1230</v>
      </c>
      <c r="B2" s="530"/>
      <c r="C2" s="530"/>
      <c r="D2" s="530"/>
      <c r="E2" s="530"/>
      <c r="F2" s="530"/>
      <c r="G2" s="530"/>
    </row>
    <row r="3" spans="1:7" ht="15.6">
      <c r="A3" s="806" t="s">
        <v>462</v>
      </c>
      <c r="B3" s="530"/>
      <c r="C3" s="530"/>
      <c r="D3" s="530"/>
      <c r="E3" s="530"/>
      <c r="F3" s="530"/>
      <c r="G3" s="530"/>
    </row>
    <row r="4" spans="1:7">
      <c r="A4" s="1"/>
      <c r="B4" s="1"/>
      <c r="C4" s="1"/>
      <c r="D4" s="1"/>
      <c r="E4" s="1"/>
      <c r="F4" s="1"/>
      <c r="G4" s="1"/>
    </row>
    <row r="5" spans="1:7">
      <c r="A5" s="66" t="s">
        <v>107</v>
      </c>
      <c r="B5" s="2320" t="s">
        <v>816</v>
      </c>
      <c r="C5" s="2321"/>
      <c r="D5" s="2322"/>
      <c r="E5" s="14"/>
      <c r="F5" s="1"/>
      <c r="G5" s="1"/>
    </row>
    <row r="7" spans="1:7" ht="15.6">
      <c r="A7" s="2126"/>
      <c r="B7" s="813" t="s">
        <v>109</v>
      </c>
      <c r="C7" s="90"/>
      <c r="D7" s="90"/>
      <c r="E7" s="92"/>
      <c r="F7" s="87" t="s">
        <v>110</v>
      </c>
      <c r="G7" s="88"/>
    </row>
    <row r="8" spans="1:7" ht="39" customHeight="1">
      <c r="A8" s="2" t="s">
        <v>111</v>
      </c>
      <c r="B8" s="9" t="s">
        <v>1309</v>
      </c>
      <c r="C8" s="9" t="s">
        <v>1310</v>
      </c>
      <c r="D8" s="9" t="s">
        <v>1299</v>
      </c>
      <c r="E8" s="26" t="s">
        <v>1300</v>
      </c>
      <c r="F8" s="9" t="s">
        <v>1311</v>
      </c>
      <c r="G8" s="9" t="s">
        <v>1301</v>
      </c>
    </row>
    <row r="9" spans="1:7" ht="15" customHeight="1">
      <c r="A9" s="1375" t="s">
        <v>112</v>
      </c>
      <c r="B9" s="1376">
        <v>100</v>
      </c>
      <c r="C9" s="1377">
        <v>200</v>
      </c>
      <c r="D9" s="1377">
        <v>110</v>
      </c>
      <c r="E9" s="1378">
        <v>210</v>
      </c>
      <c r="F9" s="1423">
        <v>324</v>
      </c>
      <c r="G9" s="1380">
        <v>374</v>
      </c>
    </row>
    <row r="10" spans="1:7" ht="24.75" customHeight="1">
      <c r="A10" s="1211" t="s">
        <v>461</v>
      </c>
      <c r="B10" s="1212"/>
      <c r="C10" s="1214"/>
      <c r="D10" s="1214"/>
      <c r="E10" s="1215"/>
      <c r="F10" s="1424"/>
      <c r="G10" s="1217"/>
    </row>
    <row r="11" spans="1:7" ht="12.75" customHeight="1">
      <c r="A11" s="44" t="s">
        <v>1203</v>
      </c>
      <c r="B11" s="1213">
        <v>150</v>
      </c>
      <c r="C11" s="1218">
        <v>300</v>
      </c>
      <c r="D11" s="1218">
        <v>170</v>
      </c>
      <c r="E11" s="1219">
        <v>320</v>
      </c>
      <c r="F11" s="1424">
        <v>122</v>
      </c>
      <c r="G11" s="1217">
        <v>125</v>
      </c>
    </row>
    <row r="12" spans="1:7" ht="12.75" customHeight="1">
      <c r="A12" s="44" t="s">
        <v>789</v>
      </c>
      <c r="B12" s="1213">
        <v>50</v>
      </c>
      <c r="C12" s="1218">
        <v>100</v>
      </c>
      <c r="D12" s="1218">
        <v>60</v>
      </c>
      <c r="E12" s="1219">
        <v>110</v>
      </c>
      <c r="F12" s="1424">
        <v>40</v>
      </c>
      <c r="G12" s="1217">
        <v>45</v>
      </c>
    </row>
    <row r="13" spans="1:7" ht="12.75" customHeight="1">
      <c r="A13" s="44" t="s">
        <v>790</v>
      </c>
      <c r="B13" s="1213">
        <v>25</v>
      </c>
      <c r="C13" s="1218">
        <v>50</v>
      </c>
      <c r="D13" s="1218">
        <v>35</v>
      </c>
      <c r="E13" s="1219">
        <v>60</v>
      </c>
      <c r="F13" s="1424">
        <v>22</v>
      </c>
      <c r="G13" s="1217">
        <v>24</v>
      </c>
    </row>
    <row r="14" spans="1:7" ht="12.75" customHeight="1">
      <c r="A14" s="44" t="s">
        <v>791</v>
      </c>
      <c r="B14" s="1213">
        <v>25</v>
      </c>
      <c r="C14" s="1218">
        <v>50</v>
      </c>
      <c r="D14" s="1218">
        <v>35</v>
      </c>
      <c r="E14" s="1219">
        <v>60</v>
      </c>
      <c r="F14" s="1424">
        <v>20</v>
      </c>
      <c r="G14" s="1217">
        <v>20</v>
      </c>
    </row>
    <row r="15" spans="1:7" ht="12.75" customHeight="1">
      <c r="A15" s="1226" t="s">
        <v>1204</v>
      </c>
      <c r="B15" s="1225">
        <f>SUM(B10:B14)</f>
        <v>250</v>
      </c>
      <c r="C15" s="1225">
        <f>SUM(C10:C14)</f>
        <v>500</v>
      </c>
      <c r="D15" s="1225">
        <f>SUM(D10:D14)</f>
        <v>300</v>
      </c>
      <c r="E15" s="1227">
        <f>SUM(E10:E14)</f>
        <v>550</v>
      </c>
      <c r="F15" s="1425">
        <f>SUM(F11:F14)</f>
        <v>204</v>
      </c>
      <c r="G15" s="1373">
        <f>SUM(G11:G14)</f>
        <v>214</v>
      </c>
    </row>
    <row r="16" spans="1:7" ht="15" customHeight="1">
      <c r="A16" s="4" t="s">
        <v>1205</v>
      </c>
      <c r="B16" s="1213">
        <v>100</v>
      </c>
      <c r="C16" s="1218">
        <v>200</v>
      </c>
      <c r="D16" s="1218">
        <v>110</v>
      </c>
      <c r="E16" s="1219">
        <v>210</v>
      </c>
      <c r="F16" s="1424">
        <v>80</v>
      </c>
      <c r="G16" s="1217">
        <v>82</v>
      </c>
    </row>
    <row r="17" spans="1:8" ht="15" customHeight="1">
      <c r="A17" s="5" t="s">
        <v>1206</v>
      </c>
      <c r="B17" s="764">
        <v>100</v>
      </c>
      <c r="C17" s="1220">
        <v>200</v>
      </c>
      <c r="D17" s="1220">
        <v>110</v>
      </c>
      <c r="E17" s="1221">
        <v>210</v>
      </c>
      <c r="F17" s="1426">
        <v>78</v>
      </c>
      <c r="G17" s="1223">
        <v>80</v>
      </c>
    </row>
    <row r="18" spans="1:8" ht="15" customHeight="1">
      <c r="A18" s="1224" t="s">
        <v>244</v>
      </c>
      <c r="B18" s="1225">
        <f t="shared" ref="B18:G18" si="0">+B9+B15+B16+B17</f>
        <v>550</v>
      </c>
      <c r="C18" s="1225">
        <f t="shared" si="0"/>
        <v>1100</v>
      </c>
      <c r="D18" s="1225">
        <f t="shared" si="0"/>
        <v>630</v>
      </c>
      <c r="E18" s="1225">
        <f t="shared" si="0"/>
        <v>1180</v>
      </c>
      <c r="F18" s="1374">
        <f t="shared" si="0"/>
        <v>686</v>
      </c>
      <c r="G18" s="1381">
        <f t="shared" si="0"/>
        <v>750</v>
      </c>
      <c r="H18" t="s">
        <v>652</v>
      </c>
    </row>
    <row r="19" spans="1:8" ht="16.2">
      <c r="A19" s="529" t="s">
        <v>115</v>
      </c>
      <c r="B19" s="530"/>
      <c r="C19" s="530"/>
      <c r="D19" s="530"/>
      <c r="E19" s="530"/>
      <c r="F19" s="530"/>
      <c r="G19" s="530"/>
    </row>
    <row r="20" spans="1:8" ht="15.6">
      <c r="A20" s="28"/>
    </row>
    <row r="21" spans="1:8">
      <c r="A21" s="123" t="s">
        <v>1066</v>
      </c>
      <c r="C21" s="107"/>
      <c r="D21" s="45"/>
    </row>
    <row r="22" spans="1:8">
      <c r="A22" t="s">
        <v>367</v>
      </c>
      <c r="C22" s="108"/>
      <c r="D22" s="765">
        <f>+D18-B18</f>
        <v>80</v>
      </c>
      <c r="E22" s="114" t="s">
        <v>359</v>
      </c>
    </row>
    <row r="23" spans="1:8">
      <c r="A23" t="s">
        <v>368</v>
      </c>
      <c r="C23" s="108"/>
      <c r="D23" s="765">
        <f>+E18-C18</f>
        <v>80</v>
      </c>
      <c r="E23" s="114" t="s">
        <v>359</v>
      </c>
    </row>
    <row r="24" spans="1:8">
      <c r="A24" s="42" t="s">
        <v>369</v>
      </c>
      <c r="B24" s="42"/>
      <c r="C24" s="109"/>
      <c r="D24" s="766">
        <f>+G18-F18</f>
        <v>64</v>
      </c>
      <c r="E24" s="114" t="s">
        <v>359</v>
      </c>
    </row>
    <row r="25" spans="1:8" ht="13.8">
      <c r="A25" s="46" t="s">
        <v>460</v>
      </c>
      <c r="B25" s="47"/>
      <c r="C25" s="47"/>
      <c r="D25" s="767"/>
      <c r="E25" s="47"/>
      <c r="F25" s="113"/>
    </row>
    <row r="26" spans="1:8">
      <c r="A26" s="42" t="s">
        <v>364</v>
      </c>
      <c r="B26" s="42"/>
      <c r="C26" s="42"/>
      <c r="D26" s="766">
        <v>18</v>
      </c>
      <c r="E26" s="48" t="s">
        <v>1218</v>
      </c>
      <c r="F26" s="111" t="s">
        <v>363</v>
      </c>
    </row>
    <row r="27" spans="1:8">
      <c r="A27" s="181" t="s">
        <v>723</v>
      </c>
      <c r="B27" s="110"/>
      <c r="C27" s="115"/>
      <c r="D27" s="766">
        <v>19.5</v>
      </c>
      <c r="E27" s="48" t="s">
        <v>1290</v>
      </c>
      <c r="F27" s="112" t="s">
        <v>784</v>
      </c>
    </row>
    <row r="28" spans="1:8">
      <c r="A28" s="46" t="s">
        <v>358</v>
      </c>
      <c r="D28" s="768"/>
    </row>
    <row r="29" spans="1:8">
      <c r="A29" s="110" t="s">
        <v>785</v>
      </c>
      <c r="D29" s="769">
        <v>2000</v>
      </c>
      <c r="E29" s="48" t="s">
        <v>1218</v>
      </c>
    </row>
    <row r="30" spans="1:8">
      <c r="A30" s="110" t="s">
        <v>786</v>
      </c>
      <c r="D30" s="769">
        <v>2300</v>
      </c>
      <c r="E30" s="48" t="s">
        <v>1290</v>
      </c>
    </row>
    <row r="31" spans="1:8">
      <c r="A31" s="59" t="s">
        <v>787</v>
      </c>
      <c r="D31" s="770">
        <f>+D30-D29</f>
        <v>300</v>
      </c>
      <c r="E31" s="114" t="s">
        <v>360</v>
      </c>
    </row>
    <row r="32" spans="1:8">
      <c r="A32" s="59" t="s">
        <v>788</v>
      </c>
      <c r="D32" s="771">
        <f>+D31/D29</f>
        <v>0.15</v>
      </c>
      <c r="E32" s="114" t="s">
        <v>360</v>
      </c>
    </row>
    <row r="33" spans="1:34">
      <c r="D33" s="63"/>
    </row>
    <row r="34" spans="1:34">
      <c r="D34" s="63"/>
    </row>
    <row r="35" spans="1:34">
      <c r="A35" s="1782" t="s">
        <v>1212</v>
      </c>
      <c r="D35" s="63"/>
    </row>
    <row r="36" spans="1:34">
      <c r="A36" s="2220" t="s">
        <v>1207</v>
      </c>
      <c r="B36" s="1228"/>
      <c r="C36" s="1228"/>
      <c r="D36" s="1228"/>
      <c r="E36" s="1228"/>
      <c r="F36" s="1228"/>
      <c r="G36" s="1228"/>
      <c r="H36" s="1228"/>
      <c r="I36" s="1228"/>
      <c r="J36" s="1228"/>
      <c r="K36" s="1228"/>
      <c r="L36" s="1228"/>
      <c r="M36" s="1228"/>
      <c r="N36" s="1228"/>
      <c r="O36" s="1228"/>
      <c r="P36" s="1229"/>
      <c r="Q36" s="2323" t="s">
        <v>567</v>
      </c>
      <c r="R36" s="2324"/>
      <c r="S36" s="2324"/>
      <c r="T36" s="2325"/>
      <c r="U36" s="1230"/>
      <c r="V36" s="1231"/>
      <c r="W36" s="2326"/>
      <c r="X36" s="2326"/>
      <c r="Y36" s="1232"/>
      <c r="Z36" s="1232"/>
      <c r="AA36" s="1233"/>
      <c r="AB36" s="1234"/>
      <c r="AC36" s="1234"/>
      <c r="AD36" s="1233"/>
      <c r="AE36" s="1233"/>
      <c r="AF36" s="1233"/>
      <c r="AG36" s="1233"/>
      <c r="AH36" s="1233"/>
    </row>
    <row r="37" spans="1:34">
      <c r="A37" s="2327" t="s">
        <v>112</v>
      </c>
      <c r="B37" s="2328"/>
      <c r="C37" s="2328"/>
      <c r="D37" s="2329"/>
      <c r="E37" s="2327" t="s">
        <v>568</v>
      </c>
      <c r="F37" s="2328"/>
      <c r="G37" s="2328"/>
      <c r="H37" s="2329"/>
      <c r="I37" s="2327" t="s">
        <v>113</v>
      </c>
      <c r="J37" s="2328"/>
      <c r="K37" s="2328"/>
      <c r="L37" s="2330"/>
      <c r="M37" s="2331" t="s">
        <v>114</v>
      </c>
      <c r="N37" s="2332"/>
      <c r="O37" s="2332"/>
      <c r="P37" s="2332"/>
      <c r="Q37" s="1265" t="s">
        <v>569</v>
      </c>
      <c r="R37" s="1236" t="s">
        <v>570</v>
      </c>
      <c r="S37" s="1236" t="s">
        <v>569</v>
      </c>
      <c r="T37" s="1237" t="s">
        <v>570</v>
      </c>
      <c r="U37" s="1238"/>
      <c r="V37" s="1229" t="s">
        <v>571</v>
      </c>
      <c r="W37" s="2333" t="s">
        <v>572</v>
      </c>
      <c r="X37" s="2334"/>
      <c r="Y37" s="1239" t="s">
        <v>573</v>
      </c>
      <c r="Z37" s="1240"/>
      <c r="AA37" s="1241"/>
      <c r="AB37" s="1242" t="s">
        <v>574</v>
      </c>
      <c r="AC37" s="1243"/>
      <c r="AD37" s="1244" t="s">
        <v>575</v>
      </c>
      <c r="AE37" s="1245"/>
      <c r="AF37" s="1245"/>
      <c r="AG37" s="1246"/>
      <c r="AH37" s="1247"/>
    </row>
    <row r="38" spans="1:34" s="1235" customFormat="1" ht="63" customHeight="1" thickBot="1">
      <c r="A38" s="1248" t="str">
        <f>B8</f>
        <v>Fall Semester 2022 (FY2023) FTE</v>
      </c>
      <c r="B38" s="1249" t="str">
        <f>C8</f>
        <v>Fall Semester 2022 (FY2023) Headcount</v>
      </c>
      <c r="C38" s="1249" t="str">
        <f>D8</f>
        <v>Fall Semester 2023 (FY2024) Projected FTE</v>
      </c>
      <c r="D38" s="1263" t="str">
        <f>E8</f>
        <v>Fall Semester 2023  (FY2024) Projected Headcount</v>
      </c>
      <c r="E38" s="1248" t="str">
        <f>B8</f>
        <v>Fall Semester 2022 (FY2023) FTE</v>
      </c>
      <c r="F38" s="1249" t="str">
        <f>C8</f>
        <v>Fall Semester 2022 (FY2023) Headcount</v>
      </c>
      <c r="G38" s="1249" t="str">
        <f>D8</f>
        <v>Fall Semester 2023 (FY2024) Projected FTE</v>
      </c>
      <c r="H38" s="1250" t="str">
        <f>E8</f>
        <v>Fall Semester 2023  (FY2024) Projected Headcount</v>
      </c>
      <c r="I38" s="1262" t="str">
        <f>B8</f>
        <v>Fall Semester 2022 (FY2023) FTE</v>
      </c>
      <c r="J38" s="1249" t="str">
        <f>C8</f>
        <v>Fall Semester 2022 (FY2023) Headcount</v>
      </c>
      <c r="K38" s="1249" t="str">
        <f>D8</f>
        <v>Fall Semester 2023 (FY2024) Projected FTE</v>
      </c>
      <c r="L38" s="1250" t="str">
        <f>E8</f>
        <v>Fall Semester 2023  (FY2024) Projected Headcount</v>
      </c>
      <c r="M38" s="1248" t="str">
        <f>B8</f>
        <v>Fall Semester 2022 (FY2023) FTE</v>
      </c>
      <c r="N38" s="1248" t="str">
        <f t="shared" ref="N38:P38" si="1">C8</f>
        <v>Fall Semester 2022 (FY2023) Headcount</v>
      </c>
      <c r="O38" s="1248" t="str">
        <f t="shared" si="1"/>
        <v>Fall Semester 2023 (FY2024) Projected FTE</v>
      </c>
      <c r="P38" s="1248" t="str">
        <f t="shared" si="1"/>
        <v>Fall Semester 2023  (FY2024) Projected Headcount</v>
      </c>
      <c r="Q38" s="1674" t="str">
        <f>B8</f>
        <v>Fall Semester 2022 (FY2023) FTE</v>
      </c>
      <c r="R38" s="1674" t="str">
        <f t="shared" ref="R38:T38" si="2">C8</f>
        <v>Fall Semester 2022 (FY2023) Headcount</v>
      </c>
      <c r="S38" s="1674" t="str">
        <f t="shared" si="2"/>
        <v>Fall Semester 2023 (FY2024) Projected FTE</v>
      </c>
      <c r="T38" s="1674" t="str">
        <f t="shared" si="2"/>
        <v>Fall Semester 2023  (FY2024) Projected Headcount</v>
      </c>
      <c r="U38" s="1252" t="s">
        <v>183</v>
      </c>
      <c r="V38" s="1253" t="s">
        <v>184</v>
      </c>
      <c r="W38" s="1255" t="str">
        <f>F8</f>
        <v>Number of Course Sections Offered, Fall 2022 (FY2023)</v>
      </c>
      <c r="X38" s="1255" t="str">
        <f>G8</f>
        <v>Projected Number of Course Sections Offered, Fall 2023 (FY2024)</v>
      </c>
      <c r="Y38" s="1255" t="s">
        <v>185</v>
      </c>
      <c r="Z38" s="1256" t="s">
        <v>186</v>
      </c>
      <c r="AA38" s="1257" t="s">
        <v>187</v>
      </c>
      <c r="AB38" s="1255" t="str">
        <f>E26</f>
        <v>&lt;----FY2023</v>
      </c>
      <c r="AC38" s="1675" t="str">
        <f>E27</f>
        <v>&lt;----FY2024</v>
      </c>
      <c r="AD38" s="1258" t="str">
        <f>A29</f>
        <v>Actual Student FTE - Annualized</v>
      </c>
      <c r="AE38" s="1259" t="str">
        <f>A30</f>
        <v>Projected Student FTE - Annualized</v>
      </c>
      <c r="AF38" s="1259" t="str">
        <f>A31</f>
        <v xml:space="preserve">Change in Student FTE </v>
      </c>
      <c r="AG38" s="1260" t="str">
        <f>A32</f>
        <v xml:space="preserve">Percent Change in Student FTE </v>
      </c>
      <c r="AH38" s="1261" t="s">
        <v>188</v>
      </c>
    </row>
    <row r="39" spans="1:34">
      <c r="A39" t="str">
        <f>B5</f>
        <v>OUSU</v>
      </c>
      <c r="D39" s="63"/>
      <c r="AD39" t="str">
        <f>E29</f>
        <v>&lt;----FY2023</v>
      </c>
      <c r="AE39" t="str">
        <f>E30</f>
        <v>&lt;----FY2024</v>
      </c>
    </row>
    <row r="40" spans="1:34">
      <c r="A40" s="1264">
        <f>B9</f>
        <v>100</v>
      </c>
      <c r="B40" s="1264">
        <f>C9</f>
        <v>200</v>
      </c>
      <c r="C40" s="1264">
        <f>D9</f>
        <v>110</v>
      </c>
      <c r="D40" s="1271">
        <f>E9</f>
        <v>210</v>
      </c>
      <c r="E40" s="1264">
        <f>B15</f>
        <v>250</v>
      </c>
      <c r="F40" s="1264">
        <f>C15</f>
        <v>500</v>
      </c>
      <c r="G40" s="1264">
        <f>D15</f>
        <v>300</v>
      </c>
      <c r="H40" s="1272">
        <f>E15</f>
        <v>550</v>
      </c>
      <c r="I40" s="1264">
        <f>B16</f>
        <v>100</v>
      </c>
      <c r="J40" s="1264">
        <f>C16</f>
        <v>200</v>
      </c>
      <c r="K40" s="1264">
        <f>D16</f>
        <v>110</v>
      </c>
      <c r="L40" s="1272">
        <f>E16</f>
        <v>210</v>
      </c>
      <c r="M40" s="1264">
        <f>B17</f>
        <v>100</v>
      </c>
      <c r="N40" s="1264">
        <f>C17</f>
        <v>200</v>
      </c>
      <c r="O40" s="1264">
        <f>D17</f>
        <v>110</v>
      </c>
      <c r="P40" s="1272">
        <f>E17</f>
        <v>210</v>
      </c>
      <c r="Q40" s="1264">
        <f>B18</f>
        <v>550</v>
      </c>
      <c r="R40" s="1264">
        <f>C18</f>
        <v>1100</v>
      </c>
      <c r="S40" s="1264">
        <f>D18</f>
        <v>630</v>
      </c>
      <c r="T40" s="1272">
        <f>E18</f>
        <v>1180</v>
      </c>
      <c r="U40" s="1273">
        <f>+(T40-R40)/R40</f>
        <v>7.2727272727272724E-2</v>
      </c>
      <c r="V40" s="1273">
        <f>+(S40-Q40)/Q40</f>
        <v>0.14545454545454545</v>
      </c>
      <c r="W40" s="1264">
        <f>F18</f>
        <v>686</v>
      </c>
      <c r="X40" s="1272">
        <f>G18</f>
        <v>750</v>
      </c>
      <c r="Y40" s="1264">
        <f>+S40-Q40</f>
        <v>80</v>
      </c>
      <c r="Z40" s="1264">
        <f>+T40-R40</f>
        <v>80</v>
      </c>
      <c r="AA40" s="1272">
        <f>+X40-W40</f>
        <v>64</v>
      </c>
      <c r="AB40" s="1266">
        <f>D26</f>
        <v>18</v>
      </c>
      <c r="AC40" s="1274">
        <f>D27</f>
        <v>19.5</v>
      </c>
      <c r="AD40" s="1267">
        <f>+D29</f>
        <v>2000</v>
      </c>
      <c r="AE40" s="1267">
        <f>+D30</f>
        <v>2300</v>
      </c>
      <c r="AF40" s="1267">
        <f>D31</f>
        <v>300</v>
      </c>
      <c r="AG40" s="1275">
        <f>D32</f>
        <v>0.15</v>
      </c>
      <c r="AH40" s="1276">
        <f>+AE40-AD40</f>
        <v>300</v>
      </c>
    </row>
  </sheetData>
  <mergeCells count="8">
    <mergeCell ref="B5:D5"/>
    <mergeCell ref="Q36:T36"/>
    <mergeCell ref="W36:X36"/>
    <mergeCell ref="A37:D37"/>
    <mergeCell ref="E37:H37"/>
    <mergeCell ref="I37:L37"/>
    <mergeCell ref="M37:P37"/>
    <mergeCell ref="W37:X37"/>
  </mergeCells>
  <phoneticPr fontId="0" type="noConversion"/>
  <printOptions horizontalCentered="1"/>
  <pageMargins left="0" right="0" top="0.5" bottom="0.5" header="0.5" footer="0.5"/>
  <pageSetup orientation="landscape" r:id="rId1"/>
  <headerFooter alignWithMargins="0">
    <oddHeader xml:space="preserve">&amp;C&amp;"Times New Roman,Bold"&amp;11
</oddHeader>
    <oddFooter xml:space="preserve">&amp;L&amp;8Date Prepared:  April 27, 2005  -  Date Revised:  May 18, 2009  -  Date Printed;  &amp;D &amp;T </oddFooter>
  </headerFooter>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tabColor rgb="FF66FFFF"/>
    <pageSetUpPr fitToPage="1"/>
  </sheetPr>
  <dimension ref="A1:AH41"/>
  <sheetViews>
    <sheetView workbookViewId="0">
      <selection activeCell="D23" sqref="D23"/>
    </sheetView>
  </sheetViews>
  <sheetFormatPr defaultRowHeight="13.2"/>
  <cols>
    <col min="1" max="1" width="26.33203125" customWidth="1"/>
    <col min="2" max="2" width="19.109375" customWidth="1"/>
    <col min="3" max="3" width="19.6640625" customWidth="1"/>
    <col min="4" max="5" width="18.77734375" customWidth="1"/>
    <col min="6" max="6" width="19" customWidth="1"/>
    <col min="7" max="7" width="24" customWidth="1"/>
    <col min="8" max="8" width="10.77734375" customWidth="1"/>
    <col min="23" max="23" width="13.33203125" customWidth="1"/>
    <col min="24" max="24" width="15.33203125" customWidth="1"/>
    <col min="33" max="33" width="15.33203125" customWidth="1"/>
  </cols>
  <sheetData>
    <row r="1" spans="1:10" ht="15.6">
      <c r="A1" s="804" t="s">
        <v>406</v>
      </c>
      <c r="B1" s="530"/>
      <c r="C1" s="530"/>
      <c r="D1" s="530"/>
      <c r="E1" s="530"/>
      <c r="F1" s="530"/>
      <c r="G1" s="530"/>
    </row>
    <row r="2" spans="1:10" ht="15.6">
      <c r="A2" s="804" t="s">
        <v>1230</v>
      </c>
      <c r="B2" s="530"/>
      <c r="C2" s="530"/>
      <c r="D2" s="530"/>
      <c r="E2" s="530"/>
      <c r="F2" s="530"/>
      <c r="G2" s="530"/>
    </row>
    <row r="3" spans="1:10" ht="15.6">
      <c r="A3" s="806" t="s">
        <v>462</v>
      </c>
      <c r="B3" s="530"/>
      <c r="C3" s="530"/>
      <c r="D3" s="530"/>
      <c r="E3" s="530"/>
      <c r="F3" s="530"/>
      <c r="G3" s="530"/>
    </row>
    <row r="4" spans="1:10">
      <c r="A4" s="1"/>
      <c r="B4" s="1"/>
      <c r="C4" s="1"/>
      <c r="D4" s="1"/>
      <c r="E4" s="1"/>
      <c r="F4" s="1"/>
      <c r="G4" s="1"/>
    </row>
    <row r="5" spans="1:10">
      <c r="A5" s="66" t="s">
        <v>107</v>
      </c>
      <c r="B5" s="2335">
        <f>'Schedule I  '!B5</f>
        <v>0</v>
      </c>
      <c r="C5" s="2321"/>
      <c r="D5" s="2322"/>
      <c r="E5" s="14"/>
      <c r="F5" s="1"/>
      <c r="G5" s="1"/>
    </row>
    <row r="7" spans="1:10" ht="15.6">
      <c r="A7" s="2126"/>
      <c r="B7" s="813" t="s">
        <v>109</v>
      </c>
      <c r="C7" s="90"/>
      <c r="D7" s="90"/>
      <c r="E7" s="92"/>
      <c r="F7" s="87" t="s">
        <v>110</v>
      </c>
      <c r="G7" s="88"/>
    </row>
    <row r="8" spans="1:10" ht="39" customHeight="1">
      <c r="A8" s="1924" t="s">
        <v>1071</v>
      </c>
      <c r="B8" s="9" t="s">
        <v>1309</v>
      </c>
      <c r="C8" s="9" t="s">
        <v>1310</v>
      </c>
      <c r="D8" s="9" t="s">
        <v>1299</v>
      </c>
      <c r="E8" s="26" t="s">
        <v>1300</v>
      </c>
      <c r="F8" s="9" t="s">
        <v>1311</v>
      </c>
      <c r="G8" s="9" t="s">
        <v>1301</v>
      </c>
    </row>
    <row r="9" spans="1:10" ht="15" customHeight="1">
      <c r="A9" s="1375" t="s">
        <v>112</v>
      </c>
      <c r="B9" s="1376"/>
      <c r="C9" s="1377"/>
      <c r="D9" s="1377"/>
      <c r="E9" s="1378"/>
      <c r="F9" s="1379"/>
      <c r="G9" s="1380"/>
    </row>
    <row r="10" spans="1:10" ht="24.75" customHeight="1">
      <c r="A10" s="1211" t="s">
        <v>461</v>
      </c>
      <c r="B10" s="1212"/>
      <c r="C10" s="1214"/>
      <c r="D10" s="1214"/>
      <c r="E10" s="1215"/>
      <c r="F10" s="1216"/>
      <c r="G10" s="1217"/>
    </row>
    <row r="11" spans="1:10" ht="12.75" customHeight="1">
      <c r="A11" s="44"/>
      <c r="B11" s="1213"/>
      <c r="C11" s="1218"/>
      <c r="D11" s="1218"/>
      <c r="E11" s="1219"/>
      <c r="F11" s="1216"/>
      <c r="G11" s="1217"/>
      <c r="I11" s="1673"/>
    </row>
    <row r="12" spans="1:10" ht="12.75" customHeight="1">
      <c r="A12" s="44"/>
      <c r="B12" s="1213"/>
      <c r="C12" s="1218"/>
      <c r="D12" s="1218"/>
      <c r="E12" s="1219"/>
      <c r="F12" s="1216"/>
      <c r="G12" s="1217"/>
      <c r="I12" s="1673"/>
    </row>
    <row r="13" spans="1:10" ht="12.75" customHeight="1">
      <c r="A13" s="44"/>
      <c r="B13" s="1213"/>
      <c r="C13" s="1218"/>
      <c r="D13" s="1218"/>
      <c r="E13" s="1219"/>
      <c r="F13" s="1216"/>
      <c r="G13" s="1217"/>
      <c r="I13" s="1673"/>
    </row>
    <row r="14" spans="1:10" ht="12.75" customHeight="1">
      <c r="A14" s="44"/>
      <c r="B14" s="1213"/>
      <c r="C14" s="1218"/>
      <c r="D14" s="1218"/>
      <c r="E14" s="1219"/>
      <c r="F14" s="1216"/>
      <c r="G14" s="1217"/>
    </row>
    <row r="15" spans="1:10" ht="12.75" customHeight="1">
      <c r="A15" s="2129" t="s">
        <v>566</v>
      </c>
      <c r="B15" s="1225">
        <f>SUM(B10:B14)</f>
        <v>0</v>
      </c>
      <c r="C15" s="1225">
        <f>SUM(C10:C14)</f>
        <v>0</v>
      </c>
      <c r="D15" s="1225">
        <f>SUM(D10:D14)</f>
        <v>0</v>
      </c>
      <c r="E15" s="1227">
        <f>SUM(E10:E14)</f>
        <v>0</v>
      </c>
      <c r="F15" s="1225">
        <f>SUM(F11:F14)</f>
        <v>0</v>
      </c>
      <c r="G15" s="1225">
        <f>SUM(G11:G14)</f>
        <v>0</v>
      </c>
      <c r="H15" t="s">
        <v>652</v>
      </c>
      <c r="J15" s="1915"/>
    </row>
    <row r="16" spans="1:10" ht="15" customHeight="1">
      <c r="A16" s="4" t="s">
        <v>113</v>
      </c>
      <c r="B16" s="1213"/>
      <c r="C16" s="1218"/>
      <c r="D16" s="1218"/>
      <c r="E16" s="1219"/>
      <c r="F16" s="1216"/>
      <c r="G16" s="1216"/>
    </row>
    <row r="17" spans="1:8" ht="15" customHeight="1">
      <c r="A17" s="5" t="s">
        <v>114</v>
      </c>
      <c r="B17" s="764"/>
      <c r="C17" s="1220"/>
      <c r="D17" s="1220"/>
      <c r="E17" s="1221"/>
      <c r="F17" s="1222"/>
      <c r="G17" s="1222"/>
    </row>
    <row r="18" spans="1:8" ht="15" customHeight="1">
      <c r="A18" s="1224" t="s">
        <v>244</v>
      </c>
      <c r="B18" s="1225">
        <f t="shared" ref="B18:G18" si="0">+B9+B15+B16+B17</f>
        <v>0</v>
      </c>
      <c r="C18" s="1225">
        <f t="shared" si="0"/>
        <v>0</v>
      </c>
      <c r="D18" s="1225">
        <f t="shared" si="0"/>
        <v>0</v>
      </c>
      <c r="E18" s="1225">
        <f t="shared" si="0"/>
        <v>0</v>
      </c>
      <c r="F18" s="2127">
        <f t="shared" si="0"/>
        <v>0</v>
      </c>
      <c r="G18" s="2128">
        <f t="shared" si="0"/>
        <v>0</v>
      </c>
      <c r="H18" t="s">
        <v>652</v>
      </c>
    </row>
    <row r="19" spans="1:8" ht="16.2">
      <c r="A19" s="529" t="s">
        <v>115</v>
      </c>
      <c r="B19" s="530"/>
      <c r="C19" s="530"/>
      <c r="D19" s="530"/>
      <c r="E19" s="530"/>
      <c r="F19" s="530"/>
      <c r="G19" s="530"/>
    </row>
    <row r="20" spans="1:8" ht="16.2">
      <c r="A20" s="529" t="s">
        <v>1067</v>
      </c>
      <c r="B20" s="530"/>
      <c r="C20" s="530"/>
      <c r="D20" s="530"/>
      <c r="E20" s="530"/>
      <c r="F20" s="530"/>
      <c r="G20" s="530"/>
    </row>
    <row r="21" spans="1:8" ht="15.6">
      <c r="A21" s="529"/>
      <c r="B21" s="530"/>
      <c r="C21" s="530"/>
      <c r="D21" s="530"/>
      <c r="E21" s="530"/>
      <c r="F21" s="530"/>
      <c r="G21" s="530"/>
    </row>
    <row r="22" spans="1:8">
      <c r="A22" s="123" t="s">
        <v>1066</v>
      </c>
      <c r="C22" s="107"/>
      <c r="D22" s="45"/>
    </row>
    <row r="23" spans="1:8">
      <c r="A23" t="s">
        <v>367</v>
      </c>
      <c r="C23" s="108"/>
      <c r="D23" s="1749">
        <f>+D18-B18</f>
        <v>0</v>
      </c>
      <c r="E23" s="1930" t="s">
        <v>1185</v>
      </c>
    </row>
    <row r="24" spans="1:8">
      <c r="A24" t="s">
        <v>368</v>
      </c>
      <c r="C24" s="108"/>
      <c r="D24" s="1749">
        <f>+E18-C18</f>
        <v>0</v>
      </c>
      <c r="E24" s="1930" t="s">
        <v>1185</v>
      </c>
    </row>
    <row r="25" spans="1:8">
      <c r="A25" s="42" t="s">
        <v>369</v>
      </c>
      <c r="B25" s="42"/>
      <c r="C25" s="109"/>
      <c r="D25" s="1749">
        <f>+G18-F18</f>
        <v>0</v>
      </c>
      <c r="E25" s="1930" t="s">
        <v>1185</v>
      </c>
    </row>
    <row r="26" spans="1:8" ht="13.8">
      <c r="A26" s="46" t="s">
        <v>460</v>
      </c>
      <c r="B26" s="47"/>
      <c r="C26" s="47"/>
      <c r="D26" s="1748"/>
      <c r="E26" s="47"/>
      <c r="F26" s="113"/>
    </row>
    <row r="27" spans="1:8">
      <c r="A27" s="42" t="s">
        <v>364</v>
      </c>
      <c r="B27" s="42"/>
      <c r="C27" s="42"/>
      <c r="D27" s="1749">
        <v>0</v>
      </c>
      <c r="E27" s="2204" t="s">
        <v>1219</v>
      </c>
      <c r="F27" s="111" t="s">
        <v>363</v>
      </c>
    </row>
    <row r="28" spans="1:8">
      <c r="A28" s="181" t="s">
        <v>723</v>
      </c>
      <c r="B28" s="110"/>
      <c r="C28" s="115"/>
      <c r="D28" s="1749">
        <v>0</v>
      </c>
      <c r="E28" s="2204" t="s">
        <v>1288</v>
      </c>
      <c r="F28" s="112" t="s">
        <v>784</v>
      </c>
    </row>
    <row r="29" spans="1:8">
      <c r="A29" s="46" t="s">
        <v>358</v>
      </c>
      <c r="D29" s="1750"/>
    </row>
    <row r="30" spans="1:8">
      <c r="A30" s="110" t="s">
        <v>785</v>
      </c>
      <c r="D30" s="1749">
        <v>0</v>
      </c>
      <c r="E30" s="2204" t="s">
        <v>1219</v>
      </c>
    </row>
    <row r="31" spans="1:8">
      <c r="A31" s="110" t="s">
        <v>786</v>
      </c>
      <c r="D31" s="1749">
        <v>0</v>
      </c>
      <c r="E31" s="2204" t="s">
        <v>1288</v>
      </c>
    </row>
    <row r="32" spans="1:8">
      <c r="A32" s="59" t="s">
        <v>787</v>
      </c>
      <c r="D32" s="1751">
        <f>+D31-D30</f>
        <v>0</v>
      </c>
      <c r="E32" s="1930" t="s">
        <v>1185</v>
      </c>
    </row>
    <row r="33" spans="1:34">
      <c r="A33" s="59" t="s">
        <v>788</v>
      </c>
      <c r="D33" s="1752" t="e">
        <f>+D32/D30</f>
        <v>#DIV/0!</v>
      </c>
      <c r="E33" s="1930" t="s">
        <v>1185</v>
      </c>
    </row>
    <row r="34" spans="1:34">
      <c r="D34" s="63"/>
    </row>
    <row r="35" spans="1:34">
      <c r="D35" s="63"/>
    </row>
    <row r="36" spans="1:34">
      <c r="A36" s="1782" t="s">
        <v>1212</v>
      </c>
      <c r="D36" s="63"/>
    </row>
    <row r="37" spans="1:34">
      <c r="A37" s="2220" t="s">
        <v>1215</v>
      </c>
      <c r="B37" s="1228"/>
      <c r="C37" s="1228"/>
      <c r="D37" s="1228"/>
      <c r="E37" s="1228"/>
      <c r="F37" s="1228"/>
      <c r="G37" s="1228"/>
      <c r="H37" s="1228"/>
      <c r="I37" s="1228"/>
      <c r="J37" s="1228"/>
      <c r="K37" s="1228"/>
      <c r="L37" s="1228"/>
      <c r="M37" s="1228"/>
      <c r="N37" s="1228"/>
      <c r="O37" s="1228"/>
      <c r="P37" s="1229"/>
      <c r="Q37" s="2323" t="s">
        <v>567</v>
      </c>
      <c r="R37" s="2324"/>
      <c r="S37" s="2324"/>
      <c r="T37" s="2325"/>
      <c r="U37" s="1230" t="s">
        <v>637</v>
      </c>
      <c r="V37" s="1878" t="s">
        <v>637</v>
      </c>
      <c r="W37" s="2326"/>
      <c r="X37" s="2326"/>
      <c r="Y37" s="1878" t="s">
        <v>637</v>
      </c>
      <c r="Z37" s="1878" t="s">
        <v>637</v>
      </c>
      <c r="AA37" s="1878" t="s">
        <v>637</v>
      </c>
      <c r="AB37" s="1234"/>
      <c r="AC37" s="1234"/>
      <c r="AD37" s="1233"/>
      <c r="AE37" s="1233"/>
      <c r="AF37" s="1233"/>
      <c r="AG37" s="1233"/>
      <c r="AH37" s="1878" t="s">
        <v>637</v>
      </c>
    </row>
    <row r="38" spans="1:34">
      <c r="A38" s="2327" t="s">
        <v>112</v>
      </c>
      <c r="B38" s="2328"/>
      <c r="C38" s="2328"/>
      <c r="D38" s="2329"/>
      <c r="E38" s="2327" t="s">
        <v>568</v>
      </c>
      <c r="F38" s="2328"/>
      <c r="G38" s="2328"/>
      <c r="H38" s="2329"/>
      <c r="I38" s="2327" t="s">
        <v>113</v>
      </c>
      <c r="J38" s="2328"/>
      <c r="K38" s="2328"/>
      <c r="L38" s="2330"/>
      <c r="M38" s="2331" t="s">
        <v>114</v>
      </c>
      <c r="N38" s="2332"/>
      <c r="O38" s="2332"/>
      <c r="P38" s="2332"/>
      <c r="Q38" s="1265" t="s">
        <v>569</v>
      </c>
      <c r="R38" s="1236" t="s">
        <v>570</v>
      </c>
      <c r="S38" s="1236" t="s">
        <v>569</v>
      </c>
      <c r="T38" s="1237" t="s">
        <v>570</v>
      </c>
      <c r="U38" s="1238"/>
      <c r="V38" s="1229" t="s">
        <v>571</v>
      </c>
      <c r="W38" s="2333" t="s">
        <v>572</v>
      </c>
      <c r="X38" s="2334"/>
      <c r="Y38" s="1239" t="s">
        <v>573</v>
      </c>
      <c r="Z38" s="1240"/>
      <c r="AA38" s="1241"/>
      <c r="AB38" s="1242" t="s">
        <v>574</v>
      </c>
      <c r="AC38" s="1243"/>
      <c r="AD38" s="1244" t="s">
        <v>575</v>
      </c>
      <c r="AE38" s="1245"/>
      <c r="AF38" s="1245"/>
      <c r="AG38" s="1246"/>
      <c r="AH38" s="1247"/>
    </row>
    <row r="39" spans="1:34" s="1235" customFormat="1" ht="45" customHeight="1" thickBot="1">
      <c r="A39" s="1248" t="str">
        <f>B8</f>
        <v>Fall Semester 2022 (FY2023) FTE</v>
      </c>
      <c r="B39" s="1249" t="str">
        <f>C8</f>
        <v>Fall Semester 2022 (FY2023) Headcount</v>
      </c>
      <c r="C39" s="1249" t="str">
        <f>D8</f>
        <v>Fall Semester 2023 (FY2024) Projected FTE</v>
      </c>
      <c r="D39" s="1263" t="str">
        <f>E8</f>
        <v>Fall Semester 2023  (FY2024) Projected Headcount</v>
      </c>
      <c r="E39" s="1248" t="str">
        <f>B8</f>
        <v>Fall Semester 2022 (FY2023) FTE</v>
      </c>
      <c r="F39" s="1249" t="str">
        <f>C8</f>
        <v>Fall Semester 2022 (FY2023) Headcount</v>
      </c>
      <c r="G39" s="1249" t="str">
        <f>D8</f>
        <v>Fall Semester 2023 (FY2024) Projected FTE</v>
      </c>
      <c r="H39" s="1250" t="str">
        <f>E8</f>
        <v>Fall Semester 2023  (FY2024) Projected Headcount</v>
      </c>
      <c r="I39" s="1249" t="str">
        <f>B8</f>
        <v>Fall Semester 2022 (FY2023) FTE</v>
      </c>
      <c r="J39" s="1250" t="str">
        <f>C8</f>
        <v>Fall Semester 2022 (FY2023) Headcount</v>
      </c>
      <c r="K39" s="1249" t="str">
        <f>D8</f>
        <v>Fall Semester 2023 (FY2024) Projected FTE</v>
      </c>
      <c r="L39" s="1250" t="str">
        <f>E8</f>
        <v>Fall Semester 2023  (FY2024) Projected Headcount</v>
      </c>
      <c r="M39" s="1248" t="str">
        <f>B8</f>
        <v>Fall Semester 2022 (FY2023) FTE</v>
      </c>
      <c r="N39" s="1249" t="str">
        <f>C8</f>
        <v>Fall Semester 2022 (FY2023) Headcount</v>
      </c>
      <c r="O39" s="1249" t="str">
        <f>D8</f>
        <v>Fall Semester 2023 (FY2024) Projected FTE</v>
      </c>
      <c r="P39" s="1250" t="str">
        <f>E8</f>
        <v>Fall Semester 2023  (FY2024) Projected Headcount</v>
      </c>
      <c r="Q39" s="1256" t="str">
        <f>B8</f>
        <v>Fall Semester 2022 (FY2023) FTE</v>
      </c>
      <c r="R39" s="1675" t="str">
        <f>C8</f>
        <v>Fall Semester 2022 (FY2023) Headcount</v>
      </c>
      <c r="S39" s="1256" t="str">
        <f>D8</f>
        <v>Fall Semester 2023 (FY2024) Projected FTE</v>
      </c>
      <c r="T39" s="1675" t="str">
        <f>E8</f>
        <v>Fall Semester 2023  (FY2024) Projected Headcount</v>
      </c>
      <c r="U39" s="1252" t="s">
        <v>183</v>
      </c>
      <c r="V39" s="1253" t="s">
        <v>184</v>
      </c>
      <c r="W39" s="1255" t="str">
        <f>F8</f>
        <v>Number of Course Sections Offered, Fall 2022 (FY2023)</v>
      </c>
      <c r="X39" s="1885" t="str">
        <f>G8</f>
        <v>Projected Number of Course Sections Offered, Fall 2023 (FY2024)</v>
      </c>
      <c r="Y39" s="1255" t="s">
        <v>185</v>
      </c>
      <c r="Z39" s="1256" t="s">
        <v>186</v>
      </c>
      <c r="AA39" s="1257" t="s">
        <v>187</v>
      </c>
      <c r="AB39" s="1254" t="str">
        <f>E27</f>
        <v>&lt;--- FY2023</v>
      </c>
      <c r="AC39" s="1251" t="str">
        <f>E28</f>
        <v>&lt;--- FY2024</v>
      </c>
      <c r="AD39" s="1258" t="s">
        <v>1302</v>
      </c>
      <c r="AE39" s="1259" t="s">
        <v>1289</v>
      </c>
      <c r="AF39" s="1259" t="s">
        <v>1303</v>
      </c>
      <c r="AG39" s="1260" t="s">
        <v>1304</v>
      </c>
      <c r="AH39" s="1261" t="s">
        <v>188</v>
      </c>
    </row>
    <row r="40" spans="1:34">
      <c r="A40">
        <f>B5</f>
        <v>0</v>
      </c>
      <c r="D40" s="63"/>
    </row>
    <row r="41" spans="1:34">
      <c r="A41" s="1264">
        <f>B9</f>
        <v>0</v>
      </c>
      <c r="B41" s="1264">
        <f>C9</f>
        <v>0</v>
      </c>
      <c r="C41" s="1264">
        <f>D9</f>
        <v>0</v>
      </c>
      <c r="D41" s="1271">
        <f>E9</f>
        <v>0</v>
      </c>
      <c r="E41" s="1264">
        <f>B15</f>
        <v>0</v>
      </c>
      <c r="F41" s="1264">
        <f>C15</f>
        <v>0</v>
      </c>
      <c r="G41" s="1264">
        <f>D15</f>
        <v>0</v>
      </c>
      <c r="H41" s="1272">
        <f>E15</f>
        <v>0</v>
      </c>
      <c r="I41" s="1264">
        <f>B16</f>
        <v>0</v>
      </c>
      <c r="J41" s="1264">
        <f>C16</f>
        <v>0</v>
      </c>
      <c r="K41" s="1264">
        <f>D16</f>
        <v>0</v>
      </c>
      <c r="L41" s="1272">
        <f>E16</f>
        <v>0</v>
      </c>
      <c r="M41" s="1264">
        <f>B17</f>
        <v>0</v>
      </c>
      <c r="N41" s="1264">
        <f>C17</f>
        <v>0</v>
      </c>
      <c r="O41" s="1264">
        <f>D17</f>
        <v>0</v>
      </c>
      <c r="P41" s="1272">
        <f>E17</f>
        <v>0</v>
      </c>
      <c r="Q41" s="1264">
        <f>B18</f>
        <v>0</v>
      </c>
      <c r="R41" s="1264">
        <f>C18</f>
        <v>0</v>
      </c>
      <c r="S41" s="1264">
        <f>D18</f>
        <v>0</v>
      </c>
      <c r="T41" s="1272">
        <f>E18</f>
        <v>0</v>
      </c>
      <c r="U41" s="1273" t="e">
        <f>+(T41-R41)/R41</f>
        <v>#DIV/0!</v>
      </c>
      <c r="V41" s="1273" t="e">
        <f>+(S41-Q41)/Q41</f>
        <v>#DIV/0!</v>
      </c>
      <c r="W41" s="1264">
        <f>F18</f>
        <v>0</v>
      </c>
      <c r="X41" s="1272">
        <f>G18</f>
        <v>0</v>
      </c>
      <c r="Y41" s="1264">
        <f>+S41-Q41</f>
        <v>0</v>
      </c>
      <c r="Z41" s="1264">
        <f>+T41-R41</f>
        <v>0</v>
      </c>
      <c r="AA41" s="1272">
        <f>+X41-W41</f>
        <v>0</v>
      </c>
      <c r="AB41" s="1266">
        <f>D27</f>
        <v>0</v>
      </c>
      <c r="AC41" s="1274">
        <f>D28</f>
        <v>0</v>
      </c>
      <c r="AD41" s="1267">
        <f>+D30</f>
        <v>0</v>
      </c>
      <c r="AE41" s="1267">
        <f>+D31</f>
        <v>0</v>
      </c>
      <c r="AF41" s="1267">
        <f>D32</f>
        <v>0</v>
      </c>
      <c r="AG41" s="1275" t="e">
        <f>D33</f>
        <v>#DIV/0!</v>
      </c>
      <c r="AH41" s="1276">
        <f>+AE41-AD41</f>
        <v>0</v>
      </c>
    </row>
  </sheetData>
  <mergeCells count="8">
    <mergeCell ref="B5:D5"/>
    <mergeCell ref="Q37:T37"/>
    <mergeCell ref="W37:X37"/>
    <mergeCell ref="A38:D38"/>
    <mergeCell ref="E38:H38"/>
    <mergeCell ref="I38:L38"/>
    <mergeCell ref="M38:P38"/>
    <mergeCell ref="W38:X38"/>
  </mergeCells>
  <phoneticPr fontId="0" type="noConversion"/>
  <printOptions horizontalCentered="1"/>
  <pageMargins left="0" right="0" top="0.5" bottom="0.5" header="0.5" footer="0.5"/>
  <pageSetup orientation="landscape" r:id="rId1"/>
  <headerFooter alignWithMargins="0">
    <oddHeader xml:space="preserve">&amp;C&amp;"Times New Roman,Bold"&amp;11
</oddHeader>
    <oddFooter xml:space="preserve">&amp;L&amp;8Date Prepared:  April 27, 2005  -  Date Revised:  May 18, 2009  -  Date Printed;  &amp;D &amp;T </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F0"/>
  </sheetPr>
  <dimension ref="A1:D109"/>
  <sheetViews>
    <sheetView topLeftCell="A46" zoomScaleNormal="100" workbookViewId="0">
      <selection activeCell="B49" sqref="B49:B50"/>
    </sheetView>
  </sheetViews>
  <sheetFormatPr defaultRowHeight="13.2"/>
  <cols>
    <col min="1" max="1" width="130.33203125" customWidth="1"/>
    <col min="2" max="2" width="16.109375" customWidth="1"/>
    <col min="3" max="3" width="4.6640625" customWidth="1"/>
    <col min="4" max="4" width="109" customWidth="1"/>
  </cols>
  <sheetData>
    <row r="1" spans="1:4" ht="13.8">
      <c r="A1" s="1169" t="s">
        <v>406</v>
      </c>
    </row>
    <row r="2" spans="1:4" ht="13.8">
      <c r="A2" s="1169" t="s">
        <v>181</v>
      </c>
    </row>
    <row r="3" spans="1:4" ht="6.75" customHeight="1">
      <c r="A3" s="42"/>
    </row>
    <row r="4" spans="1:4" ht="107.25" customHeight="1">
      <c r="A4" s="1170" t="s">
        <v>182</v>
      </c>
    </row>
    <row r="5" spans="1:4" ht="6" customHeight="1">
      <c r="A5" s="568"/>
    </row>
    <row r="6" spans="1:4" ht="15.75" customHeight="1">
      <c r="A6" s="568" t="s">
        <v>714</v>
      </c>
    </row>
    <row r="7" spans="1:4" ht="15" customHeight="1">
      <c r="A7" s="568" t="s">
        <v>920</v>
      </c>
    </row>
    <row r="8" spans="1:4" ht="165.75" customHeight="1">
      <c r="A8" s="1171" t="s">
        <v>869</v>
      </c>
      <c r="B8" s="42"/>
    </row>
    <row r="9" spans="1:4" ht="16.5" customHeight="1">
      <c r="A9" s="1172" t="s">
        <v>347</v>
      </c>
    </row>
    <row r="10" spans="1:4" ht="47.25" customHeight="1">
      <c r="A10" s="1150" t="s">
        <v>919</v>
      </c>
    </row>
    <row r="11" spans="1:4" ht="15" customHeight="1">
      <c r="A11" s="1150" t="s">
        <v>168</v>
      </c>
    </row>
    <row r="12" spans="1:4" ht="31.5" customHeight="1">
      <c r="A12" s="1150" t="s">
        <v>56</v>
      </c>
      <c r="B12" s="1673" t="s">
        <v>1005</v>
      </c>
    </row>
    <row r="13" spans="1:4" ht="46.5" customHeight="1">
      <c r="A13" s="1150" t="s">
        <v>520</v>
      </c>
      <c r="B13" s="1785" t="s">
        <v>1006</v>
      </c>
    </row>
    <row r="14" spans="1:4" ht="81" customHeight="1">
      <c r="A14" s="1150" t="s">
        <v>176</v>
      </c>
      <c r="B14" s="1521" t="s">
        <v>175</v>
      </c>
      <c r="D14" s="1622"/>
    </row>
    <row r="15" spans="1:4" ht="113.25" customHeight="1">
      <c r="A15" s="1150" t="s">
        <v>177</v>
      </c>
      <c r="D15" s="1622"/>
    </row>
    <row r="16" spans="1:4" ht="15" customHeight="1">
      <c r="A16" s="1173" t="s">
        <v>249</v>
      </c>
    </row>
    <row r="17" spans="1:4" ht="15" customHeight="1">
      <c r="A17" s="1173" t="s">
        <v>163</v>
      </c>
    </row>
    <row r="18" spans="1:4" ht="32.25" customHeight="1">
      <c r="A18" s="1150" t="s">
        <v>164</v>
      </c>
    </row>
    <row r="19" spans="1:4" ht="49.5" customHeight="1">
      <c r="A19" s="1150" t="s">
        <v>967</v>
      </c>
    </row>
    <row r="20" spans="1:4" ht="15" customHeight="1">
      <c r="A20" s="1150" t="s">
        <v>165</v>
      </c>
    </row>
    <row r="21" spans="1:4" ht="6" customHeight="1">
      <c r="A21" s="1152"/>
    </row>
    <row r="22" spans="1:4" ht="15" customHeight="1">
      <c r="A22" s="568" t="s">
        <v>581</v>
      </c>
    </row>
    <row r="23" spans="1:4" ht="63.75" customHeight="1">
      <c r="A23" s="1150" t="s">
        <v>918</v>
      </c>
    </row>
    <row r="24" spans="1:4" ht="15" customHeight="1">
      <c r="A24" s="1151" t="s">
        <v>582</v>
      </c>
    </row>
    <row r="25" spans="1:4" ht="62.25" customHeight="1">
      <c r="A25" s="1150" t="s">
        <v>711</v>
      </c>
      <c r="D25" s="1621"/>
    </row>
    <row r="26" spans="1:4" ht="15" customHeight="1">
      <c r="A26" s="1151" t="s">
        <v>583</v>
      </c>
    </row>
    <row r="27" spans="1:4" ht="79.5" customHeight="1">
      <c r="A27" s="1150" t="s">
        <v>178</v>
      </c>
    </row>
    <row r="28" spans="1:4" ht="15" customHeight="1">
      <c r="A28" s="1151" t="s">
        <v>584</v>
      </c>
    </row>
    <row r="29" spans="1:4" ht="31.5" customHeight="1">
      <c r="A29" s="1150" t="s">
        <v>856</v>
      </c>
    </row>
    <row r="30" spans="1:4" ht="15.6">
      <c r="A30" s="139" t="s">
        <v>255</v>
      </c>
    </row>
    <row r="31" spans="1:4" ht="15.6">
      <c r="A31" s="604" t="s">
        <v>475</v>
      </c>
    </row>
    <row r="32" spans="1:4" ht="5.25" customHeight="1">
      <c r="A32" s="603"/>
    </row>
    <row r="33" spans="1:2" ht="15.6">
      <c r="A33" s="139" t="s">
        <v>857</v>
      </c>
    </row>
    <row r="34" spans="1:2" ht="94.5" customHeight="1">
      <c r="A34" s="136" t="s">
        <v>870</v>
      </c>
      <c r="B34" s="1498" t="s">
        <v>664</v>
      </c>
    </row>
    <row r="35" spans="1:2" ht="33" customHeight="1">
      <c r="A35" s="1174" t="s">
        <v>301</v>
      </c>
    </row>
    <row r="36" spans="1:2" ht="9" customHeight="1">
      <c r="A36" s="136"/>
    </row>
    <row r="37" spans="1:2" ht="15" customHeight="1">
      <c r="A37" s="140" t="s">
        <v>166</v>
      </c>
    </row>
    <row r="38" spans="1:2" ht="123.75" customHeight="1">
      <c r="A38" s="1175" t="s">
        <v>851</v>
      </c>
    </row>
    <row r="39" spans="1:2" ht="15.75" customHeight="1">
      <c r="A39" s="1176" t="s">
        <v>871</v>
      </c>
    </row>
    <row r="40" spans="1:2" ht="25.5" customHeight="1">
      <c r="A40" s="1176" t="s">
        <v>872</v>
      </c>
    </row>
    <row r="41" spans="1:2" ht="30.75" customHeight="1">
      <c r="A41" s="1176" t="s">
        <v>873</v>
      </c>
    </row>
    <row r="42" spans="1:2" ht="30.75" customHeight="1">
      <c r="A42" s="1176" t="s">
        <v>874</v>
      </c>
    </row>
    <row r="43" spans="1:2" ht="30.75" customHeight="1">
      <c r="A43" s="1176" t="s">
        <v>875</v>
      </c>
    </row>
    <row r="44" spans="1:2" ht="46.5" customHeight="1">
      <c r="A44" s="1176" t="s">
        <v>876</v>
      </c>
    </row>
    <row r="45" spans="1:2" ht="32.25" customHeight="1">
      <c r="A45" s="1150" t="s">
        <v>474</v>
      </c>
    </row>
    <row r="46" spans="1:2" ht="30.75" customHeight="1">
      <c r="A46" s="1150" t="s">
        <v>877</v>
      </c>
    </row>
    <row r="47" spans="1:2" ht="30.75" customHeight="1">
      <c r="A47" s="1177" t="s">
        <v>858</v>
      </c>
    </row>
    <row r="48" spans="1:2" ht="9" customHeight="1">
      <c r="A48" s="136"/>
    </row>
    <row r="49" spans="1:4" ht="16.5" customHeight="1">
      <c r="A49" s="140" t="s">
        <v>450</v>
      </c>
      <c r="B49" s="1673" t="s">
        <v>1005</v>
      </c>
    </row>
    <row r="50" spans="1:4" ht="41.25" customHeight="1">
      <c r="A50" s="1175" t="s">
        <v>451</v>
      </c>
      <c r="B50" s="1785" t="s">
        <v>1006</v>
      </c>
      <c r="C50" s="86"/>
      <c r="D50" s="86"/>
    </row>
    <row r="51" spans="1:4" ht="48" customHeight="1">
      <c r="A51" s="1150" t="s">
        <v>162</v>
      </c>
    </row>
    <row r="52" spans="1:4" ht="17.25" customHeight="1">
      <c r="A52" s="1150" t="s">
        <v>779</v>
      </c>
    </row>
    <row r="53" spans="1:4" ht="17.25" customHeight="1">
      <c r="A53" s="1178" t="s">
        <v>780</v>
      </c>
    </row>
    <row r="54" spans="1:4" ht="17.25" customHeight="1">
      <c r="A54" s="1178" t="s">
        <v>781</v>
      </c>
    </row>
    <row r="55" spans="1:4" ht="16.5" customHeight="1">
      <c r="A55" s="1177" t="s">
        <v>386</v>
      </c>
      <c r="D55" s="63"/>
    </row>
    <row r="56" spans="1:4" ht="16.5" customHeight="1">
      <c r="A56" s="140" t="s">
        <v>452</v>
      </c>
      <c r="B56" s="1673" t="s">
        <v>1005</v>
      </c>
      <c r="D56" s="63"/>
    </row>
    <row r="57" spans="1:4" ht="80.25" customHeight="1">
      <c r="A57" s="136" t="s">
        <v>783</v>
      </c>
      <c r="B57" s="1785" t="s">
        <v>1006</v>
      </c>
      <c r="D57" s="63"/>
    </row>
    <row r="58" spans="1:4" ht="9" customHeight="1">
      <c r="A58" s="1179"/>
      <c r="D58" s="63"/>
    </row>
    <row r="59" spans="1:4" ht="16.5" customHeight="1">
      <c r="A59" s="140" t="s">
        <v>462</v>
      </c>
      <c r="D59" s="63"/>
    </row>
    <row r="60" spans="1:4" ht="109.5" customHeight="1">
      <c r="A60" s="1171" t="s">
        <v>878</v>
      </c>
    </row>
    <row r="61" spans="1:4" ht="132" customHeight="1">
      <c r="A61" s="1177" t="s">
        <v>879</v>
      </c>
    </row>
    <row r="62" spans="1:4" ht="9.75" customHeight="1">
      <c r="A62" s="136"/>
    </row>
    <row r="63" spans="1:4" ht="15.75" customHeight="1">
      <c r="A63" s="1180" t="s">
        <v>469</v>
      </c>
    </row>
    <row r="64" spans="1:4" ht="41.25" customHeight="1">
      <c r="A64" s="1382" t="s">
        <v>859</v>
      </c>
    </row>
    <row r="65" spans="1:2" ht="81.75" customHeight="1">
      <c r="A65" s="1171" t="s">
        <v>880</v>
      </c>
    </row>
    <row r="66" spans="1:2" ht="68.25" customHeight="1">
      <c r="A66" s="1150" t="s">
        <v>881</v>
      </c>
    </row>
    <row r="67" spans="1:2" ht="48.75" customHeight="1">
      <c r="A67" s="1150" t="s">
        <v>470</v>
      </c>
      <c r="B67" s="748"/>
    </row>
    <row r="68" spans="1:2" ht="32.25" hidden="1" customHeight="1">
      <c r="A68" s="1181" t="s">
        <v>565</v>
      </c>
    </row>
    <row r="69" spans="1:2" ht="79.5" customHeight="1">
      <c r="A69" s="1182" t="s">
        <v>860</v>
      </c>
    </row>
    <row r="70" spans="1:2" ht="63" customHeight="1">
      <c r="A70" s="1177" t="s">
        <v>473</v>
      </c>
    </row>
    <row r="71" spans="1:2" ht="9.75" customHeight="1">
      <c r="A71" s="1183"/>
    </row>
    <row r="72" spans="1:2" ht="15" customHeight="1">
      <c r="A72" s="1180" t="s">
        <v>467</v>
      </c>
    </row>
    <row r="73" spans="1:2" ht="67.5" customHeight="1">
      <c r="A73" s="1171" t="s">
        <v>594</v>
      </c>
    </row>
    <row r="74" spans="1:2" ht="85.5" customHeight="1">
      <c r="A74" s="1150" t="s">
        <v>324</v>
      </c>
    </row>
    <row r="75" spans="1:2" ht="18" customHeight="1">
      <c r="A75" s="1150" t="s">
        <v>123</v>
      </c>
    </row>
    <row r="76" spans="1:2" ht="20.25" customHeight="1">
      <c r="A76" s="1150" t="s">
        <v>124</v>
      </c>
    </row>
    <row r="77" spans="1:2" ht="48" customHeight="1">
      <c r="A77" s="1150" t="s">
        <v>397</v>
      </c>
    </row>
    <row r="78" spans="1:2" ht="38.25" customHeight="1">
      <c r="A78" s="1150" t="s">
        <v>396</v>
      </c>
    </row>
    <row r="79" spans="1:2" ht="68.25" customHeight="1">
      <c r="A79" s="1184" t="s">
        <v>861</v>
      </c>
    </row>
    <row r="80" spans="1:2" ht="9" customHeight="1">
      <c r="A80" s="547"/>
    </row>
    <row r="81" spans="1:1" ht="16.5" customHeight="1">
      <c r="A81" s="140" t="s">
        <v>862</v>
      </c>
    </row>
    <row r="82" spans="1:1" ht="113.25" customHeight="1">
      <c r="A82" s="136" t="s">
        <v>863</v>
      </c>
    </row>
    <row r="83" spans="1:1" ht="12.75" customHeight="1">
      <c r="A83" s="136"/>
    </row>
    <row r="84" spans="1:1" ht="63.75" customHeight="1">
      <c r="A84" s="140" t="s">
        <v>864</v>
      </c>
    </row>
    <row r="85" spans="1:1" ht="12.75" customHeight="1">
      <c r="A85" s="136"/>
    </row>
    <row r="86" spans="1:1" ht="15" customHeight="1">
      <c r="A86" s="139" t="s">
        <v>882</v>
      </c>
    </row>
    <row r="87" spans="1:1" ht="15" customHeight="1">
      <c r="A87" s="1784" t="s">
        <v>1004</v>
      </c>
    </row>
    <row r="88" spans="1:1" ht="84" customHeight="1">
      <c r="A88" s="1185" t="s">
        <v>968</v>
      </c>
    </row>
    <row r="89" spans="1:1" ht="31.5" customHeight="1">
      <c r="A89" s="1186" t="s">
        <v>883</v>
      </c>
    </row>
    <row r="90" spans="1:1" ht="112.5" customHeight="1">
      <c r="A90" s="1186" t="s">
        <v>884</v>
      </c>
    </row>
    <row r="91" spans="1:1" ht="31.2">
      <c r="A91" s="1186" t="s">
        <v>317</v>
      </c>
    </row>
    <row r="92" spans="1:1" ht="31.2">
      <c r="A92" s="1186" t="s">
        <v>885</v>
      </c>
    </row>
    <row r="93" spans="1:1" ht="19.5" customHeight="1">
      <c r="A93" s="1186" t="s">
        <v>886</v>
      </c>
    </row>
    <row r="94" spans="1:1" ht="15.6">
      <c r="A94" s="1186" t="s">
        <v>468</v>
      </c>
    </row>
    <row r="95" spans="1:1" ht="48.75" customHeight="1">
      <c r="A95" s="1187" t="s">
        <v>865</v>
      </c>
    </row>
    <row r="96" spans="1:1" ht="8.25" customHeight="1">
      <c r="A96" s="1188"/>
    </row>
    <row r="97" spans="1:1" ht="15.6">
      <c r="A97" s="1189" t="s">
        <v>887</v>
      </c>
    </row>
    <row r="98" spans="1:1" ht="31.2">
      <c r="A98" s="1495" t="s">
        <v>866</v>
      </c>
    </row>
    <row r="99" spans="1:1" ht="9" customHeight="1">
      <c r="A99" s="1496"/>
    </row>
    <row r="100" spans="1:1" ht="15.6">
      <c r="A100" s="1497" t="s">
        <v>867</v>
      </c>
    </row>
    <row r="101" spans="1:1" ht="34.5" hidden="1" customHeight="1">
      <c r="A101" s="1190" t="s">
        <v>405</v>
      </c>
    </row>
    <row r="102" spans="1:1" ht="6.75" customHeight="1">
      <c r="A102" s="1191"/>
    </row>
    <row r="103" spans="1:1" ht="15.6">
      <c r="A103" s="139" t="s">
        <v>138</v>
      </c>
    </row>
    <row r="104" spans="1:1" ht="84" customHeight="1">
      <c r="A104" s="1192" t="s">
        <v>888</v>
      </c>
    </row>
    <row r="105" spans="1:1" ht="6.75" customHeight="1">
      <c r="A105" s="1188"/>
    </row>
    <row r="106" spans="1:1" ht="15.6">
      <c r="A106" s="139" t="s">
        <v>139</v>
      </c>
    </row>
    <row r="107" spans="1:1" ht="70.5" customHeight="1">
      <c r="A107" s="1193" t="s">
        <v>868</v>
      </c>
    </row>
    <row r="108" spans="1:1">
      <c r="A108" s="1194"/>
    </row>
    <row r="109" spans="1:1">
      <c r="A109" s="42"/>
    </row>
  </sheetData>
  <phoneticPr fontId="0" type="noConversion"/>
  <printOptions horizontalCentered="1"/>
  <pageMargins left="0.25" right="0.25" top="0.5" bottom="0.5" header="0.3" footer="0.3"/>
  <pageSetup fitToWidth="4" fitToHeight="4" orientation="portrait" r:id="rId1"/>
  <headerFooter alignWithMargins="0">
    <oddFooter>&amp;L&amp;8Date Revised:  May 12, 2011  Printed:  &amp;D  &amp;T  &amp;Z&amp;F  &amp;A</oddFooter>
  </headerFooter>
  <rowBreaks count="4" manualBreakCount="4">
    <brk id="15" man="1"/>
    <brk id="36" man="1"/>
    <brk id="55" man="1"/>
    <brk id="105" man="1"/>
  </rowBreaks>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tabColor indexed="43"/>
    <pageSetUpPr fitToPage="1"/>
  </sheetPr>
  <dimension ref="A1:J81"/>
  <sheetViews>
    <sheetView topLeftCell="A10" zoomScale="75" workbookViewId="0">
      <selection activeCell="C18" sqref="C18"/>
    </sheetView>
  </sheetViews>
  <sheetFormatPr defaultColWidth="9.33203125" defaultRowHeight="13.2"/>
  <cols>
    <col min="1" max="1" width="1.6640625" style="184" customWidth="1"/>
    <col min="2" max="2" width="62.33203125" style="184" customWidth="1"/>
    <col min="3" max="3" width="17.77734375" style="184" customWidth="1"/>
    <col min="4" max="4" width="17" style="184" customWidth="1"/>
    <col min="5" max="5" width="13.33203125" style="184" customWidth="1"/>
    <col min="6" max="6" width="41.109375" style="184" customWidth="1"/>
    <col min="7" max="7" width="1.6640625" style="184" customWidth="1"/>
    <col min="8" max="8" width="3.77734375" style="184" customWidth="1"/>
    <col min="9" max="9" width="12.77734375" style="184" customWidth="1"/>
    <col min="10" max="16384" width="9.33203125" style="184"/>
  </cols>
  <sheetData>
    <row r="1" spans="1:10" ht="15.6">
      <c r="B1" s="804" t="s">
        <v>406</v>
      </c>
      <c r="C1" s="277"/>
      <c r="D1" s="277"/>
      <c r="E1" s="277"/>
      <c r="F1" s="277"/>
    </row>
    <row r="2" spans="1:10" ht="15.6">
      <c r="B2" s="804" t="s">
        <v>737</v>
      </c>
      <c r="C2" s="277"/>
      <c r="D2" s="277"/>
      <c r="E2" s="277"/>
      <c r="F2" s="277"/>
    </row>
    <row r="3" spans="1:10" ht="15.6">
      <c r="B3" s="806" t="s">
        <v>434</v>
      </c>
      <c r="C3" s="277"/>
      <c r="D3" s="277"/>
      <c r="E3" s="277"/>
      <c r="F3" s="277"/>
    </row>
    <row r="4" spans="1:10" ht="6" customHeight="1"/>
    <row r="5" spans="1:10" ht="15.75" customHeight="1">
      <c r="A5" s="182"/>
      <c r="B5" s="814" t="s">
        <v>724</v>
      </c>
      <c r="C5" s="2337"/>
      <c r="D5" s="2337"/>
      <c r="E5" s="2337"/>
      <c r="F5" s="2337"/>
      <c r="G5" s="183"/>
    </row>
    <row r="6" spans="1:10" ht="5.25" customHeight="1">
      <c r="A6" s="185"/>
      <c r="B6" s="186"/>
      <c r="C6" s="2336"/>
      <c r="D6" s="2336"/>
      <c r="E6" s="2336"/>
      <c r="F6" s="2336"/>
      <c r="G6" s="187"/>
    </row>
    <row r="7" spans="1:10" ht="53.25" customHeight="1" thickBot="1">
      <c r="A7" s="185"/>
      <c r="B7" s="188" t="s">
        <v>725</v>
      </c>
      <c r="C7" s="534" t="s">
        <v>774</v>
      </c>
      <c r="D7" s="534" t="s">
        <v>775</v>
      </c>
      <c r="E7" s="534" t="s">
        <v>435</v>
      </c>
      <c r="F7" s="189" t="s">
        <v>15</v>
      </c>
      <c r="G7" s="187"/>
    </row>
    <row r="8" spans="1:10" ht="13.5" customHeight="1">
      <c r="A8" s="185"/>
      <c r="B8" s="819" t="s">
        <v>323</v>
      </c>
      <c r="C8" s="818"/>
      <c r="D8" s="273" t="s">
        <v>590</v>
      </c>
      <c r="E8" s="273" t="s">
        <v>590</v>
      </c>
      <c r="F8" s="274"/>
      <c r="G8" s="187"/>
      <c r="I8" s="281" t="s">
        <v>649</v>
      </c>
      <c r="J8" s="278"/>
    </row>
    <row r="9" spans="1:10">
      <c r="A9" s="185"/>
      <c r="B9" s="263"/>
      <c r="C9" s="264"/>
      <c r="D9" s="264"/>
      <c r="E9" s="265"/>
      <c r="F9" s="266"/>
      <c r="G9" s="187"/>
    </row>
    <row r="10" spans="1:10">
      <c r="A10" s="185"/>
      <c r="B10" s="267"/>
      <c r="C10" s="268"/>
      <c r="D10" s="268"/>
      <c r="E10" s="265"/>
      <c r="F10" s="269"/>
      <c r="G10" s="187"/>
    </row>
    <row r="11" spans="1:10" ht="39.6">
      <c r="A11" s="185"/>
      <c r="B11" s="190" t="s">
        <v>726</v>
      </c>
      <c r="C11" s="191"/>
      <c r="D11" s="192"/>
      <c r="E11" s="191"/>
      <c r="F11" s="815" t="s">
        <v>776</v>
      </c>
      <c r="G11" s="187"/>
      <c r="I11" s="279" t="s">
        <v>647</v>
      </c>
      <c r="J11" s="280" t="s">
        <v>648</v>
      </c>
    </row>
    <row r="12" spans="1:10">
      <c r="A12" s="185"/>
      <c r="B12" s="193" t="s">
        <v>727</v>
      </c>
      <c r="C12" s="194"/>
      <c r="D12" s="195"/>
      <c r="E12" s="194">
        <f t="shared" ref="E12:E19" si="0">+D12-C12</f>
        <v>0</v>
      </c>
      <c r="F12" s="196"/>
      <c r="G12" s="187"/>
    </row>
    <row r="13" spans="1:10">
      <c r="A13" s="185"/>
      <c r="B13" s="197" t="s">
        <v>728</v>
      </c>
      <c r="C13" s="532"/>
      <c r="D13" s="531"/>
      <c r="E13" s="533">
        <f t="shared" si="0"/>
        <v>0</v>
      </c>
      <c r="F13" s="199"/>
      <c r="G13" s="187"/>
    </row>
    <row r="14" spans="1:10">
      <c r="A14" s="185"/>
      <c r="B14" s="197" t="s">
        <v>729</v>
      </c>
      <c r="C14" s="198"/>
      <c r="D14" s="198"/>
      <c r="E14" s="194">
        <f t="shared" si="0"/>
        <v>0</v>
      </c>
      <c r="F14" s="199"/>
      <c r="G14" s="187"/>
    </row>
    <row r="15" spans="1:10">
      <c r="A15" s="185"/>
      <c r="B15" s="197" t="s">
        <v>730</v>
      </c>
      <c r="C15" s="198"/>
      <c r="D15" s="198"/>
      <c r="E15" s="194">
        <f t="shared" si="0"/>
        <v>0</v>
      </c>
      <c r="F15" s="199"/>
      <c r="G15" s="187"/>
    </row>
    <row r="16" spans="1:10">
      <c r="A16" s="185"/>
      <c r="B16" s="197" t="s">
        <v>731</v>
      </c>
      <c r="C16" s="198"/>
      <c r="D16" s="198"/>
      <c r="E16" s="194">
        <f t="shared" si="0"/>
        <v>0</v>
      </c>
      <c r="F16" s="199"/>
      <c r="G16" s="187"/>
    </row>
    <row r="17" spans="1:10">
      <c r="A17" s="185"/>
      <c r="B17" s="200" t="s">
        <v>732</v>
      </c>
      <c r="C17" s="198"/>
      <c r="D17" s="198"/>
      <c r="E17" s="194">
        <f t="shared" si="0"/>
        <v>0</v>
      </c>
      <c r="F17" s="199"/>
      <c r="G17" s="187"/>
    </row>
    <row r="18" spans="1:10">
      <c r="A18" s="185"/>
      <c r="B18" s="601" t="s">
        <v>395</v>
      </c>
      <c r="C18" s="198"/>
      <c r="D18" s="202"/>
      <c r="E18" s="194">
        <f t="shared" si="0"/>
        <v>0</v>
      </c>
      <c r="F18" s="199"/>
      <c r="G18" s="187"/>
    </row>
    <row r="19" spans="1:10">
      <c r="A19" s="185"/>
      <c r="B19" s="600" t="s">
        <v>394</v>
      </c>
      <c r="C19" s="198"/>
      <c r="D19" s="202"/>
      <c r="E19" s="194">
        <f t="shared" si="0"/>
        <v>0</v>
      </c>
      <c r="F19" s="199"/>
      <c r="G19" s="187"/>
    </row>
    <row r="20" spans="1:10">
      <c r="A20" s="185" t="s">
        <v>738</v>
      </c>
      <c r="B20" s="203" t="s">
        <v>195</v>
      </c>
      <c r="C20" s="198"/>
      <c r="D20" s="198"/>
      <c r="E20" s="194">
        <v>0</v>
      </c>
      <c r="F20" s="199"/>
      <c r="G20" s="187"/>
    </row>
    <row r="21" spans="1:10">
      <c r="A21" s="185"/>
      <c r="B21" s="197" t="s">
        <v>196</v>
      </c>
      <c r="C21" s="198"/>
      <c r="D21" s="198"/>
      <c r="E21" s="194">
        <f>+D21-C21</f>
        <v>0</v>
      </c>
      <c r="F21" s="199"/>
      <c r="G21" s="187"/>
    </row>
    <row r="22" spans="1:10">
      <c r="A22" s="185"/>
      <c r="B22" s="197" t="s">
        <v>197</v>
      </c>
      <c r="C22" s="198"/>
      <c r="D22" s="198"/>
      <c r="E22" s="194">
        <f>+D22-C22</f>
        <v>0</v>
      </c>
      <c r="F22" s="199"/>
      <c r="G22" s="187"/>
    </row>
    <row r="23" spans="1:10">
      <c r="A23" s="185"/>
      <c r="B23" s="847" t="s">
        <v>620</v>
      </c>
      <c r="C23" s="848">
        <f>+C68</f>
        <v>0</v>
      </c>
      <c r="D23" s="848">
        <f>+D68</f>
        <v>0</v>
      </c>
      <c r="E23" s="849">
        <f>+D23-C23</f>
        <v>0</v>
      </c>
      <c r="F23" s="850" t="s">
        <v>198</v>
      </c>
      <c r="G23" s="187"/>
    </row>
    <row r="24" spans="1:10">
      <c r="A24" s="185"/>
      <c r="B24" s="219" t="s">
        <v>199</v>
      </c>
      <c r="C24" s="225">
        <f>SUM(C12:C23)</f>
        <v>0</v>
      </c>
      <c r="D24" s="225">
        <f>SUM(D12:D23)</f>
        <v>0</v>
      </c>
      <c r="E24" s="225">
        <f>+D24-C24</f>
        <v>0</v>
      </c>
      <c r="F24" s="221" t="s">
        <v>200</v>
      </c>
      <c r="G24" s="187"/>
      <c r="I24" s="275">
        <f>SUM(E12:E23)</f>
        <v>0</v>
      </c>
      <c r="J24" s="276">
        <f>+E24-I24</f>
        <v>0</v>
      </c>
    </row>
    <row r="25" spans="1:10" ht="15" customHeight="1">
      <c r="A25" s="185"/>
      <c r="B25" s="702" t="s">
        <v>201</v>
      </c>
      <c r="C25" s="703"/>
      <c r="D25" s="703"/>
      <c r="E25" s="704"/>
      <c r="F25" s="705" t="s">
        <v>202</v>
      </c>
      <c r="G25" s="187"/>
    </row>
    <row r="26" spans="1:10">
      <c r="A26" s="185"/>
      <c r="B26" s="208" t="s">
        <v>203</v>
      </c>
      <c r="C26" s="209"/>
      <c r="D26" s="209"/>
      <c r="E26" s="209"/>
      <c r="F26" s="210"/>
      <c r="G26" s="187"/>
    </row>
    <row r="27" spans="1:10">
      <c r="A27" s="185"/>
      <c r="B27" s="211" t="s">
        <v>204</v>
      </c>
      <c r="C27" s="212"/>
      <c r="D27" s="212"/>
      <c r="E27" s="194">
        <f>+D27-C27</f>
        <v>0</v>
      </c>
      <c r="F27" s="213"/>
      <c r="G27" s="187"/>
    </row>
    <row r="28" spans="1:10">
      <c r="A28" s="185"/>
      <c r="B28" s="197" t="s">
        <v>141</v>
      </c>
      <c r="C28" s="214"/>
      <c r="D28" s="214"/>
      <c r="E28" s="194">
        <f>+D28-C28</f>
        <v>0</v>
      </c>
      <c r="F28" s="215"/>
      <c r="G28" s="187"/>
    </row>
    <row r="29" spans="1:10">
      <c r="A29" s="185"/>
      <c r="B29" s="197" t="s">
        <v>142</v>
      </c>
      <c r="C29" s="214"/>
      <c r="D29" s="214"/>
      <c r="E29" s="194">
        <f>+D29-C29</f>
        <v>0</v>
      </c>
      <c r="F29" s="215"/>
      <c r="G29" s="187"/>
    </row>
    <row r="30" spans="1:10">
      <c r="A30" s="185"/>
      <c r="B30" s="216" t="s">
        <v>143</v>
      </c>
      <c r="C30" s="217"/>
      <c r="D30" s="217"/>
      <c r="E30" s="204">
        <f>+D30-C30</f>
        <v>0</v>
      </c>
      <c r="F30" s="218"/>
      <c r="G30" s="187"/>
    </row>
    <row r="31" spans="1:10">
      <c r="A31" s="185"/>
      <c r="B31" s="219" t="s">
        <v>144</v>
      </c>
      <c r="C31" s="220">
        <f>SUM(C27:C30)</f>
        <v>0</v>
      </c>
      <c r="D31" s="220">
        <f>SUM(D27:D30)</f>
        <v>0</v>
      </c>
      <c r="E31" s="225">
        <f>+D31-C31</f>
        <v>0</v>
      </c>
      <c r="F31" s="221" t="s">
        <v>200</v>
      </c>
      <c r="G31" s="187"/>
      <c r="I31" s="275">
        <f>SUM(E27:E30)</f>
        <v>0</v>
      </c>
      <c r="J31" s="276">
        <f>+E31-I31</f>
        <v>0</v>
      </c>
    </row>
    <row r="32" spans="1:10">
      <c r="A32" s="185"/>
      <c r="B32" s="222"/>
      <c r="C32" s="223"/>
      <c r="D32" s="223"/>
      <c r="E32" s="223"/>
      <c r="F32" s="224"/>
      <c r="G32" s="187"/>
    </row>
    <row r="33" spans="1:10">
      <c r="A33" s="185"/>
      <c r="B33" s="219" t="s">
        <v>145</v>
      </c>
      <c r="C33" s="220"/>
      <c r="D33" s="220"/>
      <c r="E33" s="225">
        <f>+D33-C33</f>
        <v>0</v>
      </c>
      <c r="F33" s="221" t="s">
        <v>200</v>
      </c>
      <c r="G33" s="187"/>
      <c r="I33" s="275">
        <f>+E33</f>
        <v>0</v>
      </c>
      <c r="J33" s="276">
        <f>+E33-I33</f>
        <v>0</v>
      </c>
    </row>
    <row r="34" spans="1:10">
      <c r="A34" s="185"/>
      <c r="B34" s="222" t="s">
        <v>146</v>
      </c>
      <c r="C34" s="226"/>
      <c r="D34" s="226"/>
      <c r="E34" s="226"/>
      <c r="F34" s="210"/>
      <c r="G34" s="187"/>
    </row>
    <row r="35" spans="1:10">
      <c r="A35" s="185"/>
      <c r="B35" s="211" t="s">
        <v>147</v>
      </c>
      <c r="C35" s="227"/>
      <c r="D35" s="228"/>
      <c r="E35" s="194">
        <f t="shared" ref="E35:E40" si="1">+D35-C35</f>
        <v>0</v>
      </c>
      <c r="F35" s="210"/>
      <c r="G35" s="187"/>
    </row>
    <row r="36" spans="1:10" ht="12.75" customHeight="1">
      <c r="A36" s="185"/>
      <c r="B36" s="229" t="s">
        <v>148</v>
      </c>
      <c r="C36" s="227"/>
      <c r="D36" s="228"/>
      <c r="E36" s="194">
        <f t="shared" si="1"/>
        <v>0</v>
      </c>
      <c r="F36" s="210"/>
      <c r="G36" s="187"/>
    </row>
    <row r="37" spans="1:10">
      <c r="A37" s="185"/>
      <c r="B37" s="229" t="s">
        <v>149</v>
      </c>
      <c r="C37" s="227"/>
      <c r="D37" s="228"/>
      <c r="E37" s="194">
        <f t="shared" si="1"/>
        <v>0</v>
      </c>
      <c r="F37" s="210"/>
      <c r="G37" s="187"/>
    </row>
    <row r="38" spans="1:10">
      <c r="A38" s="185"/>
      <c r="B38" s="229" t="s">
        <v>150</v>
      </c>
      <c r="C38" s="227"/>
      <c r="D38" s="227"/>
      <c r="E38" s="194">
        <f t="shared" si="1"/>
        <v>0</v>
      </c>
      <c r="F38" s="210"/>
      <c r="G38" s="187"/>
    </row>
    <row r="39" spans="1:10" ht="12.75" customHeight="1">
      <c r="A39" s="185"/>
      <c r="B39" s="229" t="s">
        <v>151</v>
      </c>
      <c r="C39" s="227"/>
      <c r="D39" s="227"/>
      <c r="E39" s="194">
        <f t="shared" si="1"/>
        <v>0</v>
      </c>
      <c r="F39" s="210"/>
      <c r="G39" s="187"/>
    </row>
    <row r="40" spans="1:10" ht="12.75" customHeight="1">
      <c r="A40" s="185"/>
      <c r="B40" s="229" t="s">
        <v>152</v>
      </c>
      <c r="C40" s="227"/>
      <c r="D40" s="227"/>
      <c r="E40" s="194">
        <f t="shared" si="1"/>
        <v>0</v>
      </c>
      <c r="F40" s="210"/>
      <c r="G40" s="187"/>
    </row>
    <row r="41" spans="1:10">
      <c r="A41" s="185"/>
      <c r="B41" s="229" t="s">
        <v>153</v>
      </c>
      <c r="C41" s="226"/>
      <c r="D41" s="226"/>
      <c r="E41" s="209"/>
      <c r="F41" s="210"/>
      <c r="G41" s="187"/>
    </row>
    <row r="42" spans="1:10">
      <c r="A42" s="185"/>
      <c r="B42" s="229" t="s">
        <v>154</v>
      </c>
      <c r="C42" s="214"/>
      <c r="D42" s="214"/>
      <c r="E42" s="194">
        <f t="shared" ref="E42:E48" si="2">+D42-C42</f>
        <v>0</v>
      </c>
      <c r="F42" s="210"/>
      <c r="G42" s="187"/>
    </row>
    <row r="43" spans="1:10">
      <c r="A43" s="185"/>
      <c r="B43" s="230" t="s">
        <v>155</v>
      </c>
      <c r="C43" s="214"/>
      <c r="D43" s="214"/>
      <c r="E43" s="194">
        <f t="shared" si="2"/>
        <v>0</v>
      </c>
      <c r="F43" s="210"/>
      <c r="G43" s="187"/>
    </row>
    <row r="44" spans="1:10">
      <c r="A44" s="185"/>
      <c r="B44" s="230" t="s">
        <v>156</v>
      </c>
      <c r="C44" s="214"/>
      <c r="D44" s="214"/>
      <c r="E44" s="194">
        <f t="shared" si="2"/>
        <v>0</v>
      </c>
      <c r="F44" s="210"/>
      <c r="G44" s="187"/>
    </row>
    <row r="45" spans="1:10">
      <c r="A45" s="185"/>
      <c r="B45" s="230" t="s">
        <v>157</v>
      </c>
      <c r="C45" s="214"/>
      <c r="D45" s="214"/>
      <c r="E45" s="194">
        <f t="shared" si="2"/>
        <v>0</v>
      </c>
      <c r="F45" s="210"/>
      <c r="G45" s="187"/>
    </row>
    <row r="46" spans="1:10">
      <c r="A46" s="185"/>
      <c r="B46" s="230" t="s">
        <v>158</v>
      </c>
      <c r="C46" s="214"/>
      <c r="D46" s="214"/>
      <c r="E46" s="194">
        <f t="shared" si="2"/>
        <v>0</v>
      </c>
      <c r="F46" s="215"/>
      <c r="G46" s="187"/>
    </row>
    <row r="47" spans="1:10">
      <c r="A47" s="185"/>
      <c r="B47" s="230" t="s">
        <v>159</v>
      </c>
      <c r="C47" s="231"/>
      <c r="D47" s="231"/>
      <c r="E47" s="204">
        <f t="shared" si="2"/>
        <v>0</v>
      </c>
      <c r="F47" s="205"/>
      <c r="G47" s="187"/>
    </row>
    <row r="48" spans="1:10">
      <c r="A48" s="185"/>
      <c r="B48" s="201" t="s">
        <v>0</v>
      </c>
      <c r="C48" s="236"/>
      <c r="D48" s="236"/>
      <c r="E48" s="195">
        <f t="shared" si="2"/>
        <v>0</v>
      </c>
      <c r="F48" s="270"/>
      <c r="G48" s="187"/>
    </row>
    <row r="49" spans="1:10">
      <c r="A49" s="185"/>
      <c r="B49" s="851" t="s">
        <v>621</v>
      </c>
      <c r="C49" s="852">
        <f>C75</f>
        <v>0</v>
      </c>
      <c r="D49" s="852">
        <f>D75</f>
        <v>0</v>
      </c>
      <c r="E49" s="852">
        <f>E75</f>
        <v>0</v>
      </c>
      <c r="F49" s="853" t="s">
        <v>645</v>
      </c>
      <c r="G49" s="187"/>
    </row>
    <row r="50" spans="1:10">
      <c r="A50" s="185"/>
      <c r="B50" s="219" t="s">
        <v>1</v>
      </c>
      <c r="C50" s="220">
        <f>SUM(C35:C49)</f>
        <v>0</v>
      </c>
      <c r="D50" s="220">
        <f>SUM(D35:D49)</f>
        <v>0</v>
      </c>
      <c r="E50" s="225">
        <f>+D50-C50</f>
        <v>0</v>
      </c>
      <c r="F50" s="221" t="s">
        <v>200</v>
      </c>
      <c r="G50" s="187"/>
      <c r="I50" s="275">
        <f>SUM(E35:E49)</f>
        <v>0</v>
      </c>
      <c r="J50" s="276">
        <f>+E50-I50</f>
        <v>0</v>
      </c>
    </row>
    <row r="51" spans="1:10" ht="4.5" customHeight="1">
      <c r="A51" s="185"/>
      <c r="B51" s="232"/>
      <c r="C51" s="231"/>
      <c r="D51" s="231"/>
      <c r="E51" s="204"/>
      <c r="F51" s="233"/>
      <c r="G51" s="187"/>
    </row>
    <row r="52" spans="1:10" ht="12.75" customHeight="1">
      <c r="A52" s="185"/>
      <c r="B52" s="234" t="s">
        <v>2</v>
      </c>
      <c r="C52" s="235"/>
      <c r="D52" s="235"/>
      <c r="E52" s="209"/>
      <c r="F52" s="196"/>
      <c r="G52" s="187"/>
    </row>
    <row r="53" spans="1:10" ht="12.75" customHeight="1">
      <c r="A53" s="185"/>
      <c r="B53" s="211" t="s">
        <v>3</v>
      </c>
      <c r="C53" s="214"/>
      <c r="D53" s="236"/>
      <c r="E53" s="194">
        <f t="shared" ref="E53:E58" si="3">+D53-C53</f>
        <v>0</v>
      </c>
      <c r="F53" s="199"/>
      <c r="G53" s="187"/>
    </row>
    <row r="54" spans="1:10" ht="12.75" customHeight="1">
      <c r="A54" s="185"/>
      <c r="B54" s="854" t="s">
        <v>622</v>
      </c>
      <c r="C54" s="852">
        <f>C80</f>
        <v>0</v>
      </c>
      <c r="D54" s="852">
        <f>D80</f>
        <v>0</v>
      </c>
      <c r="E54" s="855">
        <f t="shared" si="3"/>
        <v>0</v>
      </c>
      <c r="F54" s="856" t="s">
        <v>646</v>
      </c>
      <c r="G54" s="187"/>
    </row>
    <row r="55" spans="1:10" ht="12.75" customHeight="1">
      <c r="A55" s="185"/>
      <c r="B55" s="219" t="s">
        <v>4</v>
      </c>
      <c r="C55" s="237">
        <f>SUM(C53:C54)</f>
        <v>0</v>
      </c>
      <c r="D55" s="237">
        <f>SUM(D53:D54)</f>
        <v>0</v>
      </c>
      <c r="E55" s="225">
        <f t="shared" si="3"/>
        <v>0</v>
      </c>
      <c r="F55" s="221" t="s">
        <v>200</v>
      </c>
      <c r="G55" s="187"/>
      <c r="I55" s="275">
        <f t="shared" ref="I55:I60" si="4">+E55</f>
        <v>0</v>
      </c>
      <c r="J55" s="276">
        <f t="shared" ref="J55:J60" si="5">+E55-I55</f>
        <v>0</v>
      </c>
    </row>
    <row r="56" spans="1:10" ht="12.75" customHeight="1">
      <c r="A56" s="185"/>
      <c r="B56" s="271" t="s">
        <v>431</v>
      </c>
      <c r="C56" s="220"/>
      <c r="D56" s="220"/>
      <c r="E56" s="225">
        <f t="shared" si="3"/>
        <v>0</v>
      </c>
      <c r="F56" s="221" t="s">
        <v>200</v>
      </c>
      <c r="G56" s="187"/>
      <c r="I56" s="275">
        <f t="shared" si="4"/>
        <v>0</v>
      </c>
      <c r="J56" s="276">
        <f t="shared" si="5"/>
        <v>0</v>
      </c>
    </row>
    <row r="57" spans="1:10" ht="12.75" customHeight="1">
      <c r="A57" s="185"/>
      <c r="B57" s="271" t="s">
        <v>5</v>
      </c>
      <c r="C57" s="220"/>
      <c r="D57" s="220"/>
      <c r="E57" s="225">
        <f t="shared" si="3"/>
        <v>0</v>
      </c>
      <c r="F57" s="221" t="s">
        <v>200</v>
      </c>
      <c r="G57" s="187"/>
      <c r="I57" s="275">
        <f t="shared" si="4"/>
        <v>0</v>
      </c>
      <c r="J57" s="276">
        <f t="shared" si="5"/>
        <v>0</v>
      </c>
    </row>
    <row r="58" spans="1:10" ht="12.75" customHeight="1">
      <c r="A58" s="185"/>
      <c r="B58" s="271" t="s">
        <v>6</v>
      </c>
      <c r="C58" s="220"/>
      <c r="D58" s="220"/>
      <c r="E58" s="225">
        <f t="shared" si="3"/>
        <v>0</v>
      </c>
      <c r="F58" s="221"/>
      <c r="G58" s="187"/>
      <c r="I58" s="275">
        <f t="shared" si="4"/>
        <v>0</v>
      </c>
      <c r="J58" s="276">
        <f t="shared" si="5"/>
        <v>0</v>
      </c>
    </row>
    <row r="59" spans="1:10" ht="15" customHeight="1">
      <c r="A59" s="185"/>
      <c r="B59" s="238" t="s">
        <v>7</v>
      </c>
      <c r="C59" s="272">
        <f>+C31+C33+C50+C55+C56+C57+C58</f>
        <v>0</v>
      </c>
      <c r="D59" s="272">
        <f>+D31+D33+D50+D55+D56+D57+D58</f>
        <v>0</v>
      </c>
      <c r="E59" s="272">
        <f>+E31+E33+E50+E55+E56+E57+E58</f>
        <v>0</v>
      </c>
      <c r="F59" s="239" t="s">
        <v>200</v>
      </c>
      <c r="G59" s="187"/>
      <c r="I59" s="275">
        <f t="shared" si="4"/>
        <v>0</v>
      </c>
      <c r="J59" s="276">
        <f t="shared" si="5"/>
        <v>0</v>
      </c>
    </row>
    <row r="60" spans="1:10" ht="12.75" customHeight="1">
      <c r="A60" s="185"/>
      <c r="B60" s="240" t="s">
        <v>8</v>
      </c>
      <c r="C60" s="206">
        <f>+C24+C59</f>
        <v>0</v>
      </c>
      <c r="D60" s="206">
        <f>+D24+D59</f>
        <v>0</v>
      </c>
      <c r="E60" s="206">
        <f>+E24+E59</f>
        <v>0</v>
      </c>
      <c r="F60" s="207" t="s">
        <v>200</v>
      </c>
      <c r="G60" s="187"/>
      <c r="I60" s="275">
        <f t="shared" si="4"/>
        <v>0</v>
      </c>
      <c r="J60" s="276">
        <f t="shared" si="5"/>
        <v>0</v>
      </c>
    </row>
    <row r="61" spans="1:10" ht="4.5" customHeight="1">
      <c r="A61" s="185"/>
      <c r="B61" s="241"/>
      <c r="C61" s="204"/>
      <c r="D61" s="204"/>
      <c r="E61" s="231"/>
      <c r="F61" s="242"/>
      <c r="G61" s="187"/>
    </row>
    <row r="62" spans="1:10" ht="12.75" customHeight="1">
      <c r="A62" s="185"/>
      <c r="B62" s="243" t="s">
        <v>16</v>
      </c>
      <c r="C62" s="244"/>
      <c r="D62" s="244"/>
      <c r="E62" s="244"/>
      <c r="F62" s="245"/>
      <c r="G62" s="187"/>
    </row>
    <row r="63" spans="1:10" ht="12.75" customHeight="1">
      <c r="A63" s="185"/>
      <c r="B63" s="602" t="s">
        <v>432</v>
      </c>
      <c r="C63" s="198"/>
      <c r="D63" s="198"/>
      <c r="E63" s="198">
        <f>+D63-C63</f>
        <v>0</v>
      </c>
      <c r="F63" s="247"/>
      <c r="G63" s="187"/>
    </row>
    <row r="64" spans="1:10" ht="12.75" customHeight="1">
      <c r="A64" s="185"/>
      <c r="B64" s="602" t="s">
        <v>433</v>
      </c>
      <c r="C64" s="198"/>
      <c r="D64" s="198"/>
      <c r="E64" s="194">
        <f>+D64-C64</f>
        <v>0</v>
      </c>
      <c r="F64" s="247"/>
      <c r="G64" s="187"/>
    </row>
    <row r="65" spans="1:7" ht="12.75" customHeight="1">
      <c r="A65" s="185"/>
      <c r="B65" s="246" t="s">
        <v>9</v>
      </c>
      <c r="C65" s="198"/>
      <c r="D65" s="198"/>
      <c r="E65" s="194">
        <f>+D65-C65</f>
        <v>0</v>
      </c>
      <c r="F65" s="247"/>
      <c r="G65" s="187"/>
    </row>
    <row r="66" spans="1:7" ht="12.75" customHeight="1">
      <c r="A66" s="185"/>
      <c r="B66" s="246" t="s">
        <v>10</v>
      </c>
      <c r="C66" s="198"/>
      <c r="D66" s="198"/>
      <c r="E66" s="194">
        <f>+D66-C66</f>
        <v>0</v>
      </c>
      <c r="F66" s="247"/>
      <c r="G66" s="187"/>
    </row>
    <row r="67" spans="1:7" ht="12.75" customHeight="1">
      <c r="A67" s="185"/>
      <c r="B67" s="246" t="s">
        <v>11</v>
      </c>
      <c r="C67" s="197"/>
      <c r="D67" s="197"/>
      <c r="E67" s="197"/>
      <c r="F67" s="248"/>
      <c r="G67" s="187"/>
    </row>
    <row r="68" spans="1:7" ht="12.75" customHeight="1">
      <c r="A68" s="185"/>
      <c r="B68" s="706" t="s">
        <v>17</v>
      </c>
      <c r="C68" s="707">
        <f>SUM(C63:C67)</f>
        <v>0</v>
      </c>
      <c r="D68" s="707">
        <f>SUM(D63:D67)</f>
        <v>0</v>
      </c>
      <c r="E68" s="707">
        <f>SUM(E63:E67)</f>
        <v>0</v>
      </c>
      <c r="F68" s="708" t="s">
        <v>642</v>
      </c>
      <c r="G68" s="187"/>
    </row>
    <row r="69" spans="1:7" ht="4.5" customHeight="1">
      <c r="A69" s="185"/>
      <c r="B69" s="249"/>
      <c r="C69" s="250"/>
      <c r="D69" s="251"/>
      <c r="E69" s="252"/>
      <c r="F69" s="253"/>
      <c r="G69" s="187"/>
    </row>
    <row r="70" spans="1:7">
      <c r="A70" s="185"/>
      <c r="B70" s="712" t="s">
        <v>618</v>
      </c>
      <c r="C70" s="254"/>
      <c r="D70" s="254"/>
      <c r="E70" s="254"/>
      <c r="F70" s="255"/>
      <c r="G70" s="187"/>
    </row>
    <row r="71" spans="1:7">
      <c r="A71" s="185"/>
      <c r="B71" s="256" t="s">
        <v>12</v>
      </c>
      <c r="C71" s="257"/>
      <c r="D71" s="257"/>
      <c r="E71" s="194">
        <f>+D71-C71</f>
        <v>0</v>
      </c>
      <c r="F71" s="258"/>
      <c r="G71" s="187"/>
    </row>
    <row r="72" spans="1:7">
      <c r="A72" s="185"/>
      <c r="B72" s="259" t="s">
        <v>13</v>
      </c>
      <c r="C72" s="198"/>
      <c r="D72" s="198"/>
      <c r="E72" s="194">
        <f>+D72-C72</f>
        <v>0</v>
      </c>
      <c r="F72" s="260"/>
      <c r="G72" s="187"/>
    </row>
    <row r="73" spans="1:7">
      <c r="A73" s="185"/>
      <c r="B73" s="259" t="s">
        <v>14</v>
      </c>
      <c r="C73" s="198"/>
      <c r="D73" s="198"/>
      <c r="E73" s="194">
        <f>+D73-C73</f>
        <v>0</v>
      </c>
      <c r="F73" s="260"/>
      <c r="G73" s="187"/>
    </row>
    <row r="74" spans="1:7">
      <c r="A74" s="185"/>
      <c r="B74" s="259"/>
      <c r="C74" s="198"/>
      <c r="D74" s="198"/>
      <c r="E74" s="194"/>
      <c r="F74" s="260"/>
      <c r="G74" s="187"/>
    </row>
    <row r="75" spans="1:7" ht="12.75" customHeight="1">
      <c r="A75" s="185"/>
      <c r="B75" s="709" t="s">
        <v>619</v>
      </c>
      <c r="C75" s="710">
        <f>SUM(C71:C74)</f>
        <v>0</v>
      </c>
      <c r="D75" s="710">
        <f>SUM(D71:D74)</f>
        <v>0</v>
      </c>
      <c r="E75" s="711">
        <f>+D75-C75</f>
        <v>0</v>
      </c>
      <c r="F75" s="708" t="s">
        <v>644</v>
      </c>
      <c r="G75" s="187"/>
    </row>
    <row r="76" spans="1:7" ht="5.25" customHeight="1">
      <c r="A76" s="185"/>
      <c r="B76" s="186"/>
      <c r="C76" s="186"/>
      <c r="D76" s="186"/>
      <c r="E76" s="186"/>
      <c r="F76" s="186"/>
      <c r="G76" s="187"/>
    </row>
    <row r="77" spans="1:7">
      <c r="A77" s="185"/>
      <c r="B77" s="712" t="s">
        <v>641</v>
      </c>
      <c r="C77" s="254"/>
      <c r="D77" s="254"/>
      <c r="E77" s="254"/>
      <c r="F77" s="255"/>
      <c r="G77" s="187"/>
    </row>
    <row r="78" spans="1:7">
      <c r="A78" s="185"/>
      <c r="B78" s="256"/>
      <c r="C78" s="257"/>
      <c r="D78" s="257"/>
      <c r="E78" s="194">
        <f>+D78-C78</f>
        <v>0</v>
      </c>
      <c r="F78" s="258"/>
      <c r="G78" s="187"/>
    </row>
    <row r="79" spans="1:7">
      <c r="A79" s="185"/>
      <c r="B79" s="259"/>
      <c r="C79" s="198"/>
      <c r="D79" s="198"/>
      <c r="E79" s="194"/>
      <c r="F79" s="260"/>
      <c r="G79" s="187"/>
    </row>
    <row r="80" spans="1:7">
      <c r="A80" s="185"/>
      <c r="B80" s="709" t="s">
        <v>619</v>
      </c>
      <c r="C80" s="710">
        <f>SUM(C78:C79)</f>
        <v>0</v>
      </c>
      <c r="D80" s="710">
        <f>SUM(D78:D79)</f>
        <v>0</v>
      </c>
      <c r="E80" s="711">
        <f>+D80-C80</f>
        <v>0</v>
      </c>
      <c r="F80" s="708" t="s">
        <v>643</v>
      </c>
      <c r="G80" s="187"/>
    </row>
    <row r="81" spans="1:7" ht="3.75" customHeight="1">
      <c r="A81" s="261"/>
      <c r="B81" s="186"/>
      <c r="C81" s="186"/>
      <c r="D81" s="186"/>
      <c r="E81" s="186"/>
      <c r="F81" s="186"/>
      <c r="G81" s="262"/>
    </row>
  </sheetData>
  <mergeCells count="2">
    <mergeCell ref="C6:F6"/>
    <mergeCell ref="C5:F5"/>
  </mergeCells>
  <phoneticPr fontId="1" type="noConversion"/>
  <printOptions horizontalCentered="1"/>
  <pageMargins left="0" right="0" top="0.25" bottom="0.35" header="0.25" footer="0.25"/>
  <pageSetup scale="71" orientation="portrait" cellComments="atEnd" r:id="rId1"/>
  <headerFooter alignWithMargins="0">
    <oddFooter>&amp;L&amp;8Date Revised:  May 18, 2009  -  Date Printed:  &amp;D &amp;T&amp;R&amp;8&amp;Z&amp;F &amp;A</oddFooter>
  </headerFooter>
  <drawing r:id="rId2"/>
  <legacyDrawing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tabColor rgb="FF66FFFF"/>
    <pageSetUpPr fitToPage="1"/>
  </sheetPr>
  <dimension ref="A1:V96"/>
  <sheetViews>
    <sheetView zoomScale="83" zoomScaleNormal="83" workbookViewId="0">
      <pane xSplit="1" ySplit="7" topLeftCell="B8" activePane="bottomRight" state="frozen"/>
      <selection activeCell="D23" sqref="D23"/>
      <selection pane="topRight" activeCell="D23" sqref="D23"/>
      <selection pane="bottomLeft" activeCell="D23" sqref="D23"/>
      <selection pane="bottomRight" activeCell="D23" sqref="D23"/>
    </sheetView>
  </sheetViews>
  <sheetFormatPr defaultColWidth="9.33203125" defaultRowHeight="13.2"/>
  <cols>
    <col min="1" max="1" width="1.6640625" style="184" customWidth="1"/>
    <col min="2" max="2" width="62.33203125" style="184" customWidth="1"/>
    <col min="3" max="3" width="17.77734375" style="184" customWidth="1"/>
    <col min="4" max="4" width="17" style="184" customWidth="1"/>
    <col min="5" max="5" width="13.33203125" style="184" customWidth="1"/>
    <col min="6" max="6" width="41.109375" style="184" customWidth="1"/>
    <col min="7" max="7" width="1.6640625" style="184" customWidth="1"/>
    <col min="8" max="8" width="3.77734375" style="184" customWidth="1"/>
    <col min="9" max="9" width="12.77734375" style="184" customWidth="1"/>
    <col min="10" max="10" width="9.33203125" style="184"/>
    <col min="11" max="11" width="4.33203125" style="184" customWidth="1"/>
    <col min="12" max="12" width="40" style="184" customWidth="1"/>
    <col min="13" max="13" width="17.33203125" style="184" customWidth="1"/>
    <col min="14" max="16384" width="9.33203125" style="184"/>
  </cols>
  <sheetData>
    <row r="1" spans="1:22" ht="15.6">
      <c r="B1" s="804" t="s">
        <v>406</v>
      </c>
      <c r="C1" s="277"/>
      <c r="D1" s="277"/>
      <c r="E1" s="277"/>
      <c r="F1" s="277"/>
      <c r="K1" s="2070" t="s">
        <v>589</v>
      </c>
      <c r="L1" s="2070"/>
      <c r="M1" s="2070"/>
      <c r="N1" s="2070"/>
      <c r="O1" s="2070"/>
      <c r="P1" s="2070"/>
      <c r="Q1" s="2070"/>
      <c r="R1" s="2070"/>
      <c r="S1" s="2070"/>
      <c r="T1" s="2070"/>
      <c r="U1" s="2070"/>
      <c r="V1" s="2070"/>
    </row>
    <row r="2" spans="1:22" ht="15.6">
      <c r="B2" s="2339" t="s">
        <v>1230</v>
      </c>
      <c r="C2" s="2339"/>
      <c r="D2" s="2339"/>
      <c r="E2" s="2339"/>
      <c r="F2" s="2339"/>
      <c r="K2" s="184" t="s">
        <v>589</v>
      </c>
    </row>
    <row r="3" spans="1:22" ht="15.6">
      <c r="B3" s="2339" t="s">
        <v>160</v>
      </c>
      <c r="C3" s="2339"/>
      <c r="D3" s="2339"/>
      <c r="E3" s="2339"/>
      <c r="F3" s="2339"/>
    </row>
    <row r="4" spans="1:22" ht="6" customHeight="1"/>
    <row r="5" spans="1:22" ht="15.75" customHeight="1">
      <c r="A5" s="182"/>
      <c r="B5" s="814" t="s">
        <v>724</v>
      </c>
      <c r="C5" s="2338">
        <f>'Schedule I  '!B5</f>
        <v>0</v>
      </c>
      <c r="D5" s="2337"/>
      <c r="E5" s="2337"/>
      <c r="F5" s="2337"/>
      <c r="G5" s="183"/>
    </row>
    <row r="6" spans="1:22" ht="5.25" customHeight="1">
      <c r="A6" s="185"/>
      <c r="B6" s="186"/>
      <c r="C6" s="2336"/>
      <c r="D6" s="2336"/>
      <c r="E6" s="2336"/>
      <c r="F6" s="2336"/>
      <c r="G6" s="187"/>
    </row>
    <row r="7" spans="1:22" ht="65.25" customHeight="1" thickBot="1">
      <c r="A7" s="185"/>
      <c r="B7" s="2115" t="s">
        <v>725</v>
      </c>
      <c r="C7" s="2116" t="s">
        <v>1285</v>
      </c>
      <c r="D7" s="2117" t="s">
        <v>1286</v>
      </c>
      <c r="E7" s="2116" t="s">
        <v>435</v>
      </c>
      <c r="F7" s="2118" t="s">
        <v>15</v>
      </c>
      <c r="G7" s="187"/>
      <c r="L7" s="2082" t="s">
        <v>1127</v>
      </c>
    </row>
    <row r="8" spans="1:22" ht="13.5" customHeight="1">
      <c r="A8" s="185"/>
      <c r="B8" s="2112" t="s">
        <v>1298</v>
      </c>
      <c r="C8" s="2119"/>
      <c r="D8" s="2107" t="s">
        <v>590</v>
      </c>
      <c r="E8" s="2107" t="s">
        <v>590</v>
      </c>
      <c r="F8" s="2107" t="s">
        <v>773</v>
      </c>
      <c r="G8" s="187"/>
      <c r="I8" s="281" t="s">
        <v>649</v>
      </c>
      <c r="J8" s="278"/>
    </row>
    <row r="9" spans="1:22">
      <c r="A9" s="185"/>
      <c r="B9" s="2111" t="s">
        <v>1148</v>
      </c>
      <c r="C9" s="2120"/>
      <c r="D9" s="2108" t="s">
        <v>590</v>
      </c>
      <c r="E9" s="2108" t="s">
        <v>590</v>
      </c>
      <c r="F9" s="2108" t="s">
        <v>773</v>
      </c>
      <c r="G9" s="187"/>
    </row>
    <row r="10" spans="1:22" ht="13.8" thickBot="1">
      <c r="A10" s="185"/>
      <c r="B10" s="2109" t="s">
        <v>1149</v>
      </c>
      <c r="C10" s="2121"/>
      <c r="D10" s="2110" t="s">
        <v>590</v>
      </c>
      <c r="E10" s="2110" t="s">
        <v>590</v>
      </c>
      <c r="F10" s="2110" t="s">
        <v>773</v>
      </c>
      <c r="G10" s="187"/>
    </row>
    <row r="11" spans="1:22" ht="51.6" customHeight="1">
      <c r="A11" s="185"/>
      <c r="B11" s="2104" t="s">
        <v>422</v>
      </c>
      <c r="C11" s="2105" t="s">
        <v>1285</v>
      </c>
      <c r="D11" s="2105" t="s">
        <v>1286</v>
      </c>
      <c r="E11" s="2105" t="s">
        <v>435</v>
      </c>
      <c r="F11" s="2106" t="s">
        <v>1287</v>
      </c>
      <c r="G11" s="187"/>
      <c r="I11" s="279" t="s">
        <v>647</v>
      </c>
      <c r="J11" s="280" t="s">
        <v>648</v>
      </c>
    </row>
    <row r="12" spans="1:22">
      <c r="A12" s="185"/>
      <c r="B12" s="193" t="s">
        <v>727</v>
      </c>
      <c r="C12" s="1569"/>
      <c r="D12" s="1569"/>
      <c r="E12" s="1569">
        <f t="shared" ref="E12:E19" si="0">+D12-C12</f>
        <v>0</v>
      </c>
      <c r="F12" s="196"/>
      <c r="G12" s="187"/>
    </row>
    <row r="13" spans="1:22">
      <c r="A13" s="185"/>
      <c r="B13" s="197" t="s">
        <v>728</v>
      </c>
      <c r="C13" s="1573"/>
      <c r="D13" s="1573"/>
      <c r="E13" s="1574">
        <f t="shared" si="0"/>
        <v>0</v>
      </c>
      <c r="F13" s="199"/>
      <c r="G13" s="187"/>
    </row>
    <row r="14" spans="1:22">
      <c r="A14" s="185"/>
      <c r="B14" s="197" t="s">
        <v>729</v>
      </c>
      <c r="C14" s="1575"/>
      <c r="D14" s="1575"/>
      <c r="E14" s="1569">
        <f t="shared" si="0"/>
        <v>0</v>
      </c>
      <c r="F14" s="199"/>
      <c r="G14" s="187"/>
    </row>
    <row r="15" spans="1:22">
      <c r="A15" s="185"/>
      <c r="B15" s="197" t="s">
        <v>730</v>
      </c>
      <c r="C15" s="1575"/>
      <c r="D15" s="1575"/>
      <c r="E15" s="1569">
        <f t="shared" si="0"/>
        <v>0</v>
      </c>
      <c r="F15" s="199"/>
      <c r="G15" s="187"/>
    </row>
    <row r="16" spans="1:22">
      <c r="A16" s="185"/>
      <c r="B16" s="197" t="s">
        <v>731</v>
      </c>
      <c r="C16" s="1575"/>
      <c r="D16" s="1575"/>
      <c r="E16" s="1569">
        <f t="shared" si="0"/>
        <v>0</v>
      </c>
      <c r="F16" s="199"/>
      <c r="G16" s="187"/>
    </row>
    <row r="17" spans="1:13">
      <c r="A17" s="185"/>
      <c r="B17" s="200" t="s">
        <v>732</v>
      </c>
      <c r="C17" s="1575"/>
      <c r="D17" s="1575"/>
      <c r="E17" s="1569">
        <f t="shared" si="0"/>
        <v>0</v>
      </c>
      <c r="F17" s="199"/>
      <c r="G17" s="187"/>
    </row>
    <row r="18" spans="1:13">
      <c r="A18" s="185"/>
      <c r="B18" s="601" t="s">
        <v>395</v>
      </c>
      <c r="C18" s="1575"/>
      <c r="D18" s="1575"/>
      <c r="E18" s="1569">
        <f t="shared" si="0"/>
        <v>0</v>
      </c>
      <c r="F18" s="199"/>
      <c r="G18" s="187"/>
    </row>
    <row r="19" spans="1:13">
      <c r="A19" s="185"/>
      <c r="B19" s="600" t="s">
        <v>394</v>
      </c>
      <c r="C19" s="1575"/>
      <c r="D19" s="1575"/>
      <c r="E19" s="1569">
        <f t="shared" si="0"/>
        <v>0</v>
      </c>
      <c r="F19" s="199"/>
      <c r="G19" s="187"/>
    </row>
    <row r="20" spans="1:13">
      <c r="A20" s="185" t="s">
        <v>1233</v>
      </c>
      <c r="B20" s="203" t="s">
        <v>195</v>
      </c>
      <c r="C20" s="1575"/>
      <c r="D20" s="1575"/>
      <c r="E20" s="1569">
        <v>0</v>
      </c>
      <c r="F20" s="199"/>
      <c r="G20" s="187"/>
    </row>
    <row r="21" spans="1:13">
      <c r="A21" s="185"/>
      <c r="B21" s="197" t="s">
        <v>196</v>
      </c>
      <c r="C21" s="1575"/>
      <c r="D21" s="1575"/>
      <c r="E21" s="1569">
        <f>+D21-C21</f>
        <v>0</v>
      </c>
      <c r="F21" s="199"/>
      <c r="G21" s="187"/>
    </row>
    <row r="22" spans="1:13">
      <c r="A22" s="185"/>
      <c r="B22" s="197" t="s">
        <v>197</v>
      </c>
      <c r="C22" s="1575"/>
      <c r="D22" s="1575"/>
      <c r="E22" s="1569">
        <f>+D22-C22</f>
        <v>0</v>
      </c>
      <c r="F22" s="199"/>
      <c r="G22" s="187"/>
    </row>
    <row r="23" spans="1:13">
      <c r="A23" s="185"/>
      <c r="B23" s="1603" t="s">
        <v>620</v>
      </c>
      <c r="C23" s="1604">
        <f>+C72</f>
        <v>0</v>
      </c>
      <c r="D23" s="1604">
        <f>+D72</f>
        <v>0</v>
      </c>
      <c r="E23" s="1601">
        <f>+D23-C23</f>
        <v>0</v>
      </c>
      <c r="F23" s="1602" t="s">
        <v>905</v>
      </c>
      <c r="G23" s="187"/>
    </row>
    <row r="24" spans="1:13">
      <c r="A24" s="185"/>
      <c r="B24" s="219" t="s">
        <v>199</v>
      </c>
      <c r="C24" s="1576">
        <f>SUM(C12:C23)</f>
        <v>0</v>
      </c>
      <c r="D24" s="1576">
        <f>SUM(D12:D23)</f>
        <v>0</v>
      </c>
      <c r="E24" s="1576">
        <f>+D24-C24</f>
        <v>0</v>
      </c>
      <c r="F24" s="221" t="s">
        <v>200</v>
      </c>
      <c r="G24" s="187"/>
      <c r="I24" s="275">
        <f>SUM(D12:D23)</f>
        <v>0</v>
      </c>
      <c r="J24" s="276">
        <f>+D24-I24</f>
        <v>0</v>
      </c>
    </row>
    <row r="25" spans="1:13" ht="15" customHeight="1">
      <c r="A25" s="185"/>
      <c r="B25" s="702" t="s">
        <v>201</v>
      </c>
      <c r="C25" s="1577"/>
      <c r="D25" s="1577"/>
      <c r="E25" s="1578"/>
      <c r="F25" s="705" t="s">
        <v>202</v>
      </c>
      <c r="G25" s="187"/>
    </row>
    <row r="26" spans="1:13" ht="15" customHeight="1">
      <c r="A26" s="185"/>
      <c r="B26" s="222" t="s">
        <v>485</v>
      </c>
      <c r="C26" s="1579"/>
      <c r="D26" s="1579"/>
      <c r="E26" s="1579"/>
      <c r="F26" s="894"/>
      <c r="G26" s="187"/>
    </row>
    <row r="27" spans="1:13" ht="15" customHeight="1">
      <c r="A27" s="185"/>
      <c r="B27" s="601" t="s">
        <v>1186</v>
      </c>
      <c r="C27" s="1580"/>
      <c r="D27" s="1580"/>
      <c r="E27" s="1569">
        <f>+D27-C27</f>
        <v>0</v>
      </c>
      <c r="F27" s="894"/>
      <c r="G27" s="187"/>
    </row>
    <row r="28" spans="1:13" ht="15" customHeight="1">
      <c r="A28" s="185"/>
      <c r="B28" s="897" t="s">
        <v>486</v>
      </c>
      <c r="C28" s="1580"/>
      <c r="D28" s="1580"/>
      <c r="E28" s="1569">
        <f>+D28-C28</f>
        <v>0</v>
      </c>
      <c r="F28" s="894"/>
      <c r="G28" s="187"/>
    </row>
    <row r="29" spans="1:13" ht="15" customHeight="1">
      <c r="A29" s="185"/>
      <c r="B29" s="897" t="s">
        <v>487</v>
      </c>
      <c r="C29" s="1580"/>
      <c r="D29" s="1580"/>
      <c r="E29" s="1569">
        <f>+D29-C29</f>
        <v>0</v>
      </c>
      <c r="F29" s="894"/>
      <c r="G29" s="187"/>
    </row>
    <row r="30" spans="1:13" ht="15" customHeight="1" thickBot="1">
      <c r="A30" s="185"/>
      <c r="B30" s="1599" t="s">
        <v>904</v>
      </c>
      <c r="C30" s="1600">
        <f>C95</f>
        <v>0</v>
      </c>
      <c r="D30" s="1600">
        <f>D95</f>
        <v>0</v>
      </c>
      <c r="E30" s="1601">
        <f>+D30-C30</f>
        <v>0</v>
      </c>
      <c r="F30" s="1602" t="s">
        <v>906</v>
      </c>
      <c r="G30" s="187"/>
    </row>
    <row r="31" spans="1:13" ht="15" customHeight="1" thickBot="1">
      <c r="A31" s="185"/>
      <c r="B31" s="219" t="s">
        <v>496</v>
      </c>
      <c r="C31" s="1583">
        <f>SUM(C27:C30)</f>
        <v>0</v>
      </c>
      <c r="D31" s="1583">
        <f>SUM(D27:D30)</f>
        <v>0</v>
      </c>
      <c r="E31" s="1576">
        <f>+D31-C31</f>
        <v>0</v>
      </c>
      <c r="F31" s="221" t="s">
        <v>200</v>
      </c>
      <c r="G31" s="187"/>
      <c r="I31" s="275">
        <f>SUM(D27:D30)</f>
        <v>0</v>
      </c>
      <c r="J31" s="276">
        <f>+D31-I31</f>
        <v>0</v>
      </c>
      <c r="L31" s="2071" t="s">
        <v>1128</v>
      </c>
      <c r="M31" s="2077"/>
    </row>
    <row r="32" spans="1:13">
      <c r="A32" s="185"/>
      <c r="B32" s="208" t="s">
        <v>497</v>
      </c>
      <c r="C32" s="1579"/>
      <c r="D32" s="1579"/>
      <c r="E32" s="1579"/>
      <c r="F32" s="210"/>
      <c r="G32" s="187"/>
      <c r="L32" s="2072"/>
      <c r="M32" s="2085"/>
    </row>
    <row r="33" spans="1:13">
      <c r="A33" s="185"/>
      <c r="B33" s="895" t="s">
        <v>204</v>
      </c>
      <c r="C33" s="1580"/>
      <c r="D33" s="1580"/>
      <c r="E33" s="1569">
        <f>+D33-C33</f>
        <v>0</v>
      </c>
      <c r="F33" s="213"/>
      <c r="G33" s="187"/>
      <c r="L33" s="1798"/>
      <c r="M33" s="2078"/>
    </row>
    <row r="34" spans="1:13">
      <c r="A34" s="185"/>
      <c r="B34" s="197" t="s">
        <v>141</v>
      </c>
      <c r="C34" s="1580"/>
      <c r="D34" s="1580"/>
      <c r="E34" s="1569">
        <f>+D34-C34</f>
        <v>0</v>
      </c>
      <c r="F34" s="215"/>
      <c r="G34" s="187"/>
      <c r="L34" s="2073"/>
      <c r="M34" s="248"/>
    </row>
    <row r="35" spans="1:13">
      <c r="A35" s="185"/>
      <c r="B35" s="197" t="s">
        <v>142</v>
      </c>
      <c r="C35" s="1580"/>
      <c r="D35" s="1580"/>
      <c r="E35" s="1569">
        <f>+D35-C35</f>
        <v>0</v>
      </c>
      <c r="F35" s="215"/>
      <c r="G35" s="187"/>
      <c r="L35" s="2073"/>
      <c r="M35" s="248"/>
    </row>
    <row r="36" spans="1:13">
      <c r="A36" s="185"/>
      <c r="B36" s="216" t="s">
        <v>143</v>
      </c>
      <c r="C36" s="1581"/>
      <c r="D36" s="1581">
        <f>M37</f>
        <v>0</v>
      </c>
      <c r="E36" s="1582">
        <f>+D36-C36</f>
        <v>0</v>
      </c>
      <c r="F36" s="218"/>
      <c r="G36" s="187"/>
      <c r="L36" s="2073"/>
      <c r="M36" s="248">
        <v>0</v>
      </c>
    </row>
    <row r="37" spans="1:13">
      <c r="A37" s="185"/>
      <c r="B37" s="219" t="s">
        <v>144</v>
      </c>
      <c r="C37" s="1583">
        <f>SUM(C33:C36)</f>
        <v>0</v>
      </c>
      <c r="D37" s="1583">
        <f>SUM(D33:D36)</f>
        <v>0</v>
      </c>
      <c r="E37" s="1576">
        <f>+D37-C37</f>
        <v>0</v>
      </c>
      <c r="F37" s="221" t="s">
        <v>200</v>
      </c>
      <c r="G37" s="187"/>
      <c r="I37" s="275">
        <f>SUM(D33:D36)</f>
        <v>0</v>
      </c>
      <c r="J37" s="276">
        <f>+D37-I37</f>
        <v>0</v>
      </c>
      <c r="L37" s="2075" t="s">
        <v>1129</v>
      </c>
      <c r="M37" s="2080">
        <f>SUM(M32:M36)</f>
        <v>0</v>
      </c>
    </row>
    <row r="38" spans="1:13" ht="7.5" customHeight="1">
      <c r="A38" s="185"/>
      <c r="B38" s="222"/>
      <c r="C38" s="1584"/>
      <c r="D38" s="1584"/>
      <c r="E38" s="1584"/>
      <c r="F38" s="224"/>
      <c r="G38" s="187"/>
    </row>
    <row r="39" spans="1:13">
      <c r="A39" s="185"/>
      <c r="B39" s="219" t="s">
        <v>498</v>
      </c>
      <c r="C39" s="1583"/>
      <c r="D39" s="1583"/>
      <c r="E39" s="1576">
        <f>+D39-C39</f>
        <v>0</v>
      </c>
      <c r="F39" s="221" t="s">
        <v>200</v>
      </c>
      <c r="G39" s="187"/>
      <c r="I39" s="275">
        <f>+D39</f>
        <v>0</v>
      </c>
      <c r="J39" s="276">
        <f>+D39-I39</f>
        <v>0</v>
      </c>
    </row>
    <row r="40" spans="1:13">
      <c r="A40" s="185"/>
      <c r="B40" s="222" t="s">
        <v>499</v>
      </c>
      <c r="C40" s="1585"/>
      <c r="D40" s="1585"/>
      <c r="E40" s="1585"/>
      <c r="F40" s="210"/>
      <c r="G40" s="187"/>
    </row>
    <row r="41" spans="1:13">
      <c r="A41" s="185"/>
      <c r="B41" s="895" t="s">
        <v>488</v>
      </c>
      <c r="C41" s="1586"/>
      <c r="D41" s="1586"/>
      <c r="E41" s="1569">
        <f>+D41-C41</f>
        <v>0</v>
      </c>
      <c r="F41" s="210"/>
      <c r="G41" s="187"/>
    </row>
    <row r="42" spans="1:13" ht="12.75" customHeight="1">
      <c r="A42" s="185"/>
      <c r="B42" s="896" t="s">
        <v>489</v>
      </c>
      <c r="C42" s="1586"/>
      <c r="D42" s="1586"/>
      <c r="E42" s="1569">
        <f>+D42-C42</f>
        <v>0</v>
      </c>
      <c r="F42" s="210"/>
      <c r="G42" s="187"/>
    </row>
    <row r="43" spans="1:13" ht="12.75" customHeight="1">
      <c r="A43" s="185"/>
      <c r="B43" s="896" t="s">
        <v>490</v>
      </c>
      <c r="C43" s="1586"/>
      <c r="D43" s="1586"/>
      <c r="E43" s="1569">
        <f>+D43-C43</f>
        <v>0</v>
      </c>
      <c r="F43" s="210"/>
      <c r="G43" s="187"/>
    </row>
    <row r="44" spans="1:13" ht="12.75" customHeight="1">
      <c r="A44" s="185"/>
      <c r="B44" s="896" t="s">
        <v>491</v>
      </c>
      <c r="C44" s="1586"/>
      <c r="D44" s="1586"/>
      <c r="E44" s="1569">
        <f>+D44-C44</f>
        <v>0</v>
      </c>
      <c r="F44" s="210"/>
      <c r="G44" s="187"/>
    </row>
    <row r="45" spans="1:13">
      <c r="A45" s="185"/>
      <c r="B45" s="896" t="s">
        <v>492</v>
      </c>
      <c r="C45" s="1585"/>
      <c r="D45" s="1585"/>
      <c r="E45" s="1579"/>
      <c r="F45" s="210"/>
      <c r="G45" s="187"/>
    </row>
    <row r="46" spans="1:13">
      <c r="A46" s="185"/>
      <c r="B46" s="229" t="s">
        <v>154</v>
      </c>
      <c r="C46" s="1580"/>
      <c r="D46" s="1580"/>
      <c r="E46" s="1569">
        <f t="shared" ref="E46:E52" si="1">+D46-C46</f>
        <v>0</v>
      </c>
      <c r="F46" s="210"/>
      <c r="G46" s="187"/>
    </row>
    <row r="47" spans="1:13">
      <c r="A47" s="185"/>
      <c r="B47" s="230" t="s">
        <v>155</v>
      </c>
      <c r="C47" s="1580"/>
      <c r="D47" s="1580"/>
      <c r="E47" s="1569">
        <f t="shared" si="1"/>
        <v>0</v>
      </c>
      <c r="F47" s="210"/>
      <c r="G47" s="187"/>
    </row>
    <row r="48" spans="1:13">
      <c r="A48" s="185"/>
      <c r="B48" s="230" t="s">
        <v>156</v>
      </c>
      <c r="C48" s="1580"/>
      <c r="D48" s="1580"/>
      <c r="E48" s="1569">
        <f t="shared" si="1"/>
        <v>0</v>
      </c>
      <c r="F48" s="210"/>
      <c r="G48" s="187"/>
    </row>
    <row r="49" spans="1:13">
      <c r="A49" s="185"/>
      <c r="B49" s="230" t="s">
        <v>157</v>
      </c>
      <c r="C49" s="1580"/>
      <c r="D49" s="1580"/>
      <c r="E49" s="1569">
        <f t="shared" si="1"/>
        <v>0</v>
      </c>
      <c r="F49" s="210"/>
      <c r="G49" s="187"/>
    </row>
    <row r="50" spans="1:13">
      <c r="A50" s="185"/>
      <c r="B50" s="230" t="s">
        <v>158</v>
      </c>
      <c r="C50" s="1580"/>
      <c r="D50" s="1580"/>
      <c r="E50" s="1569">
        <f t="shared" si="1"/>
        <v>0</v>
      </c>
      <c r="F50" s="215"/>
      <c r="G50" s="187"/>
    </row>
    <row r="51" spans="1:13">
      <c r="A51" s="185"/>
      <c r="B51" s="230" t="s">
        <v>159</v>
      </c>
      <c r="C51" s="1587"/>
      <c r="D51" s="1587"/>
      <c r="E51" s="1569">
        <f t="shared" si="1"/>
        <v>0</v>
      </c>
      <c r="F51" s="205"/>
      <c r="G51" s="187"/>
    </row>
    <row r="52" spans="1:13">
      <c r="A52" s="185"/>
      <c r="B52" s="601" t="s">
        <v>493</v>
      </c>
      <c r="C52" s="1588"/>
      <c r="D52" s="1588"/>
      <c r="E52" s="1569">
        <f t="shared" si="1"/>
        <v>0</v>
      </c>
      <c r="F52" s="270"/>
      <c r="G52" s="187"/>
    </row>
    <row r="53" spans="1:13">
      <c r="A53" s="185"/>
      <c r="B53" s="1605" t="s">
        <v>494</v>
      </c>
      <c r="C53" s="1606">
        <f>C80</f>
        <v>0</v>
      </c>
      <c r="D53" s="1606">
        <f>D80</f>
        <v>0</v>
      </c>
      <c r="E53" s="1606">
        <f>E80</f>
        <v>0</v>
      </c>
      <c r="F53" s="1602" t="s">
        <v>907</v>
      </c>
      <c r="G53" s="187"/>
    </row>
    <row r="54" spans="1:13">
      <c r="A54" s="185"/>
      <c r="B54" s="219" t="s">
        <v>1</v>
      </c>
      <c r="C54" s="1583">
        <f>SUM(C41:C53)</f>
        <v>0</v>
      </c>
      <c r="D54" s="1583">
        <f>SUM(D41:D53)</f>
        <v>0</v>
      </c>
      <c r="E54" s="1576">
        <f>+D54-C54</f>
        <v>0</v>
      </c>
      <c r="F54" s="221" t="s">
        <v>200</v>
      </c>
      <c r="G54" s="187"/>
      <c r="I54" s="275">
        <f>SUM(D41:D53)</f>
        <v>0</v>
      </c>
      <c r="J54" s="276">
        <f>+D54-I54</f>
        <v>0</v>
      </c>
    </row>
    <row r="55" spans="1:13" ht="4.5" customHeight="1">
      <c r="A55" s="185"/>
      <c r="B55" s="232"/>
      <c r="C55" s="1587"/>
      <c r="D55" s="1587"/>
      <c r="E55" s="1582"/>
      <c r="F55" s="233"/>
      <c r="G55" s="187"/>
    </row>
    <row r="56" spans="1:13" ht="12.75" customHeight="1">
      <c r="A56" s="185"/>
      <c r="B56" s="234" t="s">
        <v>500</v>
      </c>
      <c r="C56" s="1589"/>
      <c r="D56" s="1589"/>
      <c r="E56" s="1579"/>
      <c r="F56" s="196"/>
      <c r="G56" s="187"/>
    </row>
    <row r="57" spans="1:13" ht="12.75" customHeight="1">
      <c r="A57" s="185"/>
      <c r="B57" s="895" t="s">
        <v>495</v>
      </c>
      <c r="C57" s="1580"/>
      <c r="D57" s="1580"/>
      <c r="E57" s="1569">
        <f t="shared" ref="E57:E62" si="2">+D57-C57</f>
        <v>0</v>
      </c>
      <c r="F57" s="199"/>
      <c r="G57" s="187"/>
    </row>
    <row r="58" spans="1:13" ht="12.75" customHeight="1">
      <c r="A58" s="185"/>
      <c r="B58" s="1607" t="s">
        <v>1188</v>
      </c>
      <c r="C58" s="1606">
        <f>C86</f>
        <v>0</v>
      </c>
      <c r="D58" s="1606">
        <f>D86</f>
        <v>0</v>
      </c>
      <c r="E58" s="1608">
        <f t="shared" si="2"/>
        <v>0</v>
      </c>
      <c r="F58" s="1602" t="s">
        <v>908</v>
      </c>
      <c r="G58" s="187"/>
    </row>
    <row r="59" spans="1:13" ht="12.75" customHeight="1" thickBot="1">
      <c r="A59" s="185"/>
      <c r="B59" s="219" t="s">
        <v>4</v>
      </c>
      <c r="C59" s="1590">
        <f>SUM(C57:C58)</f>
        <v>0</v>
      </c>
      <c r="D59" s="1590">
        <f>SUM(D57:D58)</f>
        <v>0</v>
      </c>
      <c r="E59" s="1576">
        <f t="shared" si="2"/>
        <v>0</v>
      </c>
      <c r="F59" s="221" t="s">
        <v>200</v>
      </c>
      <c r="G59" s="187"/>
      <c r="I59" s="275">
        <f t="shared" ref="I59:I64" si="3">+D59</f>
        <v>0</v>
      </c>
      <c r="J59" s="276">
        <f t="shared" ref="J59:J64" si="4">+D59-I59</f>
        <v>0</v>
      </c>
    </row>
    <row r="60" spans="1:13" ht="12.75" customHeight="1" thickBot="1">
      <c r="A60" s="185"/>
      <c r="B60" s="271" t="s">
        <v>330</v>
      </c>
      <c r="C60" s="1583"/>
      <c r="D60" s="1583"/>
      <c r="E60" s="1576">
        <f t="shared" si="2"/>
        <v>0</v>
      </c>
      <c r="F60" s="221" t="s">
        <v>200</v>
      </c>
      <c r="G60" s="187"/>
      <c r="I60" s="275">
        <f t="shared" si="3"/>
        <v>0</v>
      </c>
      <c r="J60" s="276">
        <f t="shared" si="4"/>
        <v>0</v>
      </c>
      <c r="L60" s="2071" t="s">
        <v>1115</v>
      </c>
      <c r="M60" s="2077"/>
    </row>
    <row r="61" spans="1:13" ht="12.75" customHeight="1">
      <c r="A61" s="185"/>
      <c r="B61" s="271" t="s">
        <v>331</v>
      </c>
      <c r="C61" s="1609"/>
      <c r="D61" s="1583"/>
      <c r="E61" s="1576">
        <f t="shared" si="2"/>
        <v>0</v>
      </c>
      <c r="F61" s="221" t="s">
        <v>200</v>
      </c>
      <c r="G61" s="187"/>
      <c r="I61" s="275">
        <f t="shared" si="3"/>
        <v>0</v>
      </c>
      <c r="J61" s="276">
        <f t="shared" si="4"/>
        <v>0</v>
      </c>
      <c r="L61" s="2084" t="s">
        <v>1116</v>
      </c>
      <c r="M61" s="2083"/>
    </row>
    <row r="62" spans="1:13" ht="12.75" customHeight="1">
      <c r="A62" s="185"/>
      <c r="B62" s="271" t="s">
        <v>332</v>
      </c>
      <c r="C62" s="1583"/>
      <c r="D62" s="1583"/>
      <c r="E62" s="1576">
        <f t="shared" si="2"/>
        <v>0</v>
      </c>
      <c r="F62" s="221" t="s">
        <v>200</v>
      </c>
      <c r="G62" s="187"/>
      <c r="I62" s="275">
        <f t="shared" si="3"/>
        <v>0</v>
      </c>
      <c r="J62" s="276">
        <f t="shared" si="4"/>
        <v>0</v>
      </c>
      <c r="L62" s="1798"/>
      <c r="M62" s="2078">
        <v>0</v>
      </c>
    </row>
    <row r="63" spans="1:13" ht="12.6" customHeight="1">
      <c r="A63" s="185"/>
      <c r="B63" s="238" t="s">
        <v>821</v>
      </c>
      <c r="C63" s="1591">
        <f>+C31+C37+C39+C54+C59+C60+C61+C62</f>
        <v>0</v>
      </c>
      <c r="D63" s="1591">
        <f>+D31+D37+D39+D54+D59+D60+D61+D62</f>
        <v>0</v>
      </c>
      <c r="E63" s="1591">
        <f>+E31+E37+E39+E54+E59+E60+E61+E62</f>
        <v>0</v>
      </c>
      <c r="F63" s="239" t="s">
        <v>200</v>
      </c>
      <c r="G63" s="187"/>
      <c r="I63" s="275">
        <f t="shared" si="3"/>
        <v>0</v>
      </c>
      <c r="J63" s="276">
        <f t="shared" si="4"/>
        <v>0</v>
      </c>
      <c r="L63" s="2073"/>
      <c r="M63" s="248"/>
    </row>
    <row r="64" spans="1:13" ht="12.6" customHeight="1">
      <c r="A64" s="185"/>
      <c r="B64" s="240" t="s">
        <v>413</v>
      </c>
      <c r="C64" s="1592">
        <f>+C24+C63</f>
        <v>0</v>
      </c>
      <c r="D64" s="1592">
        <f>+D24+D63</f>
        <v>0</v>
      </c>
      <c r="E64" s="1592">
        <f>+E24+E63</f>
        <v>0</v>
      </c>
      <c r="F64" s="207" t="s">
        <v>200</v>
      </c>
      <c r="G64" s="187"/>
      <c r="I64" s="275">
        <f t="shared" si="3"/>
        <v>0</v>
      </c>
      <c r="J64" s="276">
        <f t="shared" si="4"/>
        <v>0</v>
      </c>
      <c r="L64" s="2073"/>
      <c r="M64" s="248"/>
    </row>
    <row r="65" spans="1:13" ht="4.5" customHeight="1">
      <c r="A65" s="185"/>
      <c r="B65" s="241"/>
      <c r="C65" s="1582"/>
      <c r="D65" s="1582"/>
      <c r="E65" s="1587"/>
      <c r="F65" s="242"/>
      <c r="G65" s="187"/>
      <c r="L65" s="2073"/>
      <c r="M65" s="248"/>
    </row>
    <row r="66" spans="1:13" ht="12.75" customHeight="1">
      <c r="A66" s="185"/>
      <c r="B66" s="243" t="s">
        <v>911</v>
      </c>
      <c r="C66" s="1593"/>
      <c r="D66" s="1593"/>
      <c r="E66" s="1593"/>
      <c r="F66" s="245"/>
      <c r="G66" s="187"/>
      <c r="L66" s="2073"/>
      <c r="M66" s="248"/>
    </row>
    <row r="67" spans="1:13" ht="12.75" customHeight="1">
      <c r="A67" s="185"/>
      <c r="B67" s="602" t="s">
        <v>432</v>
      </c>
      <c r="C67" s="1575"/>
      <c r="D67" s="1575"/>
      <c r="E67" s="1575">
        <f>+D67-C67</f>
        <v>0</v>
      </c>
      <c r="F67" s="247"/>
      <c r="G67" s="187"/>
      <c r="L67" s="2073"/>
      <c r="M67" s="248"/>
    </row>
    <row r="68" spans="1:13" ht="12.75" customHeight="1">
      <c r="A68" s="185"/>
      <c r="B68" s="602" t="s">
        <v>433</v>
      </c>
      <c r="C68" s="1575"/>
      <c r="D68" s="1575"/>
      <c r="E68" s="1569">
        <f>+D68-C68</f>
        <v>0</v>
      </c>
      <c r="F68" s="247"/>
      <c r="G68" s="187"/>
      <c r="L68" s="2074"/>
      <c r="M68" s="2079"/>
    </row>
    <row r="69" spans="1:13" ht="12.75" customHeight="1">
      <c r="A69" s="185"/>
      <c r="B69" s="246" t="s">
        <v>9</v>
      </c>
      <c r="C69" s="1575"/>
      <c r="D69" s="1575"/>
      <c r="E69" s="1569">
        <f>+D69-C69</f>
        <v>0</v>
      </c>
      <c r="F69" s="247"/>
      <c r="G69" s="187"/>
      <c r="L69" s="2075" t="s">
        <v>1116</v>
      </c>
      <c r="M69" s="2080">
        <f>SUM(M61:M68)</f>
        <v>0</v>
      </c>
    </row>
    <row r="70" spans="1:13" ht="12.75" customHeight="1">
      <c r="A70" s="185"/>
      <c r="B70" s="246" t="s">
        <v>10</v>
      </c>
      <c r="C70" s="1575"/>
      <c r="D70" s="1575"/>
      <c r="E70" s="1569">
        <f>+D70-C70</f>
        <v>0</v>
      </c>
      <c r="F70" s="247"/>
      <c r="G70" s="187"/>
      <c r="L70" s="2076" t="s">
        <v>1117</v>
      </c>
      <c r="M70" s="2081"/>
    </row>
    <row r="71" spans="1:13" ht="12.75" customHeight="1">
      <c r="A71" s="185"/>
      <c r="B71" s="2068" t="s">
        <v>1189</v>
      </c>
      <c r="C71" s="1575"/>
      <c r="D71" s="1575">
        <f>M69</f>
        <v>0</v>
      </c>
      <c r="E71" s="1575">
        <f>+D71-C71</f>
        <v>0</v>
      </c>
      <c r="F71" s="247" t="s">
        <v>1126</v>
      </c>
      <c r="G71" s="187"/>
      <c r="L71" s="1798"/>
      <c r="M71" s="2078"/>
    </row>
    <row r="72" spans="1:13" ht="12.75" customHeight="1">
      <c r="A72" s="185"/>
      <c r="B72" s="706" t="s">
        <v>17</v>
      </c>
      <c r="C72" s="1594">
        <f>SUM(C67:C71)</f>
        <v>0</v>
      </c>
      <c r="D72" s="1594">
        <f>SUM(D67:D71)</f>
        <v>0</v>
      </c>
      <c r="E72" s="1594">
        <f>SUM(E67:E71)</f>
        <v>0</v>
      </c>
      <c r="F72" s="708" t="s">
        <v>416</v>
      </c>
      <c r="G72" s="187"/>
      <c r="L72" s="2073"/>
      <c r="M72" s="248"/>
    </row>
    <row r="73" spans="1:13" ht="4.5" customHeight="1">
      <c r="A73" s="185"/>
      <c r="B73" s="249"/>
      <c r="C73" s="1595"/>
      <c r="D73" s="1595"/>
      <c r="E73" s="1596"/>
      <c r="F73" s="253"/>
      <c r="G73" s="187"/>
      <c r="L73" s="2073"/>
      <c r="M73" s="248"/>
    </row>
    <row r="74" spans="1:13">
      <c r="A74" s="185"/>
      <c r="B74" s="712" t="s">
        <v>910</v>
      </c>
      <c r="C74" s="1567"/>
      <c r="D74" s="1567"/>
      <c r="E74" s="1567"/>
      <c r="F74" s="255"/>
      <c r="G74" s="187"/>
      <c r="L74" s="2073"/>
      <c r="M74" s="248"/>
    </row>
    <row r="75" spans="1:13">
      <c r="A75" s="185"/>
      <c r="B75" s="256" t="s">
        <v>12</v>
      </c>
      <c r="C75" s="1569"/>
      <c r="D75" s="1569"/>
      <c r="E75" s="1569">
        <f t="shared" ref="E75:E80" si="5">+D75-C75</f>
        <v>0</v>
      </c>
      <c r="F75" s="258"/>
      <c r="G75" s="187"/>
      <c r="L75" s="2073"/>
      <c r="M75" s="248"/>
    </row>
    <row r="76" spans="1:13">
      <c r="A76" s="185"/>
      <c r="B76" s="259" t="s">
        <v>13</v>
      </c>
      <c r="C76" s="1575"/>
      <c r="D76" s="1575"/>
      <c r="E76" s="1569">
        <f t="shared" si="5"/>
        <v>0</v>
      </c>
      <c r="F76" s="260"/>
      <c r="G76" s="187"/>
      <c r="L76" s="2073"/>
      <c r="M76" s="248"/>
    </row>
    <row r="77" spans="1:13">
      <c r="A77" s="185"/>
      <c r="B77" s="259" t="s">
        <v>14</v>
      </c>
      <c r="C77" s="1575"/>
      <c r="D77" s="1575"/>
      <c r="E77" s="1569">
        <f t="shared" si="5"/>
        <v>0</v>
      </c>
      <c r="F77" s="260"/>
      <c r="G77" s="187"/>
      <c r="L77" s="2074"/>
      <c r="M77" s="2079">
        <v>0</v>
      </c>
    </row>
    <row r="78" spans="1:13">
      <c r="A78" s="185"/>
      <c r="B78" s="259"/>
      <c r="C78" s="1575"/>
      <c r="D78" s="1575"/>
      <c r="E78" s="1569">
        <f t="shared" si="5"/>
        <v>0</v>
      </c>
      <c r="F78" s="260"/>
      <c r="G78" s="187"/>
      <c r="L78" s="2075" t="s">
        <v>1118</v>
      </c>
      <c r="M78" s="2080">
        <f>SUM(M70:M77)</f>
        <v>0</v>
      </c>
    </row>
    <row r="79" spans="1:13">
      <c r="A79" s="185"/>
      <c r="B79" s="2069" t="s">
        <v>1190</v>
      </c>
      <c r="C79" s="1575"/>
      <c r="D79" s="1575">
        <f>M78</f>
        <v>0</v>
      </c>
      <c r="E79" s="1569">
        <f t="shared" si="5"/>
        <v>0</v>
      </c>
      <c r="F79" s="260" t="s">
        <v>1123</v>
      </c>
      <c r="G79" s="187"/>
      <c r="L79" s="2076" t="s">
        <v>1119</v>
      </c>
      <c r="M79" s="2081"/>
    </row>
    <row r="80" spans="1:13" ht="12.75" customHeight="1">
      <c r="A80" s="185"/>
      <c r="B80" s="709" t="s">
        <v>619</v>
      </c>
      <c r="C80" s="1597">
        <f>SUM(C75:C79)</f>
        <v>0</v>
      </c>
      <c r="D80" s="1597">
        <f>SUM(D75:D79)</f>
        <v>0</v>
      </c>
      <c r="E80" s="1597">
        <f t="shared" si="5"/>
        <v>0</v>
      </c>
      <c r="F80" s="708" t="s">
        <v>415</v>
      </c>
      <c r="G80" s="187"/>
      <c r="L80" s="1798"/>
      <c r="M80" s="2078"/>
    </row>
    <row r="81" spans="1:13" ht="4.6500000000000004" customHeight="1">
      <c r="A81" s="185"/>
      <c r="B81" s="186"/>
      <c r="C81" s="1598"/>
      <c r="D81" s="1598"/>
      <c r="E81" s="1598"/>
      <c r="F81" s="186"/>
      <c r="G81" s="187"/>
      <c r="L81" s="2073"/>
      <c r="M81" s="248"/>
    </row>
    <row r="82" spans="1:13">
      <c r="A82" s="185"/>
      <c r="B82" s="712" t="s">
        <v>912</v>
      </c>
      <c r="C82" s="1567"/>
      <c r="D82" s="1567"/>
      <c r="E82" s="1567"/>
      <c r="F82" s="255"/>
      <c r="G82" s="187"/>
      <c r="L82" s="2073"/>
      <c r="M82" s="248"/>
    </row>
    <row r="83" spans="1:13">
      <c r="A83" s="185"/>
      <c r="B83" s="256"/>
      <c r="C83" s="1569"/>
      <c r="D83" s="1569"/>
      <c r="E83" s="1569">
        <f>+D83-C83</f>
        <v>0</v>
      </c>
      <c r="F83" s="258"/>
      <c r="G83" s="187"/>
      <c r="L83" s="2073"/>
      <c r="M83" s="248"/>
    </row>
    <row r="84" spans="1:13">
      <c r="A84" s="185"/>
      <c r="B84" s="256"/>
      <c r="C84" s="1569"/>
      <c r="D84" s="1569"/>
      <c r="E84" s="1569">
        <f>+D84-C84</f>
        <v>0</v>
      </c>
      <c r="F84" s="258"/>
      <c r="G84" s="187"/>
      <c r="L84" s="2073"/>
      <c r="M84" s="248"/>
    </row>
    <row r="85" spans="1:13">
      <c r="A85" s="185"/>
      <c r="B85" s="2069" t="s">
        <v>1191</v>
      </c>
      <c r="C85" s="1575"/>
      <c r="D85" s="1575">
        <f>M87</f>
        <v>0</v>
      </c>
      <c r="E85" s="1569">
        <f>+D85-C85</f>
        <v>0</v>
      </c>
      <c r="F85" s="247" t="s">
        <v>1124</v>
      </c>
      <c r="G85" s="187"/>
      <c r="L85" s="2073"/>
      <c r="M85" s="248"/>
    </row>
    <row r="86" spans="1:13">
      <c r="A86" s="185"/>
      <c r="B86" s="709" t="s">
        <v>1187</v>
      </c>
      <c r="C86" s="1597">
        <f>SUM(C83:C85)</f>
        <v>0</v>
      </c>
      <c r="D86" s="1597">
        <f>SUM(D83:D85)</f>
        <v>0</v>
      </c>
      <c r="E86" s="1597">
        <f>+D86-C86</f>
        <v>0</v>
      </c>
      <c r="F86" s="708" t="s">
        <v>414</v>
      </c>
      <c r="G86" s="187"/>
      <c r="L86" s="2074"/>
      <c r="M86" s="2079">
        <v>0</v>
      </c>
    </row>
    <row r="87" spans="1:13" ht="12" customHeight="1">
      <c r="A87" s="185"/>
      <c r="B87" s="314"/>
      <c r="C87" s="1796"/>
      <c r="D87" s="1796"/>
      <c r="E87" s="1796"/>
      <c r="F87" s="314"/>
      <c r="G87" s="187"/>
      <c r="L87" s="2075" t="s">
        <v>1120</v>
      </c>
      <c r="M87" s="2080">
        <f>SUM(M79:M86)</f>
        <v>0</v>
      </c>
    </row>
    <row r="88" spans="1:13">
      <c r="A88" s="185"/>
      <c r="B88" s="1794" t="s">
        <v>909</v>
      </c>
      <c r="C88" s="1568"/>
      <c r="D88" s="1569"/>
      <c r="E88" s="1795"/>
      <c r="F88" s="1795"/>
      <c r="G88" s="1797"/>
      <c r="L88" s="2076" t="s">
        <v>1121</v>
      </c>
      <c r="M88" s="2081"/>
    </row>
    <row r="89" spans="1:13">
      <c r="A89" s="185"/>
      <c r="B89" s="256"/>
      <c r="C89" s="1568"/>
      <c r="D89" s="1569"/>
      <c r="E89" s="1570">
        <f t="shared" ref="E89:E95" si="6">+D89-C89</f>
        <v>0</v>
      </c>
      <c r="F89" s="1570"/>
      <c r="G89" s="1797"/>
      <c r="L89" s="2073"/>
      <c r="M89" s="248"/>
    </row>
    <row r="90" spans="1:13">
      <c r="A90" s="185"/>
      <c r="B90" s="1565"/>
      <c r="C90" s="1568"/>
      <c r="D90" s="1569"/>
      <c r="E90" s="1570">
        <f t="shared" si="6"/>
        <v>0</v>
      </c>
      <c r="F90" s="1570"/>
      <c r="G90" s="1797"/>
      <c r="L90" s="2073"/>
      <c r="M90" s="248"/>
    </row>
    <row r="91" spans="1:13">
      <c r="A91" s="185"/>
      <c r="B91" s="256"/>
      <c r="C91" s="1568"/>
      <c r="D91" s="1569"/>
      <c r="E91" s="1570">
        <f t="shared" si="6"/>
        <v>0</v>
      </c>
      <c r="F91" s="1570"/>
      <c r="G91" s="1797"/>
      <c r="L91" s="2073"/>
      <c r="M91" s="248"/>
    </row>
    <row r="92" spans="1:13">
      <c r="A92" s="185"/>
      <c r="B92" s="259"/>
      <c r="C92" s="1571"/>
      <c r="D92" s="1569"/>
      <c r="E92" s="1572">
        <f t="shared" si="6"/>
        <v>0</v>
      </c>
      <c r="F92" s="1570"/>
      <c r="G92" s="1797"/>
      <c r="L92" s="2073"/>
      <c r="M92" s="248"/>
    </row>
    <row r="93" spans="1:13">
      <c r="A93" s="185"/>
      <c r="B93" s="259"/>
      <c r="C93" s="1571"/>
      <c r="D93" s="1569"/>
      <c r="E93" s="1572">
        <f t="shared" si="6"/>
        <v>0</v>
      </c>
      <c r="F93" s="1570"/>
      <c r="G93" s="1797"/>
      <c r="L93" s="2073"/>
      <c r="M93" s="248"/>
    </row>
    <row r="94" spans="1:13">
      <c r="A94" s="185"/>
      <c r="B94" s="2069" t="s">
        <v>1192</v>
      </c>
      <c r="C94" s="1571"/>
      <c r="D94" s="1569">
        <f>M95</f>
        <v>0</v>
      </c>
      <c r="E94" s="1572">
        <f t="shared" si="6"/>
        <v>0</v>
      </c>
      <c r="F94" s="247" t="s">
        <v>1125</v>
      </c>
      <c r="G94" s="1797"/>
      <c r="L94" s="2074"/>
      <c r="M94" s="2079">
        <v>0</v>
      </c>
    </row>
    <row r="95" spans="1:13">
      <c r="A95" s="261"/>
      <c r="B95" s="1610" t="s">
        <v>57</v>
      </c>
      <c r="C95" s="1611">
        <f>SUM(C89:C94)</f>
        <v>0</v>
      </c>
      <c r="D95" s="1611">
        <f>SUM(D89:D94)</f>
        <v>0</v>
      </c>
      <c r="E95" s="1612">
        <f t="shared" si="6"/>
        <v>0</v>
      </c>
      <c r="F95" s="1613" t="s">
        <v>58</v>
      </c>
      <c r="G95" s="1798"/>
      <c r="L95" s="2075" t="s">
        <v>1122</v>
      </c>
      <c r="M95" s="2080">
        <f>SUM(M88:M94)</f>
        <v>0</v>
      </c>
    </row>
    <row r="96" spans="1:13">
      <c r="C96" s="1269"/>
      <c r="D96" s="1269"/>
      <c r="E96" s="1269"/>
    </row>
  </sheetData>
  <mergeCells count="4">
    <mergeCell ref="C6:F6"/>
    <mergeCell ref="C5:F5"/>
    <mergeCell ref="B2:F2"/>
    <mergeCell ref="B3:F3"/>
  </mergeCells>
  <phoneticPr fontId="1" type="noConversion"/>
  <printOptions horizontalCentered="1"/>
  <pageMargins left="0" right="0" top="0.25" bottom="0.35" header="0.25" footer="0.25"/>
  <pageSetup scale="61" orientation="portrait" cellComments="atEnd" r:id="rId1"/>
  <headerFooter alignWithMargins="0">
    <oddFooter>&amp;L&amp;8Date Revised:  May 18, 2009  -  Date Printed:  &amp;D &amp;T&amp;R&amp;8&amp;Z&amp;F &amp;A</oddFooter>
  </headerFooter>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tabColor rgb="FF66FFFF"/>
    <pageSetUpPr fitToPage="1"/>
  </sheetPr>
  <dimension ref="A1:AN41"/>
  <sheetViews>
    <sheetView showGridLines="0" workbookViewId="0">
      <selection activeCell="D23" sqref="D23"/>
    </sheetView>
  </sheetViews>
  <sheetFormatPr defaultColWidth="9.33203125" defaultRowHeight="13.2"/>
  <cols>
    <col min="1" max="1" width="59.33203125" style="142" customWidth="1"/>
    <col min="2" max="5" width="19.6640625" style="142" customWidth="1"/>
    <col min="6" max="6" width="5.33203125" style="142" customWidth="1"/>
    <col min="7" max="7" width="28.6640625" style="142" customWidth="1"/>
    <col min="8" max="8" width="12.33203125" style="142" customWidth="1"/>
    <col min="9" max="9" width="16.33203125" style="142" customWidth="1"/>
    <col min="10" max="20" width="9.33203125" style="142"/>
    <col min="21" max="23" width="9.33203125" style="142" bestFit="1" customWidth="1"/>
    <col min="24" max="28" width="9.33203125" style="142"/>
    <col min="29" max="29" width="2.77734375" style="142" customWidth="1"/>
    <col min="30" max="35" width="3.77734375" style="142" customWidth="1"/>
    <col min="36" max="36" width="13.6640625" style="142" customWidth="1"/>
    <col min="37" max="37" width="13.109375" style="142" customWidth="1"/>
    <col min="38" max="38" width="11.6640625" style="142" customWidth="1"/>
    <col min="39" max="39" width="9.33203125" style="142"/>
    <col min="40" max="40" width="1" style="142" customWidth="1"/>
    <col min="41" max="16384" width="9.33203125" style="142"/>
  </cols>
  <sheetData>
    <row r="1" spans="1:9" ht="15.6">
      <c r="A1" s="804" t="s">
        <v>406</v>
      </c>
      <c r="B1" s="807"/>
      <c r="C1" s="807"/>
      <c r="D1" s="807"/>
      <c r="E1" s="807"/>
    </row>
    <row r="2" spans="1:9" ht="15.6">
      <c r="A2" s="804" t="s">
        <v>1230</v>
      </c>
      <c r="B2" s="807"/>
      <c r="C2" s="807"/>
      <c r="D2" s="807"/>
      <c r="E2" s="807"/>
    </row>
    <row r="3" spans="1:9" ht="15.6">
      <c r="A3" s="806" t="s">
        <v>436</v>
      </c>
      <c r="B3" s="807"/>
      <c r="C3" s="807"/>
      <c r="D3" s="807"/>
      <c r="E3" s="807"/>
    </row>
    <row r="4" spans="1:9" ht="6.75" customHeight="1">
      <c r="A4" s="282"/>
      <c r="B4" s="282"/>
      <c r="C4" s="282"/>
      <c r="D4" s="282"/>
      <c r="E4" s="282"/>
    </row>
    <row r="5" spans="1:9">
      <c r="A5" s="141" t="s">
        <v>107</v>
      </c>
      <c r="B5" s="2340">
        <f>'Schedule I  '!B5</f>
        <v>0</v>
      </c>
      <c r="C5" s="2341"/>
      <c r="D5" s="2295"/>
      <c r="E5" s="2296"/>
    </row>
    <row r="6" spans="1:9">
      <c r="G6" s="1886"/>
    </row>
    <row r="7" spans="1:9">
      <c r="A7" s="283" t="s">
        <v>601</v>
      </c>
      <c r="B7" s="284"/>
      <c r="C7" s="285"/>
      <c r="D7" s="285"/>
      <c r="E7" s="286"/>
      <c r="G7" s="1907" t="s">
        <v>1047</v>
      </c>
    </row>
    <row r="8" spans="1:9" ht="13.8" thickBot="1">
      <c r="A8" s="287"/>
      <c r="B8" s="144" t="s">
        <v>1231</v>
      </c>
      <c r="C8" s="144" t="s">
        <v>1231</v>
      </c>
      <c r="D8" s="144" t="s">
        <v>116</v>
      </c>
      <c r="E8" s="144" t="s">
        <v>117</v>
      </c>
    </row>
    <row r="9" spans="1:9" ht="18" customHeight="1">
      <c r="A9" s="288" t="s">
        <v>239</v>
      </c>
      <c r="B9" s="116">
        <v>0</v>
      </c>
      <c r="C9" s="118">
        <v>0</v>
      </c>
      <c r="D9" s="118">
        <f>C9-B9</f>
        <v>0</v>
      </c>
      <c r="E9" s="289" t="e">
        <f t="shared" ref="E9:E14" si="0">D9/B9</f>
        <v>#DIV/0!</v>
      </c>
      <c r="G9" s="1871" t="s">
        <v>1044</v>
      </c>
      <c r="H9" s="2213">
        <f>C9+C10</f>
        <v>0</v>
      </c>
      <c r="I9" s="1872" t="s">
        <v>1208</v>
      </c>
    </row>
    <row r="10" spans="1:9" ht="18" customHeight="1">
      <c r="A10" s="290" t="s">
        <v>240</v>
      </c>
      <c r="B10" s="116">
        <v>0</v>
      </c>
      <c r="C10" s="118">
        <v>0</v>
      </c>
      <c r="D10" s="117">
        <f>C10-B10</f>
        <v>0</v>
      </c>
      <c r="E10" s="119" t="e">
        <f t="shared" si="0"/>
        <v>#DIV/0!</v>
      </c>
      <c r="G10" s="1873" t="s">
        <v>1045</v>
      </c>
      <c r="H10" s="2210">
        <f>'[3]Schedule A - A1'!$E$113</f>
        <v>0</v>
      </c>
      <c r="I10" s="1874"/>
    </row>
    <row r="11" spans="1:9" ht="18" customHeight="1" thickBot="1">
      <c r="A11" s="288" t="s">
        <v>118</v>
      </c>
      <c r="B11" s="116">
        <v>0</v>
      </c>
      <c r="C11" s="118">
        <v>0</v>
      </c>
      <c r="D11" s="117">
        <f>C11-B11</f>
        <v>0</v>
      </c>
      <c r="E11" s="119" t="e">
        <f t="shared" si="0"/>
        <v>#DIV/0!</v>
      </c>
      <c r="G11" s="2212" t="s">
        <v>551</v>
      </c>
      <c r="H11" s="2214">
        <f>+H9-H10</f>
        <v>0</v>
      </c>
      <c r="I11" s="1875"/>
    </row>
    <row r="12" spans="1:9" ht="18" customHeight="1" thickBot="1">
      <c r="A12" s="291" t="s">
        <v>122</v>
      </c>
      <c r="B12" s="558">
        <f>SUM(B9:B11)</f>
        <v>0</v>
      </c>
      <c r="C12" s="558">
        <f>SUM(C9:C11)</f>
        <v>0</v>
      </c>
      <c r="D12" s="558">
        <f>SUM(D9:D11)</f>
        <v>0</v>
      </c>
      <c r="E12" s="559" t="e">
        <f t="shared" si="0"/>
        <v>#DIV/0!</v>
      </c>
      <c r="G12" s="1873" t="s">
        <v>1046</v>
      </c>
      <c r="H12" s="2211">
        <f>'[3]Schedule A - A1'!$E$114</f>
        <v>0</v>
      </c>
      <c r="I12" s="2209"/>
    </row>
    <row r="13" spans="1:9" ht="18" customHeight="1" thickBot="1">
      <c r="A13" s="292" t="s">
        <v>119</v>
      </c>
      <c r="B13" s="30">
        <v>0</v>
      </c>
      <c r="C13" s="30">
        <v>0</v>
      </c>
      <c r="D13" s="293">
        <f>C13-B13</f>
        <v>0</v>
      </c>
      <c r="E13" s="294" t="e">
        <f t="shared" si="0"/>
        <v>#DIV/0!</v>
      </c>
      <c r="G13" s="2212" t="s">
        <v>551</v>
      </c>
      <c r="H13" s="1877">
        <f>+C11-H12</f>
        <v>0</v>
      </c>
      <c r="I13" s="1876" t="s">
        <v>1209</v>
      </c>
    </row>
    <row r="14" spans="1:9" ht="22.5" customHeight="1" thickBot="1">
      <c r="A14" s="295" t="s">
        <v>120</v>
      </c>
      <c r="B14" s="31">
        <f>+B12+B13</f>
        <v>0</v>
      </c>
      <c r="C14" s="31">
        <f>+C12+C13</f>
        <v>0</v>
      </c>
      <c r="D14" s="31">
        <f>+D12+D13</f>
        <v>0</v>
      </c>
      <c r="E14" s="32" t="e">
        <f t="shared" si="0"/>
        <v>#DIV/0!</v>
      </c>
    </row>
    <row r="15" spans="1:9" ht="13.5" customHeight="1"/>
    <row r="16" spans="1:9" ht="44.25" customHeight="1">
      <c r="A16" s="2349" t="s">
        <v>1284</v>
      </c>
      <c r="B16" s="2350"/>
      <c r="C16" s="2350"/>
      <c r="D16" s="2350"/>
      <c r="E16" s="2350"/>
      <c r="F16" s="1722"/>
      <c r="G16" s="2351"/>
      <c r="H16" s="2352"/>
      <c r="I16" s="2352"/>
    </row>
    <row r="17" spans="1:40">
      <c r="A17" s="296"/>
    </row>
    <row r="18" spans="1:40" ht="39.6">
      <c r="A18" s="297" t="s">
        <v>222</v>
      </c>
      <c r="B18" s="116">
        <v>0</v>
      </c>
      <c r="C18" s="117">
        <v>0</v>
      </c>
      <c r="D18" s="118">
        <f>C18-B18</f>
        <v>0</v>
      </c>
      <c r="E18" s="119" t="e">
        <f>D18/B18</f>
        <v>#DIV/0!</v>
      </c>
    </row>
    <row r="19" spans="1:40">
      <c r="A19" s="1908"/>
      <c r="B19" s="116"/>
      <c r="C19" s="117"/>
      <c r="D19" s="118"/>
      <c r="E19" s="119"/>
    </row>
    <row r="20" spans="1:40" ht="39" customHeight="1">
      <c r="A20" s="298" t="s">
        <v>1232</v>
      </c>
      <c r="B20" s="299">
        <v>0</v>
      </c>
      <c r="C20" s="300">
        <v>0</v>
      </c>
      <c r="D20" s="301">
        <f>C20-B20</f>
        <v>0</v>
      </c>
      <c r="E20" s="302" t="e">
        <f>D20/B20</f>
        <v>#DIV/0!</v>
      </c>
      <c r="G20" s="1807"/>
    </row>
    <row r="21" spans="1:40" ht="51.75" customHeight="1">
      <c r="A21" s="2311" t="s">
        <v>103</v>
      </c>
      <c r="B21" s="2312"/>
      <c r="C21" s="2312"/>
      <c r="D21" s="2312"/>
      <c r="E21" s="2348"/>
    </row>
    <row r="22" spans="1:40" ht="10.5" customHeight="1">
      <c r="A22" s="303"/>
      <c r="B22" s="303"/>
      <c r="C22" s="303"/>
      <c r="D22" s="303"/>
      <c r="E22" s="303"/>
    </row>
    <row r="23" spans="1:40">
      <c r="A23" s="177" t="s">
        <v>1059</v>
      </c>
      <c r="B23" s="173"/>
      <c r="C23" s="173"/>
      <c r="D23" s="173"/>
      <c r="G23" s="176" t="s">
        <v>1060</v>
      </c>
    </row>
    <row r="24" spans="1:40">
      <c r="A24" s="304" t="s">
        <v>1233</v>
      </c>
      <c r="B24" s="305">
        <f>'[3]Schedule A - A1'!$E$25</f>
        <v>0</v>
      </c>
      <c r="C24" s="1909" t="s">
        <v>1061</v>
      </c>
      <c r="D24" s="536"/>
    </row>
    <row r="25" spans="1:40">
      <c r="A25" s="306" t="s">
        <v>650</v>
      </c>
      <c r="B25" s="560">
        <f>C9</f>
        <v>0</v>
      </c>
      <c r="C25" s="2147" t="s">
        <v>1168</v>
      </c>
      <c r="D25" s="153"/>
    </row>
    <row r="26" spans="1:40">
      <c r="A26" s="307" t="s">
        <v>651</v>
      </c>
      <c r="B26" s="308" t="e">
        <f>+B25/B24</f>
        <v>#DIV/0!</v>
      </c>
      <c r="C26" s="535" t="s">
        <v>623</v>
      </c>
      <c r="D26" s="537"/>
    </row>
    <row r="29" spans="1:40">
      <c r="A29" s="1782" t="s">
        <v>1212</v>
      </c>
      <c r="B29" s="1677" t="s">
        <v>589</v>
      </c>
    </row>
    <row r="30" spans="1:40">
      <c r="A30" s="2342" t="s">
        <v>189</v>
      </c>
      <c r="B30" s="2343"/>
      <c r="C30" s="2343"/>
      <c r="D30" s="2344"/>
      <c r="E30" s="2343" t="s">
        <v>190</v>
      </c>
      <c r="F30" s="2343"/>
      <c r="G30" s="2343"/>
      <c r="H30" s="2344"/>
      <c r="I30" s="2343" t="s">
        <v>191</v>
      </c>
      <c r="J30" s="2345"/>
      <c r="K30" s="2345"/>
      <c r="L30" s="2346"/>
      <c r="M30" s="2347" t="s">
        <v>192</v>
      </c>
      <c r="N30" s="2345"/>
      <c r="O30" s="2345"/>
      <c r="P30" s="2346"/>
      <c r="Q30" s="2342" t="s">
        <v>193</v>
      </c>
      <c r="R30" s="2343"/>
      <c r="S30" s="2343"/>
      <c r="T30" s="2344"/>
      <c r="U30" s="2342" t="s">
        <v>194</v>
      </c>
      <c r="V30" s="2343"/>
      <c r="W30" s="2343"/>
      <c r="X30" s="2343"/>
      <c r="Y30" s="2342" t="s">
        <v>604</v>
      </c>
      <c r="Z30" s="2343"/>
      <c r="AA30" s="2343"/>
      <c r="AB30" s="2344"/>
      <c r="AC30" s="1614"/>
      <c r="AD30" s="1615"/>
      <c r="AE30" s="1616"/>
      <c r="AF30" s="1615"/>
      <c r="AG30" s="1615"/>
      <c r="AH30" s="1615"/>
      <c r="AI30" s="1614"/>
      <c r="AJ30" s="1676" t="str">
        <f>B8</f>
        <v>FY2024</v>
      </c>
      <c r="AK30" s="1676" t="str">
        <f>C8</f>
        <v>FY2024</v>
      </c>
      <c r="AL30" s="1614"/>
      <c r="AM30" s="1614"/>
      <c r="AN30" s="1285"/>
    </row>
    <row r="31" spans="1:40" ht="43.5" customHeight="1">
      <c r="A31" s="1918" t="str">
        <f>B8</f>
        <v>FY2024</v>
      </c>
      <c r="B31" s="1895" t="str">
        <f>C8</f>
        <v>FY2024</v>
      </c>
      <c r="C31" s="1896" t="s">
        <v>605</v>
      </c>
      <c r="D31" s="1897" t="s">
        <v>606</v>
      </c>
      <c r="E31" s="1895" t="str">
        <f>B8</f>
        <v>FY2024</v>
      </c>
      <c r="F31" s="1896" t="str">
        <f>C8</f>
        <v>FY2024</v>
      </c>
      <c r="G31" s="1896" t="s">
        <v>605</v>
      </c>
      <c r="H31" s="1897" t="s">
        <v>606</v>
      </c>
      <c r="I31" s="1895" t="str">
        <f>B8</f>
        <v>FY2024</v>
      </c>
      <c r="J31" s="1895" t="str">
        <f>C8</f>
        <v>FY2024</v>
      </c>
      <c r="K31" s="1896" t="s">
        <v>605</v>
      </c>
      <c r="L31" s="1898" t="s">
        <v>606</v>
      </c>
      <c r="M31" s="1895" t="str">
        <f>B8</f>
        <v>FY2024</v>
      </c>
      <c r="N31" s="1895" t="str">
        <f>C8</f>
        <v>FY2024</v>
      </c>
      <c r="O31" s="1896" t="s">
        <v>605</v>
      </c>
      <c r="P31" s="1898" t="s">
        <v>606</v>
      </c>
      <c r="Q31" s="1895" t="str">
        <f>B8</f>
        <v>FY2024</v>
      </c>
      <c r="R31" s="1895" t="str">
        <f>C8</f>
        <v>FY2024</v>
      </c>
      <c r="S31" s="1896" t="s">
        <v>605</v>
      </c>
      <c r="T31" s="1898" t="s">
        <v>606</v>
      </c>
      <c r="U31" s="1895" t="str">
        <f>B8</f>
        <v>FY2024</v>
      </c>
      <c r="V31" s="1895" t="str">
        <f>C8</f>
        <v>FY2024</v>
      </c>
      <c r="W31" s="1899" t="s">
        <v>605</v>
      </c>
      <c r="X31" s="1900" t="s">
        <v>606</v>
      </c>
      <c r="Y31" s="1895" t="str">
        <f>B8</f>
        <v>FY2024</v>
      </c>
      <c r="Z31" s="1895" t="str">
        <f>C8</f>
        <v>FY2024</v>
      </c>
      <c r="AA31" s="1896" t="s">
        <v>605</v>
      </c>
      <c r="AB31" s="1898" t="s">
        <v>606</v>
      </c>
      <c r="AC31" s="1901"/>
      <c r="AD31" s="1902"/>
      <c r="AE31" s="1903"/>
      <c r="AF31" s="1903"/>
      <c r="AG31" s="1903"/>
      <c r="AH31" s="1904"/>
      <c r="AI31" s="1901"/>
      <c r="AJ31" s="1905" t="s">
        <v>940</v>
      </c>
      <c r="AK31" s="1906" t="s">
        <v>940</v>
      </c>
      <c r="AL31" s="1896" t="s">
        <v>605</v>
      </c>
      <c r="AM31" s="1898" t="s">
        <v>606</v>
      </c>
      <c r="AN31" s="1617"/>
    </row>
    <row r="32" spans="1:40" s="599" customFormat="1">
      <c r="A32" s="1888">
        <f>B9</f>
        <v>0</v>
      </c>
      <c r="B32" s="1919">
        <f>C9</f>
        <v>0</v>
      </c>
      <c r="C32" s="1919">
        <f>D9</f>
        <v>0</v>
      </c>
      <c r="D32" s="1920" t="e">
        <f>E9</f>
        <v>#DIV/0!</v>
      </c>
      <c r="E32" s="1888">
        <f>B10</f>
        <v>0</v>
      </c>
      <c r="F32" s="1889">
        <f>C10</f>
        <v>0</v>
      </c>
      <c r="G32" s="1889">
        <f>D10</f>
        <v>0</v>
      </c>
      <c r="H32" s="1890" t="e">
        <f>E10</f>
        <v>#DIV/0!</v>
      </c>
      <c r="I32" s="1888">
        <f>B11</f>
        <v>0</v>
      </c>
      <c r="J32" s="1889">
        <f>C11</f>
        <v>0</v>
      </c>
      <c r="K32" s="1889">
        <f>D11</f>
        <v>0</v>
      </c>
      <c r="L32" s="1890" t="e">
        <f>E11</f>
        <v>#DIV/0!</v>
      </c>
      <c r="M32" s="1888">
        <f>B12</f>
        <v>0</v>
      </c>
      <c r="N32" s="1889">
        <f>C12</f>
        <v>0</v>
      </c>
      <c r="O32" s="1889">
        <f>D12</f>
        <v>0</v>
      </c>
      <c r="P32" s="1890" t="e">
        <f>E12</f>
        <v>#DIV/0!</v>
      </c>
      <c r="Q32" s="1888">
        <f>B13</f>
        <v>0</v>
      </c>
      <c r="R32" s="1889">
        <f>C13</f>
        <v>0</v>
      </c>
      <c r="S32" s="1889">
        <f>D13</f>
        <v>0</v>
      </c>
      <c r="T32" s="1890" t="e">
        <f>E13</f>
        <v>#DIV/0!</v>
      </c>
      <c r="U32" s="1888">
        <f>B14</f>
        <v>0</v>
      </c>
      <c r="V32" s="1889">
        <f>C14</f>
        <v>0</v>
      </c>
      <c r="W32" s="1889">
        <f>D14</f>
        <v>0</v>
      </c>
      <c r="X32" s="1890" t="e">
        <f>E14</f>
        <v>#DIV/0!</v>
      </c>
      <c r="Y32" s="1889">
        <f>B18</f>
        <v>0</v>
      </c>
      <c r="Z32" s="1889">
        <f>C18</f>
        <v>0</v>
      </c>
      <c r="AA32" s="1889">
        <f>D18</f>
        <v>0</v>
      </c>
      <c r="AB32" s="1890" t="e">
        <f>E18</f>
        <v>#DIV/0!</v>
      </c>
      <c r="AC32" s="1891"/>
      <c r="AD32" s="1892" t="s">
        <v>590</v>
      </c>
      <c r="AE32" s="1892" t="s">
        <v>590</v>
      </c>
      <c r="AF32" s="1892" t="s">
        <v>590</v>
      </c>
      <c r="AG32" s="1892" t="s">
        <v>590</v>
      </c>
      <c r="AH32" s="1892" t="s">
        <v>590</v>
      </c>
      <c r="AI32" s="1891"/>
      <c r="AJ32" s="1893">
        <f>B20</f>
        <v>0</v>
      </c>
      <c r="AK32" s="1894">
        <f>C20</f>
        <v>0</v>
      </c>
      <c r="AL32" s="1894">
        <f>D20</f>
        <v>0</v>
      </c>
      <c r="AM32" s="1890" t="e">
        <f>E20</f>
        <v>#DIV/0!</v>
      </c>
      <c r="AN32" s="1887"/>
    </row>
    <row r="33" spans="1:40">
      <c r="A33" s="1618"/>
      <c r="B33" s="166"/>
      <c r="C33" s="166"/>
      <c r="D33" s="166"/>
      <c r="E33" s="166"/>
      <c r="F33" s="166"/>
      <c r="G33" s="166"/>
      <c r="H33" s="166"/>
      <c r="I33" s="166"/>
      <c r="J33" s="166"/>
      <c r="K33" s="166"/>
      <c r="L33" s="166"/>
      <c r="M33" s="166"/>
      <c r="N33" s="166"/>
      <c r="O33" s="166"/>
      <c r="P33" s="166"/>
      <c r="Q33" s="166"/>
      <c r="R33" s="166"/>
      <c r="S33" s="166"/>
      <c r="T33" s="166"/>
      <c r="U33" s="166"/>
      <c r="V33" s="166"/>
      <c r="W33" s="166"/>
      <c r="X33" s="166"/>
      <c r="Y33" s="166"/>
      <c r="Z33" s="166"/>
      <c r="AA33" s="166"/>
      <c r="AB33" s="166"/>
      <c r="AC33" s="166"/>
      <c r="AD33" s="166"/>
      <c r="AE33" s="166"/>
      <c r="AF33" s="166"/>
      <c r="AG33" s="166"/>
      <c r="AH33" s="166"/>
      <c r="AI33" s="166"/>
      <c r="AJ33" s="166"/>
      <c r="AK33" s="166"/>
      <c r="AL33" s="166"/>
      <c r="AM33" s="166"/>
      <c r="AN33" s="1617"/>
    </row>
    <row r="34" spans="1:40">
      <c r="A34" s="167"/>
      <c r="B34" s="160"/>
      <c r="C34" s="160"/>
      <c r="D34" s="1619"/>
      <c r="E34" s="160"/>
      <c r="F34" s="160"/>
      <c r="G34" s="160"/>
      <c r="H34" s="160"/>
      <c r="I34" s="160"/>
      <c r="J34" s="160"/>
      <c r="K34" s="160"/>
      <c r="L34" s="160"/>
      <c r="M34" s="160"/>
      <c r="N34" s="160"/>
      <c r="O34" s="160"/>
      <c r="P34" s="160"/>
      <c r="Q34" s="160"/>
      <c r="R34" s="160"/>
      <c r="S34" s="160"/>
      <c r="T34" s="160"/>
      <c r="U34" s="160"/>
      <c r="V34" s="160"/>
      <c r="W34" s="160"/>
      <c r="X34" s="160"/>
      <c r="Y34" s="160"/>
      <c r="Z34" s="160"/>
      <c r="AA34" s="160"/>
      <c r="AB34" s="160"/>
      <c r="AC34" s="160"/>
      <c r="AD34" s="160"/>
      <c r="AE34" s="160"/>
      <c r="AF34" s="160"/>
      <c r="AG34" s="160"/>
      <c r="AH34" s="160"/>
      <c r="AI34" s="160"/>
      <c r="AJ34" s="160"/>
      <c r="AK34" s="160"/>
      <c r="AL34" s="160"/>
      <c r="AM34" s="160"/>
      <c r="AN34" s="1620"/>
    </row>
    <row r="35" spans="1:40">
      <c r="A35" s="1277"/>
      <c r="B35" s="1277"/>
      <c r="C35" s="1278"/>
      <c r="D35" s="1279"/>
    </row>
    <row r="36" spans="1:40">
      <c r="A36" s="1270"/>
      <c r="B36" s="1270"/>
      <c r="C36" s="1270"/>
      <c r="D36" s="1280"/>
    </row>
    <row r="37" spans="1:40">
      <c r="A37" s="166"/>
      <c r="B37" s="166"/>
      <c r="C37" s="166"/>
      <c r="D37" s="1281"/>
    </row>
    <row r="38" spans="1:40">
      <c r="D38" s="169"/>
    </row>
    <row r="39" spans="1:40">
      <c r="D39" s="169"/>
    </row>
    <row r="40" spans="1:40">
      <c r="D40" s="169"/>
    </row>
    <row r="41" spans="1:40">
      <c r="D41" s="169"/>
    </row>
  </sheetData>
  <mergeCells count="11">
    <mergeCell ref="B5:E5"/>
    <mergeCell ref="A30:D30"/>
    <mergeCell ref="E30:H30"/>
    <mergeCell ref="Y30:AB30"/>
    <mergeCell ref="I30:L30"/>
    <mergeCell ref="M30:P30"/>
    <mergeCell ref="Q30:T30"/>
    <mergeCell ref="U30:X30"/>
    <mergeCell ref="A21:E21"/>
    <mergeCell ref="A16:E16"/>
    <mergeCell ref="G16:I16"/>
  </mergeCells>
  <phoneticPr fontId="1" type="noConversion"/>
  <printOptions horizontalCentered="1"/>
  <pageMargins left="0" right="0" top="0.5" bottom="1" header="0.5" footer="0.5"/>
  <pageSetup firstPageNumber="100" orientation="landscape" useFirstPageNumber="1" r:id="rId1"/>
  <headerFooter alignWithMargins="0">
    <oddHeader xml:space="preserve">&amp;C
</oddHeader>
    <oddFooter>&amp;L&amp;8Date Printed:  &amp;D  &amp;T  -  Date Revised:  May 18, 2009  -  &amp;Z&amp;F  &amp;A</oddFooter>
  </headerFooter>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tabColor rgb="FF66FFFF"/>
  </sheetPr>
  <dimension ref="A1:D27"/>
  <sheetViews>
    <sheetView workbookViewId="0">
      <selection activeCell="D23" sqref="D23"/>
    </sheetView>
  </sheetViews>
  <sheetFormatPr defaultRowHeight="13.2"/>
  <cols>
    <col min="1" max="1" width="120.77734375" customWidth="1"/>
  </cols>
  <sheetData>
    <row r="1" spans="1:1" ht="15.6">
      <c r="A1" s="804" t="s">
        <v>406</v>
      </c>
    </row>
    <row r="2" spans="1:1" ht="15.6">
      <c r="A2" s="804" t="s">
        <v>1230</v>
      </c>
    </row>
    <row r="3" spans="1:1" ht="15.6">
      <c r="A3" s="806" t="s">
        <v>1282</v>
      </c>
    </row>
    <row r="4" spans="1:1" ht="8.25" customHeight="1">
      <c r="A4" s="806"/>
    </row>
    <row r="5" spans="1:1">
      <c r="A5" s="2015">
        <f>'Schedule I  '!B5</f>
        <v>0</v>
      </c>
    </row>
    <row r="6" spans="1:1" ht="8.25" customHeight="1">
      <c r="A6" s="309"/>
    </row>
    <row r="7" spans="1:1" ht="12.75" customHeight="1">
      <c r="A7" s="310"/>
    </row>
    <row r="8" spans="1:1">
      <c r="A8" s="43" t="s">
        <v>103</v>
      </c>
    </row>
    <row r="9" spans="1:1" ht="287.25" customHeight="1">
      <c r="A9" s="125"/>
    </row>
    <row r="10" spans="1:1">
      <c r="A10" s="124"/>
    </row>
    <row r="11" spans="1:1" ht="33.75" customHeight="1">
      <c r="A11" s="2086" t="s">
        <v>1283</v>
      </c>
    </row>
    <row r="20" spans="4:4">
      <c r="D20" s="63"/>
    </row>
    <row r="21" spans="4:4">
      <c r="D21" s="63"/>
    </row>
    <row r="22" spans="4:4">
      <c r="D22" s="63"/>
    </row>
    <row r="23" spans="4:4">
      <c r="D23" s="63"/>
    </row>
    <row r="24" spans="4:4">
      <c r="D24" s="63"/>
    </row>
    <row r="25" spans="4:4">
      <c r="D25" s="63"/>
    </row>
    <row r="26" spans="4:4">
      <c r="D26" s="63"/>
    </row>
    <row r="27" spans="4:4">
      <c r="D27" s="63"/>
    </row>
  </sheetData>
  <phoneticPr fontId="0" type="noConversion"/>
  <printOptions horizontalCentered="1"/>
  <pageMargins left="0" right="0" top="0.5" bottom="0.5" header="0.5" footer="0.5"/>
  <pageSetup orientation="landscape" r:id="rId1"/>
  <headerFooter alignWithMargins="0">
    <oddFooter>&amp;L&amp;8Date Prepared:  April 27, 2005  -  Date Revised:  May 18, 2009  -  Printed:  &amp;D  &amp;T</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pageSetUpPr fitToPage="1"/>
  </sheetPr>
  <dimension ref="A1:I32"/>
  <sheetViews>
    <sheetView workbookViewId="0">
      <selection activeCell="D23" sqref="D23"/>
    </sheetView>
  </sheetViews>
  <sheetFormatPr defaultRowHeight="13.2"/>
  <cols>
    <col min="1" max="1" width="39.33203125" customWidth="1"/>
    <col min="2" max="2" width="12.33203125" customWidth="1"/>
    <col min="3" max="3" width="12.77734375" customWidth="1"/>
    <col min="4" max="4" width="16.109375" customWidth="1"/>
    <col min="5" max="5" width="15.6640625" customWidth="1"/>
    <col min="6" max="6" width="15.33203125" customWidth="1"/>
  </cols>
  <sheetData>
    <row r="1" spans="1:9" ht="8.25" customHeight="1"/>
    <row r="2" spans="1:9" ht="8.25" customHeight="1"/>
    <row r="3" spans="1:9" ht="17.399999999999999">
      <c r="A3" s="1149" t="s">
        <v>1255</v>
      </c>
      <c r="B3" s="128"/>
      <c r="C3" s="128"/>
      <c r="D3" s="128"/>
      <c r="E3" s="128"/>
      <c r="F3" s="128"/>
      <c r="G3" s="128"/>
      <c r="H3" s="128"/>
      <c r="I3" s="128"/>
    </row>
    <row r="4" spans="1:9" ht="17.399999999999999">
      <c r="A4" s="1149" t="s">
        <v>1277</v>
      </c>
      <c r="B4" s="128"/>
      <c r="C4" s="128"/>
      <c r="D4" s="128"/>
      <c r="E4" s="128"/>
      <c r="F4" s="128"/>
      <c r="G4" s="128"/>
      <c r="H4" s="128"/>
      <c r="I4" s="128"/>
    </row>
    <row r="5" spans="1:9" ht="15.6">
      <c r="A5" s="803"/>
      <c r="B5" s="128"/>
      <c r="C5" s="128"/>
      <c r="D5" s="128"/>
      <c r="E5" s="128"/>
      <c r="F5" s="128"/>
      <c r="G5" s="128"/>
      <c r="H5" s="128"/>
      <c r="I5" s="128"/>
    </row>
    <row r="6" spans="1:9" ht="15.6">
      <c r="A6" s="1386" t="s">
        <v>248</v>
      </c>
      <c r="B6" s="2367" t="s">
        <v>816</v>
      </c>
      <c r="C6" s="2368"/>
      <c r="D6" s="2368"/>
      <c r="E6" s="2369"/>
      <c r="F6" s="1385"/>
      <c r="G6" s="1385"/>
      <c r="H6" s="1385"/>
      <c r="I6" s="1385"/>
    </row>
    <row r="7" spans="1:9" ht="15.6">
      <c r="A7" s="1141"/>
      <c r="B7" s="927"/>
      <c r="C7" s="927"/>
      <c r="D7" s="927"/>
      <c r="E7" s="927"/>
      <c r="F7" s="927"/>
      <c r="G7" s="927"/>
      <c r="H7" s="927"/>
      <c r="I7" s="927"/>
    </row>
    <row r="8" spans="1:9" ht="26.4">
      <c r="A8" s="887" t="s">
        <v>692</v>
      </c>
      <c r="B8" s="1146" t="s">
        <v>407</v>
      </c>
      <c r="C8" s="1147" t="s">
        <v>615</v>
      </c>
      <c r="D8" s="1147" t="s">
        <v>693</v>
      </c>
      <c r="E8" s="2372" t="s">
        <v>826</v>
      </c>
      <c r="F8" s="2373"/>
      <c r="G8" s="2373"/>
      <c r="H8" s="2373"/>
      <c r="I8" s="2374"/>
    </row>
    <row r="9" spans="1:9">
      <c r="A9" s="1935" t="s">
        <v>1084</v>
      </c>
      <c r="B9" s="1945" t="s">
        <v>334</v>
      </c>
      <c r="C9" s="1946" t="s">
        <v>590</v>
      </c>
      <c r="D9" s="2088">
        <v>225000</v>
      </c>
      <c r="E9" s="2377" t="s">
        <v>1088</v>
      </c>
      <c r="F9" s="2354"/>
      <c r="G9" s="2354"/>
      <c r="H9" s="2354"/>
      <c r="I9" s="2355"/>
    </row>
    <row r="10" spans="1:9">
      <c r="A10" s="1937" t="s">
        <v>1085</v>
      </c>
      <c r="B10" s="1947" t="s">
        <v>334</v>
      </c>
      <c r="C10" s="1948" t="s">
        <v>590</v>
      </c>
      <c r="D10" s="2089">
        <v>125000</v>
      </c>
      <c r="E10" s="2377" t="s">
        <v>1089</v>
      </c>
      <c r="F10" s="2354"/>
      <c r="G10" s="2354"/>
      <c r="H10" s="2354"/>
      <c r="I10" s="2355"/>
    </row>
    <row r="11" spans="1:9">
      <c r="A11" s="1937" t="s">
        <v>1110</v>
      </c>
      <c r="B11" s="1947" t="s">
        <v>334</v>
      </c>
      <c r="C11" s="1948" t="s">
        <v>590</v>
      </c>
      <c r="D11" s="2089">
        <v>326000</v>
      </c>
      <c r="E11" s="2364" t="s">
        <v>1111</v>
      </c>
      <c r="F11" s="2365"/>
      <c r="G11" s="2365"/>
      <c r="H11" s="2365"/>
      <c r="I11" s="2366"/>
    </row>
    <row r="12" spans="1:9">
      <c r="A12" s="1937" t="s">
        <v>1086</v>
      </c>
      <c r="B12" s="1944"/>
      <c r="C12" s="1939"/>
      <c r="D12" s="2089"/>
      <c r="E12" s="2353"/>
      <c r="F12" s="2354"/>
      <c r="G12" s="2354"/>
      <c r="H12" s="2354"/>
      <c r="I12" s="2355"/>
    </row>
    <row r="13" spans="1:9">
      <c r="A13" s="1937" t="s">
        <v>694</v>
      </c>
      <c r="B13" s="1944" t="s">
        <v>334</v>
      </c>
      <c r="C13" s="1939">
        <v>13</v>
      </c>
      <c r="D13" s="2089">
        <v>20000</v>
      </c>
      <c r="E13" s="2353" t="s">
        <v>1278</v>
      </c>
      <c r="F13" s="2354"/>
      <c r="G13" s="2354"/>
      <c r="H13" s="2354"/>
      <c r="I13" s="2355"/>
    </row>
    <row r="14" spans="1:9">
      <c r="A14" s="1937" t="s">
        <v>695</v>
      </c>
      <c r="B14" s="1944" t="s">
        <v>334</v>
      </c>
      <c r="C14" s="1939">
        <v>14</v>
      </c>
      <c r="D14" s="2089">
        <v>36000</v>
      </c>
      <c r="E14" s="2353" t="s">
        <v>1279</v>
      </c>
      <c r="F14" s="2354"/>
      <c r="G14" s="2354"/>
      <c r="H14" s="2354"/>
      <c r="I14" s="2355"/>
    </row>
    <row r="15" spans="1:9">
      <c r="A15" s="1937" t="s">
        <v>696</v>
      </c>
      <c r="B15" s="1944" t="s">
        <v>334</v>
      </c>
      <c r="C15" s="1939">
        <v>15</v>
      </c>
      <c r="D15" s="2089">
        <v>40000</v>
      </c>
      <c r="E15" s="2353" t="s">
        <v>1280</v>
      </c>
      <c r="F15" s="2354"/>
      <c r="G15" s="2354"/>
      <c r="H15" s="2354"/>
      <c r="I15" s="2355"/>
    </row>
    <row r="16" spans="1:9">
      <c r="A16" s="1937" t="s">
        <v>697</v>
      </c>
      <c r="B16" s="1944" t="s">
        <v>334</v>
      </c>
      <c r="C16" s="1939">
        <v>16</v>
      </c>
      <c r="D16" s="2089">
        <v>55000</v>
      </c>
      <c r="E16" s="2353" t="s">
        <v>698</v>
      </c>
      <c r="F16" s="2354"/>
      <c r="G16" s="2354"/>
      <c r="H16" s="2354"/>
      <c r="I16" s="2355"/>
    </row>
    <row r="17" spans="1:9">
      <c r="A17" s="1937" t="s">
        <v>699</v>
      </c>
      <c r="B17" s="1944" t="s">
        <v>334</v>
      </c>
      <c r="C17" s="1939">
        <v>1</v>
      </c>
      <c r="D17" s="2089">
        <v>56000</v>
      </c>
      <c r="E17" s="2353" t="s">
        <v>1281</v>
      </c>
      <c r="F17" s="2354"/>
      <c r="G17" s="2354"/>
      <c r="H17" s="2354"/>
      <c r="I17" s="2355"/>
    </row>
    <row r="18" spans="1:9">
      <c r="A18" s="1937" t="s">
        <v>607</v>
      </c>
      <c r="B18" s="1944" t="s">
        <v>334</v>
      </c>
      <c r="C18" s="1939">
        <v>3</v>
      </c>
      <c r="D18" s="2089">
        <v>40000</v>
      </c>
      <c r="E18" s="2353" t="s">
        <v>608</v>
      </c>
      <c r="F18" s="2354"/>
      <c r="G18" s="2354"/>
      <c r="H18" s="2354"/>
      <c r="I18" s="2355"/>
    </row>
    <row r="19" spans="1:9">
      <c r="A19" s="1937" t="s">
        <v>609</v>
      </c>
      <c r="B19" s="1944" t="s">
        <v>335</v>
      </c>
      <c r="C19" s="1939"/>
      <c r="D19" s="2089">
        <v>0</v>
      </c>
      <c r="E19" s="2353"/>
      <c r="F19" s="2354"/>
      <c r="G19" s="2354"/>
      <c r="H19" s="2354"/>
      <c r="I19" s="2355"/>
    </row>
    <row r="20" spans="1:9">
      <c r="A20" s="1937" t="s">
        <v>828</v>
      </c>
      <c r="B20" s="1944" t="s">
        <v>334</v>
      </c>
      <c r="C20" s="1939" t="s">
        <v>589</v>
      </c>
      <c r="D20" s="2089">
        <v>5000</v>
      </c>
      <c r="E20" s="2353" t="s">
        <v>341</v>
      </c>
      <c r="F20" s="2354"/>
      <c r="G20" s="2354"/>
      <c r="H20" s="2354"/>
      <c r="I20" s="2355"/>
    </row>
    <row r="21" spans="1:9">
      <c r="A21" s="1937" t="s">
        <v>829</v>
      </c>
      <c r="B21" s="1944" t="s">
        <v>334</v>
      </c>
      <c r="C21" s="1939" t="s">
        <v>589</v>
      </c>
      <c r="D21" s="2089">
        <v>12000</v>
      </c>
      <c r="E21" s="2353" t="s">
        <v>340</v>
      </c>
      <c r="F21" s="2354"/>
      <c r="G21" s="2354"/>
      <c r="H21" s="2354"/>
      <c r="I21" s="2355"/>
    </row>
    <row r="22" spans="1:9">
      <c r="A22" s="1937" t="s">
        <v>830</v>
      </c>
      <c r="B22" s="1944" t="s">
        <v>334</v>
      </c>
      <c r="C22" s="1939" t="s">
        <v>589</v>
      </c>
      <c r="D22" s="2089">
        <v>4000</v>
      </c>
      <c r="E22" s="2353" t="s">
        <v>941</v>
      </c>
      <c r="F22" s="2354"/>
      <c r="G22" s="2354"/>
      <c r="H22" s="2354"/>
      <c r="I22" s="2355"/>
    </row>
    <row r="23" spans="1:9" ht="12.75" customHeight="1">
      <c r="A23" s="1397">
        <v>9</v>
      </c>
      <c r="B23" s="1396"/>
      <c r="C23" s="1396"/>
      <c r="D23" s="2091">
        <v>0</v>
      </c>
      <c r="E23" s="2375"/>
      <c r="F23" s="2375"/>
      <c r="G23" s="2375"/>
      <c r="H23" s="2375"/>
      <c r="I23" s="2376"/>
    </row>
    <row r="24" spans="1:9">
      <c r="A24" s="1395">
        <v>10</v>
      </c>
      <c r="B24" s="1392"/>
      <c r="C24" s="1392"/>
      <c r="D24" s="2092">
        <v>0</v>
      </c>
      <c r="E24" s="2370"/>
      <c r="F24" s="2370"/>
      <c r="G24" s="2370"/>
      <c r="H24" s="2370"/>
      <c r="I24" s="2371"/>
    </row>
    <row r="25" spans="1:9" ht="13.8" thickBot="1">
      <c r="A25" s="1390" t="s">
        <v>827</v>
      </c>
      <c r="B25" s="1391"/>
      <c r="C25" s="1391"/>
      <c r="D25" s="2093">
        <f>SUM(D9:D24)</f>
        <v>944000</v>
      </c>
      <c r="E25" s="2361"/>
      <c r="F25" s="2362"/>
      <c r="G25" s="2362"/>
      <c r="H25" s="2362"/>
      <c r="I25" s="2363"/>
    </row>
    <row r="26" spans="1:9">
      <c r="A26" s="1402" t="s">
        <v>342</v>
      </c>
      <c r="B26" s="1398"/>
      <c r="C26" s="1398"/>
      <c r="D26" s="1399"/>
      <c r="E26" s="1400"/>
      <c r="F26" s="1400"/>
      <c r="G26" s="1400"/>
      <c r="H26" s="1400"/>
      <c r="I26" s="1401"/>
    </row>
    <row r="27" spans="1:9">
      <c r="A27" s="1943" t="s">
        <v>1087</v>
      </c>
      <c r="B27" s="16"/>
      <c r="C27" s="16"/>
      <c r="D27" s="1387"/>
      <c r="E27" s="1388"/>
      <c r="F27" s="1388"/>
      <c r="G27" s="1388"/>
      <c r="H27" s="1388"/>
      <c r="I27" s="1389"/>
    </row>
    <row r="28" spans="1:9">
      <c r="A28" s="2356" t="s">
        <v>610</v>
      </c>
      <c r="B28" s="2254"/>
      <c r="C28" s="2254"/>
      <c r="D28" s="2254"/>
      <c r="E28" s="2254"/>
      <c r="F28" s="2254"/>
      <c r="G28" s="2254"/>
      <c r="H28" s="2254"/>
      <c r="I28" s="2357"/>
    </row>
    <row r="29" spans="1:9">
      <c r="D29" s="1143"/>
      <c r="E29" s="7"/>
      <c r="F29" s="7"/>
      <c r="G29" s="7"/>
      <c r="H29" s="7"/>
      <c r="I29" s="7"/>
    </row>
    <row r="30" spans="1:9">
      <c r="A30" s="127"/>
      <c r="B30" s="127"/>
      <c r="C30" s="127"/>
      <c r="D30" s="127"/>
      <c r="E30" s="127"/>
      <c r="F30" s="127"/>
      <c r="G30" s="127"/>
      <c r="H30" s="127"/>
      <c r="I30" s="127"/>
    </row>
    <row r="31" spans="1:9">
      <c r="A31" s="127" t="s">
        <v>614</v>
      </c>
      <c r="B31" s="127"/>
      <c r="C31" s="127"/>
      <c r="D31" s="127"/>
      <c r="E31" s="127"/>
      <c r="F31" s="127"/>
      <c r="G31" s="127"/>
      <c r="H31" s="127"/>
      <c r="I31" s="127"/>
    </row>
    <row r="32" spans="1:9" ht="33.75" customHeight="1">
      <c r="A32" s="2358"/>
      <c r="B32" s="2359"/>
      <c r="C32" s="2359"/>
      <c r="D32" s="2359"/>
      <c r="E32" s="2359"/>
      <c r="F32" s="2359"/>
      <c r="G32" s="2359"/>
      <c r="H32" s="2359"/>
      <c r="I32" s="2360"/>
    </row>
  </sheetData>
  <mergeCells count="21">
    <mergeCell ref="B6:E6"/>
    <mergeCell ref="E20:I20"/>
    <mergeCell ref="E21:I21"/>
    <mergeCell ref="E22:I22"/>
    <mergeCell ref="E24:I24"/>
    <mergeCell ref="E16:I16"/>
    <mergeCell ref="E17:I17"/>
    <mergeCell ref="E18:I18"/>
    <mergeCell ref="E19:I19"/>
    <mergeCell ref="E8:I8"/>
    <mergeCell ref="E13:I13"/>
    <mergeCell ref="E14:I14"/>
    <mergeCell ref="E15:I15"/>
    <mergeCell ref="E23:I23"/>
    <mergeCell ref="E9:I9"/>
    <mergeCell ref="E10:I10"/>
    <mergeCell ref="E12:I12"/>
    <mergeCell ref="A28:I28"/>
    <mergeCell ref="A32:I32"/>
    <mergeCell ref="E25:I25"/>
    <mergeCell ref="E11:I11"/>
  </mergeCells>
  <phoneticPr fontId="25" type="noConversion"/>
  <printOptions horizontalCentered="1"/>
  <pageMargins left="0" right="0" top="1" bottom="1" header="0.5" footer="0.5"/>
  <pageSetup scale="96" orientation="landscape" r:id="rId1"/>
  <headerFooter alignWithMargins="0">
    <oddFooter>&amp;L&amp;8Printed:  &amp;D   &amp;T    &amp;Z&amp;F  &amp;A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tabColor rgb="FF66FFFF"/>
  </sheetPr>
  <dimension ref="A1:E36"/>
  <sheetViews>
    <sheetView workbookViewId="0">
      <selection activeCell="B20" sqref="B20"/>
    </sheetView>
  </sheetViews>
  <sheetFormatPr defaultRowHeight="13.2"/>
  <cols>
    <col min="1" max="1" width="39.33203125" customWidth="1"/>
    <col min="2" max="2" width="12.33203125" customWidth="1"/>
    <col min="3" max="3" width="12.77734375" customWidth="1"/>
    <col min="4" max="4" width="16.109375" customWidth="1"/>
    <col min="5" max="5" width="57.109375" customWidth="1"/>
  </cols>
  <sheetData>
    <row r="1" spans="1:5" ht="6.75" customHeight="1"/>
    <row r="2" spans="1:5" ht="7.5" customHeight="1"/>
    <row r="3" spans="1:5" ht="17.399999999999999">
      <c r="A3" s="1149" t="s">
        <v>1255</v>
      </c>
      <c r="B3" s="128"/>
      <c r="C3" s="128"/>
      <c r="D3" s="128"/>
      <c r="E3" s="128"/>
    </row>
    <row r="4" spans="1:5" ht="17.399999999999999">
      <c r="A4" s="1149" t="s">
        <v>1277</v>
      </c>
      <c r="B4" s="128"/>
      <c r="C4" s="128"/>
      <c r="D4" s="128"/>
      <c r="E4" s="128"/>
    </row>
    <row r="5" spans="1:5" ht="15.6">
      <c r="A5" s="2087"/>
      <c r="B5" s="128"/>
      <c r="C5" s="128"/>
      <c r="D5" s="128"/>
      <c r="E5" s="128"/>
    </row>
    <row r="6" spans="1:5" ht="15.6">
      <c r="A6" s="1386" t="s">
        <v>248</v>
      </c>
      <c r="B6" s="2367">
        <f>'Schedule I  '!B5</f>
        <v>0</v>
      </c>
      <c r="C6" s="2368"/>
      <c r="D6" s="2368"/>
      <c r="E6" s="2369"/>
    </row>
    <row r="7" spans="1:5" ht="15.6">
      <c r="A7" s="2065"/>
      <c r="B7" s="2137"/>
      <c r="C7" s="2137"/>
      <c r="D7" s="2137"/>
      <c r="E7" s="2138"/>
    </row>
    <row r="8" spans="1:5" ht="15.6">
      <c r="A8" s="1141"/>
      <c r="B8" s="2139"/>
      <c r="C8" s="2139"/>
      <c r="D8" s="2139"/>
      <c r="E8" s="2140"/>
    </row>
    <row r="9" spans="1:5" ht="27">
      <c r="A9" s="2064" t="s">
        <v>1113</v>
      </c>
      <c r="B9" s="1921" t="s">
        <v>407</v>
      </c>
      <c r="C9" s="1147" t="s">
        <v>615</v>
      </c>
      <c r="D9" s="1147" t="s">
        <v>693</v>
      </c>
      <c r="E9" s="2141" t="s">
        <v>826</v>
      </c>
    </row>
    <row r="10" spans="1:5" ht="12.75" customHeight="1">
      <c r="A10" s="1935" t="s">
        <v>1084</v>
      </c>
      <c r="B10" s="1936"/>
      <c r="C10" s="1946" t="s">
        <v>590</v>
      </c>
      <c r="D10" s="2094"/>
      <c r="E10" s="2142"/>
    </row>
    <row r="11" spans="1:5" ht="12.75" customHeight="1">
      <c r="A11" s="1937" t="s">
        <v>1085</v>
      </c>
      <c r="B11" s="1938"/>
      <c r="C11" s="1948" t="s">
        <v>590</v>
      </c>
      <c r="D11" s="2095"/>
      <c r="E11" s="2136"/>
    </row>
    <row r="12" spans="1:5" ht="12.75" customHeight="1">
      <c r="A12" s="1940" t="s">
        <v>1110</v>
      </c>
      <c r="B12" s="1941"/>
      <c r="C12" s="1948" t="s">
        <v>590</v>
      </c>
      <c r="D12" s="2096"/>
      <c r="E12" s="2136"/>
    </row>
    <row r="13" spans="1:5" ht="12.75" customHeight="1">
      <c r="A13" s="1940" t="s">
        <v>1112</v>
      </c>
      <c r="B13" s="1941"/>
      <c r="C13" s="1942"/>
      <c r="D13" s="2096"/>
      <c r="E13" s="2136"/>
    </row>
    <row r="14" spans="1:5">
      <c r="A14" s="1148" t="s">
        <v>694</v>
      </c>
      <c r="B14" s="1142"/>
      <c r="C14" s="1142"/>
      <c r="D14" s="2090"/>
      <c r="E14" s="2143"/>
    </row>
    <row r="15" spans="1:5">
      <c r="A15" s="1148" t="s">
        <v>695</v>
      </c>
      <c r="B15" s="1142"/>
      <c r="C15" s="1142"/>
      <c r="D15" s="2090"/>
      <c r="E15" s="2143"/>
    </row>
    <row r="16" spans="1:5">
      <c r="A16" s="1148" t="s">
        <v>696</v>
      </c>
      <c r="B16" s="1142"/>
      <c r="C16" s="1142"/>
      <c r="D16" s="2090"/>
      <c r="E16" s="2143"/>
    </row>
    <row r="17" spans="1:5">
      <c r="A17" s="1148" t="s">
        <v>697</v>
      </c>
      <c r="B17" s="1142"/>
      <c r="C17" s="1142"/>
      <c r="D17" s="2090"/>
      <c r="E17" s="2143"/>
    </row>
    <row r="18" spans="1:5">
      <c r="A18" s="1148" t="s">
        <v>699</v>
      </c>
      <c r="B18" s="1142"/>
      <c r="C18" s="1142"/>
      <c r="D18" s="2090"/>
      <c r="E18" s="2143"/>
    </row>
    <row r="19" spans="1:5">
      <c r="A19" s="1148" t="s">
        <v>607</v>
      </c>
      <c r="B19" s="1142"/>
      <c r="C19" s="1142"/>
      <c r="D19" s="2090"/>
      <c r="E19" s="2143"/>
    </row>
    <row r="20" spans="1:5">
      <c r="A20" s="1148" t="s">
        <v>609</v>
      </c>
      <c r="B20" s="1142"/>
      <c r="C20" s="1142"/>
      <c r="D20" s="2090"/>
      <c r="E20" s="2143"/>
    </row>
    <row r="21" spans="1:5">
      <c r="A21" s="1148" t="s">
        <v>828</v>
      </c>
      <c r="B21" s="1142"/>
      <c r="C21" s="1142"/>
      <c r="D21" s="2090"/>
      <c r="E21" s="2143"/>
    </row>
    <row r="22" spans="1:5">
      <c r="A22" s="1148" t="s">
        <v>829</v>
      </c>
      <c r="B22" s="1142"/>
      <c r="C22" s="1142"/>
      <c r="D22" s="2090"/>
      <c r="E22" s="2143"/>
    </row>
    <row r="23" spans="1:5">
      <c r="A23" s="1148" t="s">
        <v>830</v>
      </c>
      <c r="B23" s="1142"/>
      <c r="C23" s="1142"/>
      <c r="D23" s="2090"/>
      <c r="E23" s="2143"/>
    </row>
    <row r="24" spans="1:5">
      <c r="A24" s="2066">
        <v>9</v>
      </c>
      <c r="B24" s="1396"/>
      <c r="C24" s="1396"/>
      <c r="D24" s="2091"/>
      <c r="E24" s="2136"/>
    </row>
    <row r="25" spans="1:5">
      <c r="A25" s="2066">
        <v>10</v>
      </c>
      <c r="B25" s="1396"/>
      <c r="C25" s="1396"/>
      <c r="D25" s="2091"/>
      <c r="E25" s="2136"/>
    </row>
    <row r="26" spans="1:5">
      <c r="A26" s="2066">
        <v>11</v>
      </c>
      <c r="B26" s="1396"/>
      <c r="C26" s="1396"/>
      <c r="D26" s="2091"/>
      <c r="E26" s="2136"/>
    </row>
    <row r="27" spans="1:5">
      <c r="A27" s="2067">
        <v>12</v>
      </c>
      <c r="B27" s="1392"/>
      <c r="C27" s="1392"/>
      <c r="D27" s="2092"/>
      <c r="E27" s="2135"/>
    </row>
    <row r="28" spans="1:5" ht="13.8" thickBot="1">
      <c r="A28" s="1390" t="s">
        <v>827</v>
      </c>
      <c r="B28" s="1391"/>
      <c r="C28" s="1391"/>
      <c r="D28" s="2093">
        <f>SUM(D10:D27)</f>
        <v>0</v>
      </c>
      <c r="E28" s="2144"/>
    </row>
    <row r="29" spans="1:5">
      <c r="A29" s="1402" t="s">
        <v>342</v>
      </c>
      <c r="B29" s="16"/>
      <c r="C29" s="16"/>
      <c r="D29" s="1387"/>
      <c r="E29" s="1388"/>
    </row>
    <row r="30" spans="1:5">
      <c r="A30" s="1943" t="s">
        <v>1087</v>
      </c>
      <c r="B30" s="16"/>
      <c r="C30" s="16"/>
      <c r="D30" s="1387"/>
      <c r="E30" s="1388"/>
    </row>
    <row r="31" spans="1:5">
      <c r="A31" s="2378" t="s">
        <v>610</v>
      </c>
      <c r="B31" s="2379"/>
      <c r="C31" s="2379"/>
      <c r="D31" s="2379"/>
      <c r="E31" s="2379"/>
    </row>
    <row r="32" spans="1:5">
      <c r="D32" s="1143"/>
      <c r="E32" s="7"/>
    </row>
    <row r="33" spans="1:5">
      <c r="A33" s="127" t="s">
        <v>614</v>
      </c>
      <c r="B33" s="127"/>
      <c r="C33" s="127"/>
      <c r="D33" s="127"/>
      <c r="E33" s="127"/>
    </row>
    <row r="34" spans="1:5" ht="48.75" customHeight="1">
      <c r="A34" s="2358"/>
      <c r="B34" s="2359"/>
      <c r="C34" s="2359"/>
      <c r="D34" s="2359"/>
      <c r="E34" s="2359"/>
    </row>
    <row r="36" spans="1:5" ht="43.5" customHeight="1">
      <c r="A36" s="2380" t="s">
        <v>1306</v>
      </c>
      <c r="B36" s="2381"/>
      <c r="C36" s="2381"/>
      <c r="D36" s="2381"/>
      <c r="E36" s="2381"/>
    </row>
  </sheetData>
  <mergeCells count="4">
    <mergeCell ref="B6:E6"/>
    <mergeCell ref="A31:E31"/>
    <mergeCell ref="A34:E34"/>
    <mergeCell ref="A36:E36"/>
  </mergeCells>
  <phoneticPr fontId="25" type="noConversion"/>
  <printOptions horizontalCentered="1"/>
  <pageMargins left="0" right="0" top="0.75" bottom="0.5" header="0.25" footer="0.25"/>
  <pageSetup orientation="landscape" r:id="rId1"/>
  <headerFooter alignWithMargins="0">
    <oddFooter>&amp;L&amp;8Printed:  &amp;D   &amp;T    &amp;Z&amp;F    &amp;A</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tabColor rgb="FF00B0F0"/>
    <pageSetUpPr fitToPage="1"/>
  </sheetPr>
  <dimension ref="A1:O76"/>
  <sheetViews>
    <sheetView zoomScale="75" zoomScaleNormal="100" workbookViewId="0">
      <selection activeCell="S14" sqref="S14"/>
    </sheetView>
  </sheetViews>
  <sheetFormatPr defaultColWidth="9.33203125" defaultRowHeight="13.2"/>
  <cols>
    <col min="1" max="1" width="1.6640625" style="184" customWidth="1"/>
    <col min="2" max="2" width="3.6640625" style="184" customWidth="1"/>
    <col min="3" max="3" width="69.77734375" style="184" customWidth="1"/>
    <col min="4" max="4" width="8" style="184" customWidth="1"/>
    <col min="5" max="5" width="13.77734375" style="184" customWidth="1"/>
    <col min="6" max="6" width="7.77734375" style="184" customWidth="1"/>
    <col min="7" max="7" width="13.77734375" style="184" customWidth="1"/>
    <col min="8" max="8" width="8.109375" style="184" customWidth="1"/>
    <col min="9" max="9" width="13.33203125" style="184" customWidth="1"/>
    <col min="10" max="10" width="2.109375" style="184" customWidth="1"/>
    <col min="11" max="11" width="11.109375" style="184" customWidth="1"/>
    <col min="12" max="12" width="26.77734375" style="184" customWidth="1"/>
    <col min="13" max="16384" width="9.33203125" style="184"/>
  </cols>
  <sheetData>
    <row r="1" spans="1:12" ht="15.6">
      <c r="B1" s="804" t="s">
        <v>889</v>
      </c>
      <c r="C1" s="277"/>
      <c r="D1" s="277"/>
      <c r="E1" s="277"/>
      <c r="F1" s="277"/>
      <c r="G1" s="277"/>
      <c r="H1" s="277"/>
      <c r="I1" s="277"/>
      <c r="J1" s="277"/>
    </row>
    <row r="2" spans="1:12" ht="15.6">
      <c r="B2" s="806" t="s">
        <v>913</v>
      </c>
      <c r="C2" s="277"/>
      <c r="D2" s="277"/>
      <c r="E2" s="277"/>
      <c r="F2" s="277"/>
      <c r="G2" s="277"/>
      <c r="H2" s="277"/>
      <c r="I2" s="277"/>
      <c r="J2" s="277"/>
    </row>
    <row r="3" spans="1:12" ht="18" customHeight="1">
      <c r="B3" s="821" t="s">
        <v>798</v>
      </c>
      <c r="C3" s="820"/>
      <c r="D3" s="277"/>
      <c r="E3" s="277"/>
      <c r="F3" s="277"/>
      <c r="G3" s="277"/>
      <c r="H3" s="277"/>
      <c r="I3" s="277"/>
      <c r="J3" s="277"/>
    </row>
    <row r="4" spans="1:12">
      <c r="A4" s="311"/>
      <c r="B4" s="2386" t="s">
        <v>816</v>
      </c>
      <c r="C4" s="2387"/>
      <c r="D4" s="312" t="s">
        <v>654</v>
      </c>
      <c r="E4" s="313"/>
      <c r="F4" s="312"/>
      <c r="G4" s="314"/>
      <c r="H4" s="314"/>
      <c r="I4" s="315"/>
      <c r="J4" s="316"/>
    </row>
    <row r="5" spans="1:12" ht="6" customHeight="1" thickBot="1">
      <c r="A5" s="2385"/>
      <c r="B5" s="2385"/>
      <c r="C5" s="2385"/>
      <c r="D5" s="2385"/>
      <c r="E5" s="2385"/>
      <c r="F5" s="2385"/>
      <c r="G5" s="2385"/>
      <c r="H5" s="2385"/>
      <c r="I5" s="2385"/>
      <c r="J5" s="2385"/>
    </row>
    <row r="6" spans="1:12" ht="5.25" customHeight="1">
      <c r="A6" s="317"/>
      <c r="B6" s="318"/>
      <c r="C6" s="319"/>
      <c r="D6" s="320"/>
      <c r="E6" s="320"/>
      <c r="F6" s="316"/>
      <c r="G6" s="135"/>
      <c r="H6" s="321"/>
      <c r="I6" s="321"/>
      <c r="J6" s="322"/>
    </row>
    <row r="7" spans="1:12" ht="12.75" customHeight="1">
      <c r="A7" s="317"/>
      <c r="B7" s="323" t="s">
        <v>655</v>
      </c>
      <c r="C7" s="324"/>
      <c r="D7" s="2382" t="s">
        <v>37</v>
      </c>
      <c r="E7" s="2383"/>
      <c r="F7" s="2382" t="s">
        <v>903</v>
      </c>
      <c r="G7" s="2384"/>
      <c r="H7" s="325" t="s">
        <v>656</v>
      </c>
      <c r="I7" s="326"/>
      <c r="J7" s="327"/>
      <c r="L7" s="796" t="s">
        <v>220</v>
      </c>
    </row>
    <row r="8" spans="1:12">
      <c r="A8" s="317"/>
      <c r="B8" s="328"/>
      <c r="C8" s="329" t="s">
        <v>657</v>
      </c>
      <c r="D8" s="330" t="s">
        <v>590</v>
      </c>
      <c r="E8" s="1061">
        <v>23282551</v>
      </c>
      <c r="F8" s="330" t="s">
        <v>590</v>
      </c>
      <c r="G8" s="618">
        <v>23992509</v>
      </c>
      <c r="H8" s="330" t="s">
        <v>590</v>
      </c>
      <c r="I8" s="359">
        <f t="shared" ref="I8:I22" si="0">+G8-E8</f>
        <v>709958</v>
      </c>
      <c r="J8" s="331"/>
    </row>
    <row r="9" spans="1:12">
      <c r="A9" s="317"/>
      <c r="B9" s="328"/>
      <c r="C9" s="332" t="s">
        <v>658</v>
      </c>
      <c r="D9" s="330" t="s">
        <v>590</v>
      </c>
      <c r="E9" s="1062">
        <v>97345</v>
      </c>
      <c r="F9" s="330" t="s">
        <v>590</v>
      </c>
      <c r="G9" s="617">
        <v>148433</v>
      </c>
      <c r="H9" s="330" t="s">
        <v>590</v>
      </c>
      <c r="I9" s="359">
        <f t="shared" si="0"/>
        <v>51088</v>
      </c>
      <c r="J9" s="331"/>
    </row>
    <row r="10" spans="1:12">
      <c r="A10" s="317"/>
      <c r="B10" s="328"/>
      <c r="C10" s="332" t="s">
        <v>739</v>
      </c>
      <c r="D10" s="330" t="s">
        <v>590</v>
      </c>
      <c r="E10" s="1062">
        <v>0</v>
      </c>
      <c r="F10" s="330" t="s">
        <v>590</v>
      </c>
      <c r="G10" s="617">
        <v>0</v>
      </c>
      <c r="H10" s="330" t="s">
        <v>590</v>
      </c>
      <c r="I10" s="359">
        <f t="shared" si="0"/>
        <v>0</v>
      </c>
      <c r="J10" s="331"/>
    </row>
    <row r="11" spans="1:12">
      <c r="A11" s="317"/>
      <c r="B11" s="328"/>
      <c r="C11" s="332" t="s">
        <v>740</v>
      </c>
      <c r="D11" s="330" t="s">
        <v>590</v>
      </c>
      <c r="E11" s="1062">
        <v>0</v>
      </c>
      <c r="F11" s="330" t="s">
        <v>590</v>
      </c>
      <c r="G11" s="617">
        <v>0</v>
      </c>
      <c r="H11" s="330" t="s">
        <v>590</v>
      </c>
      <c r="I11" s="359">
        <f t="shared" si="0"/>
        <v>0</v>
      </c>
      <c r="J11" s="331"/>
    </row>
    <row r="12" spans="1:12">
      <c r="A12" s="317"/>
      <c r="B12" s="328"/>
      <c r="C12" s="332" t="s">
        <v>741</v>
      </c>
      <c r="D12" s="330" t="s">
        <v>590</v>
      </c>
      <c r="E12" s="1062">
        <v>13386000</v>
      </c>
      <c r="F12" s="330" t="s">
        <v>590</v>
      </c>
      <c r="G12" s="617">
        <v>15291260</v>
      </c>
      <c r="H12" s="330" t="s">
        <v>590</v>
      </c>
      <c r="I12" s="359">
        <f t="shared" si="0"/>
        <v>1905260</v>
      </c>
      <c r="J12" s="331"/>
    </row>
    <row r="13" spans="1:12">
      <c r="A13" s="317"/>
      <c r="B13" s="328"/>
      <c r="C13" s="332" t="s">
        <v>742</v>
      </c>
      <c r="D13" s="330" t="s">
        <v>590</v>
      </c>
      <c r="E13" s="1062">
        <v>2250000</v>
      </c>
      <c r="F13" s="330" t="s">
        <v>590</v>
      </c>
      <c r="G13" s="617">
        <v>3000000</v>
      </c>
      <c r="H13" s="330" t="s">
        <v>590</v>
      </c>
      <c r="I13" s="359">
        <f t="shared" si="0"/>
        <v>750000</v>
      </c>
      <c r="J13" s="331"/>
    </row>
    <row r="14" spans="1:12">
      <c r="A14" s="317"/>
      <c r="B14" s="328"/>
      <c r="C14" s="332" t="s">
        <v>743</v>
      </c>
      <c r="D14" s="330" t="s">
        <v>590</v>
      </c>
      <c r="E14" s="1062">
        <v>1349088</v>
      </c>
      <c r="F14" s="330" t="s">
        <v>590</v>
      </c>
      <c r="G14" s="617">
        <v>1416200</v>
      </c>
      <c r="H14" s="330" t="s">
        <v>590</v>
      </c>
      <c r="I14" s="359">
        <f t="shared" si="0"/>
        <v>67112</v>
      </c>
      <c r="J14" s="331"/>
      <c r="L14" s="829" t="s">
        <v>638</v>
      </c>
    </row>
    <row r="15" spans="1:12">
      <c r="A15" s="317"/>
      <c r="B15" s="328"/>
      <c r="C15" s="333" t="s">
        <v>744</v>
      </c>
      <c r="D15" s="330" t="s">
        <v>590</v>
      </c>
      <c r="E15" s="1062">
        <v>147600</v>
      </c>
      <c r="F15" s="330" t="s">
        <v>590</v>
      </c>
      <c r="G15" s="617">
        <v>118000</v>
      </c>
      <c r="H15" s="330" t="s">
        <v>590</v>
      </c>
      <c r="I15" s="359">
        <f t="shared" si="0"/>
        <v>-29600</v>
      </c>
      <c r="J15" s="331"/>
      <c r="L15" s="829" t="s">
        <v>636</v>
      </c>
    </row>
    <row r="16" spans="1:12">
      <c r="A16" s="317"/>
      <c r="B16" s="328"/>
      <c r="C16" s="333" t="s">
        <v>745</v>
      </c>
      <c r="D16" s="330" t="s">
        <v>590</v>
      </c>
      <c r="E16" s="1062">
        <v>740359</v>
      </c>
      <c r="F16" s="330" t="s">
        <v>590</v>
      </c>
      <c r="G16" s="617">
        <v>740359</v>
      </c>
      <c r="H16" s="330" t="s">
        <v>590</v>
      </c>
      <c r="I16" s="359">
        <f t="shared" si="0"/>
        <v>0</v>
      </c>
      <c r="J16" s="331"/>
      <c r="L16" s="829" t="s">
        <v>914</v>
      </c>
    </row>
    <row r="17" spans="1:15">
      <c r="A17" s="317"/>
      <c r="B17" s="328"/>
      <c r="C17" s="332" t="s">
        <v>746</v>
      </c>
      <c r="D17" s="330" t="s">
        <v>590</v>
      </c>
      <c r="E17" s="1062">
        <v>106500</v>
      </c>
      <c r="F17" s="330" t="s">
        <v>590</v>
      </c>
      <c r="G17" s="617">
        <v>106500</v>
      </c>
      <c r="H17" s="330" t="s">
        <v>590</v>
      </c>
      <c r="I17" s="359">
        <f t="shared" si="0"/>
        <v>0</v>
      </c>
      <c r="J17" s="331"/>
    </row>
    <row r="18" spans="1:15">
      <c r="A18" s="317"/>
      <c r="B18" s="328"/>
      <c r="C18" s="332" t="s">
        <v>747</v>
      </c>
      <c r="D18" s="330" t="s">
        <v>590</v>
      </c>
      <c r="E18" s="1062">
        <v>0</v>
      </c>
      <c r="F18" s="330" t="s">
        <v>590</v>
      </c>
      <c r="G18" s="617">
        <v>500000</v>
      </c>
      <c r="H18" s="330" t="s">
        <v>590</v>
      </c>
      <c r="I18" s="359">
        <f t="shared" si="0"/>
        <v>500000</v>
      </c>
      <c r="J18" s="331"/>
    </row>
    <row r="19" spans="1:15">
      <c r="A19" s="317"/>
      <c r="B19" s="328"/>
      <c r="C19" s="332" t="s">
        <v>748</v>
      </c>
      <c r="D19" s="330" t="s">
        <v>590</v>
      </c>
      <c r="E19" s="1062">
        <v>0</v>
      </c>
      <c r="F19" s="330" t="s">
        <v>590</v>
      </c>
      <c r="G19" s="617">
        <v>0</v>
      </c>
      <c r="H19" s="330" t="s">
        <v>590</v>
      </c>
      <c r="I19" s="359">
        <f t="shared" si="0"/>
        <v>0</v>
      </c>
      <c r="J19" s="331"/>
    </row>
    <row r="20" spans="1:15">
      <c r="A20" s="317"/>
      <c r="B20" s="328"/>
      <c r="C20" s="332" t="s">
        <v>749</v>
      </c>
      <c r="D20" s="330" t="s">
        <v>590</v>
      </c>
      <c r="E20" s="1062">
        <v>1111912</v>
      </c>
      <c r="F20" s="330" t="s">
        <v>590</v>
      </c>
      <c r="G20" s="617">
        <v>1116739</v>
      </c>
      <c r="H20" s="330" t="s">
        <v>590</v>
      </c>
      <c r="I20" s="359">
        <f t="shared" si="0"/>
        <v>4827</v>
      </c>
      <c r="J20" s="331"/>
    </row>
    <row r="21" spans="1:15" ht="12.75" customHeight="1">
      <c r="A21" s="317"/>
      <c r="B21" s="328"/>
      <c r="C21" s="1363"/>
      <c r="D21" s="330" t="s">
        <v>590</v>
      </c>
      <c r="E21" s="1062">
        <v>0</v>
      </c>
      <c r="F21" s="330" t="s">
        <v>590</v>
      </c>
      <c r="G21" s="942">
        <v>0</v>
      </c>
      <c r="H21" s="1427" t="s">
        <v>797</v>
      </c>
      <c r="I21" s="359">
        <f t="shared" si="0"/>
        <v>0</v>
      </c>
      <c r="J21" s="331"/>
    </row>
    <row r="22" spans="1:15" ht="12.75" customHeight="1">
      <c r="A22" s="317"/>
      <c r="B22" s="328"/>
      <c r="C22" s="320" t="s">
        <v>915</v>
      </c>
      <c r="D22" s="774" t="s">
        <v>590</v>
      </c>
      <c r="E22" s="1063">
        <f>SUM(E8:E21)</f>
        <v>42471355</v>
      </c>
      <c r="F22" s="774" t="s">
        <v>590</v>
      </c>
      <c r="G22" s="612">
        <f>SUM(G8:G21)</f>
        <v>46430000</v>
      </c>
      <c r="H22" s="774" t="s">
        <v>590</v>
      </c>
      <c r="I22" s="613">
        <f t="shared" si="0"/>
        <v>3958645</v>
      </c>
      <c r="J22" s="341"/>
      <c r="N22" s="1372"/>
      <c r="O22" s="1371"/>
    </row>
    <row r="23" spans="1:15" ht="3" customHeight="1">
      <c r="A23" s="317"/>
      <c r="B23" s="342"/>
      <c r="C23" s="318"/>
      <c r="D23" s="319"/>
      <c r="E23" s="319"/>
      <c r="F23" s="343"/>
      <c r="G23" s="824"/>
      <c r="H23" s="825"/>
      <c r="I23" s="346"/>
      <c r="J23" s="341"/>
    </row>
    <row r="24" spans="1:15" ht="6" customHeight="1">
      <c r="A24" s="317"/>
      <c r="C24" s="277"/>
      <c r="D24" s="277"/>
      <c r="E24" s="277"/>
      <c r="F24" s="347"/>
      <c r="G24" s="347"/>
      <c r="H24" s="316"/>
      <c r="I24" s="316"/>
      <c r="J24" s="341"/>
    </row>
    <row r="25" spans="1:15" ht="12.75" customHeight="1">
      <c r="A25" s="317"/>
      <c r="B25" s="348" t="s">
        <v>750</v>
      </c>
      <c r="C25" s="278"/>
      <c r="D25" s="2382" t="s">
        <v>37</v>
      </c>
      <c r="E25" s="2383"/>
      <c r="F25" s="2382" t="s">
        <v>903</v>
      </c>
      <c r="G25" s="2384"/>
      <c r="H25" s="325" t="s">
        <v>656</v>
      </c>
      <c r="I25" s="326"/>
      <c r="J25" s="341"/>
      <c r="L25" s="1428"/>
      <c r="M25" s="1363"/>
      <c r="N25" s="1429"/>
    </row>
    <row r="26" spans="1:15" ht="27" customHeight="1">
      <c r="A26" s="349"/>
      <c r="B26" s="350" t="s">
        <v>587</v>
      </c>
      <c r="C26" s="351" t="s">
        <v>751</v>
      </c>
      <c r="D26" s="352" t="s">
        <v>752</v>
      </c>
      <c r="E26" s="353" t="s">
        <v>224</v>
      </c>
      <c r="F26" s="352" t="s">
        <v>752</v>
      </c>
      <c r="G26" s="353" t="s">
        <v>224</v>
      </c>
      <c r="H26" s="352" t="s">
        <v>752</v>
      </c>
      <c r="I26" s="353" t="s">
        <v>93</v>
      </c>
      <c r="J26" s="354"/>
      <c r="L26" s="1428"/>
      <c r="M26" s="1154"/>
      <c r="N26" s="1429"/>
    </row>
    <row r="27" spans="1:15" ht="12.75" customHeight="1">
      <c r="A27" s="349"/>
      <c r="B27" s="355" t="s">
        <v>74</v>
      </c>
      <c r="C27" s="1004" t="s">
        <v>55</v>
      </c>
      <c r="D27" s="1005"/>
      <c r="E27" s="1006"/>
      <c r="F27" s="1005"/>
      <c r="G27" s="1006"/>
      <c r="H27" s="1005"/>
      <c r="I27" s="1006"/>
      <c r="J27" s="354"/>
      <c r="L27" s="1428"/>
      <c r="M27" s="1154"/>
      <c r="N27" s="1429"/>
    </row>
    <row r="28" spans="1:15" ht="12.75" customHeight="1">
      <c r="A28" s="349"/>
      <c r="B28" s="355"/>
      <c r="C28" s="1028" t="s">
        <v>54</v>
      </c>
      <c r="D28" s="1441">
        <v>185</v>
      </c>
      <c r="E28" s="1442">
        <v>11098890</v>
      </c>
      <c r="F28" s="1441">
        <v>184</v>
      </c>
      <c r="G28" s="1442">
        <v>11486486</v>
      </c>
      <c r="H28" s="1441">
        <f>+F28-D28</f>
        <v>-1</v>
      </c>
      <c r="I28" s="1168">
        <f t="shared" ref="I28:I34" si="1">+G28-E28</f>
        <v>387596</v>
      </c>
      <c r="J28" s="354"/>
      <c r="L28" s="1428"/>
      <c r="M28" s="1430"/>
      <c r="N28" s="1429"/>
    </row>
    <row r="29" spans="1:15" ht="12.75" customHeight="1">
      <c r="A29" s="349"/>
      <c r="B29" s="355"/>
      <c r="C29" s="1007" t="s">
        <v>501</v>
      </c>
      <c r="D29" s="1492" t="s">
        <v>590</v>
      </c>
      <c r="E29" s="1493">
        <v>0</v>
      </c>
      <c r="F29" s="1492" t="s">
        <v>590</v>
      </c>
      <c r="G29" s="1493">
        <v>300000</v>
      </c>
      <c r="H29" s="1492"/>
      <c r="I29" s="1494">
        <f t="shared" si="1"/>
        <v>300000</v>
      </c>
      <c r="J29" s="354"/>
      <c r="L29" s="1428"/>
      <c r="M29" s="1430"/>
      <c r="N29" s="1429"/>
    </row>
    <row r="30" spans="1:15" ht="12.75" customHeight="1">
      <c r="A30" s="349"/>
      <c r="B30" s="355"/>
      <c r="C30" s="1007" t="s">
        <v>758</v>
      </c>
      <c r="D30" s="1443" t="s">
        <v>590</v>
      </c>
      <c r="E30" s="1010">
        <v>391131</v>
      </c>
      <c r="F30" s="1443" t="s">
        <v>590</v>
      </c>
      <c r="G30" s="1010">
        <v>600236</v>
      </c>
      <c r="H30" s="1443"/>
      <c r="I30" s="651">
        <f t="shared" si="1"/>
        <v>209105</v>
      </c>
      <c r="J30" s="354"/>
      <c r="L30" s="1428"/>
      <c r="M30" s="1430"/>
      <c r="N30" s="1429"/>
    </row>
    <row r="31" spans="1:15" ht="12.75" customHeight="1">
      <c r="A31" s="349"/>
      <c r="B31" s="355"/>
      <c r="C31" s="1011" t="s">
        <v>76</v>
      </c>
      <c r="D31" s="1443" t="s">
        <v>590</v>
      </c>
      <c r="E31" s="1010">
        <v>1008600</v>
      </c>
      <c r="F31" s="1443" t="s">
        <v>590</v>
      </c>
      <c r="G31" s="1010">
        <v>1008600</v>
      </c>
      <c r="H31" s="1443"/>
      <c r="I31" s="651">
        <f t="shared" si="1"/>
        <v>0</v>
      </c>
      <c r="J31" s="354"/>
      <c r="L31" s="1154"/>
      <c r="M31" s="1154"/>
      <c r="N31" s="1429"/>
    </row>
    <row r="32" spans="1:15" ht="12.75" customHeight="1">
      <c r="A32" s="349"/>
      <c r="B32" s="355"/>
      <c r="C32" s="1011" t="s">
        <v>77</v>
      </c>
      <c r="D32" s="1443" t="s">
        <v>590</v>
      </c>
      <c r="E32" s="1010">
        <v>300000</v>
      </c>
      <c r="F32" s="1443" t="s">
        <v>590</v>
      </c>
      <c r="G32" s="1010">
        <v>400000</v>
      </c>
      <c r="H32" s="1443"/>
      <c r="I32" s="651">
        <f t="shared" si="1"/>
        <v>100000</v>
      </c>
      <c r="J32" s="354"/>
    </row>
    <row r="33" spans="1:12" ht="12.75" customHeight="1">
      <c r="A33" s="349"/>
      <c r="B33" s="355"/>
      <c r="C33" s="393" t="s">
        <v>755</v>
      </c>
      <c r="D33" s="1443" t="s">
        <v>590</v>
      </c>
      <c r="E33" s="1010">
        <v>34500</v>
      </c>
      <c r="F33" s="1443" t="s">
        <v>590</v>
      </c>
      <c r="G33" s="1010">
        <v>34500</v>
      </c>
      <c r="H33" s="1444"/>
      <c r="I33" s="651">
        <f t="shared" si="1"/>
        <v>0</v>
      </c>
      <c r="J33" s="354"/>
    </row>
    <row r="34" spans="1:12" ht="12.75" customHeight="1">
      <c r="A34" s="349"/>
      <c r="B34" s="355"/>
      <c r="C34" s="392" t="s">
        <v>439</v>
      </c>
      <c r="D34" s="1443" t="s">
        <v>590</v>
      </c>
      <c r="E34" s="1010">
        <v>0</v>
      </c>
      <c r="F34" s="1443" t="s">
        <v>590</v>
      </c>
      <c r="G34" s="1010">
        <v>0</v>
      </c>
      <c r="H34" s="1444"/>
      <c r="I34" s="651">
        <f t="shared" si="1"/>
        <v>0</v>
      </c>
      <c r="J34" s="354"/>
      <c r="L34" s="823" t="s">
        <v>333</v>
      </c>
    </row>
    <row r="35" spans="1:12" ht="12.75" customHeight="1">
      <c r="A35" s="349"/>
      <c r="B35" s="355"/>
      <c r="C35" s="1016" t="s">
        <v>504</v>
      </c>
      <c r="D35" s="1445"/>
      <c r="E35" s="1019">
        <f>SUM(E28:E34)</f>
        <v>12833121</v>
      </c>
      <c r="F35" s="1445"/>
      <c r="G35" s="1019">
        <f>SUM(G28:G34)</f>
        <v>13829822</v>
      </c>
      <c r="H35" s="1445"/>
      <c r="I35" s="1019">
        <f>SUM(I28:I34)</f>
        <v>996701</v>
      </c>
      <c r="J35" s="354"/>
    </row>
    <row r="36" spans="1:12" ht="6" customHeight="1">
      <c r="A36" s="349"/>
      <c r="B36" s="355"/>
      <c r="C36" s="1020"/>
      <c r="D36" s="1446"/>
      <c r="E36" s="1023"/>
      <c r="F36" s="1446"/>
      <c r="G36" s="1023"/>
      <c r="H36" s="1446"/>
      <c r="I36" s="1023"/>
      <c r="J36" s="354"/>
    </row>
    <row r="37" spans="1:12" ht="12.75" customHeight="1">
      <c r="A37" s="349"/>
      <c r="B37" s="355" t="s">
        <v>78</v>
      </c>
      <c r="C37" s="1024" t="s">
        <v>86</v>
      </c>
      <c r="D37" s="1443"/>
      <c r="E37" s="1010"/>
      <c r="F37" s="1443"/>
      <c r="G37" s="1010"/>
      <c r="H37" s="1443"/>
      <c r="I37" s="1010"/>
      <c r="J37" s="354"/>
    </row>
    <row r="38" spans="1:12" ht="12.75" customHeight="1">
      <c r="A38" s="349"/>
      <c r="B38" s="355"/>
      <c r="C38" s="1167" t="s">
        <v>79</v>
      </c>
      <c r="D38" s="1441">
        <v>76</v>
      </c>
      <c r="E38" s="1442">
        <v>3810527</v>
      </c>
      <c r="F38" s="1441">
        <v>78</v>
      </c>
      <c r="G38" s="1442">
        <v>4041692</v>
      </c>
      <c r="H38" s="1441">
        <f>+F38-D38</f>
        <v>2</v>
      </c>
      <c r="I38" s="1168">
        <f>+G38-E38</f>
        <v>231165</v>
      </c>
      <c r="J38" s="354"/>
    </row>
    <row r="39" spans="1:12" ht="12.75" customHeight="1">
      <c r="A39" s="349"/>
      <c r="B39" s="355"/>
      <c r="C39" s="1025" t="s">
        <v>502</v>
      </c>
      <c r="D39" s="1443" t="s">
        <v>590</v>
      </c>
      <c r="E39" s="1010"/>
      <c r="F39" s="1443" t="s">
        <v>590</v>
      </c>
      <c r="G39" s="1010">
        <v>200000</v>
      </c>
      <c r="H39" s="1443"/>
      <c r="I39" s="651">
        <f>+G39-E39</f>
        <v>200000</v>
      </c>
      <c r="J39" s="354"/>
    </row>
    <row r="40" spans="1:12" ht="12.75" customHeight="1">
      <c r="A40" s="349"/>
      <c r="B40" s="355"/>
      <c r="C40" s="1025" t="s">
        <v>80</v>
      </c>
      <c r="D40" s="1443" t="s">
        <v>590</v>
      </c>
      <c r="E40" s="1010">
        <v>212856</v>
      </c>
      <c r="F40" s="1443" t="s">
        <v>590</v>
      </c>
      <c r="G40" s="1010">
        <v>127228</v>
      </c>
      <c r="H40" s="1443"/>
      <c r="I40" s="651">
        <f>+G40-E40</f>
        <v>-85628</v>
      </c>
      <c r="J40" s="354"/>
    </row>
    <row r="41" spans="1:12" ht="12.75" customHeight="1">
      <c r="A41" s="349"/>
      <c r="B41" s="355"/>
      <c r="C41" s="1025" t="s">
        <v>81</v>
      </c>
      <c r="D41" s="1443" t="s">
        <v>590</v>
      </c>
      <c r="E41" s="1010">
        <v>0</v>
      </c>
      <c r="F41" s="1443" t="s">
        <v>590</v>
      </c>
      <c r="G41" s="1010">
        <v>0</v>
      </c>
      <c r="H41" s="1443"/>
      <c r="I41" s="651">
        <f>+G41-E41</f>
        <v>0</v>
      </c>
      <c r="J41" s="354"/>
    </row>
    <row r="42" spans="1:12" ht="12.75" customHeight="1">
      <c r="A42" s="349"/>
      <c r="B42" s="355"/>
      <c r="C42" s="1026" t="s">
        <v>756</v>
      </c>
      <c r="D42" s="1443" t="s">
        <v>590</v>
      </c>
      <c r="E42" s="1010">
        <v>0</v>
      </c>
      <c r="F42" s="1443" t="s">
        <v>590</v>
      </c>
      <c r="G42" s="1010">
        <v>0</v>
      </c>
      <c r="H42" s="1443"/>
      <c r="I42" s="651">
        <f>+G42-E42</f>
        <v>0</v>
      </c>
      <c r="J42" s="354"/>
    </row>
    <row r="43" spans="1:12" ht="12.75" customHeight="1">
      <c r="A43" s="349"/>
      <c r="B43" s="355"/>
      <c r="C43" s="392" t="s">
        <v>439</v>
      </c>
      <c r="D43" s="1443" t="s">
        <v>590</v>
      </c>
      <c r="E43" s="1010">
        <v>0</v>
      </c>
      <c r="F43" s="1443" t="s">
        <v>590</v>
      </c>
      <c r="G43" s="1010">
        <v>0</v>
      </c>
      <c r="H43" s="1443"/>
      <c r="I43" s="651">
        <f>+G43-E43</f>
        <v>0</v>
      </c>
      <c r="J43" s="354"/>
      <c r="L43" s="823" t="s">
        <v>333</v>
      </c>
    </row>
    <row r="44" spans="1:12" ht="12.75" customHeight="1">
      <c r="A44" s="349"/>
      <c r="B44" s="355"/>
      <c r="C44" s="1016" t="s">
        <v>83</v>
      </c>
      <c r="D44" s="1445"/>
      <c r="E44" s="1019">
        <f>SUM(E38:E43)</f>
        <v>4023383</v>
      </c>
      <c r="F44" s="1445"/>
      <c r="G44" s="1019">
        <f>SUM(G38:G43)</f>
        <v>4368920</v>
      </c>
      <c r="H44" s="1445"/>
      <c r="I44" s="1019">
        <f>SUM(I38:I43)</f>
        <v>345537</v>
      </c>
      <c r="J44" s="354"/>
    </row>
    <row r="45" spans="1:12" ht="6" customHeight="1">
      <c r="A45" s="349"/>
      <c r="B45" s="355"/>
      <c r="C45" s="1020"/>
      <c r="D45" s="1446"/>
      <c r="E45" s="1023"/>
      <c r="F45" s="1446"/>
      <c r="G45" s="1023"/>
      <c r="H45" s="1446"/>
      <c r="I45" s="1023"/>
      <c r="J45" s="354"/>
    </row>
    <row r="46" spans="1:12" ht="12.75" customHeight="1">
      <c r="A46" s="349"/>
      <c r="B46" s="355" t="s">
        <v>84</v>
      </c>
      <c r="C46" s="1024" t="s">
        <v>85</v>
      </c>
      <c r="D46" s="1443"/>
      <c r="E46" s="1010"/>
      <c r="F46" s="1443"/>
      <c r="G46" s="1010"/>
      <c r="H46" s="1443"/>
      <c r="I46" s="1010"/>
      <c r="J46" s="354"/>
    </row>
    <row r="47" spans="1:12" ht="12.75" customHeight="1">
      <c r="A47" s="349"/>
      <c r="B47" s="355"/>
      <c r="C47" s="1167" t="s">
        <v>87</v>
      </c>
      <c r="D47" s="1441">
        <v>91</v>
      </c>
      <c r="E47" s="1442">
        <v>2730105</v>
      </c>
      <c r="F47" s="1441">
        <v>93</v>
      </c>
      <c r="G47" s="1442">
        <v>2940451</v>
      </c>
      <c r="H47" s="1441">
        <f>+F47-D47</f>
        <v>2</v>
      </c>
      <c r="I47" s="1168">
        <f>+G47-E47</f>
        <v>210346</v>
      </c>
      <c r="J47" s="354"/>
    </row>
    <row r="48" spans="1:12" ht="12.75" customHeight="1">
      <c r="A48" s="349"/>
      <c r="B48" s="355"/>
      <c r="C48" s="1025" t="s">
        <v>503</v>
      </c>
      <c r="D48" s="1443" t="s">
        <v>590</v>
      </c>
      <c r="E48" s="1010"/>
      <c r="F48" s="1443" t="s">
        <v>590</v>
      </c>
      <c r="G48" s="1010">
        <v>120000</v>
      </c>
      <c r="H48" s="1443"/>
      <c r="I48" s="651">
        <f>+G48-E48</f>
        <v>120000</v>
      </c>
      <c r="J48" s="354"/>
    </row>
    <row r="49" spans="1:14" ht="12.75" customHeight="1">
      <c r="A49" s="349"/>
      <c r="B49" s="355"/>
      <c r="C49" s="1025" t="s">
        <v>88</v>
      </c>
      <c r="D49" s="1443" t="s">
        <v>590</v>
      </c>
      <c r="E49" s="1010">
        <v>100000</v>
      </c>
      <c r="F49" s="1443" t="s">
        <v>590</v>
      </c>
      <c r="G49" s="1010">
        <v>100000</v>
      </c>
      <c r="H49" s="1443"/>
      <c r="I49" s="651">
        <f>+G49-E49</f>
        <v>0</v>
      </c>
      <c r="J49" s="354"/>
    </row>
    <row r="50" spans="1:14" ht="12.75" customHeight="1">
      <c r="A50" s="349"/>
      <c r="B50" s="355"/>
      <c r="C50" s="1025" t="s">
        <v>89</v>
      </c>
      <c r="D50" s="1443" t="s">
        <v>590</v>
      </c>
      <c r="E50" s="1010">
        <v>0</v>
      </c>
      <c r="F50" s="1443" t="s">
        <v>590</v>
      </c>
      <c r="G50" s="1010">
        <v>0</v>
      </c>
      <c r="H50" s="1443"/>
      <c r="I50" s="651">
        <f>+G50-E50</f>
        <v>0</v>
      </c>
      <c r="J50" s="354"/>
    </row>
    <row r="51" spans="1:14" ht="12.75" customHeight="1">
      <c r="A51" s="349"/>
      <c r="B51" s="355"/>
      <c r="C51" s="1025" t="s">
        <v>763</v>
      </c>
      <c r="D51" s="1443" t="s">
        <v>590</v>
      </c>
      <c r="E51" s="1010">
        <v>789568</v>
      </c>
      <c r="F51" s="1443" t="s">
        <v>590</v>
      </c>
      <c r="G51" s="1010">
        <v>819172</v>
      </c>
      <c r="H51" s="1443"/>
      <c r="I51" s="651">
        <f>+G51-E51</f>
        <v>29604</v>
      </c>
      <c r="J51" s="354"/>
    </row>
    <row r="52" spans="1:14" ht="12.75" customHeight="1">
      <c r="A52" s="349"/>
      <c r="B52" s="355"/>
      <c r="C52" s="392" t="s">
        <v>439</v>
      </c>
      <c r="D52" s="1443" t="s">
        <v>590</v>
      </c>
      <c r="E52" s="1010">
        <v>0</v>
      </c>
      <c r="F52" s="1443" t="s">
        <v>590</v>
      </c>
      <c r="G52" s="1010">
        <v>0</v>
      </c>
      <c r="H52" s="1443"/>
      <c r="I52" s="651">
        <f>+G52-E52</f>
        <v>0</v>
      </c>
      <c r="J52" s="354"/>
      <c r="L52" s="823" t="s">
        <v>333</v>
      </c>
    </row>
    <row r="53" spans="1:14" ht="12.75" customHeight="1">
      <c r="A53" s="349"/>
      <c r="B53" s="355"/>
      <c r="C53" s="1016" t="s">
        <v>91</v>
      </c>
      <c r="D53" s="1445"/>
      <c r="E53" s="1019">
        <f>SUM(E47:E52)</f>
        <v>3619673</v>
      </c>
      <c r="F53" s="1445"/>
      <c r="G53" s="1019">
        <f>SUM(G47:G52)</f>
        <v>3979623</v>
      </c>
      <c r="H53" s="1445"/>
      <c r="I53" s="1019">
        <f>SUM(I47:I52)</f>
        <v>359950</v>
      </c>
      <c r="J53" s="354"/>
    </row>
    <row r="54" spans="1:14" ht="6.75" customHeight="1">
      <c r="A54" s="317"/>
      <c r="B54" s="356"/>
      <c r="C54" s="1447"/>
      <c r="D54" s="792"/>
      <c r="E54" s="792"/>
      <c r="F54" s="792"/>
      <c r="G54" s="792"/>
      <c r="H54" s="792"/>
      <c r="I54" s="1448"/>
      <c r="J54" s="360"/>
    </row>
    <row r="55" spans="1:14">
      <c r="A55" s="317"/>
      <c r="B55" s="356"/>
      <c r="C55" s="1153" t="s">
        <v>754</v>
      </c>
      <c r="D55" s="650">
        <f t="shared" ref="D55:I55" si="2">D35+D44+D53</f>
        <v>0</v>
      </c>
      <c r="E55" s="650">
        <f t="shared" si="2"/>
        <v>20476177</v>
      </c>
      <c r="F55" s="650">
        <f t="shared" si="2"/>
        <v>0</v>
      </c>
      <c r="G55" s="650">
        <f t="shared" si="2"/>
        <v>22178365</v>
      </c>
      <c r="H55" s="650">
        <f t="shared" si="2"/>
        <v>0</v>
      </c>
      <c r="I55" s="650">
        <f t="shared" si="2"/>
        <v>1702188</v>
      </c>
      <c r="J55" s="360"/>
    </row>
    <row r="56" spans="1:14" ht="7.5" customHeight="1">
      <c r="A56" s="317"/>
      <c r="B56" s="356"/>
      <c r="C56" s="1154"/>
      <c r="D56" s="369"/>
      <c r="E56" s="370"/>
      <c r="F56" s="371"/>
      <c r="G56" s="372"/>
      <c r="H56" s="369"/>
      <c r="I56" s="1155"/>
      <c r="J56" s="360"/>
    </row>
    <row r="57" spans="1:14" ht="12.75" customHeight="1">
      <c r="A57" s="317"/>
      <c r="B57" s="328" t="s">
        <v>94</v>
      </c>
      <c r="C57" s="388" t="s">
        <v>95</v>
      </c>
      <c r="D57" s="373"/>
      <c r="E57" s="1449">
        <v>8228000</v>
      </c>
      <c r="F57" s="1450"/>
      <c r="G57" s="1156">
        <v>8651750</v>
      </c>
      <c r="H57" s="1450"/>
      <c r="I57" s="1156">
        <f>+G57-E57</f>
        <v>423750</v>
      </c>
      <c r="J57" s="331"/>
    </row>
    <row r="58" spans="1:14" ht="9" customHeight="1">
      <c r="A58" s="317"/>
      <c r="B58" s="328"/>
      <c r="C58" s="1154"/>
      <c r="D58" s="369"/>
      <c r="E58" s="1157"/>
      <c r="F58" s="1158"/>
      <c r="G58" s="1159"/>
      <c r="H58" s="1158"/>
      <c r="I58" s="1159"/>
      <c r="J58" s="331"/>
      <c r="L58" s="316"/>
      <c r="M58" s="316"/>
      <c r="N58" s="316"/>
    </row>
    <row r="59" spans="1:14" ht="12.75" customHeight="1">
      <c r="A59" s="317"/>
      <c r="B59" s="328" t="s">
        <v>96</v>
      </c>
      <c r="C59" s="1153" t="s">
        <v>767</v>
      </c>
      <c r="D59" s="793" t="s">
        <v>590</v>
      </c>
      <c r="E59" s="1160">
        <v>777135</v>
      </c>
      <c r="F59" s="793" t="s">
        <v>590</v>
      </c>
      <c r="G59" s="946">
        <v>797970</v>
      </c>
      <c r="H59" s="793" t="s">
        <v>590</v>
      </c>
      <c r="I59" s="946">
        <f>+G59-E59</f>
        <v>20835</v>
      </c>
      <c r="J59" s="331"/>
      <c r="L59" s="316"/>
      <c r="M59" s="316"/>
      <c r="N59" s="316"/>
    </row>
    <row r="60" spans="1:14" ht="5.25" customHeight="1">
      <c r="A60" s="317"/>
      <c r="B60" s="356"/>
      <c r="C60" s="1154"/>
      <c r="D60" s="1158"/>
      <c r="E60" s="1161"/>
      <c r="F60" s="1158"/>
      <c r="G60" s="1159"/>
      <c r="H60" s="369"/>
      <c r="I60" s="1162"/>
      <c r="J60" s="331"/>
      <c r="L60" s="316"/>
      <c r="M60" s="316"/>
      <c r="N60" s="316"/>
    </row>
    <row r="61" spans="1:14" ht="12.75" customHeight="1" thickBot="1">
      <c r="A61" s="317"/>
      <c r="B61" s="328"/>
      <c r="C61" s="1163" t="s">
        <v>768</v>
      </c>
      <c r="D61" s="1164" t="s">
        <v>590</v>
      </c>
      <c r="E61" s="1165">
        <f>E35+E44+E53+E57+E59</f>
        <v>29481312</v>
      </c>
      <c r="F61" s="1164" t="s">
        <v>590</v>
      </c>
      <c r="G61" s="1165">
        <f>G35+G44+G53+G57+G59</f>
        <v>31628085</v>
      </c>
      <c r="H61" s="1166" t="s">
        <v>590</v>
      </c>
      <c r="I61" s="1165">
        <f>I35+I44+I53+I57+I59</f>
        <v>2146773</v>
      </c>
      <c r="J61" s="331"/>
      <c r="K61" s="1209">
        <f>+G61-E61</f>
        <v>2146773</v>
      </c>
      <c r="L61" s="920" t="s">
        <v>769</v>
      </c>
      <c r="M61" s="316"/>
      <c r="N61" s="316"/>
    </row>
    <row r="62" spans="1:14" ht="6" customHeight="1">
      <c r="A62" s="317"/>
      <c r="B62" s="328"/>
      <c r="C62" s="1372"/>
      <c r="D62" s="369"/>
      <c r="E62" s="370"/>
      <c r="F62" s="371"/>
      <c r="G62" s="646"/>
      <c r="H62" s="369"/>
      <c r="I62" s="1155"/>
      <c r="J62" s="331"/>
      <c r="M62" s="316"/>
      <c r="N62" s="316"/>
    </row>
    <row r="63" spans="1:14" ht="12.75" customHeight="1">
      <c r="A63" s="317"/>
      <c r="B63" s="402" t="s">
        <v>9</v>
      </c>
      <c r="C63" s="1451" t="s">
        <v>770</v>
      </c>
      <c r="D63" s="369"/>
      <c r="E63" s="370"/>
      <c r="F63" s="371"/>
      <c r="G63" s="646"/>
      <c r="H63" s="369"/>
      <c r="I63" s="1155"/>
      <c r="J63" s="331"/>
      <c r="L63" s="316"/>
      <c r="M63" s="316"/>
      <c r="N63" s="316"/>
    </row>
    <row r="64" spans="1:14" ht="13.5" customHeight="1">
      <c r="A64" s="317"/>
      <c r="B64" s="356"/>
      <c r="C64" s="392" t="s">
        <v>121</v>
      </c>
      <c r="D64" s="378"/>
      <c r="E64" s="1010">
        <v>590246</v>
      </c>
      <c r="F64" s="1443"/>
      <c r="G64" s="1010">
        <v>680710</v>
      </c>
      <c r="H64" s="1452"/>
      <c r="I64" s="651">
        <f t="shared" ref="I64:I70" si="3">+G64-E64</f>
        <v>90464</v>
      </c>
      <c r="J64" s="331"/>
      <c r="L64" s="316"/>
      <c r="M64" s="316"/>
      <c r="N64" s="316"/>
    </row>
    <row r="65" spans="1:14" ht="13.5" customHeight="1">
      <c r="A65" s="317"/>
      <c r="B65" s="356"/>
      <c r="C65" s="392" t="s">
        <v>591</v>
      </c>
      <c r="D65" s="378"/>
      <c r="E65" s="1010">
        <v>1875000</v>
      </c>
      <c r="F65" s="1443"/>
      <c r="G65" s="1010">
        <v>1728000</v>
      </c>
      <c r="H65" s="1452"/>
      <c r="I65" s="651">
        <f t="shared" si="3"/>
        <v>-147000</v>
      </c>
      <c r="J65" s="331"/>
      <c r="L65" s="316"/>
      <c r="M65" s="316"/>
      <c r="N65" s="316"/>
    </row>
    <row r="66" spans="1:14">
      <c r="A66" s="317"/>
      <c r="B66" s="402"/>
      <c r="C66" s="392" t="s">
        <v>771</v>
      </c>
      <c r="D66" s="378"/>
      <c r="E66" s="1010">
        <v>5195910</v>
      </c>
      <c r="F66" s="1443"/>
      <c r="G66" s="1010">
        <v>4980080</v>
      </c>
      <c r="H66" s="676"/>
      <c r="I66" s="651">
        <f t="shared" si="3"/>
        <v>-215830</v>
      </c>
      <c r="J66" s="331"/>
      <c r="L66" s="316"/>
      <c r="M66" s="316"/>
      <c r="N66" s="316"/>
    </row>
    <row r="67" spans="1:14">
      <c r="A67" s="317"/>
      <c r="B67" s="356"/>
      <c r="C67" s="392" t="s">
        <v>126</v>
      </c>
      <c r="D67" s="378"/>
      <c r="E67" s="1010">
        <v>662000</v>
      </c>
      <c r="F67" s="1443"/>
      <c r="G67" s="1010">
        <v>632000</v>
      </c>
      <c r="H67" s="676"/>
      <c r="I67" s="651">
        <f t="shared" si="3"/>
        <v>-30000</v>
      </c>
      <c r="J67" s="331"/>
      <c r="L67" s="823" t="s">
        <v>916</v>
      </c>
      <c r="M67" s="316"/>
      <c r="N67" s="316"/>
    </row>
    <row r="68" spans="1:14">
      <c r="A68" s="317"/>
      <c r="B68" s="356"/>
      <c r="C68" s="392" t="s">
        <v>772</v>
      </c>
      <c r="D68" s="378"/>
      <c r="E68" s="1010">
        <v>669600</v>
      </c>
      <c r="F68" s="1443"/>
      <c r="G68" s="1010">
        <v>669600</v>
      </c>
      <c r="H68" s="676"/>
      <c r="I68" s="651">
        <f t="shared" si="3"/>
        <v>0</v>
      </c>
      <c r="J68" s="360"/>
      <c r="L68" s="316"/>
      <c r="M68" s="316"/>
      <c r="N68" s="316"/>
    </row>
    <row r="69" spans="1:14">
      <c r="A69" s="317"/>
      <c r="B69" s="356"/>
      <c r="C69" s="392" t="s">
        <v>302</v>
      </c>
      <c r="D69" s="378"/>
      <c r="E69" s="1010">
        <v>4571650</v>
      </c>
      <c r="F69" s="1443"/>
      <c r="G69" s="1010">
        <v>5650525</v>
      </c>
      <c r="H69" s="676"/>
      <c r="I69" s="651">
        <f t="shared" si="3"/>
        <v>1078875</v>
      </c>
      <c r="J69" s="360"/>
      <c r="L69" s="316"/>
      <c r="M69" s="316"/>
      <c r="N69" s="316"/>
    </row>
    <row r="70" spans="1:14">
      <c r="A70" s="317"/>
      <c r="B70" s="356"/>
      <c r="C70" s="392" t="s">
        <v>592</v>
      </c>
      <c r="D70" s="1453"/>
      <c r="E70" s="1014">
        <v>68000</v>
      </c>
      <c r="F70" s="1444"/>
      <c r="G70" s="1014">
        <v>231000</v>
      </c>
      <c r="H70" s="1454"/>
      <c r="I70" s="1455">
        <f t="shared" si="3"/>
        <v>163000</v>
      </c>
      <c r="J70" s="360"/>
      <c r="L70" s="316"/>
      <c r="M70" s="316"/>
      <c r="N70" s="316"/>
    </row>
    <row r="71" spans="1:14">
      <c r="A71" s="317"/>
      <c r="B71" s="356"/>
      <c r="C71" s="1153" t="s">
        <v>303</v>
      </c>
      <c r="D71" s="373"/>
      <c r="E71" s="946">
        <f>SUM(E64:E70)</f>
        <v>13632406</v>
      </c>
      <c r="F71" s="1456"/>
      <c r="G71" s="946">
        <f>SUM(G64:G70)</f>
        <v>14571915</v>
      </c>
      <c r="H71" s="624"/>
      <c r="I71" s="946">
        <f>SUM(I64:I70)</f>
        <v>939509</v>
      </c>
      <c r="J71" s="360"/>
      <c r="L71" s="316"/>
      <c r="M71" s="316"/>
      <c r="N71" s="316"/>
    </row>
    <row r="72" spans="1:14" ht="6.75" customHeight="1">
      <c r="A72" s="317"/>
      <c r="B72" s="356"/>
      <c r="C72" s="418"/>
      <c r="D72" s="369"/>
      <c r="E72" s="1457"/>
      <c r="F72" s="1158"/>
      <c r="G72" s="1457"/>
      <c r="H72" s="1458"/>
      <c r="I72" s="1457"/>
      <c r="J72" s="360"/>
      <c r="L72" s="316"/>
    </row>
    <row r="73" spans="1:14">
      <c r="A73" s="317"/>
      <c r="B73" s="421" t="s">
        <v>10</v>
      </c>
      <c r="C73" s="1153" t="s">
        <v>304</v>
      </c>
      <c r="D73" s="624"/>
      <c r="E73" s="946">
        <f>E61+E71</f>
        <v>43113718</v>
      </c>
      <c r="F73" s="1459"/>
      <c r="G73" s="946">
        <f>G61+G71</f>
        <v>46200000</v>
      </c>
      <c r="H73" s="1459"/>
      <c r="I73" s="946">
        <f>I61+I71</f>
        <v>3086282</v>
      </c>
      <c r="J73" s="360"/>
      <c r="L73" s="831"/>
    </row>
    <row r="74" spans="1:14" ht="13.5" customHeight="1">
      <c r="A74" s="317"/>
      <c r="B74" s="402" t="s">
        <v>11</v>
      </c>
      <c r="C74" s="1460" t="s">
        <v>305</v>
      </c>
      <c r="D74" s="1461"/>
      <c r="E74" s="651">
        <f>+E22-E73</f>
        <v>-642363</v>
      </c>
      <c r="F74" s="1158"/>
      <c r="G74" s="651">
        <f>+G22-G73</f>
        <v>230000</v>
      </c>
      <c r="H74" s="1462"/>
      <c r="I74" s="651">
        <f>+I22-I73</f>
        <v>872363</v>
      </c>
      <c r="J74" s="360"/>
    </row>
    <row r="75" spans="1:14" ht="12.75" customHeight="1">
      <c r="A75" s="317"/>
      <c r="B75" s="425" t="s">
        <v>306</v>
      </c>
      <c r="C75" s="1463" t="s">
        <v>38</v>
      </c>
      <c r="D75" s="624"/>
      <c r="E75" s="946">
        <f>+E73+E74</f>
        <v>42471355</v>
      </c>
      <c r="F75" s="1459"/>
      <c r="G75" s="946">
        <f>+G73+G74</f>
        <v>46430000</v>
      </c>
      <c r="H75" s="1459"/>
      <c r="I75" s="946">
        <f>+I73+I74</f>
        <v>3958645</v>
      </c>
      <c r="J75" s="341"/>
    </row>
    <row r="76" spans="1:14" ht="10.5" customHeight="1">
      <c r="A76" s="427"/>
      <c r="B76" s="314"/>
      <c r="C76" s="429" t="s">
        <v>307</v>
      </c>
      <c r="D76" s="1464"/>
      <c r="E76" s="1465">
        <f>+E22-E75</f>
        <v>0</v>
      </c>
      <c r="F76" s="431"/>
      <c r="G76" s="1465">
        <f>+G22-G75</f>
        <v>0</v>
      </c>
      <c r="H76" s="431"/>
      <c r="I76" s="1466">
        <f>+I22-I75</f>
        <v>0</v>
      </c>
      <c r="J76" s="434"/>
    </row>
  </sheetData>
  <mergeCells count="6">
    <mergeCell ref="D25:E25"/>
    <mergeCell ref="F25:G25"/>
    <mergeCell ref="A5:J5"/>
    <mergeCell ref="B4:C4"/>
    <mergeCell ref="D7:E7"/>
    <mergeCell ref="F7:G7"/>
  </mergeCells>
  <phoneticPr fontId="1" type="noConversion"/>
  <printOptions horizontalCentered="1"/>
  <pageMargins left="0" right="0" top="0.25" bottom="0.25" header="0.25" footer="0.25"/>
  <pageSetup scale="82" fitToHeight="0" orientation="portrait" cellComments="atEnd" r:id="rId1"/>
  <headerFooter alignWithMargins="0">
    <oddFooter>&amp;L&amp;8Created May 2007:  Printed:  &amp;D &amp;T     &amp;Z&amp;F  &amp;A</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tabColor indexed="52"/>
    <pageSetUpPr fitToPage="1"/>
  </sheetPr>
  <dimension ref="A1:S76"/>
  <sheetViews>
    <sheetView topLeftCell="A7" zoomScale="75" zoomScaleNormal="100" workbookViewId="0">
      <selection activeCell="C20" sqref="C20"/>
    </sheetView>
  </sheetViews>
  <sheetFormatPr defaultColWidth="9.33203125" defaultRowHeight="13.2"/>
  <cols>
    <col min="1" max="1" width="1.6640625" style="184" customWidth="1"/>
    <col min="2" max="2" width="3.6640625" style="184" customWidth="1"/>
    <col min="3" max="3" width="69.77734375" style="184" customWidth="1"/>
    <col min="4" max="4" width="8" style="184" hidden="1" customWidth="1"/>
    <col min="5" max="5" width="13.77734375" style="184" hidden="1" customWidth="1"/>
    <col min="6" max="6" width="7.77734375" style="184" hidden="1" customWidth="1"/>
    <col min="7" max="7" width="13.77734375" style="184" hidden="1" customWidth="1"/>
    <col min="8" max="8" width="8.109375" style="184" customWidth="1"/>
    <col min="9" max="9" width="13.33203125" style="184" customWidth="1"/>
    <col min="10" max="10" width="2.109375" style="184" customWidth="1"/>
    <col min="11" max="12" width="11.6640625" style="184" customWidth="1"/>
    <col min="13" max="13" width="6.33203125" style="184" customWidth="1"/>
    <col min="14" max="14" width="21.6640625" style="184" customWidth="1"/>
    <col min="15" max="15" width="17.77734375" style="184" customWidth="1"/>
    <col min="16" max="16384" width="9.33203125" style="184"/>
  </cols>
  <sheetData>
    <row r="1" spans="1:19" ht="15.6">
      <c r="B1" s="804" t="s">
        <v>737</v>
      </c>
      <c r="C1" s="277"/>
      <c r="D1" s="277"/>
      <c r="E1" s="277"/>
      <c r="F1" s="277"/>
      <c r="G1" s="277"/>
      <c r="H1" s="277"/>
      <c r="I1" s="277"/>
      <c r="J1" s="277"/>
      <c r="K1" s="277"/>
      <c r="L1" s="277"/>
      <c r="N1" s="940" t="s">
        <v>508</v>
      </c>
      <c r="O1" s="941"/>
      <c r="P1" s="941"/>
      <c r="Q1" s="941"/>
      <c r="R1" s="941"/>
      <c r="S1" s="941"/>
    </row>
    <row r="2" spans="1:19" ht="15.6">
      <c r="B2" s="806" t="s">
        <v>535</v>
      </c>
      <c r="C2" s="277"/>
      <c r="D2" s="277"/>
      <c r="E2" s="277"/>
      <c r="F2" s="277"/>
      <c r="G2" s="277"/>
      <c r="H2" s="277"/>
      <c r="I2" s="277"/>
      <c r="J2" s="277"/>
      <c r="K2" s="277"/>
      <c r="L2" s="277"/>
      <c r="N2" s="940" t="s">
        <v>509</v>
      </c>
      <c r="O2" s="941"/>
      <c r="P2" s="941"/>
      <c r="Q2" s="941"/>
      <c r="R2" s="941"/>
      <c r="S2" s="941"/>
    </row>
    <row r="3" spans="1:19" ht="18" customHeight="1">
      <c r="B3" s="821" t="s">
        <v>668</v>
      </c>
      <c r="C3" s="820"/>
      <c r="D3" s="277"/>
      <c r="E3" s="277"/>
      <c r="F3" s="277"/>
      <c r="G3" s="277"/>
      <c r="H3" s="277"/>
      <c r="I3" s="277"/>
      <c r="J3" s="277"/>
      <c r="K3" s="277"/>
      <c r="L3" s="277"/>
    </row>
    <row r="4" spans="1:19">
      <c r="A4" s="311"/>
      <c r="B4" s="2386"/>
      <c r="C4" s="2387"/>
      <c r="D4" s="312" t="s">
        <v>654</v>
      </c>
      <c r="E4" s="313"/>
      <c r="F4" s="312"/>
      <c r="G4" s="314"/>
      <c r="H4" s="314"/>
      <c r="I4" s="315"/>
      <c r="J4" s="316"/>
      <c r="K4" s="316"/>
      <c r="L4" s="316"/>
      <c r="N4" s="796" t="s">
        <v>220</v>
      </c>
    </row>
    <row r="5" spans="1:19" ht="6" customHeight="1" thickBot="1">
      <c r="A5" s="2385"/>
      <c r="B5" s="2385"/>
      <c r="C5" s="2385"/>
      <c r="D5" s="2385"/>
      <c r="E5" s="2385"/>
      <c r="F5" s="2385"/>
      <c r="G5" s="2385"/>
      <c r="H5" s="2385"/>
      <c r="I5" s="2385"/>
      <c r="J5" s="2385"/>
      <c r="K5" s="962"/>
      <c r="L5" s="962"/>
    </row>
    <row r="6" spans="1:19" ht="5.25" customHeight="1">
      <c r="A6" s="317"/>
      <c r="B6" s="318"/>
      <c r="C6" s="319"/>
      <c r="D6" s="320"/>
      <c r="E6" s="320"/>
      <c r="F6" s="316"/>
      <c r="G6" s="135"/>
      <c r="H6" s="321"/>
      <c r="I6" s="321"/>
      <c r="J6" s="939"/>
      <c r="K6" s="321"/>
      <c r="L6" s="963"/>
    </row>
    <row r="7" spans="1:19" ht="12.75" customHeight="1">
      <c r="A7" s="317"/>
      <c r="B7" s="323" t="s">
        <v>655</v>
      </c>
      <c r="C7" s="324"/>
      <c r="D7" s="2382" t="s">
        <v>424</v>
      </c>
      <c r="E7" s="2383"/>
      <c r="F7" s="2382" t="s">
        <v>777</v>
      </c>
      <c r="G7" s="2384"/>
      <c r="H7" s="325" t="s">
        <v>656</v>
      </c>
      <c r="I7" s="326"/>
      <c r="J7" s="327"/>
      <c r="K7" s="967" t="s">
        <v>516</v>
      </c>
      <c r="L7" s="280" t="s">
        <v>551</v>
      </c>
    </row>
    <row r="8" spans="1:19">
      <c r="A8" s="317"/>
      <c r="B8" s="328"/>
      <c r="C8" s="329" t="s">
        <v>657</v>
      </c>
      <c r="D8" s="330" t="s">
        <v>590</v>
      </c>
      <c r="E8" s="609"/>
      <c r="F8" s="330" t="s">
        <v>590</v>
      </c>
      <c r="G8" s="616"/>
      <c r="H8" s="330" t="s">
        <v>590</v>
      </c>
      <c r="I8" s="961">
        <f>'Sch VII Example FY12'!I8</f>
        <v>709958</v>
      </c>
      <c r="J8" s="331"/>
      <c r="K8" s="989">
        <f>'Sch VII Example FY12'!I8</f>
        <v>709958</v>
      </c>
      <c r="L8" s="990">
        <f>+I8-K8</f>
        <v>0</v>
      </c>
      <c r="N8" s="561" t="s">
        <v>515</v>
      </c>
    </row>
    <row r="9" spans="1:19">
      <c r="A9" s="317"/>
      <c r="B9" s="328"/>
      <c r="C9" s="332" t="s">
        <v>658</v>
      </c>
      <c r="D9" s="330" t="s">
        <v>590</v>
      </c>
      <c r="E9" s="610"/>
      <c r="F9" s="330" t="s">
        <v>590</v>
      </c>
      <c r="G9" s="617"/>
      <c r="H9" s="330" t="s">
        <v>590</v>
      </c>
      <c r="I9" s="961">
        <f>'Sch VII Example FY12'!I9</f>
        <v>51088</v>
      </c>
      <c r="J9" s="331"/>
      <c r="K9" s="991">
        <f>'Sch VII Example FY12'!I9</f>
        <v>51088</v>
      </c>
      <c r="L9" s="992">
        <f t="shared" ref="L9:L22" si="0">+I9-K9</f>
        <v>0</v>
      </c>
      <c r="N9" s="561" t="s">
        <v>515</v>
      </c>
    </row>
    <row r="10" spans="1:19">
      <c r="A10" s="317"/>
      <c r="B10" s="328"/>
      <c r="C10" s="332" t="s">
        <v>739</v>
      </c>
      <c r="D10" s="330" t="s">
        <v>590</v>
      </c>
      <c r="E10" s="610"/>
      <c r="F10" s="330" t="s">
        <v>590</v>
      </c>
      <c r="G10" s="617"/>
      <c r="H10" s="330" t="s">
        <v>590</v>
      </c>
      <c r="I10" s="961">
        <f>'Sch VII Example FY12'!I10</f>
        <v>0</v>
      </c>
      <c r="J10" s="331"/>
      <c r="K10" s="991">
        <f>'Sch VII Example FY12'!I10</f>
        <v>0</v>
      </c>
      <c r="L10" s="992">
        <f t="shared" si="0"/>
        <v>0</v>
      </c>
      <c r="N10" s="561" t="s">
        <v>515</v>
      </c>
    </row>
    <row r="11" spans="1:19">
      <c r="A11" s="317"/>
      <c r="B11" s="328"/>
      <c r="C11" s="332" t="s">
        <v>740</v>
      </c>
      <c r="D11" s="330" t="s">
        <v>590</v>
      </c>
      <c r="E11" s="610"/>
      <c r="F11" s="330" t="s">
        <v>590</v>
      </c>
      <c r="G11" s="617"/>
      <c r="H11" s="330" t="s">
        <v>590</v>
      </c>
      <c r="I11" s="961">
        <f>'Sch VII Example FY12'!I11</f>
        <v>0</v>
      </c>
      <c r="J11" s="331"/>
      <c r="K11" s="991">
        <f>'Sch VII Example FY12'!I11</f>
        <v>0</v>
      </c>
      <c r="L11" s="992">
        <f t="shared" si="0"/>
        <v>0</v>
      </c>
      <c r="N11" s="561" t="s">
        <v>515</v>
      </c>
    </row>
    <row r="12" spans="1:19">
      <c r="A12" s="317"/>
      <c r="B12" s="328"/>
      <c r="C12" s="332" t="s">
        <v>741</v>
      </c>
      <c r="D12" s="330" t="s">
        <v>590</v>
      </c>
      <c r="E12" s="610"/>
      <c r="F12" s="330" t="s">
        <v>590</v>
      </c>
      <c r="G12" s="617"/>
      <c r="H12" s="330" t="s">
        <v>590</v>
      </c>
      <c r="I12" s="961">
        <f>'Sch VII Example FY12'!I12</f>
        <v>1905260</v>
      </c>
      <c r="J12" s="331"/>
      <c r="K12" s="991">
        <f>'Sch VII Example FY12'!I12</f>
        <v>1905260</v>
      </c>
      <c r="L12" s="992">
        <f t="shared" si="0"/>
        <v>0</v>
      </c>
      <c r="N12" s="561" t="s">
        <v>515</v>
      </c>
    </row>
    <row r="13" spans="1:19">
      <c r="A13" s="317"/>
      <c r="B13" s="328"/>
      <c r="C13" s="332" t="s">
        <v>742</v>
      </c>
      <c r="D13" s="330" t="s">
        <v>590</v>
      </c>
      <c r="E13" s="610"/>
      <c r="F13" s="330" t="s">
        <v>590</v>
      </c>
      <c r="G13" s="617"/>
      <c r="H13" s="330" t="s">
        <v>590</v>
      </c>
      <c r="I13" s="961">
        <f>'Sch VII Example FY12'!I13</f>
        <v>750000</v>
      </c>
      <c r="J13" s="331"/>
      <c r="K13" s="991">
        <f>'Sch VII Example FY12'!I13</f>
        <v>750000</v>
      </c>
      <c r="L13" s="992">
        <f t="shared" si="0"/>
        <v>0</v>
      </c>
      <c r="N13" s="561" t="s">
        <v>515</v>
      </c>
    </row>
    <row r="14" spans="1:19">
      <c r="A14" s="317"/>
      <c r="B14" s="328"/>
      <c r="C14" s="332" t="s">
        <v>743</v>
      </c>
      <c r="D14" s="330" t="s">
        <v>590</v>
      </c>
      <c r="E14" s="610"/>
      <c r="F14" s="330" t="s">
        <v>590</v>
      </c>
      <c r="G14" s="617"/>
      <c r="H14" s="330" t="s">
        <v>590</v>
      </c>
      <c r="I14" s="961">
        <f>'Sch VII Example FY12'!I14</f>
        <v>67112</v>
      </c>
      <c r="J14" s="331"/>
      <c r="K14" s="991">
        <f>'Sch VII Example FY12'!I14</f>
        <v>67112</v>
      </c>
      <c r="L14" s="992">
        <f t="shared" si="0"/>
        <v>0</v>
      </c>
      <c r="N14" s="561" t="s">
        <v>515</v>
      </c>
      <c r="O14" s="829" t="s">
        <v>638</v>
      </c>
    </row>
    <row r="15" spans="1:19">
      <c r="A15" s="317"/>
      <c r="B15" s="328"/>
      <c r="C15" s="333" t="s">
        <v>744</v>
      </c>
      <c r="D15" s="330" t="s">
        <v>590</v>
      </c>
      <c r="E15" s="610"/>
      <c r="F15" s="330" t="s">
        <v>590</v>
      </c>
      <c r="G15" s="617"/>
      <c r="H15" s="330" t="s">
        <v>590</v>
      </c>
      <c r="I15" s="961">
        <f>'Sch VII Example FY12'!I15</f>
        <v>-29600</v>
      </c>
      <c r="J15" s="331"/>
      <c r="K15" s="991">
        <f>'Sch VII Example FY12'!I15</f>
        <v>-29600</v>
      </c>
      <c r="L15" s="992">
        <f t="shared" si="0"/>
        <v>0</v>
      </c>
      <c r="N15" s="561" t="s">
        <v>515</v>
      </c>
      <c r="O15" s="829" t="s">
        <v>636</v>
      </c>
    </row>
    <row r="16" spans="1:19">
      <c r="A16" s="317"/>
      <c r="B16" s="328"/>
      <c r="C16" s="333" t="s">
        <v>745</v>
      </c>
      <c r="D16" s="330" t="s">
        <v>590</v>
      </c>
      <c r="E16" s="610"/>
      <c r="F16" s="330" t="s">
        <v>590</v>
      </c>
      <c r="G16" s="617"/>
      <c r="H16" s="330" t="s">
        <v>590</v>
      </c>
      <c r="I16" s="961">
        <f>'Sch VII Example FY12'!I16</f>
        <v>0</v>
      </c>
      <c r="J16" s="331"/>
      <c r="K16" s="991">
        <f>'Sch VII Example FY12'!I16</f>
        <v>0</v>
      </c>
      <c r="L16" s="992">
        <f t="shared" si="0"/>
        <v>0</v>
      </c>
      <c r="N16" s="561" t="s">
        <v>515</v>
      </c>
      <c r="O16" s="829" t="s">
        <v>161</v>
      </c>
    </row>
    <row r="17" spans="1:15">
      <c r="A17" s="317"/>
      <c r="B17" s="328"/>
      <c r="C17" s="332" t="s">
        <v>746</v>
      </c>
      <c r="D17" s="330" t="s">
        <v>590</v>
      </c>
      <c r="E17" s="610"/>
      <c r="F17" s="330" t="s">
        <v>590</v>
      </c>
      <c r="G17" s="617"/>
      <c r="H17" s="330" t="s">
        <v>590</v>
      </c>
      <c r="I17" s="961">
        <f>'Sch VII Example FY12'!I17</f>
        <v>0</v>
      </c>
      <c r="J17" s="331"/>
      <c r="K17" s="991">
        <f>'Sch VII Example FY12'!I17</f>
        <v>0</v>
      </c>
      <c r="L17" s="992">
        <f t="shared" si="0"/>
        <v>0</v>
      </c>
      <c r="N17" s="561" t="s">
        <v>515</v>
      </c>
    </row>
    <row r="18" spans="1:15">
      <c r="A18" s="317"/>
      <c r="B18" s="328"/>
      <c r="C18" s="332" t="s">
        <v>747</v>
      </c>
      <c r="D18" s="330" t="s">
        <v>590</v>
      </c>
      <c r="E18" s="610"/>
      <c r="F18" s="330" t="s">
        <v>590</v>
      </c>
      <c r="G18" s="617"/>
      <c r="H18" s="330" t="s">
        <v>590</v>
      </c>
      <c r="I18" s="961">
        <f>'Sch VII Example FY12'!I18</f>
        <v>500000</v>
      </c>
      <c r="J18" s="331"/>
      <c r="K18" s="991">
        <f>'Sch VII Example FY12'!I18</f>
        <v>500000</v>
      </c>
      <c r="L18" s="992">
        <f t="shared" si="0"/>
        <v>0</v>
      </c>
      <c r="N18" s="561" t="s">
        <v>515</v>
      </c>
    </row>
    <row r="19" spans="1:15">
      <c r="A19" s="317"/>
      <c r="B19" s="328"/>
      <c r="C19" s="332" t="s">
        <v>748</v>
      </c>
      <c r="D19" s="330" t="s">
        <v>590</v>
      </c>
      <c r="E19" s="610"/>
      <c r="F19" s="330" t="s">
        <v>590</v>
      </c>
      <c r="G19" s="617"/>
      <c r="H19" s="330" t="s">
        <v>590</v>
      </c>
      <c r="I19" s="961">
        <f>'Sch VII Example FY12'!I19</f>
        <v>0</v>
      </c>
      <c r="J19" s="331"/>
      <c r="K19" s="991">
        <f>'Sch VII Example FY12'!I19</f>
        <v>0</v>
      </c>
      <c r="L19" s="992">
        <f t="shared" si="0"/>
        <v>0</v>
      </c>
      <c r="N19" s="561" t="s">
        <v>515</v>
      </c>
    </row>
    <row r="20" spans="1:15">
      <c r="A20" s="317"/>
      <c r="B20" s="328"/>
      <c r="C20" s="332" t="s">
        <v>749</v>
      </c>
      <c r="D20" s="330" t="s">
        <v>590</v>
      </c>
      <c r="E20" s="610"/>
      <c r="F20" s="330" t="s">
        <v>590</v>
      </c>
      <c r="G20" s="617"/>
      <c r="H20" s="330" t="s">
        <v>590</v>
      </c>
      <c r="I20" s="961">
        <f>'Sch VII Example FY12'!I20</f>
        <v>4827</v>
      </c>
      <c r="J20" s="331"/>
      <c r="K20" s="991">
        <f>'Sch VII Example FY12'!I20</f>
        <v>4827</v>
      </c>
      <c r="L20" s="992">
        <f t="shared" si="0"/>
        <v>0</v>
      </c>
      <c r="N20" s="561" t="s">
        <v>515</v>
      </c>
    </row>
    <row r="21" spans="1:15" ht="12.75" customHeight="1">
      <c r="A21" s="317"/>
      <c r="B21" s="328"/>
      <c r="C21" s="822" t="s">
        <v>325</v>
      </c>
      <c r="D21" s="330" t="s">
        <v>590</v>
      </c>
      <c r="E21" s="611"/>
      <c r="F21" s="330" t="s">
        <v>590</v>
      </c>
      <c r="G21" s="611"/>
      <c r="H21" s="330" t="s">
        <v>590</v>
      </c>
      <c r="I21" s="961">
        <f>'Sch VII Example FY12'!I21</f>
        <v>0</v>
      </c>
      <c r="J21" s="331"/>
      <c r="K21" s="993">
        <f>'Sch VII Example FY12'!I21</f>
        <v>0</v>
      </c>
      <c r="L21" s="994">
        <f t="shared" si="0"/>
        <v>0</v>
      </c>
      <c r="N21" s="561" t="s">
        <v>515</v>
      </c>
    </row>
    <row r="22" spans="1:15" ht="12.75" customHeight="1">
      <c r="A22" s="317"/>
      <c r="B22" s="328"/>
      <c r="C22" s="320" t="s">
        <v>778</v>
      </c>
      <c r="D22" s="774" t="s">
        <v>590</v>
      </c>
      <c r="E22" s="612">
        <f>SUM(E8:E21)</f>
        <v>0</v>
      </c>
      <c r="F22" s="774" t="s">
        <v>590</v>
      </c>
      <c r="G22" s="612">
        <f>SUM(G8:G21)</f>
        <v>0</v>
      </c>
      <c r="H22" s="395" t="s">
        <v>590</v>
      </c>
      <c r="I22" s="944">
        <f>SUM(I8:I21)</f>
        <v>3958645</v>
      </c>
      <c r="J22" s="341"/>
      <c r="K22" s="968">
        <f>'Sch VII Example FY12'!I22</f>
        <v>3958645</v>
      </c>
      <c r="L22" s="964">
        <f t="shared" si="0"/>
        <v>0</v>
      </c>
      <c r="N22" s="561" t="s">
        <v>637</v>
      </c>
    </row>
    <row r="23" spans="1:15" ht="3" customHeight="1">
      <c r="A23" s="317"/>
      <c r="B23" s="342"/>
      <c r="C23" s="318"/>
      <c r="D23" s="319"/>
      <c r="E23" s="319"/>
      <c r="F23" s="343"/>
      <c r="G23" s="824"/>
      <c r="H23" s="1038"/>
      <c r="I23" s="346"/>
      <c r="J23" s="341"/>
      <c r="K23" s="346"/>
      <c r="L23" s="965"/>
    </row>
    <row r="24" spans="1:15" ht="6" customHeight="1">
      <c r="A24" s="317"/>
      <c r="C24" s="277"/>
      <c r="D24" s="277"/>
      <c r="E24" s="277"/>
      <c r="F24" s="347"/>
      <c r="G24" s="347"/>
      <c r="H24" s="1039"/>
      <c r="I24" s="316"/>
      <c r="J24" s="341"/>
      <c r="K24" s="969"/>
      <c r="L24" s="988"/>
    </row>
    <row r="25" spans="1:15" ht="12.75" customHeight="1">
      <c r="A25" s="317"/>
      <c r="B25" s="348" t="s">
        <v>750</v>
      </c>
      <c r="C25" s="278"/>
      <c r="D25" s="2382" t="s">
        <v>424</v>
      </c>
      <c r="E25" s="2383"/>
      <c r="F25" s="2382" t="s">
        <v>777</v>
      </c>
      <c r="G25" s="2384"/>
      <c r="H25" s="862" t="s">
        <v>656</v>
      </c>
      <c r="I25" s="326"/>
      <c r="J25" s="341"/>
      <c r="K25" s="928"/>
      <c r="L25" s="965"/>
    </row>
    <row r="26" spans="1:15" ht="27" customHeight="1">
      <c r="A26" s="349"/>
      <c r="B26" s="350" t="s">
        <v>587</v>
      </c>
      <c r="C26" s="351" t="s">
        <v>751</v>
      </c>
      <c r="D26" s="352" t="s">
        <v>752</v>
      </c>
      <c r="E26" s="353" t="s">
        <v>224</v>
      </c>
      <c r="F26" s="352" t="s">
        <v>752</v>
      </c>
      <c r="G26" s="353" t="s">
        <v>224</v>
      </c>
      <c r="H26" s="857" t="s">
        <v>752</v>
      </c>
      <c r="I26" s="353" t="s">
        <v>93</v>
      </c>
      <c r="J26" s="354"/>
      <c r="K26" s="967" t="s">
        <v>516</v>
      </c>
      <c r="L26" s="280" t="s">
        <v>551</v>
      </c>
    </row>
    <row r="27" spans="1:15" ht="12.75" customHeight="1">
      <c r="A27" s="349"/>
      <c r="B27" s="355" t="s">
        <v>74</v>
      </c>
      <c r="C27" s="1004" t="s">
        <v>75</v>
      </c>
      <c r="D27" s="1005"/>
      <c r="E27" s="1006"/>
      <c r="F27" s="1005"/>
      <c r="G27" s="1006"/>
      <c r="H27" s="904"/>
      <c r="I27" s="1006"/>
      <c r="J27" s="354"/>
      <c r="K27" s="995" t="s">
        <v>517</v>
      </c>
      <c r="L27" s="996"/>
    </row>
    <row r="28" spans="1:15" ht="12.75" customHeight="1">
      <c r="A28" s="349"/>
      <c r="B28" s="355"/>
      <c r="C28" s="1028" t="s">
        <v>510</v>
      </c>
      <c r="D28" s="1029"/>
      <c r="E28" s="1030"/>
      <c r="F28" s="1029"/>
      <c r="G28" s="1030"/>
      <c r="H28" s="330" t="s">
        <v>590</v>
      </c>
      <c r="I28" s="1031">
        <v>1</v>
      </c>
      <c r="J28" s="1032"/>
      <c r="K28" s="1033">
        <f>'Sch VII Example FY12'!I28</f>
        <v>387596</v>
      </c>
      <c r="L28" s="1034">
        <f>+I28+I29-K28</f>
        <v>-387594</v>
      </c>
      <c r="N28" s="1003" t="s">
        <v>214</v>
      </c>
      <c r="O28" s="561" t="s">
        <v>513</v>
      </c>
    </row>
    <row r="29" spans="1:15" ht="12.75" customHeight="1">
      <c r="A29" s="349"/>
      <c r="B29" s="355"/>
      <c r="C29" s="1028" t="s">
        <v>511</v>
      </c>
      <c r="D29" s="1029"/>
      <c r="E29" s="1030"/>
      <c r="F29" s="1029"/>
      <c r="G29" s="1030"/>
      <c r="H29" s="330" t="s">
        <v>590</v>
      </c>
      <c r="I29" s="1031">
        <v>1</v>
      </c>
      <c r="J29" s="1032"/>
      <c r="K29" s="1033" t="s">
        <v>590</v>
      </c>
      <c r="L29" s="1034" t="s">
        <v>590</v>
      </c>
      <c r="N29" s="1003" t="s">
        <v>214</v>
      </c>
      <c r="O29" s="561" t="s">
        <v>512</v>
      </c>
    </row>
    <row r="30" spans="1:15" ht="12.75" customHeight="1">
      <c r="A30" s="349"/>
      <c r="B30" s="355"/>
      <c r="C30" s="1007" t="s">
        <v>758</v>
      </c>
      <c r="D30" s="1008"/>
      <c r="E30" s="1009"/>
      <c r="F30" s="1008"/>
      <c r="G30" s="1009"/>
      <c r="H30" s="330" t="s">
        <v>590</v>
      </c>
      <c r="I30" s="1010">
        <f>'Sch VII Example FY12'!I30</f>
        <v>209105</v>
      </c>
      <c r="J30" s="354"/>
      <c r="K30" s="991">
        <f>'Sch VII Example FY12'!I30</f>
        <v>209105</v>
      </c>
      <c r="L30" s="992">
        <f t="shared" ref="L30:L35" si="1">+I30-K30</f>
        <v>0</v>
      </c>
      <c r="N30" s="561" t="s">
        <v>515</v>
      </c>
    </row>
    <row r="31" spans="1:15" ht="12.75" customHeight="1">
      <c r="A31" s="349"/>
      <c r="B31" s="355"/>
      <c r="C31" s="1011" t="s">
        <v>76</v>
      </c>
      <c r="D31" s="1008"/>
      <c r="E31" s="1009"/>
      <c r="F31" s="1008"/>
      <c r="G31" s="1009"/>
      <c r="H31" s="330" t="s">
        <v>590</v>
      </c>
      <c r="I31" s="1010">
        <f>'Sch VII Example FY12'!I31</f>
        <v>0</v>
      </c>
      <c r="J31" s="354"/>
      <c r="K31" s="991">
        <f>'Sch VII Example FY12'!I31</f>
        <v>0</v>
      </c>
      <c r="L31" s="992">
        <f t="shared" si="1"/>
        <v>0</v>
      </c>
      <c r="N31" s="561" t="s">
        <v>515</v>
      </c>
    </row>
    <row r="32" spans="1:15" ht="12.75" customHeight="1">
      <c r="A32" s="349"/>
      <c r="B32" s="355"/>
      <c r="C32" s="1011" t="s">
        <v>77</v>
      </c>
      <c r="D32" s="1008"/>
      <c r="E32" s="1009"/>
      <c r="F32" s="1008"/>
      <c r="G32" s="1009"/>
      <c r="H32" s="330" t="s">
        <v>590</v>
      </c>
      <c r="I32" s="1010">
        <f>'Sch VII Example FY12'!I32</f>
        <v>100000</v>
      </c>
      <c r="J32" s="354"/>
      <c r="K32" s="991">
        <f>'Sch VII Example FY12'!I32</f>
        <v>100000</v>
      </c>
      <c r="L32" s="992">
        <f t="shared" si="1"/>
        <v>0</v>
      </c>
      <c r="N32" s="561" t="s">
        <v>515</v>
      </c>
    </row>
    <row r="33" spans="1:15" ht="12.75" customHeight="1">
      <c r="A33" s="349"/>
      <c r="B33" s="355"/>
      <c r="C33" s="393" t="s">
        <v>755</v>
      </c>
      <c r="D33" s="1012"/>
      <c r="E33" s="1013"/>
      <c r="F33" s="1012"/>
      <c r="G33" s="1013"/>
      <c r="H33" s="330" t="s">
        <v>590</v>
      </c>
      <c r="I33" s="1014">
        <f>'Sch VII Example FY12'!I33</f>
        <v>0</v>
      </c>
      <c r="J33" s="354"/>
      <c r="K33" s="991">
        <f>'Sch VII Example FY12'!I33</f>
        <v>0</v>
      </c>
      <c r="L33" s="992">
        <f t="shared" si="1"/>
        <v>0</v>
      </c>
      <c r="N33" s="561" t="s">
        <v>515</v>
      </c>
    </row>
    <row r="34" spans="1:15" ht="12.75" customHeight="1">
      <c r="A34" s="349"/>
      <c r="B34" s="355"/>
      <c r="C34" s="1015" t="s">
        <v>506</v>
      </c>
      <c r="D34" s="1012"/>
      <c r="E34" s="1013"/>
      <c r="F34" s="1012"/>
      <c r="G34" s="1013"/>
      <c r="H34" s="330" t="s">
        <v>590</v>
      </c>
      <c r="I34" s="1014">
        <f>'Sch VII Example FY12'!I34</f>
        <v>0</v>
      </c>
      <c r="J34" s="354"/>
      <c r="K34" s="993">
        <f>'Sch VII Example FY12'!I34</f>
        <v>0</v>
      </c>
      <c r="L34" s="994">
        <f t="shared" si="1"/>
        <v>0</v>
      </c>
      <c r="N34" s="561" t="s">
        <v>515</v>
      </c>
    </row>
    <row r="35" spans="1:15" ht="12.75" customHeight="1">
      <c r="A35" s="349"/>
      <c r="B35" s="355"/>
      <c r="C35" s="1016" t="s">
        <v>504</v>
      </c>
      <c r="D35" s="1017"/>
      <c r="E35" s="1018"/>
      <c r="F35" s="1017"/>
      <c r="G35" s="1018"/>
      <c r="H35" s="395" t="s">
        <v>590</v>
      </c>
      <c r="I35" s="1019">
        <f>SUM(I28:I34)</f>
        <v>309107</v>
      </c>
      <c r="J35" s="354"/>
      <c r="K35" s="968">
        <f>'Sch VII Example FY12'!I35</f>
        <v>996701</v>
      </c>
      <c r="L35" s="964">
        <f t="shared" si="1"/>
        <v>-687594</v>
      </c>
      <c r="N35" s="561" t="s">
        <v>637</v>
      </c>
    </row>
    <row r="36" spans="1:15" ht="6" customHeight="1">
      <c r="A36" s="349"/>
      <c r="B36" s="355"/>
      <c r="C36" s="1020"/>
      <c r="D36" s="1021"/>
      <c r="E36" s="1022"/>
      <c r="F36" s="1021"/>
      <c r="G36" s="1022"/>
      <c r="H36" s="916"/>
      <c r="I36" s="1023"/>
      <c r="J36" s="354"/>
      <c r="K36" s="995"/>
      <c r="L36" s="996"/>
    </row>
    <row r="37" spans="1:15" ht="12.75" customHeight="1">
      <c r="A37" s="349"/>
      <c r="B37" s="355" t="s">
        <v>78</v>
      </c>
      <c r="C37" s="1024" t="s">
        <v>86</v>
      </c>
      <c r="D37" s="1008"/>
      <c r="E37" s="1009"/>
      <c r="F37" s="1008"/>
      <c r="G37" s="1009"/>
      <c r="H37" s="915"/>
      <c r="I37" s="1010"/>
      <c r="J37" s="354"/>
      <c r="K37" s="997"/>
      <c r="L37" s="998"/>
    </row>
    <row r="38" spans="1:15" ht="12.75" customHeight="1">
      <c r="A38" s="349"/>
      <c r="B38" s="355"/>
      <c r="C38" s="1028" t="s">
        <v>510</v>
      </c>
      <c r="D38" s="1029"/>
      <c r="E38" s="1030"/>
      <c r="F38" s="1029"/>
      <c r="G38" s="1030"/>
      <c r="H38" s="330" t="s">
        <v>590</v>
      </c>
      <c r="I38" s="1035">
        <v>0.5</v>
      </c>
      <c r="J38" s="1032"/>
      <c r="K38" s="1036">
        <f>'Sch VII Example FY12'!I38</f>
        <v>231165</v>
      </c>
      <c r="L38" s="1034">
        <f>+I38+I39-K38</f>
        <v>-231164</v>
      </c>
      <c r="N38" s="1003" t="s">
        <v>214</v>
      </c>
      <c r="O38" s="561" t="s">
        <v>513</v>
      </c>
    </row>
    <row r="39" spans="1:15" ht="12.75" customHeight="1">
      <c r="A39" s="349"/>
      <c r="B39" s="355"/>
      <c r="C39" s="1028" t="s">
        <v>514</v>
      </c>
      <c r="D39" s="1029"/>
      <c r="E39" s="1030"/>
      <c r="F39" s="1029"/>
      <c r="G39" s="1030"/>
      <c r="H39" s="330" t="s">
        <v>590</v>
      </c>
      <c r="I39" s="1035">
        <v>0.5</v>
      </c>
      <c r="J39" s="1032"/>
      <c r="K39" s="1033" t="s">
        <v>590</v>
      </c>
      <c r="L39" s="1034" t="s">
        <v>590</v>
      </c>
      <c r="N39" s="1003" t="s">
        <v>214</v>
      </c>
      <c r="O39" s="561" t="s">
        <v>512</v>
      </c>
    </row>
    <row r="40" spans="1:15" ht="12.75" customHeight="1">
      <c r="A40" s="349"/>
      <c r="B40" s="355"/>
      <c r="C40" s="1025" t="s">
        <v>80</v>
      </c>
      <c r="D40" s="1008"/>
      <c r="E40" s="1009"/>
      <c r="F40" s="1008"/>
      <c r="G40" s="1009"/>
      <c r="H40" s="330" t="s">
        <v>590</v>
      </c>
      <c r="I40" s="1010">
        <f>'Sch VII Example FY12'!I40</f>
        <v>-85628</v>
      </c>
      <c r="J40" s="354"/>
      <c r="K40" s="999">
        <f>'Sch VII Example FY12'!I40</f>
        <v>-85628</v>
      </c>
      <c r="L40" s="992">
        <f>+I40-K40</f>
        <v>0</v>
      </c>
      <c r="N40" s="561" t="s">
        <v>515</v>
      </c>
    </row>
    <row r="41" spans="1:15" ht="12.75" customHeight="1">
      <c r="A41" s="349"/>
      <c r="B41" s="355"/>
      <c r="C41" s="1025" t="s">
        <v>81</v>
      </c>
      <c r="D41" s="1008"/>
      <c r="E41" s="1009"/>
      <c r="F41" s="1008"/>
      <c r="G41" s="1009"/>
      <c r="H41" s="330" t="s">
        <v>590</v>
      </c>
      <c r="I41" s="1010">
        <f>'Sch VII Example FY12'!I41</f>
        <v>0</v>
      </c>
      <c r="J41" s="354"/>
      <c r="K41" s="999">
        <f>'Sch VII Example FY12'!I41</f>
        <v>0</v>
      </c>
      <c r="L41" s="992">
        <f>+I41-K41</f>
        <v>0</v>
      </c>
      <c r="N41" s="561" t="s">
        <v>515</v>
      </c>
    </row>
    <row r="42" spans="1:15" ht="12.75" customHeight="1">
      <c r="A42" s="349"/>
      <c r="B42" s="355"/>
      <c r="C42" s="1026" t="s">
        <v>756</v>
      </c>
      <c r="D42" s="1012"/>
      <c r="E42" s="1013"/>
      <c r="F42" s="1012"/>
      <c r="G42" s="1013"/>
      <c r="H42" s="330" t="s">
        <v>590</v>
      </c>
      <c r="I42" s="1010">
        <f>'Sch VII Example FY12'!I42</f>
        <v>0</v>
      </c>
      <c r="J42" s="354"/>
      <c r="K42" s="999">
        <f>'Sch VII Example FY12'!I42</f>
        <v>0</v>
      </c>
      <c r="L42" s="992">
        <f>+I42-K42</f>
        <v>0</v>
      </c>
      <c r="N42" s="561" t="s">
        <v>515</v>
      </c>
    </row>
    <row r="43" spans="1:15" ht="12.75" customHeight="1">
      <c r="A43" s="349"/>
      <c r="B43" s="355"/>
      <c r="C43" s="1027" t="s">
        <v>82</v>
      </c>
      <c r="D43" s="1012"/>
      <c r="E43" s="1013"/>
      <c r="F43" s="1012"/>
      <c r="G43" s="1013"/>
      <c r="H43" s="394" t="s">
        <v>590</v>
      </c>
      <c r="I43" s="1010">
        <f>'Sch VII Example FY12'!I43</f>
        <v>0</v>
      </c>
      <c r="J43" s="354"/>
      <c r="K43" s="1000">
        <f>'Sch VII Example FY12'!I43</f>
        <v>0</v>
      </c>
      <c r="L43" s="994">
        <f>+I43-K43</f>
        <v>0</v>
      </c>
      <c r="N43" s="561" t="s">
        <v>515</v>
      </c>
    </row>
    <row r="44" spans="1:15" ht="12.75" customHeight="1">
      <c r="A44" s="349"/>
      <c r="B44" s="355"/>
      <c r="C44" s="1016" t="s">
        <v>83</v>
      </c>
      <c r="D44" s="1017"/>
      <c r="E44" s="1018"/>
      <c r="F44" s="1017"/>
      <c r="G44" s="1018"/>
      <c r="H44" s="395" t="s">
        <v>590</v>
      </c>
      <c r="I44" s="1019">
        <f>SUM(I38:I43)</f>
        <v>-85627</v>
      </c>
      <c r="J44" s="354"/>
      <c r="K44" s="966">
        <f>'Sch VII Example FY12'!I44</f>
        <v>345537</v>
      </c>
      <c r="L44" s="964">
        <f>+I44-K44</f>
        <v>-431164</v>
      </c>
      <c r="N44" s="561" t="s">
        <v>637</v>
      </c>
    </row>
    <row r="45" spans="1:15" ht="6" customHeight="1">
      <c r="A45" s="349"/>
      <c r="B45" s="355"/>
      <c r="C45" s="1020"/>
      <c r="D45" s="1021"/>
      <c r="E45" s="1022"/>
      <c r="F45" s="1021"/>
      <c r="G45" s="1022"/>
      <c r="H45" s="916"/>
      <c r="I45" s="1023"/>
      <c r="J45" s="354"/>
      <c r="K45" s="995"/>
      <c r="L45" s="996"/>
    </row>
    <row r="46" spans="1:15" ht="12.75" customHeight="1">
      <c r="A46" s="349"/>
      <c r="B46" s="355" t="s">
        <v>84</v>
      </c>
      <c r="C46" s="1024" t="s">
        <v>85</v>
      </c>
      <c r="D46" s="1008"/>
      <c r="E46" s="1009"/>
      <c r="F46" s="1008"/>
      <c r="G46" s="1009"/>
      <c r="H46" s="915"/>
      <c r="I46" s="1010"/>
      <c r="J46" s="354"/>
      <c r="K46" s="997"/>
      <c r="L46" s="998"/>
    </row>
    <row r="47" spans="1:15" ht="12.75" customHeight="1">
      <c r="A47" s="349"/>
      <c r="B47" s="355"/>
      <c r="C47" s="1028" t="s">
        <v>510</v>
      </c>
      <c r="D47" s="1029"/>
      <c r="E47" s="1030"/>
      <c r="F47" s="1029"/>
      <c r="G47" s="1030"/>
      <c r="H47" s="330" t="s">
        <v>590</v>
      </c>
      <c r="I47" s="1031">
        <v>0.5</v>
      </c>
      <c r="J47" s="1032"/>
      <c r="K47" s="1036">
        <f>'Sch VII Example FY12'!I49</f>
        <v>0</v>
      </c>
      <c r="L47" s="1034">
        <f>+I47+I48-K47</f>
        <v>1</v>
      </c>
      <c r="N47" s="1003" t="s">
        <v>214</v>
      </c>
      <c r="O47" s="561" t="s">
        <v>512</v>
      </c>
    </row>
    <row r="48" spans="1:15" ht="12.75" customHeight="1">
      <c r="A48" s="349"/>
      <c r="B48" s="355"/>
      <c r="C48" s="1028" t="s">
        <v>514</v>
      </c>
      <c r="D48" s="1029"/>
      <c r="E48" s="1030"/>
      <c r="F48" s="1029"/>
      <c r="G48" s="1030"/>
      <c r="H48" s="330" t="s">
        <v>590</v>
      </c>
      <c r="I48" s="1031">
        <v>0.5</v>
      </c>
      <c r="J48" s="1032"/>
      <c r="K48" s="1033" t="s">
        <v>590</v>
      </c>
      <c r="L48" s="1034" t="s">
        <v>590</v>
      </c>
      <c r="N48" s="1003" t="s">
        <v>214</v>
      </c>
      <c r="O48" s="561" t="s">
        <v>513</v>
      </c>
    </row>
    <row r="49" spans="1:16" ht="12.75" customHeight="1">
      <c r="A49" s="349"/>
      <c r="B49" s="355"/>
      <c r="C49" s="1025" t="s">
        <v>88</v>
      </c>
      <c r="D49" s="1008"/>
      <c r="E49" s="1009"/>
      <c r="F49" s="1008"/>
      <c r="G49" s="1009"/>
      <c r="H49" s="330" t="s">
        <v>590</v>
      </c>
      <c r="I49" s="1010">
        <f>'Sch VII Example FY12'!I49</f>
        <v>0</v>
      </c>
      <c r="J49" s="354"/>
      <c r="K49" s="999">
        <f>'Sch VII Example FY12'!I49</f>
        <v>0</v>
      </c>
      <c r="L49" s="992">
        <f>+I49-K49</f>
        <v>0</v>
      </c>
      <c r="N49" s="561" t="s">
        <v>515</v>
      </c>
    </row>
    <row r="50" spans="1:16" ht="12.75" customHeight="1">
      <c r="A50" s="349"/>
      <c r="B50" s="355"/>
      <c r="C50" s="1025" t="s">
        <v>89</v>
      </c>
      <c r="D50" s="1008"/>
      <c r="E50" s="1009"/>
      <c r="F50" s="1008"/>
      <c r="G50" s="1009"/>
      <c r="H50" s="330" t="s">
        <v>590</v>
      </c>
      <c r="I50" s="1010">
        <f>'Sch VII Example FY12'!I50</f>
        <v>0</v>
      </c>
      <c r="J50" s="354"/>
      <c r="K50" s="999">
        <f>'Sch VII Example FY12'!I50</f>
        <v>0</v>
      </c>
      <c r="L50" s="992">
        <f>+I50-K50</f>
        <v>0</v>
      </c>
      <c r="N50" s="561" t="s">
        <v>515</v>
      </c>
    </row>
    <row r="51" spans="1:16" ht="12.75" customHeight="1">
      <c r="A51" s="349"/>
      <c r="B51" s="355"/>
      <c r="C51" s="1025" t="s">
        <v>763</v>
      </c>
      <c r="D51" s="1008"/>
      <c r="E51" s="1009"/>
      <c r="F51" s="1008"/>
      <c r="G51" s="1009"/>
      <c r="H51" s="330" t="s">
        <v>590</v>
      </c>
      <c r="I51" s="1010">
        <f>'Sch VII Example FY12'!I51</f>
        <v>29604</v>
      </c>
      <c r="J51" s="354"/>
      <c r="K51" s="999">
        <f>'Sch VII Example FY12'!I51</f>
        <v>29604</v>
      </c>
      <c r="L51" s="992">
        <f>+I51-K51</f>
        <v>0</v>
      </c>
      <c r="N51" s="561" t="s">
        <v>515</v>
      </c>
    </row>
    <row r="52" spans="1:16" ht="12.75" customHeight="1">
      <c r="A52" s="349"/>
      <c r="B52" s="355"/>
      <c r="C52" s="1027" t="s">
        <v>90</v>
      </c>
      <c r="D52" s="1012"/>
      <c r="E52" s="1013"/>
      <c r="F52" s="1012"/>
      <c r="G52" s="1013"/>
      <c r="H52" s="330" t="s">
        <v>590</v>
      </c>
      <c r="I52" s="1010">
        <f>'Sch VII Example FY12'!I52</f>
        <v>0</v>
      </c>
      <c r="J52" s="354"/>
      <c r="K52" s="1000">
        <f>'Sch VII Example FY12'!I52</f>
        <v>0</v>
      </c>
      <c r="L52" s="994">
        <f>+I52-K52</f>
        <v>0</v>
      </c>
      <c r="N52" s="561" t="s">
        <v>515</v>
      </c>
    </row>
    <row r="53" spans="1:16" ht="12.75" customHeight="1">
      <c r="A53" s="349"/>
      <c r="B53" s="355"/>
      <c r="C53" s="1016" t="s">
        <v>91</v>
      </c>
      <c r="D53" s="1017"/>
      <c r="E53" s="1018"/>
      <c r="F53" s="1017"/>
      <c r="G53" s="1018"/>
      <c r="H53" s="330" t="s">
        <v>590</v>
      </c>
      <c r="I53" s="1019">
        <f>SUM(I47:I52)</f>
        <v>29605</v>
      </c>
      <c r="J53" s="354"/>
      <c r="K53" s="966">
        <f>'Sch VII Example FY12'!I53</f>
        <v>359950</v>
      </c>
      <c r="L53" s="964">
        <f>+I53-K53</f>
        <v>-330345</v>
      </c>
      <c r="N53" s="561" t="s">
        <v>637</v>
      </c>
    </row>
    <row r="54" spans="1:16" ht="6.75" customHeight="1">
      <c r="A54" s="317"/>
      <c r="B54" s="356"/>
      <c r="C54" s="314"/>
      <c r="D54" s="917"/>
      <c r="E54" s="917"/>
      <c r="F54" s="917"/>
      <c r="G54" s="917"/>
      <c r="H54" s="1037"/>
      <c r="I54" s="918"/>
      <c r="J54" s="360"/>
      <c r="K54" s="977"/>
      <c r="L54" s="978"/>
    </row>
    <row r="55" spans="1:16">
      <c r="A55" s="317"/>
      <c r="B55" s="356"/>
      <c r="C55" s="367" t="s">
        <v>754</v>
      </c>
      <c r="D55" s="926">
        <f t="shared" ref="D55:L55" si="2">D35+D44+D53</f>
        <v>0</v>
      </c>
      <c r="E55" s="926">
        <f t="shared" si="2"/>
        <v>0</v>
      </c>
      <c r="F55" s="926">
        <f t="shared" si="2"/>
        <v>0</v>
      </c>
      <c r="G55" s="926">
        <f t="shared" si="2"/>
        <v>0</v>
      </c>
      <c r="H55" s="395" t="s">
        <v>590</v>
      </c>
      <c r="I55" s="926">
        <f t="shared" si="2"/>
        <v>253085</v>
      </c>
      <c r="J55" s="360"/>
      <c r="K55" s="979">
        <f t="shared" si="2"/>
        <v>1702188</v>
      </c>
      <c r="L55" s="946">
        <f t="shared" si="2"/>
        <v>-1449103</v>
      </c>
      <c r="N55" s="561" t="s">
        <v>637</v>
      </c>
    </row>
    <row r="56" spans="1:16" ht="7.5" customHeight="1">
      <c r="A56" s="317"/>
      <c r="B56" s="356"/>
      <c r="C56" s="316"/>
      <c r="D56" s="369"/>
      <c r="E56" s="370"/>
      <c r="F56" s="371"/>
      <c r="G56" s="372"/>
      <c r="H56" s="419"/>
      <c r="I56" s="615"/>
      <c r="J56" s="360"/>
      <c r="K56" s="980"/>
      <c r="L56" s="972"/>
    </row>
    <row r="57" spans="1:16" ht="12.75" customHeight="1">
      <c r="A57" s="317"/>
      <c r="B57" s="328" t="s">
        <v>94</v>
      </c>
      <c r="C57" s="921" t="s">
        <v>95</v>
      </c>
      <c r="D57" s="922"/>
      <c r="E57" s="923"/>
      <c r="F57" s="924"/>
      <c r="G57" s="925"/>
      <c r="H57" s="452"/>
      <c r="I57" s="960">
        <f>'Sch VII Example FY12'!I57</f>
        <v>423750</v>
      </c>
      <c r="J57" s="360"/>
      <c r="K57" s="970">
        <f>'Sch VII Example FY12'!I57</f>
        <v>423750</v>
      </c>
      <c r="L57" s="971">
        <f>+I57-K57</f>
        <v>0</v>
      </c>
      <c r="N57" s="561" t="s">
        <v>515</v>
      </c>
    </row>
    <row r="58" spans="1:16" ht="9" customHeight="1">
      <c r="A58" s="317"/>
      <c r="B58" s="328"/>
      <c r="C58" s="316"/>
      <c r="D58" s="334"/>
      <c r="E58" s="370"/>
      <c r="F58" s="620"/>
      <c r="G58" s="372"/>
      <c r="H58" s="419"/>
      <c r="I58" s="943"/>
      <c r="J58" s="360"/>
      <c r="K58" s="317"/>
      <c r="L58" s="830"/>
      <c r="N58" s="316"/>
      <c r="O58" s="316"/>
      <c r="P58" s="316"/>
    </row>
    <row r="59" spans="1:16" ht="12.75" customHeight="1">
      <c r="A59" s="317"/>
      <c r="B59" s="328" t="s">
        <v>96</v>
      </c>
      <c r="C59" s="367" t="s">
        <v>767</v>
      </c>
      <c r="D59" s="644" t="s">
        <v>590</v>
      </c>
      <c r="E59" s="643">
        <v>0</v>
      </c>
      <c r="F59" s="644" t="s">
        <v>590</v>
      </c>
      <c r="G59" s="625">
        <v>0</v>
      </c>
      <c r="H59" s="644" t="s">
        <v>590</v>
      </c>
      <c r="I59" s="944">
        <f>'Sch VII Example FY12'!I57</f>
        <v>423750</v>
      </c>
      <c r="J59" s="360"/>
      <c r="K59" s="981">
        <f>'Sch VII Example FY12'!I59</f>
        <v>20835</v>
      </c>
      <c r="L59" s="964">
        <f>+I59-K59</f>
        <v>402915</v>
      </c>
      <c r="N59" s="561" t="s">
        <v>515</v>
      </c>
      <c r="O59" s="316"/>
      <c r="P59" s="316"/>
    </row>
    <row r="60" spans="1:16" ht="5.25" customHeight="1">
      <c r="A60" s="317"/>
      <c r="B60" s="356"/>
      <c r="C60" s="316"/>
      <c r="D60" s="645"/>
      <c r="E60" s="370"/>
      <c r="F60" s="645"/>
      <c r="G60" s="646"/>
      <c r="H60" s="419"/>
      <c r="I60" s="943"/>
      <c r="J60" s="360"/>
      <c r="K60" s="317"/>
      <c r="L60" s="830"/>
      <c r="N60" s="316"/>
      <c r="O60" s="316"/>
      <c r="P60" s="316"/>
    </row>
    <row r="61" spans="1:16" ht="12.75" customHeight="1" thickBot="1">
      <c r="A61" s="317"/>
      <c r="B61" s="328"/>
      <c r="C61" s="399" t="s">
        <v>768</v>
      </c>
      <c r="D61" s="648" t="s">
        <v>590</v>
      </c>
      <c r="E61" s="647">
        <f>E35+E44+E44+E53+E57+E59</f>
        <v>0</v>
      </c>
      <c r="F61" s="648" t="s">
        <v>590</v>
      </c>
      <c r="G61" s="647">
        <f>G35+G44+G44+G53+G57+G59</f>
        <v>0</v>
      </c>
      <c r="H61" s="649" t="s">
        <v>590</v>
      </c>
      <c r="I61" s="945">
        <f>'Sch VII Example FY12'!I61</f>
        <v>2146773</v>
      </c>
      <c r="J61" s="360"/>
      <c r="K61" s="982">
        <f>+K35+K44+K53+K57+K59</f>
        <v>2146773</v>
      </c>
      <c r="L61" s="973">
        <f>+I61-K61</f>
        <v>0</v>
      </c>
      <c r="N61" s="920" t="s">
        <v>769</v>
      </c>
      <c r="O61" s="316"/>
      <c r="P61" s="316"/>
    </row>
    <row r="62" spans="1:16" ht="6" customHeight="1">
      <c r="A62" s="317"/>
      <c r="B62" s="328"/>
      <c r="D62" s="334"/>
      <c r="E62" s="385"/>
      <c r="F62" s="336"/>
      <c r="G62" s="401"/>
      <c r="H62" s="334"/>
      <c r="I62" s="335"/>
      <c r="J62" s="360"/>
      <c r="K62" s="317"/>
      <c r="L62" s="974"/>
      <c r="O62" s="316"/>
      <c r="P62" s="316"/>
    </row>
    <row r="63" spans="1:16" ht="12.75" customHeight="1">
      <c r="A63" s="317"/>
      <c r="B63" s="402" t="s">
        <v>9</v>
      </c>
      <c r="C63" s="320" t="s">
        <v>770</v>
      </c>
      <c r="D63" s="398"/>
      <c r="E63" s="397"/>
      <c r="F63" s="336"/>
      <c r="G63" s="401"/>
      <c r="H63" s="334"/>
      <c r="I63" s="335"/>
      <c r="J63" s="331"/>
      <c r="K63" s="1001"/>
      <c r="L63" s="1002"/>
      <c r="N63" s="316"/>
      <c r="O63" s="316"/>
      <c r="P63" s="316"/>
    </row>
    <row r="64" spans="1:16" ht="13.5" customHeight="1">
      <c r="A64" s="317"/>
      <c r="B64" s="356"/>
      <c r="C64" s="403" t="s">
        <v>121</v>
      </c>
      <c r="D64" s="404"/>
      <c r="E64" s="379">
        <v>0</v>
      </c>
      <c r="F64" s="405"/>
      <c r="G64" s="406"/>
      <c r="H64" s="407"/>
      <c r="I64" s="947">
        <f>'Sch VII Example FY12'!I64</f>
        <v>90464</v>
      </c>
      <c r="J64" s="331"/>
      <c r="K64" s="991">
        <f>'Sch VII Example FY12'!I64</f>
        <v>90464</v>
      </c>
      <c r="L64" s="992">
        <f t="shared" ref="L64:L75" si="3">+I64-K64</f>
        <v>0</v>
      </c>
      <c r="N64" s="561" t="s">
        <v>515</v>
      </c>
      <c r="O64" s="316"/>
      <c r="P64" s="316"/>
    </row>
    <row r="65" spans="1:16" ht="13.5" customHeight="1">
      <c r="A65" s="317"/>
      <c r="B65" s="356"/>
      <c r="C65" s="403" t="s">
        <v>591</v>
      </c>
      <c r="D65" s="404"/>
      <c r="E65" s="379">
        <v>0</v>
      </c>
      <c r="F65" s="405"/>
      <c r="G65" s="406"/>
      <c r="H65" s="407"/>
      <c r="I65" s="947">
        <f>'Sch VII Example FY12'!I65</f>
        <v>-147000</v>
      </c>
      <c r="J65" s="331"/>
      <c r="K65" s="991">
        <f>'Sch VII Example FY12'!I65</f>
        <v>-147000</v>
      </c>
      <c r="L65" s="992">
        <f t="shared" si="3"/>
        <v>0</v>
      </c>
      <c r="N65" s="561" t="s">
        <v>515</v>
      </c>
      <c r="O65" s="316"/>
      <c r="P65" s="316"/>
    </row>
    <row r="66" spans="1:16">
      <c r="A66" s="317"/>
      <c r="B66" s="402"/>
      <c r="C66" s="392" t="s">
        <v>771</v>
      </c>
      <c r="D66" s="404"/>
      <c r="E66" s="379">
        <v>0</v>
      </c>
      <c r="F66" s="405"/>
      <c r="G66" s="408"/>
      <c r="H66" s="409"/>
      <c r="I66" s="947">
        <f>'Sch VII Example FY12'!I66</f>
        <v>-215830</v>
      </c>
      <c r="J66" s="331"/>
      <c r="K66" s="991">
        <f>'Sch VII Example FY12'!I66</f>
        <v>-215830</v>
      </c>
      <c r="L66" s="992">
        <f t="shared" si="3"/>
        <v>0</v>
      </c>
      <c r="N66" s="561" t="s">
        <v>515</v>
      </c>
      <c r="O66" s="316"/>
      <c r="P66" s="316"/>
    </row>
    <row r="67" spans="1:16">
      <c r="A67" s="317"/>
      <c r="B67" s="356"/>
      <c r="C67" s="392" t="s">
        <v>126</v>
      </c>
      <c r="D67" s="404"/>
      <c r="E67" s="379">
        <v>0</v>
      </c>
      <c r="F67" s="405"/>
      <c r="G67" s="408"/>
      <c r="H67" s="409"/>
      <c r="I67" s="947">
        <f>'Sch VII Example FY12'!I67</f>
        <v>-30000</v>
      </c>
      <c r="J67" s="331"/>
      <c r="K67" s="991">
        <f>'Sch VII Example FY12'!I67</f>
        <v>-30000</v>
      </c>
      <c r="L67" s="992">
        <f t="shared" si="3"/>
        <v>0</v>
      </c>
      <c r="N67" s="823" t="s">
        <v>536</v>
      </c>
      <c r="O67" s="316"/>
      <c r="P67" s="316"/>
    </row>
    <row r="68" spans="1:16">
      <c r="A68" s="317"/>
      <c r="B68" s="356"/>
      <c r="C68" s="403" t="s">
        <v>772</v>
      </c>
      <c r="D68" s="404"/>
      <c r="E68" s="379">
        <v>0</v>
      </c>
      <c r="F68" s="405"/>
      <c r="G68" s="408"/>
      <c r="H68" s="409"/>
      <c r="I68" s="947">
        <f>'Sch VII Example FY12'!I68</f>
        <v>0</v>
      </c>
      <c r="J68" s="360"/>
      <c r="K68" s="991">
        <f>'Sch VII Example FY12'!I68</f>
        <v>0</v>
      </c>
      <c r="L68" s="992">
        <f t="shared" si="3"/>
        <v>0</v>
      </c>
      <c r="N68" s="561" t="s">
        <v>515</v>
      </c>
      <c r="O68" s="316"/>
      <c r="P68" s="316"/>
    </row>
    <row r="69" spans="1:16">
      <c r="A69" s="317"/>
      <c r="B69" s="356"/>
      <c r="C69" s="392" t="s">
        <v>302</v>
      </c>
      <c r="D69" s="404"/>
      <c r="E69" s="379">
        <v>0</v>
      </c>
      <c r="F69" s="405"/>
      <c r="G69" s="408"/>
      <c r="H69" s="409"/>
      <c r="I69" s="947">
        <f>'Sch VII Example FY12'!I69</f>
        <v>1078875</v>
      </c>
      <c r="J69" s="360"/>
      <c r="K69" s="991">
        <f>'Sch VII Example FY12'!I69</f>
        <v>1078875</v>
      </c>
      <c r="L69" s="992">
        <f t="shared" si="3"/>
        <v>0</v>
      </c>
      <c r="N69" s="561" t="s">
        <v>515</v>
      </c>
      <c r="O69" s="316"/>
      <c r="P69" s="316"/>
    </row>
    <row r="70" spans="1:16">
      <c r="A70" s="317"/>
      <c r="B70" s="356"/>
      <c r="C70" s="392" t="s">
        <v>592</v>
      </c>
      <c r="D70" s="410"/>
      <c r="E70" s="411">
        <v>0</v>
      </c>
      <c r="F70" s="412"/>
      <c r="G70" s="413"/>
      <c r="H70" s="414"/>
      <c r="I70" s="947">
        <f>'Sch VII Example FY12'!I70</f>
        <v>163000</v>
      </c>
      <c r="J70" s="360"/>
      <c r="K70" s="993">
        <f>'Sch VII Example FY12'!I70</f>
        <v>163000</v>
      </c>
      <c r="L70" s="994">
        <f t="shared" si="3"/>
        <v>0</v>
      </c>
      <c r="N70" s="561" t="s">
        <v>515</v>
      </c>
      <c r="O70" s="316"/>
      <c r="P70" s="316"/>
    </row>
    <row r="71" spans="1:16">
      <c r="A71" s="317"/>
      <c r="B71" s="356"/>
      <c r="C71" s="312" t="s">
        <v>303</v>
      </c>
      <c r="D71" s="415"/>
      <c r="E71" s="772">
        <f>SUM(E64:E70)</f>
        <v>0</v>
      </c>
      <c r="F71" s="773"/>
      <c r="G71" s="772">
        <f>SUM(G64:G70)</f>
        <v>0</v>
      </c>
      <c r="H71" s="619"/>
      <c r="I71" s="944">
        <f>SUM(I64:I70)</f>
        <v>939509</v>
      </c>
      <c r="J71" s="360"/>
      <c r="K71" s="981">
        <f>'Sch VII Example FY12'!I71</f>
        <v>939509</v>
      </c>
      <c r="L71" s="964">
        <f t="shared" si="3"/>
        <v>0</v>
      </c>
      <c r="N71" s="561" t="s">
        <v>637</v>
      </c>
      <c r="O71" s="316"/>
      <c r="P71" s="316"/>
    </row>
    <row r="72" spans="1:16" ht="6.75" customHeight="1">
      <c r="A72" s="317"/>
      <c r="B72" s="356"/>
      <c r="C72" s="418"/>
      <c r="D72" s="419"/>
      <c r="E72" s="611"/>
      <c r="F72" s="620"/>
      <c r="G72" s="611"/>
      <c r="H72" s="622"/>
      <c r="I72" s="959"/>
      <c r="J72" s="360"/>
      <c r="K72" s="983"/>
      <c r="L72" s="276"/>
      <c r="N72" s="316"/>
    </row>
    <row r="73" spans="1:16">
      <c r="A73" s="317"/>
      <c r="B73" s="421" t="s">
        <v>10</v>
      </c>
      <c r="C73" s="312" t="s">
        <v>304</v>
      </c>
      <c r="D73" s="478"/>
      <c r="E73" s="661">
        <f>E61+E71</f>
        <v>0</v>
      </c>
      <c r="F73" s="619"/>
      <c r="G73" s="661">
        <f>G61+G71</f>
        <v>0</v>
      </c>
      <c r="H73" s="619"/>
      <c r="I73" s="946">
        <f>'Sch VII Example FY12'!I73</f>
        <v>3086282</v>
      </c>
      <c r="J73" s="360"/>
      <c r="K73" s="984">
        <f>+K61+K71</f>
        <v>3086282</v>
      </c>
      <c r="L73" s="964">
        <f t="shared" si="3"/>
        <v>0</v>
      </c>
      <c r="N73" s="561" t="s">
        <v>515</v>
      </c>
    </row>
    <row r="74" spans="1:16" ht="13.5" customHeight="1">
      <c r="A74" s="317"/>
      <c r="B74" s="402" t="s">
        <v>11</v>
      </c>
      <c r="C74" s="423" t="s">
        <v>305</v>
      </c>
      <c r="D74" s="424"/>
      <c r="E74" s="364">
        <f>+E22-E73</f>
        <v>0</v>
      </c>
      <c r="F74" s="620"/>
      <c r="G74" s="364">
        <f>+G22-G73</f>
        <v>0</v>
      </c>
      <c r="H74" s="419"/>
      <c r="I74" s="947">
        <f>+I22-I73</f>
        <v>872363</v>
      </c>
      <c r="J74" s="360"/>
      <c r="K74" s="985">
        <f>+K22-K73</f>
        <v>872363</v>
      </c>
      <c r="L74" s="964">
        <f t="shared" si="3"/>
        <v>0</v>
      </c>
      <c r="N74" s="561" t="s">
        <v>637</v>
      </c>
    </row>
    <row r="75" spans="1:16" ht="12.75" customHeight="1">
      <c r="A75" s="317"/>
      <c r="B75" s="425" t="s">
        <v>306</v>
      </c>
      <c r="C75" s="919" t="s">
        <v>92</v>
      </c>
      <c r="D75" s="478"/>
      <c r="E75" s="661">
        <f>+E73+E74</f>
        <v>0</v>
      </c>
      <c r="F75" s="619"/>
      <c r="G75" s="661">
        <f>+G73+G74</f>
        <v>0</v>
      </c>
      <c r="H75" s="619"/>
      <c r="I75" s="946">
        <f>+I73+I74</f>
        <v>3958645</v>
      </c>
      <c r="J75" s="360"/>
      <c r="K75" s="986">
        <f>+K73+K74</f>
        <v>3958645</v>
      </c>
      <c r="L75" s="964">
        <f t="shared" si="3"/>
        <v>0</v>
      </c>
      <c r="N75" s="561" t="s">
        <v>637</v>
      </c>
    </row>
    <row r="76" spans="1:16" ht="10.5" customHeight="1">
      <c r="A76" s="427"/>
      <c r="B76" s="314"/>
      <c r="C76" s="428" t="s">
        <v>307</v>
      </c>
      <c r="D76" s="429"/>
      <c r="E76" s="430"/>
      <c r="F76" s="431"/>
      <c r="G76" s="430"/>
      <c r="H76" s="432"/>
      <c r="I76" s="433">
        <f>+I22-I75</f>
        <v>0</v>
      </c>
      <c r="J76" s="976"/>
      <c r="K76" s="987">
        <f>+K22-K75</f>
        <v>0</v>
      </c>
      <c r="L76" s="975">
        <f>+L22-L75</f>
        <v>0</v>
      </c>
      <c r="N76" s="561" t="s">
        <v>637</v>
      </c>
    </row>
  </sheetData>
  <mergeCells count="6">
    <mergeCell ref="D25:E25"/>
    <mergeCell ref="F25:G25"/>
    <mergeCell ref="A5:J5"/>
    <mergeCell ref="B4:C4"/>
    <mergeCell ref="D7:E7"/>
    <mergeCell ref="F7:G7"/>
  </mergeCells>
  <phoneticPr fontId="1" type="noConversion"/>
  <printOptions horizontalCentered="1"/>
  <pageMargins left="0" right="0" top="0.25" bottom="0.25" header="0.25" footer="0.25"/>
  <pageSetup scale="83" orientation="portrait" cellComments="atEnd" r:id="rId1"/>
  <headerFooter alignWithMargins="0">
    <oddFooter>&amp;L&amp;8Created May 2007:  Printed:  &amp;D &amp;T     &amp;Z&amp;F  &amp;A</oddFooter>
  </headerFooter>
  <drawing r:id="rId2"/>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tabColor indexed="41"/>
    <pageSetUpPr fitToPage="1"/>
  </sheetPr>
  <dimension ref="A1:Q75"/>
  <sheetViews>
    <sheetView topLeftCell="A16" zoomScale="75" zoomScaleNormal="100" workbookViewId="0">
      <selection activeCell="C40" sqref="C40"/>
    </sheetView>
  </sheetViews>
  <sheetFormatPr defaultColWidth="9.33203125" defaultRowHeight="13.2"/>
  <cols>
    <col min="1" max="1" width="1.6640625" style="184" customWidth="1"/>
    <col min="2" max="2" width="3.6640625" style="184" customWidth="1"/>
    <col min="3" max="3" width="67.6640625" style="184" customWidth="1"/>
    <col min="4" max="4" width="8" style="184" customWidth="1"/>
    <col min="5" max="5" width="13.77734375" style="184" customWidth="1"/>
    <col min="6" max="6" width="7.77734375" style="184" customWidth="1"/>
    <col min="7" max="7" width="13.77734375" style="184" customWidth="1"/>
    <col min="8" max="8" width="8.109375" style="184" customWidth="1"/>
    <col min="9" max="9" width="13.33203125" style="184" customWidth="1"/>
    <col min="10" max="10" width="2.109375" style="184" customWidth="1"/>
    <col min="11" max="11" width="6.6640625" style="184" customWidth="1"/>
    <col min="12" max="12" width="18" style="184" customWidth="1"/>
    <col min="13" max="13" width="19.109375" style="184" customWidth="1"/>
    <col min="14" max="14" width="13.33203125" style="184" customWidth="1"/>
    <col min="15" max="16384" width="9.33203125" style="184"/>
  </cols>
  <sheetData>
    <row r="1" spans="1:13" ht="15.6">
      <c r="B1" s="804" t="s">
        <v>406</v>
      </c>
      <c r="C1" s="277"/>
      <c r="D1" s="277"/>
      <c r="E1" s="277"/>
      <c r="F1" s="277"/>
      <c r="G1" s="277"/>
      <c r="H1" s="277"/>
      <c r="I1" s="277"/>
      <c r="J1" s="277"/>
    </row>
    <row r="2" spans="1:13" ht="15.6">
      <c r="B2" s="804" t="s">
        <v>737</v>
      </c>
      <c r="C2" s="277"/>
      <c r="D2" s="277"/>
      <c r="E2" s="277"/>
      <c r="F2" s="277"/>
      <c r="G2" s="277"/>
      <c r="H2" s="277"/>
      <c r="I2" s="277"/>
      <c r="J2" s="277"/>
    </row>
    <row r="3" spans="1:13" ht="15.6">
      <c r="B3" s="806" t="s">
        <v>537</v>
      </c>
      <c r="C3" s="277"/>
      <c r="D3" s="277"/>
      <c r="E3" s="277"/>
      <c r="F3" s="277"/>
      <c r="G3" s="277"/>
      <c r="H3" s="277"/>
      <c r="I3" s="277"/>
      <c r="J3" s="277"/>
    </row>
    <row r="4" spans="1:13" ht="16.5" customHeight="1">
      <c r="B4" s="821" t="s">
        <v>437</v>
      </c>
      <c r="C4" s="816"/>
      <c r="D4" s="816"/>
      <c r="E4" s="816"/>
      <c r="F4" s="816"/>
      <c r="G4" s="816"/>
      <c r="H4" s="816"/>
      <c r="I4" s="816"/>
    </row>
    <row r="5" spans="1:13">
      <c r="A5" s="311"/>
      <c r="B5" s="2391"/>
      <c r="C5" s="2392"/>
      <c r="D5" s="312" t="s">
        <v>654</v>
      </c>
      <c r="E5" s="313"/>
      <c r="F5" s="312"/>
      <c r="G5" s="314"/>
      <c r="H5" s="314"/>
      <c r="I5" s="315"/>
      <c r="J5" s="316"/>
      <c r="L5" s="796" t="s">
        <v>220</v>
      </c>
      <c r="M5" s="797"/>
    </row>
    <row r="6" spans="1:13" ht="6" customHeight="1" thickBot="1">
      <c r="A6" s="2385"/>
      <c r="B6" s="2385"/>
      <c r="C6" s="2385"/>
      <c r="D6" s="2385"/>
      <c r="E6" s="2385"/>
      <c r="F6" s="2385"/>
      <c r="G6" s="2385"/>
      <c r="H6" s="2385"/>
      <c r="I6" s="2385"/>
      <c r="J6" s="2385"/>
    </row>
    <row r="7" spans="1:13" ht="5.25" customHeight="1">
      <c r="A7" s="317"/>
      <c r="B7" s="318"/>
      <c r="C7" s="319"/>
      <c r="D7" s="320"/>
      <c r="E7" s="320"/>
      <c r="F7" s="316"/>
      <c r="G7" s="135"/>
      <c r="H7" s="321"/>
      <c r="I7" s="321"/>
      <c r="J7" s="322"/>
    </row>
    <row r="8" spans="1:13" ht="12.75" customHeight="1">
      <c r="A8" s="317"/>
      <c r="B8" s="323" t="s">
        <v>308</v>
      </c>
      <c r="C8" s="324"/>
      <c r="D8" s="2382" t="s">
        <v>424</v>
      </c>
      <c r="E8" s="2383"/>
      <c r="F8" s="2382" t="s">
        <v>777</v>
      </c>
      <c r="G8" s="2384"/>
      <c r="H8" s="325" t="s">
        <v>656</v>
      </c>
      <c r="I8" s="326"/>
      <c r="J8" s="327"/>
    </row>
    <row r="9" spans="1:13">
      <c r="A9" s="317"/>
      <c r="B9" s="328"/>
      <c r="C9" s="329" t="s">
        <v>657</v>
      </c>
      <c r="D9" s="330" t="s">
        <v>590</v>
      </c>
      <c r="E9" s="754"/>
      <c r="F9" s="607" t="s">
        <v>590</v>
      </c>
      <c r="G9" s="756"/>
      <c r="H9" s="330" t="s">
        <v>590</v>
      </c>
      <c r="I9" s="359" t="e">
        <f>#REF!</f>
        <v>#REF!</v>
      </c>
      <c r="J9" s="331"/>
      <c r="L9" s="561" t="s">
        <v>403</v>
      </c>
      <c r="M9" s="561"/>
    </row>
    <row r="10" spans="1:13">
      <c r="A10" s="317"/>
      <c r="B10" s="328"/>
      <c r="C10" s="332" t="s">
        <v>658</v>
      </c>
      <c r="D10" s="330" t="s">
        <v>590</v>
      </c>
      <c r="E10" s="755"/>
      <c r="F10" s="608" t="s">
        <v>590</v>
      </c>
      <c r="G10" s="449"/>
      <c r="H10" s="330" t="s">
        <v>590</v>
      </c>
      <c r="I10" s="359" t="e">
        <f>#REF!</f>
        <v>#REF!</v>
      </c>
      <c r="J10" s="331"/>
      <c r="L10" s="561" t="s">
        <v>403</v>
      </c>
      <c r="M10" s="561"/>
    </row>
    <row r="11" spans="1:13">
      <c r="A11" s="317"/>
      <c r="B11" s="328"/>
      <c r="C11" s="332" t="s">
        <v>739</v>
      </c>
      <c r="D11" s="330" t="s">
        <v>590</v>
      </c>
      <c r="E11" s="755"/>
      <c r="F11" s="608" t="s">
        <v>590</v>
      </c>
      <c r="G11" s="449"/>
      <c r="H11" s="330" t="s">
        <v>590</v>
      </c>
      <c r="I11" s="359" t="e">
        <f>#REF!</f>
        <v>#REF!</v>
      </c>
      <c r="J11" s="331"/>
      <c r="L11" s="561" t="s">
        <v>403</v>
      </c>
      <c r="M11" s="561"/>
    </row>
    <row r="12" spans="1:13">
      <c r="A12" s="317"/>
      <c r="B12" s="328"/>
      <c r="C12" s="332" t="s">
        <v>740</v>
      </c>
      <c r="D12" s="330" t="s">
        <v>590</v>
      </c>
      <c r="E12" s="755"/>
      <c r="F12" s="608" t="s">
        <v>590</v>
      </c>
      <c r="G12" s="449"/>
      <c r="H12" s="330" t="s">
        <v>590</v>
      </c>
      <c r="I12" s="359" t="e">
        <f>#REF!</f>
        <v>#REF!</v>
      </c>
      <c r="J12" s="331"/>
      <c r="L12" s="561" t="s">
        <v>403</v>
      </c>
      <c r="M12" s="561"/>
    </row>
    <row r="13" spans="1:13">
      <c r="A13" s="317"/>
      <c r="B13" s="328"/>
      <c r="C13" s="332" t="s">
        <v>741</v>
      </c>
      <c r="D13" s="330" t="s">
        <v>590</v>
      </c>
      <c r="E13" s="755"/>
      <c r="F13" s="608" t="s">
        <v>590</v>
      </c>
      <c r="G13" s="449"/>
      <c r="H13" s="330" t="s">
        <v>590</v>
      </c>
      <c r="I13" s="359" t="e">
        <f>#REF!</f>
        <v>#REF!</v>
      </c>
      <c r="J13" s="331"/>
      <c r="L13" s="561" t="s">
        <v>403</v>
      </c>
      <c r="M13" s="561"/>
    </row>
    <row r="14" spans="1:13">
      <c r="A14" s="317"/>
      <c r="B14" s="328"/>
      <c r="C14" s="332" t="s">
        <v>742</v>
      </c>
      <c r="D14" s="330" t="s">
        <v>590</v>
      </c>
      <c r="E14" s="755"/>
      <c r="F14" s="608" t="s">
        <v>590</v>
      </c>
      <c r="G14" s="449"/>
      <c r="H14" s="330" t="s">
        <v>590</v>
      </c>
      <c r="I14" s="359" t="e">
        <f>#REF!</f>
        <v>#REF!</v>
      </c>
      <c r="J14" s="331"/>
      <c r="L14" s="561" t="s">
        <v>403</v>
      </c>
      <c r="M14" s="561"/>
    </row>
    <row r="15" spans="1:13">
      <c r="A15" s="317"/>
      <c r="B15" s="328"/>
      <c r="C15" s="332" t="s">
        <v>743</v>
      </c>
      <c r="D15" s="330" t="s">
        <v>590</v>
      </c>
      <c r="E15" s="755"/>
      <c r="F15" s="608" t="s">
        <v>590</v>
      </c>
      <c r="G15" s="449"/>
      <c r="H15" s="330" t="s">
        <v>590</v>
      </c>
      <c r="I15" s="359" t="e">
        <f>#REF!</f>
        <v>#REF!</v>
      </c>
      <c r="J15" s="331"/>
      <c r="L15" s="561" t="s">
        <v>403</v>
      </c>
      <c r="M15" s="561"/>
    </row>
    <row r="16" spans="1:13">
      <c r="A16" s="317"/>
      <c r="B16" s="328"/>
      <c r="C16" s="333" t="s">
        <v>744</v>
      </c>
      <c r="D16" s="330" t="s">
        <v>590</v>
      </c>
      <c r="E16" s="755"/>
      <c r="F16" s="608" t="s">
        <v>590</v>
      </c>
      <c r="G16" s="449"/>
      <c r="H16" s="330" t="s">
        <v>590</v>
      </c>
      <c r="I16" s="359" t="e">
        <f>#REF!</f>
        <v>#REF!</v>
      </c>
      <c r="J16" s="331"/>
      <c r="L16" s="561" t="s">
        <v>403</v>
      </c>
      <c r="M16" s="561"/>
    </row>
    <row r="17" spans="1:13">
      <c r="A17" s="317"/>
      <c r="B17" s="328"/>
      <c r="C17" s="333" t="s">
        <v>745</v>
      </c>
      <c r="D17" s="330" t="s">
        <v>590</v>
      </c>
      <c r="E17" s="755"/>
      <c r="F17" s="608" t="s">
        <v>590</v>
      </c>
      <c r="G17" s="449"/>
      <c r="H17" s="330" t="s">
        <v>590</v>
      </c>
      <c r="I17" s="359" t="e">
        <f>#REF!</f>
        <v>#REF!</v>
      </c>
      <c r="J17" s="331"/>
      <c r="L17" s="561" t="s">
        <v>403</v>
      </c>
      <c r="M17" s="561"/>
    </row>
    <row r="18" spans="1:13">
      <c r="A18" s="317"/>
      <c r="B18" s="328"/>
      <c r="C18" s="332" t="s">
        <v>746</v>
      </c>
      <c r="D18" s="330" t="s">
        <v>590</v>
      </c>
      <c r="E18" s="755"/>
      <c r="F18" s="608" t="s">
        <v>590</v>
      </c>
      <c r="G18" s="449"/>
      <c r="H18" s="330" t="s">
        <v>590</v>
      </c>
      <c r="I18" s="359" t="e">
        <f>#REF!</f>
        <v>#REF!</v>
      </c>
      <c r="J18" s="331"/>
      <c r="L18" s="561" t="s">
        <v>403</v>
      </c>
      <c r="M18" s="561"/>
    </row>
    <row r="19" spans="1:13">
      <c r="A19" s="317"/>
      <c r="B19" s="328"/>
      <c r="C19" s="332" t="s">
        <v>747</v>
      </c>
      <c r="D19" s="330" t="s">
        <v>590</v>
      </c>
      <c r="E19" s="755"/>
      <c r="F19" s="608" t="s">
        <v>590</v>
      </c>
      <c r="G19" s="449"/>
      <c r="H19" s="330" t="s">
        <v>590</v>
      </c>
      <c r="I19" s="359" t="e">
        <f>#REF!</f>
        <v>#REF!</v>
      </c>
      <c r="J19" s="331"/>
      <c r="L19" s="561" t="s">
        <v>403</v>
      </c>
      <c r="M19" s="561"/>
    </row>
    <row r="20" spans="1:13">
      <c r="A20" s="317"/>
      <c r="B20" s="328"/>
      <c r="C20" s="332" t="s">
        <v>748</v>
      </c>
      <c r="D20" s="330" t="s">
        <v>590</v>
      </c>
      <c r="E20" s="755"/>
      <c r="F20" s="608" t="s">
        <v>590</v>
      </c>
      <c r="G20" s="449"/>
      <c r="H20" s="330" t="s">
        <v>590</v>
      </c>
      <c r="I20" s="359" t="e">
        <f>#REF!</f>
        <v>#REF!</v>
      </c>
      <c r="J20" s="331"/>
      <c r="L20" s="561" t="s">
        <v>403</v>
      </c>
      <c r="M20" s="561"/>
    </row>
    <row r="21" spans="1:13">
      <c r="A21" s="317"/>
      <c r="B21" s="328"/>
      <c r="C21" s="332" t="s">
        <v>749</v>
      </c>
      <c r="D21" s="330" t="s">
        <v>590</v>
      </c>
      <c r="E21" s="755"/>
      <c r="F21" s="608" t="s">
        <v>590</v>
      </c>
      <c r="G21" s="449"/>
      <c r="H21" s="330" t="s">
        <v>590</v>
      </c>
      <c r="I21" s="359" t="e">
        <f>#REF!</f>
        <v>#REF!</v>
      </c>
      <c r="J21" s="331"/>
      <c r="L21" s="561" t="s">
        <v>403</v>
      </c>
      <c r="M21" s="561"/>
    </row>
    <row r="22" spans="1:13" ht="12.75" customHeight="1">
      <c r="A22" s="317"/>
      <c r="B22" s="328"/>
      <c r="C22" s="822" t="s">
        <v>325</v>
      </c>
      <c r="D22" s="330" t="s">
        <v>590</v>
      </c>
      <c r="E22" s="621"/>
      <c r="F22" s="330" t="s">
        <v>590</v>
      </c>
      <c r="G22" s="621">
        <v>0</v>
      </c>
      <c r="H22" s="330" t="s">
        <v>590</v>
      </c>
      <c r="I22" s="359" t="e">
        <f>#REF!</f>
        <v>#REF!</v>
      </c>
      <c r="J22" s="331"/>
      <c r="L22" s="561" t="s">
        <v>403</v>
      </c>
    </row>
    <row r="23" spans="1:13" ht="12.75" customHeight="1">
      <c r="A23" s="317"/>
      <c r="B23" s="328"/>
      <c r="C23" s="320" t="s">
        <v>778</v>
      </c>
      <c r="D23" s="774" t="s">
        <v>590</v>
      </c>
      <c r="E23" s="623">
        <f>SUM(E9:E22)</f>
        <v>0</v>
      </c>
      <c r="F23" s="774" t="s">
        <v>590</v>
      </c>
      <c r="G23" s="623">
        <f>SUM(G9:G22)</f>
        <v>0</v>
      </c>
      <c r="H23" s="774" t="s">
        <v>590</v>
      </c>
      <c r="I23" s="826" t="e">
        <f>SUM(I9:I22)</f>
        <v>#REF!</v>
      </c>
      <c r="J23" s="341"/>
      <c r="L23" s="561" t="s">
        <v>652</v>
      </c>
    </row>
    <row r="24" spans="1:13" ht="6" customHeight="1">
      <c r="A24" s="317"/>
      <c r="B24" s="342"/>
      <c r="C24" s="319"/>
      <c r="D24" s="319"/>
      <c r="E24" s="319"/>
      <c r="F24" s="343"/>
      <c r="G24" s="344"/>
      <c r="H24" s="345"/>
      <c r="I24" s="346"/>
      <c r="J24" s="341"/>
    </row>
    <row r="25" spans="1:13" ht="6" customHeight="1">
      <c r="A25" s="317"/>
      <c r="C25" s="277"/>
      <c r="D25" s="277"/>
      <c r="E25" s="277"/>
      <c r="F25" s="347"/>
      <c r="G25" s="347"/>
      <c r="H25" s="316"/>
      <c r="I25" s="316"/>
      <c r="J25" s="341"/>
    </row>
    <row r="26" spans="1:13" ht="12.75" customHeight="1">
      <c r="A26" s="317"/>
      <c r="B26" s="348" t="s">
        <v>750</v>
      </c>
      <c r="C26" s="278"/>
      <c r="D26" s="2388" t="s">
        <v>424</v>
      </c>
      <c r="E26" s="2389"/>
      <c r="F26" s="2388" t="s">
        <v>777</v>
      </c>
      <c r="G26" s="2390"/>
      <c r="H26" s="862" t="s">
        <v>656</v>
      </c>
      <c r="I26" s="326"/>
      <c r="J26" s="341"/>
      <c r="L26" s="541" t="s">
        <v>649</v>
      </c>
    </row>
    <row r="27" spans="1:13" ht="35.25" customHeight="1">
      <c r="A27" s="349"/>
      <c r="B27" s="350" t="s">
        <v>587</v>
      </c>
      <c r="C27" s="351" t="s">
        <v>751</v>
      </c>
      <c r="D27" s="857" t="s">
        <v>752</v>
      </c>
      <c r="E27" s="858" t="s">
        <v>224</v>
      </c>
      <c r="F27" s="857" t="s">
        <v>752</v>
      </c>
      <c r="G27" s="858" t="s">
        <v>224</v>
      </c>
      <c r="H27" s="857" t="s">
        <v>752</v>
      </c>
      <c r="I27" s="353" t="s">
        <v>753</v>
      </c>
      <c r="J27" s="354"/>
      <c r="L27" s="542" t="s">
        <v>627</v>
      </c>
    </row>
    <row r="28" spans="1:13" ht="35.25" customHeight="1">
      <c r="A28" s="349"/>
      <c r="B28" s="328" t="s">
        <v>588</v>
      </c>
      <c r="C28" s="357" t="s">
        <v>73</v>
      </c>
      <c r="D28" s="904"/>
      <c r="E28" s="905"/>
      <c r="F28" s="904"/>
      <c r="G28" s="905"/>
      <c r="H28" s="904"/>
      <c r="I28" s="906"/>
      <c r="J28" s="354"/>
      <c r="L28" s="901"/>
    </row>
    <row r="29" spans="1:13">
      <c r="A29" s="317"/>
      <c r="B29" s="328"/>
      <c r="C29" s="376" t="s">
        <v>329</v>
      </c>
      <c r="D29" s="330"/>
      <c r="E29" s="902"/>
      <c r="F29" s="330"/>
      <c r="G29" s="902"/>
      <c r="H29" s="362"/>
      <c r="I29" s="359"/>
      <c r="J29" s="360"/>
      <c r="L29" s="545" t="e">
        <f>+I29/H29</f>
        <v>#DIV/0!</v>
      </c>
      <c r="M29" s="823" t="s">
        <v>423</v>
      </c>
    </row>
    <row r="30" spans="1:13">
      <c r="A30" s="317"/>
      <c r="B30" s="356"/>
      <c r="C30" s="361" t="s">
        <v>624</v>
      </c>
      <c r="D30" s="437"/>
      <c r="E30" s="438"/>
      <c r="F30" s="437"/>
      <c r="G30" s="438"/>
      <c r="H30" s="363"/>
      <c r="I30" s="364"/>
      <c r="J30" s="360"/>
      <c r="L30" s="545" t="e">
        <f>+I30/H30</f>
        <v>#DIV/0!</v>
      </c>
      <c r="M30" s="823" t="s">
        <v>423</v>
      </c>
    </row>
    <row r="31" spans="1:13">
      <c r="A31" s="317"/>
      <c r="B31" s="356"/>
      <c r="C31" s="361" t="s">
        <v>625</v>
      </c>
      <c r="D31" s="437"/>
      <c r="E31" s="438"/>
      <c r="F31" s="437"/>
      <c r="G31" s="438"/>
      <c r="H31" s="363"/>
      <c r="I31" s="364"/>
      <c r="J31" s="360"/>
      <c r="L31" s="545" t="e">
        <f>+I31/H31</f>
        <v>#DIV/0!</v>
      </c>
      <c r="M31" s="823" t="s">
        <v>423</v>
      </c>
    </row>
    <row r="32" spans="1:13">
      <c r="A32" s="317"/>
      <c r="B32" s="356"/>
      <c r="C32" s="361" t="s">
        <v>626</v>
      </c>
      <c r="D32" s="437"/>
      <c r="E32" s="438"/>
      <c r="F32" s="437"/>
      <c r="G32" s="438"/>
      <c r="H32" s="363"/>
      <c r="I32" s="364"/>
      <c r="J32" s="360"/>
      <c r="L32" s="545" t="e">
        <f>+I32/H32</f>
        <v>#DIV/0!</v>
      </c>
    </row>
    <row r="33" spans="1:17">
      <c r="A33" s="317"/>
      <c r="B33" s="356"/>
      <c r="C33" s="801" t="s">
        <v>439</v>
      </c>
      <c r="D33" s="439"/>
      <c r="E33" s="440"/>
      <c r="F33" s="439"/>
      <c r="G33" s="440"/>
      <c r="H33" s="362" t="s">
        <v>590</v>
      </c>
      <c r="I33" s="364"/>
      <c r="J33" s="360"/>
      <c r="L33" s="546"/>
    </row>
    <row r="34" spans="1:17">
      <c r="A34" s="317"/>
      <c r="B34" s="356"/>
      <c r="C34" s="367" t="s">
        <v>313</v>
      </c>
      <c r="D34" s="654" t="s">
        <v>590</v>
      </c>
      <c r="E34" s="655">
        <f>SUM(E29:E33)</f>
        <v>0</v>
      </c>
      <c r="F34" s="644" t="s">
        <v>590</v>
      </c>
      <c r="G34" s="656">
        <f>SUM(G29:G33)</f>
        <v>0</v>
      </c>
      <c r="H34" s="624">
        <f>SUM(H29:H33)</f>
        <v>0</v>
      </c>
      <c r="I34" s="657">
        <f>SUM(I29:I33)</f>
        <v>0</v>
      </c>
      <c r="J34" s="360"/>
      <c r="L34" s="561" t="s">
        <v>652</v>
      </c>
    </row>
    <row r="35" spans="1:17" ht="7.5" customHeight="1">
      <c r="A35" s="317"/>
      <c r="B35" s="356"/>
      <c r="C35" s="316"/>
      <c r="D35" s="419"/>
      <c r="E35" s="473"/>
      <c r="F35" s="620"/>
      <c r="G35" s="621"/>
      <c r="H35" s="369"/>
      <c r="I35" s="335"/>
      <c r="J35" s="360"/>
    </row>
    <row r="36" spans="1:17">
      <c r="A36" s="317"/>
      <c r="B36" s="328" t="s">
        <v>548</v>
      </c>
      <c r="C36" s="319" t="s">
        <v>634</v>
      </c>
      <c r="D36" s="859"/>
      <c r="E36" s="860"/>
      <c r="F36" s="773"/>
      <c r="G36" s="861"/>
      <c r="H36" s="369"/>
      <c r="I36" s="375"/>
      <c r="J36" s="360"/>
    </row>
    <row r="37" spans="1:17">
      <c r="A37" s="317"/>
      <c r="B37" s="356"/>
      <c r="C37" s="376" t="s">
        <v>629</v>
      </c>
      <c r="D37" s="441"/>
      <c r="E37" s="442"/>
      <c r="F37" s="443"/>
      <c r="G37" s="444"/>
      <c r="H37" s="445"/>
      <c r="I37" s="446"/>
      <c r="J37" s="341"/>
      <c r="L37" s="779" t="s">
        <v>449</v>
      </c>
      <c r="M37" s="780"/>
      <c r="N37" s="780"/>
      <c r="O37" s="780"/>
      <c r="P37" s="780"/>
      <c r="Q37" s="789"/>
    </row>
    <row r="38" spans="1:17" ht="12.75" customHeight="1">
      <c r="A38" s="317"/>
      <c r="B38" s="356"/>
      <c r="C38" s="361" t="s">
        <v>630</v>
      </c>
      <c r="D38" s="404"/>
      <c r="E38" s="447"/>
      <c r="F38" s="448"/>
      <c r="G38" s="449"/>
      <c r="H38" s="381"/>
      <c r="I38" s="382"/>
      <c r="J38" s="331"/>
      <c r="L38" s="781" t="s">
        <v>448</v>
      </c>
      <c r="M38" s="782"/>
      <c r="N38" s="782"/>
      <c r="O38" s="782"/>
      <c r="P38" s="782"/>
      <c r="Q38" s="790"/>
    </row>
    <row r="39" spans="1:17" ht="12.75" customHeight="1">
      <c r="A39" s="317"/>
      <c r="B39" s="356"/>
      <c r="C39" s="361" t="s">
        <v>631</v>
      </c>
      <c r="D39" s="404"/>
      <c r="E39" s="447"/>
      <c r="F39" s="448"/>
      <c r="G39" s="449"/>
      <c r="H39" s="381"/>
      <c r="I39" s="382"/>
      <c r="J39" s="331"/>
      <c r="L39" s="783" t="s">
        <v>447</v>
      </c>
      <c r="M39" s="784"/>
      <c r="N39" s="785"/>
    </row>
    <row r="40" spans="1:17" ht="12.75" customHeight="1">
      <c r="A40" s="317"/>
      <c r="B40" s="356"/>
      <c r="C40" s="361" t="s">
        <v>632</v>
      </c>
      <c r="D40" s="404"/>
      <c r="E40" s="447"/>
      <c r="F40" s="448"/>
      <c r="G40" s="449"/>
      <c r="H40" s="381"/>
      <c r="I40" s="382"/>
      <c r="J40" s="331"/>
      <c r="L40" s="786" t="s">
        <v>444</v>
      </c>
      <c r="M40" s="787" t="s">
        <v>445</v>
      </c>
      <c r="N40" s="788" t="s">
        <v>446</v>
      </c>
    </row>
    <row r="41" spans="1:17" ht="12.75" customHeight="1">
      <c r="A41" s="317"/>
      <c r="B41" s="356"/>
      <c r="C41" s="361" t="s">
        <v>633</v>
      </c>
      <c r="D41" s="404"/>
      <c r="E41" s="447"/>
      <c r="F41" s="448"/>
      <c r="G41" s="449"/>
      <c r="H41" s="381"/>
      <c r="I41" s="382"/>
      <c r="J41" s="331"/>
      <c r="L41" s="791" t="e">
        <f>#REF!+#REF!</f>
        <v>#REF!</v>
      </c>
      <c r="M41" s="791">
        <f>I34+I43</f>
        <v>0</v>
      </c>
      <c r="N41" s="791" t="e">
        <f>+L41-M41</f>
        <v>#REF!</v>
      </c>
    </row>
    <row r="42" spans="1:17" ht="12.75" customHeight="1">
      <c r="A42" s="317"/>
      <c r="B42" s="356"/>
      <c r="C42" s="801" t="s">
        <v>628</v>
      </c>
      <c r="D42" s="404"/>
      <c r="E42" s="447"/>
      <c r="F42" s="448"/>
      <c r="G42" s="449"/>
      <c r="H42" s="381"/>
      <c r="I42" s="382"/>
      <c r="J42" s="331"/>
      <c r="L42" s="700"/>
    </row>
    <row r="43" spans="1:17" ht="12.75" customHeight="1">
      <c r="A43" s="317"/>
      <c r="B43" s="356"/>
      <c r="C43" s="367" t="s">
        <v>544</v>
      </c>
      <c r="D43" s="654">
        <f t="shared" ref="D43:I43" si="0">SUM(D37:D42)</f>
        <v>0</v>
      </c>
      <c r="E43" s="795">
        <f t="shared" si="0"/>
        <v>0</v>
      </c>
      <c r="F43" s="644">
        <f t="shared" si="0"/>
        <v>0</v>
      </c>
      <c r="G43" s="794">
        <f t="shared" si="0"/>
        <v>0</v>
      </c>
      <c r="H43" s="652">
        <f t="shared" si="0"/>
        <v>0</v>
      </c>
      <c r="I43" s="613">
        <f t="shared" si="0"/>
        <v>0</v>
      </c>
      <c r="J43" s="331"/>
      <c r="L43" s="561" t="s">
        <v>652</v>
      </c>
    </row>
    <row r="44" spans="1:17" ht="6.75" customHeight="1">
      <c r="A44" s="317"/>
      <c r="B44" s="356"/>
      <c r="C44" s="316"/>
      <c r="D44" s="334"/>
      <c r="E44" s="450"/>
      <c r="F44" s="336"/>
      <c r="G44" s="451"/>
      <c r="H44" s="334"/>
      <c r="I44" s="335"/>
      <c r="J44" s="331"/>
    </row>
    <row r="45" spans="1:17" ht="12.75" customHeight="1">
      <c r="A45" s="317"/>
      <c r="B45" s="328" t="s">
        <v>593</v>
      </c>
      <c r="C45" s="388" t="s">
        <v>757</v>
      </c>
      <c r="D45" s="452"/>
      <c r="E45" s="453"/>
      <c r="F45" s="416"/>
      <c r="G45" s="454"/>
      <c r="H45" s="452"/>
      <c r="I45" s="375"/>
      <c r="J45" s="331"/>
      <c r="L45" s="653" t="s">
        <v>401</v>
      </c>
    </row>
    <row r="46" spans="1:17" ht="12.75" customHeight="1">
      <c r="A46" s="317"/>
      <c r="B46" s="356"/>
      <c r="C46" s="391" t="s">
        <v>545</v>
      </c>
      <c r="D46" s="455"/>
      <c r="E46" s="456"/>
      <c r="F46" s="455"/>
      <c r="G46" s="456"/>
      <c r="H46" s="455"/>
      <c r="I46" s="382" t="e">
        <f>#REF!</f>
        <v>#REF!</v>
      </c>
      <c r="J46" s="331"/>
      <c r="L46" s="561" t="s">
        <v>403</v>
      </c>
    </row>
    <row r="47" spans="1:17" ht="12.75" customHeight="1">
      <c r="A47" s="317"/>
      <c r="B47" s="356"/>
      <c r="C47" s="393" t="s">
        <v>759</v>
      </c>
      <c r="D47" s="457"/>
      <c r="E47" s="458"/>
      <c r="F47" s="457"/>
      <c r="G47" s="458"/>
      <c r="H47" s="457"/>
      <c r="I47" s="382" t="e">
        <f>#REF!</f>
        <v>#REF!</v>
      </c>
      <c r="J47" s="331"/>
      <c r="L47" s="561" t="s">
        <v>403</v>
      </c>
    </row>
    <row r="48" spans="1:17" ht="12.75" customHeight="1">
      <c r="A48" s="317"/>
      <c r="B48" s="356"/>
      <c r="C48" s="393" t="s">
        <v>760</v>
      </c>
      <c r="D48" s="457"/>
      <c r="E48" s="458"/>
      <c r="F48" s="457"/>
      <c r="G48" s="458"/>
      <c r="H48" s="457"/>
      <c r="I48" s="382" t="e">
        <f>#REF!</f>
        <v>#REF!</v>
      </c>
      <c r="J48" s="331"/>
      <c r="L48" s="561" t="s">
        <v>403</v>
      </c>
    </row>
    <row r="49" spans="1:12" ht="12.75" customHeight="1">
      <c r="A49" s="317"/>
      <c r="B49" s="356"/>
      <c r="C49" s="392" t="s">
        <v>761</v>
      </c>
      <c r="D49" s="457"/>
      <c r="E49" s="458"/>
      <c r="F49" s="457"/>
      <c r="G49" s="458"/>
      <c r="H49" s="457"/>
      <c r="I49" s="382" t="e">
        <f>#REF!</f>
        <v>#REF!</v>
      </c>
      <c r="J49" s="331"/>
      <c r="L49" s="561" t="s">
        <v>403</v>
      </c>
    </row>
    <row r="50" spans="1:12" ht="12.75" customHeight="1">
      <c r="A50" s="317"/>
      <c r="B50" s="356"/>
      <c r="C50" s="392" t="s">
        <v>762</v>
      </c>
      <c r="D50" s="459"/>
      <c r="E50" s="460"/>
      <c r="F50" s="459"/>
      <c r="G50" s="460"/>
      <c r="H50" s="459"/>
      <c r="I50" s="382" t="e">
        <f>#REF!</f>
        <v>#REF!</v>
      </c>
      <c r="J50" s="331"/>
      <c r="L50" s="561" t="s">
        <v>403</v>
      </c>
    </row>
    <row r="51" spans="1:12" ht="12.75" customHeight="1">
      <c r="A51" s="317"/>
      <c r="B51" s="356"/>
      <c r="C51" s="392" t="s">
        <v>763</v>
      </c>
      <c r="D51" s="459"/>
      <c r="E51" s="460"/>
      <c r="F51" s="459"/>
      <c r="G51" s="460"/>
      <c r="H51" s="459"/>
      <c r="I51" s="382" t="e">
        <f>#REF!</f>
        <v>#REF!</v>
      </c>
      <c r="J51" s="331"/>
      <c r="L51" s="561" t="s">
        <v>403</v>
      </c>
    </row>
    <row r="52" spans="1:12" ht="12.75" customHeight="1">
      <c r="A52" s="317"/>
      <c r="B52" s="356"/>
      <c r="C52" s="392" t="s">
        <v>546</v>
      </c>
      <c r="D52" s="459"/>
      <c r="E52" s="460"/>
      <c r="F52" s="459"/>
      <c r="G52" s="460"/>
      <c r="H52" s="459"/>
      <c r="I52" s="382" t="e">
        <f>#REF!</f>
        <v>#REF!</v>
      </c>
      <c r="J52" s="331"/>
      <c r="L52" s="561" t="s">
        <v>403</v>
      </c>
    </row>
    <row r="53" spans="1:12" ht="12.75" customHeight="1">
      <c r="A53" s="317"/>
      <c r="B53" s="356"/>
      <c r="C53" s="392" t="s">
        <v>764</v>
      </c>
      <c r="D53" s="459"/>
      <c r="E53" s="460"/>
      <c r="F53" s="459"/>
      <c r="G53" s="460"/>
      <c r="H53" s="459"/>
      <c r="I53" s="382" t="e">
        <f>#REF!</f>
        <v>#REF!</v>
      </c>
      <c r="J53" s="331"/>
      <c r="L53" s="561" t="s">
        <v>403</v>
      </c>
    </row>
    <row r="54" spans="1:12" ht="12.75" customHeight="1">
      <c r="A54" s="317"/>
      <c r="B54" s="356"/>
      <c r="C54" s="392" t="s">
        <v>312</v>
      </c>
      <c r="D54" s="459"/>
      <c r="E54" s="460"/>
      <c r="F54" s="459"/>
      <c r="G54" s="460"/>
      <c r="H54" s="459"/>
      <c r="I54" s="382" t="e">
        <f>#REF!</f>
        <v>#REF!</v>
      </c>
      <c r="J54" s="331"/>
      <c r="L54" s="561" t="s">
        <v>403</v>
      </c>
    </row>
    <row r="55" spans="1:12" ht="12.75" customHeight="1">
      <c r="A55" s="317"/>
      <c r="B55" s="356"/>
      <c r="C55" s="605" t="s">
        <v>312</v>
      </c>
      <c r="D55" s="461"/>
      <c r="E55" s="462"/>
      <c r="F55" s="461"/>
      <c r="G55" s="462"/>
      <c r="H55" s="461"/>
      <c r="I55" s="382" t="e">
        <f>#REF!</f>
        <v>#REF!</v>
      </c>
      <c r="J55" s="331"/>
      <c r="L55" s="561" t="s">
        <v>403</v>
      </c>
    </row>
    <row r="56" spans="1:12" ht="12.75" customHeight="1">
      <c r="A56" s="317"/>
      <c r="B56" s="356"/>
      <c r="C56" s="367" t="s">
        <v>766</v>
      </c>
      <c r="D56" s="776"/>
      <c r="E56" s="658">
        <f>SUM(E46:E55)</f>
        <v>0</v>
      </c>
      <c r="F56" s="776"/>
      <c r="G56" s="658">
        <f>SUM(G46:G55)</f>
        <v>0</v>
      </c>
      <c r="H56" s="776"/>
      <c r="I56" s="775" t="e">
        <f>SUM(I46:I55)</f>
        <v>#REF!</v>
      </c>
      <c r="J56" s="331"/>
      <c r="L56" s="561" t="s">
        <v>652</v>
      </c>
    </row>
    <row r="57" spans="1:12" ht="9" customHeight="1">
      <c r="A57" s="317"/>
      <c r="B57" s="356"/>
      <c r="C57" s="316"/>
      <c r="D57" s="334"/>
      <c r="E57" s="450"/>
      <c r="F57" s="336"/>
      <c r="G57" s="451"/>
      <c r="H57" s="334"/>
      <c r="I57" s="335"/>
      <c r="J57" s="331"/>
    </row>
    <row r="58" spans="1:12" ht="12.75" customHeight="1">
      <c r="A58" s="317"/>
      <c r="B58" s="328" t="s">
        <v>549</v>
      </c>
      <c r="C58" s="367" t="s">
        <v>767</v>
      </c>
      <c r="D58" s="644" t="s">
        <v>590</v>
      </c>
      <c r="E58" s="658"/>
      <c r="F58" s="644" t="s">
        <v>590</v>
      </c>
      <c r="G58" s="623"/>
      <c r="H58" s="644" t="s">
        <v>590</v>
      </c>
      <c r="I58" s="613" t="e">
        <f>#REF!</f>
        <v>#REF!</v>
      </c>
      <c r="J58" s="331"/>
      <c r="L58" s="561" t="s">
        <v>403</v>
      </c>
    </row>
    <row r="59" spans="1:12" ht="5.25" customHeight="1">
      <c r="A59" s="317"/>
      <c r="B59" s="328"/>
      <c r="C59" s="316"/>
      <c r="D59" s="645"/>
      <c r="E59" s="473"/>
      <c r="F59" s="645"/>
      <c r="G59" s="659"/>
      <c r="H59" s="419"/>
      <c r="I59" s="615"/>
      <c r="J59" s="331"/>
    </row>
    <row r="60" spans="1:12" ht="12.75" customHeight="1" thickBot="1">
      <c r="A60" s="317"/>
      <c r="B60" s="464"/>
      <c r="C60" s="399" t="s">
        <v>547</v>
      </c>
      <c r="D60" s="648" t="s">
        <v>590</v>
      </c>
      <c r="E60" s="660">
        <f>+E34+E43+E56+E58</f>
        <v>0</v>
      </c>
      <c r="F60" s="649" t="s">
        <v>590</v>
      </c>
      <c r="G60" s="660">
        <f>+G34+G43+G56+G58</f>
        <v>0</v>
      </c>
      <c r="H60" s="649" t="s">
        <v>590</v>
      </c>
      <c r="I60" s="647" t="e">
        <f>+I34+I43+I56+I58</f>
        <v>#REF!</v>
      </c>
      <c r="J60" s="331"/>
      <c r="L60" s="561" t="s">
        <v>652</v>
      </c>
    </row>
    <row r="61" spans="1:12" ht="6.75" customHeight="1">
      <c r="A61" s="317"/>
      <c r="B61" s="356"/>
      <c r="C61" s="316"/>
      <c r="D61" s="334"/>
      <c r="E61" s="450"/>
      <c r="F61" s="336"/>
      <c r="G61" s="465"/>
      <c r="H61" s="334"/>
      <c r="I61" s="335"/>
      <c r="J61" s="331"/>
    </row>
    <row r="62" spans="1:12" ht="12.75" customHeight="1">
      <c r="A62" s="317"/>
      <c r="B62" s="402" t="s">
        <v>9</v>
      </c>
      <c r="C62" s="320" t="s">
        <v>770</v>
      </c>
      <c r="D62" s="398"/>
      <c r="E62" s="463"/>
      <c r="F62" s="336"/>
      <c r="G62" s="465"/>
      <c r="H62" s="334"/>
      <c r="I62" s="335"/>
      <c r="J62" s="331"/>
      <c r="L62" s="653" t="s">
        <v>401</v>
      </c>
    </row>
    <row r="63" spans="1:12" ht="13.5" customHeight="1">
      <c r="A63" s="317"/>
      <c r="B63" s="356"/>
      <c r="C63" s="403" t="s">
        <v>121</v>
      </c>
      <c r="D63" s="404"/>
      <c r="E63" s="447"/>
      <c r="F63" s="405"/>
      <c r="G63" s="466"/>
      <c r="H63" s="407"/>
      <c r="I63" s="382" t="e">
        <f>#REF!</f>
        <v>#REF!</v>
      </c>
      <c r="J63" s="331"/>
      <c r="L63" s="561" t="s">
        <v>403</v>
      </c>
    </row>
    <row r="64" spans="1:12" ht="13.5" customHeight="1">
      <c r="A64" s="317"/>
      <c r="B64" s="356"/>
      <c r="C64" s="403" t="s">
        <v>591</v>
      </c>
      <c r="D64" s="404"/>
      <c r="E64" s="447"/>
      <c r="F64" s="405"/>
      <c r="G64" s="466"/>
      <c r="H64" s="407"/>
      <c r="I64" s="382" t="e">
        <f>#REF!</f>
        <v>#REF!</v>
      </c>
      <c r="J64" s="331"/>
      <c r="L64" s="561" t="s">
        <v>403</v>
      </c>
    </row>
    <row r="65" spans="1:14">
      <c r="A65" s="317"/>
      <c r="B65" s="356"/>
      <c r="C65" s="392" t="s">
        <v>771</v>
      </c>
      <c r="D65" s="404"/>
      <c r="E65" s="447"/>
      <c r="F65" s="405"/>
      <c r="G65" s="466"/>
      <c r="H65" s="409"/>
      <c r="I65" s="382" t="e">
        <f>#REF!</f>
        <v>#REF!</v>
      </c>
      <c r="J65" s="331"/>
      <c r="L65" s="561" t="s">
        <v>403</v>
      </c>
    </row>
    <row r="66" spans="1:14">
      <c r="A66" s="317"/>
      <c r="B66" s="356"/>
      <c r="C66" s="392" t="s">
        <v>126</v>
      </c>
      <c r="D66" s="404"/>
      <c r="E66" s="447"/>
      <c r="F66" s="405"/>
      <c r="G66" s="466"/>
      <c r="H66" s="409"/>
      <c r="I66" s="382" t="e">
        <f>#REF!</f>
        <v>#REF!</v>
      </c>
      <c r="J66" s="331"/>
      <c r="L66" s="561" t="s">
        <v>403</v>
      </c>
    </row>
    <row r="67" spans="1:14">
      <c r="A67" s="317"/>
      <c r="B67" s="356"/>
      <c r="C67" s="403" t="s">
        <v>772</v>
      </c>
      <c r="D67" s="404"/>
      <c r="E67" s="447"/>
      <c r="F67" s="405"/>
      <c r="G67" s="466"/>
      <c r="H67" s="409"/>
      <c r="I67" s="382" t="e">
        <f>#REF!</f>
        <v>#REF!</v>
      </c>
      <c r="J67" s="360"/>
      <c r="L67" s="561" t="s">
        <v>403</v>
      </c>
    </row>
    <row r="68" spans="1:14">
      <c r="A68" s="317"/>
      <c r="B68" s="356"/>
      <c r="C68" s="392" t="s">
        <v>302</v>
      </c>
      <c r="D68" s="404"/>
      <c r="E68" s="447"/>
      <c r="F68" s="405"/>
      <c r="G68" s="466"/>
      <c r="H68" s="409"/>
      <c r="I68" s="382" t="e">
        <f>#REF!</f>
        <v>#REF!</v>
      </c>
      <c r="J68" s="360"/>
      <c r="L68" s="561" t="s">
        <v>403</v>
      </c>
    </row>
    <row r="69" spans="1:14">
      <c r="A69" s="317"/>
      <c r="B69" s="356"/>
      <c r="C69" s="392" t="s">
        <v>592</v>
      </c>
      <c r="D69" s="410"/>
      <c r="E69" s="467"/>
      <c r="F69" s="412"/>
      <c r="G69" s="468"/>
      <c r="H69" s="414"/>
      <c r="I69" s="662" t="e">
        <f>#REF!</f>
        <v>#REF!</v>
      </c>
      <c r="J69" s="360"/>
      <c r="L69" s="561" t="s">
        <v>403</v>
      </c>
    </row>
    <row r="70" spans="1:14">
      <c r="A70" s="317"/>
      <c r="B70" s="356"/>
      <c r="C70" s="312" t="s">
        <v>303</v>
      </c>
      <c r="D70" s="470"/>
      <c r="E70" s="471">
        <f>SUM(E63:E69)</f>
        <v>0</v>
      </c>
      <c r="F70" s="472"/>
      <c r="G70" s="471">
        <f>SUM(G63:G69)</f>
        <v>0</v>
      </c>
      <c r="H70" s="417"/>
      <c r="I70" s="613" t="e">
        <f>SUM(I63:I69)</f>
        <v>#REF!</v>
      </c>
      <c r="J70" s="360"/>
      <c r="L70" s="561" t="s">
        <v>652</v>
      </c>
      <c r="M70" s="832" t="s">
        <v>639</v>
      </c>
      <c r="N70" s="778" t="s">
        <v>640</v>
      </c>
    </row>
    <row r="71" spans="1:14" ht="6.75" customHeight="1">
      <c r="A71" s="317"/>
      <c r="B71" s="356"/>
      <c r="C71" s="418"/>
      <c r="D71" s="419"/>
      <c r="E71" s="473"/>
      <c r="F71" s="336"/>
      <c r="G71" s="451"/>
      <c r="H71" s="420"/>
      <c r="I71" s="611"/>
      <c r="J71" s="360"/>
      <c r="M71" s="356"/>
      <c r="N71" s="830"/>
    </row>
    <row r="72" spans="1:14" ht="13.8" thickBot="1">
      <c r="A72" s="317"/>
      <c r="B72" s="421" t="s">
        <v>10</v>
      </c>
      <c r="C72" s="312" t="s">
        <v>304</v>
      </c>
      <c r="D72" s="474"/>
      <c r="E72" s="475"/>
      <c r="F72" s="476"/>
      <c r="G72" s="475"/>
      <c r="H72" s="422">
        <f>H43</f>
        <v>0</v>
      </c>
      <c r="I72" s="661" t="e">
        <f>+I60+I70</f>
        <v>#REF!</v>
      </c>
      <c r="J72" s="360"/>
      <c r="L72" s="561" t="s">
        <v>652</v>
      </c>
      <c r="M72" s="833" t="e">
        <f>#REF!</f>
        <v>#REF!</v>
      </c>
      <c r="N72" s="834" t="e">
        <f>+I72-M72</f>
        <v>#REF!</v>
      </c>
    </row>
    <row r="73" spans="1:14" ht="13.5" customHeight="1">
      <c r="A73" s="317"/>
      <c r="B73" s="402" t="s">
        <v>11</v>
      </c>
      <c r="C73" s="423" t="s">
        <v>305</v>
      </c>
      <c r="D73" s="424"/>
      <c r="E73" s="477"/>
      <c r="F73" s="336"/>
      <c r="G73" s="477"/>
      <c r="H73" s="384"/>
      <c r="I73" s="364" t="e">
        <f>+I23-I72</f>
        <v>#REF!</v>
      </c>
      <c r="J73" s="360"/>
      <c r="L73" s="561" t="s">
        <v>652</v>
      </c>
      <c r="M73" s="342"/>
      <c r="N73" s="835"/>
    </row>
    <row r="74" spans="1:14" ht="12.75" customHeight="1">
      <c r="A74" s="317"/>
      <c r="B74" s="425" t="s">
        <v>306</v>
      </c>
      <c r="C74" s="426" t="s">
        <v>400</v>
      </c>
      <c r="D74" s="478"/>
      <c r="E74" s="475"/>
      <c r="F74" s="478"/>
      <c r="G74" s="475"/>
      <c r="H74" s="422">
        <f>+H43</f>
        <v>0</v>
      </c>
      <c r="I74" s="661" t="e">
        <f>+I72+I73</f>
        <v>#REF!</v>
      </c>
      <c r="J74" s="341"/>
      <c r="L74" s="561" t="s">
        <v>652</v>
      </c>
    </row>
    <row r="75" spans="1:14" ht="10.5" customHeight="1">
      <c r="A75" s="427"/>
      <c r="B75" s="314"/>
      <c r="C75" s="428" t="s">
        <v>307</v>
      </c>
      <c r="D75" s="429"/>
      <c r="E75" s="430"/>
      <c r="F75" s="431"/>
      <c r="G75" s="430"/>
      <c r="H75" s="431"/>
      <c r="I75" s="433" t="e">
        <f>+I23-I74</f>
        <v>#REF!</v>
      </c>
      <c r="J75" s="434"/>
      <c r="L75" s="561" t="s">
        <v>652</v>
      </c>
    </row>
  </sheetData>
  <mergeCells count="6">
    <mergeCell ref="D26:E26"/>
    <mergeCell ref="F26:G26"/>
    <mergeCell ref="A6:J6"/>
    <mergeCell ref="B5:C5"/>
    <mergeCell ref="D8:E8"/>
    <mergeCell ref="F8:G8"/>
  </mergeCells>
  <phoneticPr fontId="1" type="noConversion"/>
  <printOptions horizontalCentered="1"/>
  <pageMargins left="0" right="0" top="0.25" bottom="0.25" header="0.25" footer="0.25"/>
  <pageSetup scale="79" orientation="portrait" r:id="rId1"/>
  <headerFooter alignWithMargins="0">
    <oddFooter>&amp;L&amp;8Created:  May 2007  -  Printed:  &amp;D &amp;T   &amp;Z&amp;F  &amp;A</oddFooter>
  </headerFooter>
  <drawing r:id="rId2"/>
  <legacyDrawing r:id="rId3"/>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tabColor indexed="41"/>
    <pageSetUpPr fitToPage="1"/>
  </sheetPr>
  <dimension ref="A1:R82"/>
  <sheetViews>
    <sheetView zoomScale="75" zoomScaleNormal="100" workbookViewId="0">
      <selection activeCell="I7" sqref="I7"/>
    </sheetView>
  </sheetViews>
  <sheetFormatPr defaultColWidth="9.33203125" defaultRowHeight="13.2"/>
  <cols>
    <col min="1" max="1" width="1.6640625" style="184" customWidth="1"/>
    <col min="2" max="2" width="3.6640625" style="184" customWidth="1"/>
    <col min="3" max="3" width="67.6640625" style="184" customWidth="1"/>
    <col min="4" max="4" width="8" style="184" customWidth="1"/>
    <col min="5" max="5" width="13.77734375" style="184" customWidth="1"/>
    <col min="6" max="6" width="7.77734375" style="184" customWidth="1"/>
    <col min="7" max="7" width="13.77734375" style="184" customWidth="1"/>
    <col min="8" max="8" width="8.109375" style="184" customWidth="1"/>
    <col min="9" max="9" width="13.33203125" style="184" customWidth="1"/>
    <col min="10" max="10" width="2.109375" style="184" customWidth="1"/>
    <col min="11" max="11" width="14.109375" style="184" customWidth="1"/>
    <col min="12" max="12" width="11.109375" style="184" customWidth="1"/>
    <col min="13" max="13" width="18" style="184" customWidth="1"/>
    <col min="14" max="14" width="19.109375" style="184" customWidth="1"/>
    <col min="15" max="15" width="13.33203125" style="184" customWidth="1"/>
    <col min="16" max="16384" width="9.33203125" style="184"/>
  </cols>
  <sheetData>
    <row r="1" spans="1:14" ht="15.6">
      <c r="B1" s="804" t="s">
        <v>406</v>
      </c>
      <c r="C1" s="277"/>
      <c r="D1" s="277"/>
      <c r="E1" s="277"/>
      <c r="F1" s="277"/>
      <c r="G1" s="277"/>
      <c r="H1" s="277"/>
      <c r="I1" s="277"/>
      <c r="J1" s="277"/>
    </row>
    <row r="2" spans="1:14" ht="15.6">
      <c r="B2" s="804" t="s">
        <v>737</v>
      </c>
      <c r="C2" s="277"/>
      <c r="D2" s="277"/>
      <c r="E2" s="277"/>
      <c r="F2" s="277"/>
      <c r="G2" s="277"/>
      <c r="H2" s="277"/>
      <c r="I2" s="277"/>
      <c r="J2" s="277"/>
    </row>
    <row r="3" spans="1:14" ht="15.6">
      <c r="B3" s="806" t="s">
        <v>537</v>
      </c>
      <c r="C3" s="277"/>
      <c r="D3" s="277"/>
      <c r="E3" s="277"/>
      <c r="F3" s="277"/>
      <c r="G3" s="277"/>
      <c r="H3" s="277"/>
      <c r="I3" s="277"/>
      <c r="J3" s="277"/>
    </row>
    <row r="4" spans="1:14" ht="16.5" customHeight="1">
      <c r="B4" s="821" t="s">
        <v>437</v>
      </c>
      <c r="C4" s="816"/>
      <c r="D4" s="816"/>
      <c r="E4" s="816"/>
      <c r="F4" s="816"/>
      <c r="G4" s="816"/>
      <c r="H4" s="816"/>
      <c r="I4" s="816"/>
    </row>
    <row r="5" spans="1:14">
      <c r="A5" s="311"/>
      <c r="B5" s="2391"/>
      <c r="C5" s="2392"/>
      <c r="D5" s="312" t="s">
        <v>654</v>
      </c>
      <c r="E5" s="313"/>
      <c r="F5" s="312"/>
      <c r="G5" s="314"/>
      <c r="H5" s="314"/>
      <c r="I5" s="315"/>
      <c r="J5" s="316"/>
      <c r="K5" s="777" t="s">
        <v>505</v>
      </c>
      <c r="L5" s="929" t="s">
        <v>551</v>
      </c>
      <c r="M5" s="796" t="s">
        <v>220</v>
      </c>
      <c r="N5" s="797"/>
    </row>
    <row r="6" spans="1:14" ht="6" customHeight="1" thickBot="1">
      <c r="A6" s="2385"/>
      <c r="B6" s="2385"/>
      <c r="C6" s="2385"/>
      <c r="D6" s="2385"/>
      <c r="E6" s="2385"/>
      <c r="F6" s="2385"/>
      <c r="G6" s="2385"/>
      <c r="H6" s="2385"/>
      <c r="I6" s="2385"/>
      <c r="J6" s="2385"/>
      <c r="K6" s="356"/>
      <c r="L6" s="830"/>
    </row>
    <row r="7" spans="1:14" ht="5.25" customHeight="1">
      <c r="A7" s="317"/>
      <c r="B7" s="318"/>
      <c r="C7" s="319"/>
      <c r="D7" s="320"/>
      <c r="E7" s="320"/>
      <c r="F7" s="316"/>
      <c r="G7" s="135"/>
      <c r="H7" s="321"/>
      <c r="I7" s="938"/>
      <c r="J7" s="939"/>
      <c r="K7" s="316"/>
      <c r="L7" s="830"/>
    </row>
    <row r="8" spans="1:14" ht="12.75" customHeight="1">
      <c r="A8" s="317"/>
      <c r="B8" s="323" t="s">
        <v>308</v>
      </c>
      <c r="C8" s="324"/>
      <c r="D8" s="2382" t="s">
        <v>424</v>
      </c>
      <c r="E8" s="2383"/>
      <c r="F8" s="2382" t="s">
        <v>777</v>
      </c>
      <c r="G8" s="2384"/>
      <c r="H8" s="325" t="s">
        <v>656</v>
      </c>
      <c r="I8" s="326"/>
      <c r="J8" s="327"/>
      <c r="K8" s="316"/>
      <c r="L8" s="830"/>
    </row>
    <row r="9" spans="1:14">
      <c r="A9" s="317"/>
      <c r="B9" s="328"/>
      <c r="C9" s="329" t="s">
        <v>657</v>
      </c>
      <c r="D9" s="330" t="s">
        <v>590</v>
      </c>
      <c r="E9" s="754"/>
      <c r="F9" s="607" t="s">
        <v>590</v>
      </c>
      <c r="G9" s="756"/>
      <c r="H9" s="330" t="s">
        <v>590</v>
      </c>
      <c r="I9" s="935">
        <f>'Sch VII Example FY12'!I8</f>
        <v>709958</v>
      </c>
      <c r="J9" s="331"/>
      <c r="L9" s="930" t="e">
        <f>+#REF!-I9</f>
        <v>#REF!</v>
      </c>
      <c r="M9" s="561" t="s">
        <v>403</v>
      </c>
      <c r="N9" s="561"/>
    </row>
    <row r="10" spans="1:14">
      <c r="A10" s="317"/>
      <c r="B10" s="328"/>
      <c r="C10" s="332" t="s">
        <v>658</v>
      </c>
      <c r="D10" s="330" t="s">
        <v>590</v>
      </c>
      <c r="E10" s="755"/>
      <c r="F10" s="608" t="s">
        <v>590</v>
      </c>
      <c r="G10" s="449"/>
      <c r="H10" s="330" t="s">
        <v>590</v>
      </c>
      <c r="I10" s="936">
        <f>'Sch VII Example FY12'!I9</f>
        <v>51088</v>
      </c>
      <c r="J10" s="331"/>
      <c r="L10" s="930" t="e">
        <f>+#REF!-I10</f>
        <v>#REF!</v>
      </c>
      <c r="M10" s="561" t="s">
        <v>403</v>
      </c>
      <c r="N10" s="561"/>
    </row>
    <row r="11" spans="1:14">
      <c r="A11" s="317"/>
      <c r="B11" s="328"/>
      <c r="C11" s="332" t="s">
        <v>739</v>
      </c>
      <c r="D11" s="330" t="s">
        <v>590</v>
      </c>
      <c r="E11" s="755"/>
      <c r="F11" s="608" t="s">
        <v>590</v>
      </c>
      <c r="G11" s="449"/>
      <c r="H11" s="330" t="s">
        <v>590</v>
      </c>
      <c r="I11" s="936">
        <f>'Sch VII Example FY12'!I10</f>
        <v>0</v>
      </c>
      <c r="J11" s="331"/>
      <c r="L11" s="930" t="e">
        <f>+#REF!-I11</f>
        <v>#REF!</v>
      </c>
      <c r="M11" s="561" t="s">
        <v>403</v>
      </c>
      <c r="N11" s="561"/>
    </row>
    <row r="12" spans="1:14">
      <c r="A12" s="317"/>
      <c r="B12" s="328"/>
      <c r="C12" s="332" t="s">
        <v>740</v>
      </c>
      <c r="D12" s="330" t="s">
        <v>590</v>
      </c>
      <c r="E12" s="755"/>
      <c r="F12" s="608" t="s">
        <v>590</v>
      </c>
      <c r="G12" s="449"/>
      <c r="H12" s="330" t="s">
        <v>590</v>
      </c>
      <c r="I12" s="936">
        <f>'Sch VII Example FY12'!I11</f>
        <v>0</v>
      </c>
      <c r="J12" s="331"/>
      <c r="L12" s="930" t="e">
        <f>+#REF!-I12</f>
        <v>#REF!</v>
      </c>
      <c r="M12" s="561" t="s">
        <v>403</v>
      </c>
      <c r="N12" s="561"/>
    </row>
    <row r="13" spans="1:14">
      <c r="A13" s="317"/>
      <c r="B13" s="328"/>
      <c r="C13" s="332" t="s">
        <v>741</v>
      </c>
      <c r="D13" s="330" t="s">
        <v>590</v>
      </c>
      <c r="E13" s="755"/>
      <c r="F13" s="608" t="s">
        <v>590</v>
      </c>
      <c r="G13" s="449"/>
      <c r="H13" s="330" t="s">
        <v>590</v>
      </c>
      <c r="I13" s="936">
        <f>'Sch VII Example FY12'!I12</f>
        <v>1905260</v>
      </c>
      <c r="J13" s="331"/>
      <c r="L13" s="930" t="e">
        <f>+#REF!-I13</f>
        <v>#REF!</v>
      </c>
      <c r="M13" s="561" t="s">
        <v>403</v>
      </c>
      <c r="N13" s="561"/>
    </row>
    <row r="14" spans="1:14">
      <c r="A14" s="317"/>
      <c r="B14" s="328"/>
      <c r="C14" s="332" t="s">
        <v>742</v>
      </c>
      <c r="D14" s="330" t="s">
        <v>590</v>
      </c>
      <c r="E14" s="755"/>
      <c r="F14" s="608" t="s">
        <v>590</v>
      </c>
      <c r="G14" s="449"/>
      <c r="H14" s="330" t="s">
        <v>590</v>
      </c>
      <c r="I14" s="936">
        <f>'Sch VII Example FY12'!I13</f>
        <v>750000</v>
      </c>
      <c r="J14" s="331"/>
      <c r="L14" s="930" t="e">
        <f>+#REF!-I14</f>
        <v>#REF!</v>
      </c>
      <c r="M14" s="561" t="s">
        <v>403</v>
      </c>
      <c r="N14" s="561"/>
    </row>
    <row r="15" spans="1:14">
      <c r="A15" s="317"/>
      <c r="B15" s="328"/>
      <c r="C15" s="332" t="s">
        <v>743</v>
      </c>
      <c r="D15" s="330" t="s">
        <v>590</v>
      </c>
      <c r="E15" s="755"/>
      <c r="F15" s="608" t="s">
        <v>590</v>
      </c>
      <c r="G15" s="449"/>
      <c r="H15" s="330" t="s">
        <v>590</v>
      </c>
      <c r="I15" s="936">
        <f>'Sch VII Example FY12'!I14</f>
        <v>67112</v>
      </c>
      <c r="J15" s="331"/>
      <c r="L15" s="930" t="e">
        <f>+#REF!-I15</f>
        <v>#REF!</v>
      </c>
      <c r="M15" s="561" t="s">
        <v>403</v>
      </c>
      <c r="N15" s="561"/>
    </row>
    <row r="16" spans="1:14">
      <c r="A16" s="317"/>
      <c r="B16" s="328"/>
      <c r="C16" s="333" t="s">
        <v>744</v>
      </c>
      <c r="D16" s="330" t="s">
        <v>590</v>
      </c>
      <c r="E16" s="755"/>
      <c r="F16" s="608" t="s">
        <v>590</v>
      </c>
      <c r="G16" s="449"/>
      <c r="H16" s="330" t="s">
        <v>590</v>
      </c>
      <c r="I16" s="936">
        <f>'Sch VII Example FY12'!I15</f>
        <v>-29600</v>
      </c>
      <c r="J16" s="331"/>
      <c r="L16" s="930" t="e">
        <f>+#REF!-I16</f>
        <v>#REF!</v>
      </c>
      <c r="M16" s="561" t="s">
        <v>403</v>
      </c>
      <c r="N16" s="561"/>
    </row>
    <row r="17" spans="1:14">
      <c r="A17" s="317"/>
      <c r="B17" s="328"/>
      <c r="C17" s="333" t="s">
        <v>745</v>
      </c>
      <c r="D17" s="330" t="s">
        <v>590</v>
      </c>
      <c r="E17" s="755"/>
      <c r="F17" s="608" t="s">
        <v>590</v>
      </c>
      <c r="G17" s="449"/>
      <c r="H17" s="330" t="s">
        <v>590</v>
      </c>
      <c r="I17" s="936">
        <f>'Sch VII Example FY12'!I16</f>
        <v>0</v>
      </c>
      <c r="J17" s="331"/>
      <c r="L17" s="930" t="e">
        <f>+#REF!-I17</f>
        <v>#REF!</v>
      </c>
      <c r="M17" s="561" t="s">
        <v>403</v>
      </c>
      <c r="N17" s="561"/>
    </row>
    <row r="18" spans="1:14">
      <c r="A18" s="317"/>
      <c r="B18" s="328"/>
      <c r="C18" s="332" t="s">
        <v>746</v>
      </c>
      <c r="D18" s="330" t="s">
        <v>590</v>
      </c>
      <c r="E18" s="755"/>
      <c r="F18" s="608" t="s">
        <v>590</v>
      </c>
      <c r="G18" s="449"/>
      <c r="H18" s="330" t="s">
        <v>590</v>
      </c>
      <c r="I18" s="936">
        <f>'Sch VII Example FY12'!I17</f>
        <v>0</v>
      </c>
      <c r="J18" s="331"/>
      <c r="L18" s="930" t="e">
        <f>+#REF!-I18</f>
        <v>#REF!</v>
      </c>
      <c r="M18" s="561" t="s">
        <v>403</v>
      </c>
      <c r="N18" s="561"/>
    </row>
    <row r="19" spans="1:14">
      <c r="A19" s="317"/>
      <c r="B19" s="328"/>
      <c r="C19" s="332" t="s">
        <v>747</v>
      </c>
      <c r="D19" s="330" t="s">
        <v>590</v>
      </c>
      <c r="E19" s="755"/>
      <c r="F19" s="608" t="s">
        <v>590</v>
      </c>
      <c r="G19" s="449"/>
      <c r="H19" s="330" t="s">
        <v>590</v>
      </c>
      <c r="I19" s="936">
        <f>'Sch VII Example FY12'!I18</f>
        <v>500000</v>
      </c>
      <c r="J19" s="331"/>
      <c r="L19" s="930" t="e">
        <f>+#REF!-I19</f>
        <v>#REF!</v>
      </c>
      <c r="M19" s="561" t="s">
        <v>403</v>
      </c>
      <c r="N19" s="561"/>
    </row>
    <row r="20" spans="1:14">
      <c r="A20" s="317"/>
      <c r="B20" s="328"/>
      <c r="C20" s="332" t="s">
        <v>748</v>
      </c>
      <c r="D20" s="330" t="s">
        <v>590</v>
      </c>
      <c r="E20" s="755"/>
      <c r="F20" s="608" t="s">
        <v>590</v>
      </c>
      <c r="G20" s="449"/>
      <c r="H20" s="330" t="s">
        <v>590</v>
      </c>
      <c r="I20" s="936">
        <f>'Sch VII Example FY12'!I19</f>
        <v>0</v>
      </c>
      <c r="J20" s="331"/>
      <c r="L20" s="930" t="e">
        <f>+#REF!-I20</f>
        <v>#REF!</v>
      </c>
      <c r="M20" s="561" t="s">
        <v>403</v>
      </c>
      <c r="N20" s="561"/>
    </row>
    <row r="21" spans="1:14">
      <c r="A21" s="317"/>
      <c r="B21" s="328"/>
      <c r="C21" s="332" t="s">
        <v>749</v>
      </c>
      <c r="D21" s="330" t="s">
        <v>590</v>
      </c>
      <c r="E21" s="755"/>
      <c r="F21" s="608" t="s">
        <v>590</v>
      </c>
      <c r="G21" s="449"/>
      <c r="H21" s="330" t="s">
        <v>590</v>
      </c>
      <c r="I21" s="936">
        <f>'Sch VII Example FY12'!I20</f>
        <v>4827</v>
      </c>
      <c r="J21" s="331"/>
      <c r="L21" s="930" t="e">
        <f>+#REF!-I21</f>
        <v>#REF!</v>
      </c>
      <c r="M21" s="561" t="s">
        <v>403</v>
      </c>
      <c r="N21" s="561"/>
    </row>
    <row r="22" spans="1:14" ht="12.75" customHeight="1">
      <c r="A22" s="317"/>
      <c r="B22" s="328"/>
      <c r="C22" s="822" t="s">
        <v>325</v>
      </c>
      <c r="D22" s="330" t="s">
        <v>590</v>
      </c>
      <c r="E22" s="621"/>
      <c r="F22" s="330" t="s">
        <v>590</v>
      </c>
      <c r="G22" s="621">
        <v>0</v>
      </c>
      <c r="H22" s="330" t="s">
        <v>590</v>
      </c>
      <c r="I22" s="937">
        <f>'Sch VII Example FY12'!I21</f>
        <v>0</v>
      </c>
      <c r="J22" s="331"/>
      <c r="L22" s="930" t="e">
        <f>+#REF!-I22</f>
        <v>#REF!</v>
      </c>
      <c r="M22" s="561" t="s">
        <v>403</v>
      </c>
    </row>
    <row r="23" spans="1:14" ht="12.75" customHeight="1">
      <c r="A23" s="317"/>
      <c r="B23" s="328"/>
      <c r="C23" s="320" t="s">
        <v>778</v>
      </c>
      <c r="D23" s="774" t="s">
        <v>590</v>
      </c>
      <c r="E23" s="623">
        <f>SUM(E9:E22)</f>
        <v>0</v>
      </c>
      <c r="F23" s="774" t="s">
        <v>590</v>
      </c>
      <c r="G23" s="623">
        <f>SUM(G9:G22)</f>
        <v>0</v>
      </c>
      <c r="H23" s="774" t="s">
        <v>590</v>
      </c>
      <c r="I23" s="826">
        <f>SUM(I9:I22)</f>
        <v>3958645</v>
      </c>
      <c r="J23" s="341"/>
      <c r="K23" s="824">
        <f>'Sch VII Example FY12'!I22</f>
        <v>3958645</v>
      </c>
      <c r="L23" s="931">
        <f>+I23-K23</f>
        <v>0</v>
      </c>
      <c r="M23" s="561" t="s">
        <v>652</v>
      </c>
    </row>
    <row r="24" spans="1:14" ht="6" customHeight="1">
      <c r="A24" s="317"/>
      <c r="B24" s="342"/>
      <c r="C24" s="319"/>
      <c r="D24" s="319"/>
      <c r="E24" s="319"/>
      <c r="F24" s="343"/>
      <c r="G24" s="344"/>
      <c r="H24" s="345"/>
      <c r="I24" s="346"/>
      <c r="J24" s="341"/>
    </row>
    <row r="25" spans="1:14" ht="6" customHeight="1">
      <c r="A25" s="317"/>
      <c r="C25" s="277"/>
      <c r="D25" s="277"/>
      <c r="E25" s="277"/>
      <c r="F25" s="347"/>
      <c r="G25" s="347"/>
      <c r="H25" s="316"/>
      <c r="I25" s="316"/>
      <c r="J25" s="341"/>
    </row>
    <row r="26" spans="1:14" ht="12.75" customHeight="1">
      <c r="A26" s="317"/>
      <c r="B26" s="348" t="s">
        <v>750</v>
      </c>
      <c r="C26" s="278"/>
      <c r="D26" s="2388" t="s">
        <v>424</v>
      </c>
      <c r="E26" s="2389"/>
      <c r="F26" s="2388" t="s">
        <v>777</v>
      </c>
      <c r="G26" s="2390"/>
      <c r="H26" s="862" t="s">
        <v>656</v>
      </c>
      <c r="I26" s="326"/>
      <c r="J26" s="341"/>
      <c r="M26" s="541" t="s">
        <v>649</v>
      </c>
    </row>
    <row r="27" spans="1:14" ht="35.25" customHeight="1">
      <c r="A27" s="349"/>
      <c r="B27" s="350" t="s">
        <v>587</v>
      </c>
      <c r="C27" s="351" t="s">
        <v>751</v>
      </c>
      <c r="D27" s="857" t="s">
        <v>752</v>
      </c>
      <c r="E27" s="858" t="s">
        <v>224</v>
      </c>
      <c r="F27" s="857" t="s">
        <v>752</v>
      </c>
      <c r="G27" s="858" t="s">
        <v>224</v>
      </c>
      <c r="H27" s="857" t="s">
        <v>752</v>
      </c>
      <c r="I27" s="353" t="s">
        <v>753</v>
      </c>
      <c r="J27" s="354"/>
      <c r="M27" s="542" t="s">
        <v>627</v>
      </c>
    </row>
    <row r="28" spans="1:14" ht="16.5" customHeight="1">
      <c r="A28" s="349"/>
      <c r="B28" s="355"/>
      <c r="C28" s="903" t="s">
        <v>67</v>
      </c>
      <c r="D28" s="904"/>
      <c r="E28" s="905"/>
      <c r="F28" s="904"/>
      <c r="G28" s="905"/>
      <c r="H28" s="907">
        <f>'[1]New Sch I &amp; I-a'!B10+'[1]New Sch I &amp; I-a'!B11+'[1]New Sch I &amp; I-a'!B12+'[1]New Sch I &amp; I-a'!B13+'[1]New Sch I &amp; I-a'!B14+'[1]New Sch I &amp; I-a'!B15+'[1]New Sch I &amp; I-a'!B16+'[1]New Sch I &amp; I-a'!B17</f>
        <v>1</v>
      </c>
      <c r="I28" s="914">
        <f>'[1]New Sch I &amp; I-a'!B25</f>
        <v>3000</v>
      </c>
      <c r="J28" s="354"/>
      <c r="M28" s="545">
        <f>+I28/H28</f>
        <v>3000</v>
      </c>
      <c r="N28" s="823" t="s">
        <v>68</v>
      </c>
    </row>
    <row r="29" spans="1:14">
      <c r="A29" s="317"/>
      <c r="B29" s="328" t="s">
        <v>588</v>
      </c>
      <c r="C29" s="376" t="s">
        <v>471</v>
      </c>
      <c r="D29" s="330"/>
      <c r="E29" s="902"/>
      <c r="F29" s="330"/>
      <c r="G29" s="902"/>
      <c r="H29" s="362">
        <f>'[1]New Sch I &amp; I-a'!C10+'[1]New Sch I &amp; I-a'!C11+'[1]New Sch I &amp; I-a'!C12+'[1]New Sch I &amp; I-a'!C13+'[1]New Sch I &amp; I-a'!C14+'[1]New Sch I &amp; I-a'!C15+'[1]New Sch I &amp; I-a'!C16+'[1]New Sch I &amp; I-a'!C17</f>
        <v>8</v>
      </c>
      <c r="I29" s="359">
        <f>'[1]New Sch I &amp; I-a'!C25</f>
        <v>8000</v>
      </c>
      <c r="J29" s="360"/>
      <c r="M29" s="545">
        <f>+I29/H29</f>
        <v>1000</v>
      </c>
      <c r="N29" s="823" t="s">
        <v>423</v>
      </c>
    </row>
    <row r="30" spans="1:14">
      <c r="A30" s="317"/>
      <c r="B30" s="356"/>
      <c r="C30" s="361" t="s">
        <v>472</v>
      </c>
      <c r="D30" s="437"/>
      <c r="E30" s="438"/>
      <c r="F30" s="437"/>
      <c r="G30" s="438"/>
      <c r="H30" s="363">
        <f>'[1]New Sch I &amp; I-a'!D10+'[1]New Sch I &amp; I-a'!D11+'[1]New Sch I &amp; I-a'!D12+'[1]New Sch I &amp; I-a'!D13+'[1]New Sch I &amp; I-a'!D14+'[1]New Sch I &amp; I-a'!D15+'[1]New Sch I &amp; I-a'!D16+'[1]New Sch I &amp; I-a'!D17</f>
        <v>4</v>
      </c>
      <c r="I30" s="364">
        <f>'[1]New Sch I &amp; I-a'!D25</f>
        <v>4000</v>
      </c>
      <c r="J30" s="360"/>
      <c r="M30" s="545">
        <f>+I30/H30</f>
        <v>1000</v>
      </c>
      <c r="N30" s="823" t="s">
        <v>423</v>
      </c>
    </row>
    <row r="31" spans="1:14">
      <c r="A31" s="317"/>
      <c r="B31" s="356"/>
      <c r="C31" s="361" t="s">
        <v>60</v>
      </c>
      <c r="D31" s="437"/>
      <c r="E31" s="438"/>
      <c r="F31" s="437"/>
      <c r="G31" s="438"/>
      <c r="H31" s="363" t="e">
        <f>'[1]New Sch I &amp; I-a'!E10+'[1]New Sch I &amp; I-a'!E11+'[1]New Sch I &amp; I-a'!E12+'[1]New Sch I &amp; I-a'!E13+'[1]New Sch I &amp; I-a'!E14+'[1]New Sch I &amp; I-a'!E15+'[1]New Sch I &amp; I-a'!E16+'[1]New Sch I &amp; I-a'!E17</f>
        <v>#REF!</v>
      </c>
      <c r="I31" s="364">
        <f>'[1]New Sch I &amp; I-a'!E25</f>
        <v>1500</v>
      </c>
      <c r="J31" s="360"/>
      <c r="M31" s="545" t="e">
        <f>+I31/H31</f>
        <v>#REF!</v>
      </c>
      <c r="N31" s="823" t="s">
        <v>423</v>
      </c>
    </row>
    <row r="32" spans="1:14">
      <c r="A32" s="317"/>
      <c r="B32" s="356"/>
      <c r="C32" s="361"/>
      <c r="D32" s="437"/>
      <c r="E32" s="438"/>
      <c r="F32" s="437"/>
      <c r="G32" s="438"/>
      <c r="H32" s="363"/>
      <c r="I32" s="364"/>
      <c r="J32" s="360"/>
      <c r="M32" s="545" t="e">
        <f>+I32/H32</f>
        <v>#DIV/0!</v>
      </c>
    </row>
    <row r="33" spans="1:18">
      <c r="A33" s="317"/>
      <c r="B33" s="356"/>
      <c r="C33" s="361"/>
      <c r="D33" s="898"/>
      <c r="E33" s="899"/>
      <c r="F33" s="898"/>
      <c r="G33" s="899"/>
      <c r="H33" s="362"/>
      <c r="I33" s="364"/>
      <c r="J33" s="360"/>
      <c r="M33" s="545"/>
    </row>
    <row r="34" spans="1:18">
      <c r="A34" s="317"/>
      <c r="B34" s="356"/>
      <c r="C34" s="361" t="s">
        <v>61</v>
      </c>
      <c r="D34" s="898"/>
      <c r="E34" s="899"/>
      <c r="F34" s="898"/>
      <c r="G34" s="899"/>
      <c r="H34" s="362" t="s">
        <v>590</v>
      </c>
      <c r="I34" s="364"/>
      <c r="J34" s="360"/>
      <c r="M34" s="545"/>
      <c r="N34" s="561" t="s">
        <v>64</v>
      </c>
    </row>
    <row r="35" spans="1:18">
      <c r="A35" s="317"/>
      <c r="B35" s="356"/>
      <c r="C35" s="361" t="s">
        <v>62</v>
      </c>
      <c r="D35" s="898"/>
      <c r="E35" s="899"/>
      <c r="F35" s="898"/>
      <c r="G35" s="899"/>
      <c r="H35" s="362" t="s">
        <v>590</v>
      </c>
      <c r="I35" s="364"/>
      <c r="J35" s="360"/>
      <c r="M35" s="545"/>
      <c r="N35" s="561" t="s">
        <v>65</v>
      </c>
    </row>
    <row r="36" spans="1:18">
      <c r="A36" s="317"/>
      <c r="B36" s="356"/>
      <c r="C36" s="361" t="s">
        <v>63</v>
      </c>
      <c r="D36" s="898"/>
      <c r="E36" s="899"/>
      <c r="F36" s="898"/>
      <c r="G36" s="899"/>
      <c r="H36" s="362" t="s">
        <v>590</v>
      </c>
      <c r="I36" s="364"/>
      <c r="J36" s="360"/>
      <c r="M36" s="545"/>
      <c r="N36" s="561" t="s">
        <v>66</v>
      </c>
    </row>
    <row r="37" spans="1:18">
      <c r="A37" s="317"/>
      <c r="B37" s="356"/>
      <c r="C37" s="361"/>
      <c r="D37" s="898"/>
      <c r="E37" s="899"/>
      <c r="F37" s="898"/>
      <c r="G37" s="899"/>
      <c r="H37" s="362"/>
      <c r="I37" s="364"/>
      <c r="J37" s="360"/>
      <c r="M37" s="545"/>
      <c r="N37" s="561" t="s">
        <v>69</v>
      </c>
    </row>
    <row r="38" spans="1:18">
      <c r="A38" s="317"/>
      <c r="B38" s="356"/>
      <c r="C38" s="801" t="s">
        <v>439</v>
      </c>
      <c r="D38" s="439"/>
      <c r="E38" s="440"/>
      <c r="F38" s="439"/>
      <c r="G38" s="440"/>
      <c r="H38" s="362" t="s">
        <v>590</v>
      </c>
      <c r="I38" s="364"/>
      <c r="J38" s="360"/>
      <c r="M38" s="546"/>
    </row>
    <row r="39" spans="1:18">
      <c r="A39" s="317"/>
      <c r="B39" s="356"/>
      <c r="C39" s="367" t="s">
        <v>313</v>
      </c>
      <c r="D39" s="654" t="s">
        <v>590</v>
      </c>
      <c r="E39" s="655">
        <f>SUM(E29:E38)</f>
        <v>0</v>
      </c>
      <c r="F39" s="644" t="s">
        <v>590</v>
      </c>
      <c r="G39" s="656">
        <f>SUM(G29:G38)</f>
        <v>0</v>
      </c>
      <c r="H39" s="624" t="e">
        <f>SUM(H28:H38)</f>
        <v>#REF!</v>
      </c>
      <c r="I39" s="657">
        <f>SUM(I28:I38)</f>
        <v>16500</v>
      </c>
      <c r="J39" s="360"/>
      <c r="M39" s="561" t="s">
        <v>652</v>
      </c>
    </row>
    <row r="40" spans="1:18" ht="7.5" customHeight="1">
      <c r="A40" s="317"/>
      <c r="B40" s="356"/>
      <c r="C40" s="316"/>
      <c r="D40" s="419"/>
      <c r="E40" s="473"/>
      <c r="F40" s="620"/>
      <c r="G40" s="621"/>
      <c r="H40" s="369"/>
      <c r="I40" s="335"/>
      <c r="J40" s="360"/>
    </row>
    <row r="41" spans="1:18">
      <c r="A41" s="317"/>
      <c r="B41" s="328" t="s">
        <v>548</v>
      </c>
      <c r="C41" s="319" t="s">
        <v>634</v>
      </c>
      <c r="D41" s="859"/>
      <c r="E41" s="860"/>
      <c r="F41" s="773"/>
      <c r="G41" s="861"/>
      <c r="H41" s="369"/>
      <c r="I41" s="375"/>
      <c r="J41" s="360"/>
    </row>
    <row r="42" spans="1:18">
      <c r="A42" s="317"/>
      <c r="B42" s="356"/>
      <c r="C42" s="376" t="s">
        <v>629</v>
      </c>
      <c r="D42" s="441"/>
      <c r="E42" s="442"/>
      <c r="F42" s="443"/>
      <c r="G42" s="444"/>
      <c r="H42" s="445">
        <f>'Sch II-b'!F11</f>
        <v>0</v>
      </c>
      <c r="I42" s="908">
        <f>'Sch II-b'!G11</f>
        <v>0</v>
      </c>
      <c r="J42" s="341"/>
      <c r="M42" s="779" t="s">
        <v>449</v>
      </c>
      <c r="N42" s="780"/>
      <c r="O42" s="780"/>
      <c r="P42" s="780"/>
      <c r="Q42" s="780"/>
      <c r="R42" s="789"/>
    </row>
    <row r="43" spans="1:18" ht="12.75" customHeight="1">
      <c r="A43" s="317"/>
      <c r="B43" s="356"/>
      <c r="C43" s="361" t="s">
        <v>630</v>
      </c>
      <c r="D43" s="404"/>
      <c r="E43" s="447"/>
      <c r="F43" s="448"/>
      <c r="G43" s="449"/>
      <c r="H43" s="381">
        <f>'Sch II-b'!F12</f>
        <v>0</v>
      </c>
      <c r="I43" s="909">
        <f>'Sch II-b'!G12</f>
        <v>0</v>
      </c>
      <c r="J43" s="331"/>
      <c r="M43" s="781" t="s">
        <v>448</v>
      </c>
      <c r="N43" s="782"/>
      <c r="O43" s="782"/>
      <c r="P43" s="782"/>
      <c r="Q43" s="782"/>
      <c r="R43" s="790"/>
    </row>
    <row r="44" spans="1:18" ht="12.75" customHeight="1">
      <c r="A44" s="317"/>
      <c r="B44" s="356"/>
      <c r="C44" s="361" t="s">
        <v>631</v>
      </c>
      <c r="D44" s="404"/>
      <c r="E44" s="447"/>
      <c r="F44" s="448"/>
      <c r="G44" s="449"/>
      <c r="H44" s="381">
        <f>'Sch II-b'!F13</f>
        <v>0</v>
      </c>
      <c r="I44" s="909">
        <f>'Sch II-b'!G13</f>
        <v>0</v>
      </c>
      <c r="J44" s="331"/>
      <c r="M44" s="783" t="s">
        <v>447</v>
      </c>
      <c r="N44" s="784"/>
      <c r="O44" s="785"/>
    </row>
    <row r="45" spans="1:18" ht="12.75" customHeight="1">
      <c r="A45" s="317"/>
      <c r="B45" s="356"/>
      <c r="C45" s="361" t="s">
        <v>632</v>
      </c>
      <c r="D45" s="404"/>
      <c r="E45" s="447"/>
      <c r="F45" s="448"/>
      <c r="G45" s="449"/>
      <c r="H45" s="381"/>
      <c r="I45" s="382"/>
      <c r="J45" s="331"/>
      <c r="M45" s="786" t="s">
        <v>444</v>
      </c>
      <c r="N45" s="787" t="s">
        <v>445</v>
      </c>
      <c r="O45" s="788" t="s">
        <v>446</v>
      </c>
    </row>
    <row r="46" spans="1:18" ht="12.75" customHeight="1">
      <c r="A46" s="317"/>
      <c r="B46" s="356"/>
      <c r="C46" s="361" t="s">
        <v>633</v>
      </c>
      <c r="D46" s="404"/>
      <c r="E46" s="447"/>
      <c r="F46" s="448"/>
      <c r="G46" s="449"/>
      <c r="H46" s="381"/>
      <c r="I46" s="382"/>
      <c r="J46" s="331"/>
      <c r="M46" s="791" t="e">
        <f>#REF!+#REF!</f>
        <v>#REF!</v>
      </c>
      <c r="N46" s="791">
        <f>I39+I48</f>
        <v>16500</v>
      </c>
      <c r="O46" s="791" t="e">
        <f>+M46-N46</f>
        <v>#REF!</v>
      </c>
    </row>
    <row r="47" spans="1:18" ht="12.75" customHeight="1">
      <c r="A47" s="317"/>
      <c r="B47" s="356"/>
      <c r="C47" s="801" t="s">
        <v>628</v>
      </c>
      <c r="D47" s="404"/>
      <c r="E47" s="447"/>
      <c r="F47" s="448"/>
      <c r="G47" s="449"/>
      <c r="H47" s="381"/>
      <c r="I47" s="382"/>
      <c r="J47" s="331"/>
      <c r="M47" s="700"/>
    </row>
    <row r="48" spans="1:18" ht="12.75" customHeight="1">
      <c r="A48" s="317"/>
      <c r="B48" s="356"/>
      <c r="C48" s="367" t="s">
        <v>544</v>
      </c>
      <c r="D48" s="654">
        <f t="shared" ref="D48:I48" si="0">SUM(D42:D47)</f>
        <v>0</v>
      </c>
      <c r="E48" s="795">
        <f t="shared" si="0"/>
        <v>0</v>
      </c>
      <c r="F48" s="644">
        <f t="shared" si="0"/>
        <v>0</v>
      </c>
      <c r="G48" s="794">
        <f t="shared" si="0"/>
        <v>0</v>
      </c>
      <c r="H48" s="652">
        <f t="shared" si="0"/>
        <v>0</v>
      </c>
      <c r="I48" s="613">
        <f t="shared" si="0"/>
        <v>0</v>
      </c>
      <c r="J48" s="331"/>
      <c r="M48" s="561" t="s">
        <v>652</v>
      </c>
    </row>
    <row r="49" spans="1:13" ht="6.75" customHeight="1">
      <c r="A49" s="317"/>
      <c r="B49" s="356"/>
      <c r="C49" s="316"/>
      <c r="D49" s="334"/>
      <c r="E49" s="450"/>
      <c r="F49" s="336"/>
      <c r="G49" s="451"/>
      <c r="H49" s="334"/>
      <c r="I49" s="335"/>
      <c r="J49" s="331"/>
    </row>
    <row r="50" spans="1:13" ht="12.75" customHeight="1">
      <c r="A50" s="317"/>
      <c r="B50" s="328" t="s">
        <v>593</v>
      </c>
      <c r="C50" s="388" t="s">
        <v>757</v>
      </c>
      <c r="D50" s="452"/>
      <c r="E50" s="453"/>
      <c r="F50" s="416"/>
      <c r="G50" s="454"/>
      <c r="H50" s="452"/>
      <c r="I50" s="375"/>
      <c r="J50" s="331"/>
      <c r="M50" s="653" t="s">
        <v>401</v>
      </c>
    </row>
    <row r="51" spans="1:13" ht="12.75" customHeight="1">
      <c r="A51" s="317"/>
      <c r="B51" s="356"/>
      <c r="C51" s="391" t="s">
        <v>545</v>
      </c>
      <c r="D51" s="455"/>
      <c r="E51" s="456"/>
      <c r="F51" s="455"/>
      <c r="G51" s="456"/>
      <c r="H51" s="455"/>
      <c r="I51" s="382" t="e">
        <f>#REF!</f>
        <v>#REF!</v>
      </c>
      <c r="J51" s="331"/>
      <c r="M51" s="561" t="s">
        <v>403</v>
      </c>
    </row>
    <row r="52" spans="1:13" ht="12.75" customHeight="1">
      <c r="A52" s="317"/>
      <c r="B52" s="356"/>
      <c r="C52" s="393" t="s">
        <v>759</v>
      </c>
      <c r="D52" s="457"/>
      <c r="E52" s="458"/>
      <c r="F52" s="457"/>
      <c r="G52" s="458"/>
      <c r="H52" s="457"/>
      <c r="I52" s="382" t="e">
        <f>#REF!</f>
        <v>#REF!</v>
      </c>
      <c r="J52" s="331"/>
      <c r="M52" s="561" t="s">
        <v>403</v>
      </c>
    </row>
    <row r="53" spans="1:13" ht="12.75" customHeight="1">
      <c r="A53" s="317"/>
      <c r="B53" s="356"/>
      <c r="C53" s="393" t="s">
        <v>760</v>
      </c>
      <c r="D53" s="457"/>
      <c r="E53" s="458"/>
      <c r="F53" s="457"/>
      <c r="G53" s="458"/>
      <c r="H53" s="457"/>
      <c r="I53" s="382" t="e">
        <f>#REF!</f>
        <v>#REF!</v>
      </c>
      <c r="J53" s="331"/>
      <c r="M53" s="561" t="s">
        <v>403</v>
      </c>
    </row>
    <row r="54" spans="1:13" ht="12.75" customHeight="1">
      <c r="A54" s="317"/>
      <c r="B54" s="356"/>
      <c r="C54" s="392" t="s">
        <v>761</v>
      </c>
      <c r="D54" s="457"/>
      <c r="E54" s="458"/>
      <c r="F54" s="457"/>
      <c r="G54" s="458"/>
      <c r="H54" s="457"/>
      <c r="I54" s="382" t="e">
        <f>#REF!</f>
        <v>#REF!</v>
      </c>
      <c r="J54" s="331"/>
      <c r="M54" s="561" t="s">
        <v>403</v>
      </c>
    </row>
    <row r="55" spans="1:13" ht="12.75" customHeight="1">
      <c r="A55" s="317"/>
      <c r="B55" s="356"/>
      <c r="C55" s="392" t="s">
        <v>762</v>
      </c>
      <c r="D55" s="459"/>
      <c r="E55" s="460"/>
      <c r="F55" s="459"/>
      <c r="G55" s="460"/>
      <c r="H55" s="459"/>
      <c r="I55" s="382" t="e">
        <f>#REF!</f>
        <v>#REF!</v>
      </c>
      <c r="J55" s="331"/>
      <c r="M55" s="561" t="s">
        <v>403</v>
      </c>
    </row>
    <row r="56" spans="1:13" ht="12.75" customHeight="1">
      <c r="A56" s="317"/>
      <c r="B56" s="356"/>
      <c r="C56" s="392" t="s">
        <v>763</v>
      </c>
      <c r="D56" s="459"/>
      <c r="E56" s="460"/>
      <c r="F56" s="459"/>
      <c r="G56" s="460"/>
      <c r="H56" s="459"/>
      <c r="I56" s="382" t="e">
        <f>#REF!</f>
        <v>#REF!</v>
      </c>
      <c r="J56" s="331"/>
      <c r="M56" s="561" t="s">
        <v>403</v>
      </c>
    </row>
    <row r="57" spans="1:13" ht="12.75" customHeight="1">
      <c r="A57" s="317"/>
      <c r="B57" s="356"/>
      <c r="C57" s="392" t="s">
        <v>546</v>
      </c>
      <c r="D57" s="459"/>
      <c r="E57" s="460"/>
      <c r="F57" s="459"/>
      <c r="G57" s="460"/>
      <c r="H57" s="459"/>
      <c r="I57" s="382" t="e">
        <f>#REF!</f>
        <v>#REF!</v>
      </c>
      <c r="J57" s="331"/>
      <c r="M57" s="561" t="s">
        <v>403</v>
      </c>
    </row>
    <row r="58" spans="1:13" ht="12.75" customHeight="1">
      <c r="A58" s="317"/>
      <c r="B58" s="356"/>
      <c r="C58" s="392" t="s">
        <v>312</v>
      </c>
      <c r="D58" s="459"/>
      <c r="E58" s="460"/>
      <c r="F58" s="459"/>
      <c r="G58" s="460"/>
      <c r="H58" s="459"/>
      <c r="I58" s="382" t="e">
        <f>#REF!</f>
        <v>#REF!</v>
      </c>
      <c r="J58" s="331"/>
      <c r="M58" s="561" t="s">
        <v>403</v>
      </c>
    </row>
    <row r="59" spans="1:13" ht="12.75" customHeight="1">
      <c r="A59" s="317"/>
      <c r="B59" s="356"/>
      <c r="C59" s="605" t="s">
        <v>312</v>
      </c>
      <c r="D59" s="461"/>
      <c r="E59" s="462"/>
      <c r="F59" s="461"/>
      <c r="G59" s="462"/>
      <c r="H59" s="461"/>
      <c r="I59" s="382" t="e">
        <f>#REF!</f>
        <v>#REF!</v>
      </c>
      <c r="J59" s="331"/>
      <c r="M59" s="561" t="s">
        <v>403</v>
      </c>
    </row>
    <row r="60" spans="1:13" ht="12.75" customHeight="1">
      <c r="A60" s="317"/>
      <c r="B60" s="356"/>
      <c r="C60" s="367" t="s">
        <v>766</v>
      </c>
      <c r="D60" s="776"/>
      <c r="E60" s="658">
        <f>SUM(E51:E59)</f>
        <v>0</v>
      </c>
      <c r="F60" s="776"/>
      <c r="G60" s="658">
        <f>SUM(G51:G59)</f>
        <v>0</v>
      </c>
      <c r="H60" s="776"/>
      <c r="I60" s="775" t="e">
        <f>SUM(I51:I59)</f>
        <v>#REF!</v>
      </c>
      <c r="J60" s="331"/>
      <c r="M60" s="561" t="s">
        <v>652</v>
      </c>
    </row>
    <row r="61" spans="1:13" ht="12.75" customHeight="1">
      <c r="A61" s="317"/>
      <c r="B61" s="356"/>
      <c r="C61" s="932"/>
      <c r="D61" s="933"/>
      <c r="E61" s="473"/>
      <c r="F61" s="933"/>
      <c r="G61" s="473"/>
      <c r="H61" s="933"/>
      <c r="I61" s="934"/>
      <c r="J61" s="331"/>
      <c r="M61" s="561"/>
    </row>
    <row r="62" spans="1:13" ht="12.75" customHeight="1">
      <c r="A62" s="317"/>
      <c r="B62" s="356"/>
      <c r="C62" s="932" t="s">
        <v>507</v>
      </c>
      <c r="D62" s="933"/>
      <c r="E62" s="473"/>
      <c r="F62" s="933"/>
      <c r="G62" s="473"/>
      <c r="H62" s="933"/>
      <c r="I62" s="382" t="e">
        <f>#REF!</f>
        <v>#REF!</v>
      </c>
      <c r="J62" s="331"/>
      <c r="M62" s="561"/>
    </row>
    <row r="63" spans="1:13" ht="12.75" customHeight="1">
      <c r="A63" s="317"/>
      <c r="B63" s="356"/>
      <c r="C63" s="932"/>
      <c r="D63" s="933"/>
      <c r="E63" s="473"/>
      <c r="F63" s="933"/>
      <c r="G63" s="473"/>
      <c r="H63" s="933"/>
      <c r="I63" s="934"/>
      <c r="J63" s="331"/>
      <c r="M63" s="561"/>
    </row>
    <row r="64" spans="1:13" ht="9" customHeight="1">
      <c r="A64" s="317"/>
      <c r="B64" s="356"/>
      <c r="C64" s="316"/>
      <c r="D64" s="334"/>
      <c r="E64" s="450"/>
      <c r="F64" s="336"/>
      <c r="G64" s="451"/>
      <c r="H64" s="334"/>
      <c r="I64" s="335"/>
      <c r="J64" s="331"/>
    </row>
    <row r="65" spans="1:15" ht="12.75" customHeight="1">
      <c r="A65" s="317"/>
      <c r="B65" s="328" t="s">
        <v>549</v>
      </c>
      <c r="C65" s="367" t="s">
        <v>767</v>
      </c>
      <c r="D65" s="644" t="s">
        <v>590</v>
      </c>
      <c r="E65" s="658"/>
      <c r="F65" s="644" t="s">
        <v>590</v>
      </c>
      <c r="G65" s="623"/>
      <c r="H65" s="644" t="s">
        <v>590</v>
      </c>
      <c r="I65" s="613" t="e">
        <f>#REF!</f>
        <v>#REF!</v>
      </c>
      <c r="J65" s="331"/>
      <c r="M65" s="561" t="s">
        <v>403</v>
      </c>
    </row>
    <row r="66" spans="1:15" ht="5.25" customHeight="1">
      <c r="A66" s="317"/>
      <c r="B66" s="328"/>
      <c r="C66" s="316"/>
      <c r="D66" s="645"/>
      <c r="E66" s="473"/>
      <c r="F66" s="645"/>
      <c r="G66" s="659"/>
      <c r="H66" s="419"/>
      <c r="I66" s="615"/>
      <c r="J66" s="331"/>
    </row>
    <row r="67" spans="1:15" ht="12.75" customHeight="1" thickBot="1">
      <c r="A67" s="317"/>
      <c r="B67" s="464"/>
      <c r="C67" s="399" t="s">
        <v>547</v>
      </c>
      <c r="D67" s="648" t="s">
        <v>590</v>
      </c>
      <c r="E67" s="660">
        <f>+E39+E48+E60+E65</f>
        <v>0</v>
      </c>
      <c r="F67" s="649" t="s">
        <v>590</v>
      </c>
      <c r="G67" s="660">
        <f>+G39+G48+G60+G65</f>
        <v>0</v>
      </c>
      <c r="H67" s="649" t="s">
        <v>590</v>
      </c>
      <c r="I67" s="647" t="e">
        <f>+I39+I48+I60+I65</f>
        <v>#REF!</v>
      </c>
      <c r="J67" s="331"/>
      <c r="M67" s="561" t="s">
        <v>652</v>
      </c>
    </row>
    <row r="68" spans="1:15" ht="6.75" customHeight="1">
      <c r="A68" s="317"/>
      <c r="B68" s="356"/>
      <c r="C68" s="316"/>
      <c r="D68" s="334"/>
      <c r="E68" s="450"/>
      <c r="F68" s="336"/>
      <c r="G68" s="465"/>
      <c r="H68" s="334"/>
      <c r="I68" s="335"/>
      <c r="J68" s="331"/>
    </row>
    <row r="69" spans="1:15" ht="12.75" customHeight="1">
      <c r="A69" s="317"/>
      <c r="B69" s="402" t="s">
        <v>9</v>
      </c>
      <c r="C69" s="320" t="s">
        <v>770</v>
      </c>
      <c r="D69" s="398"/>
      <c r="E69" s="463"/>
      <c r="F69" s="336"/>
      <c r="G69" s="465"/>
      <c r="H69" s="334"/>
      <c r="I69" s="335"/>
      <c r="J69" s="331"/>
      <c r="M69" s="653" t="s">
        <v>401</v>
      </c>
    </row>
    <row r="70" spans="1:15" ht="13.5" customHeight="1">
      <c r="A70" s="317"/>
      <c r="B70" s="356"/>
      <c r="C70" s="403" t="s">
        <v>121</v>
      </c>
      <c r="D70" s="404"/>
      <c r="E70" s="447"/>
      <c r="F70" s="405"/>
      <c r="G70" s="466"/>
      <c r="H70" s="407"/>
      <c r="I70" s="382" t="e">
        <f>#REF!</f>
        <v>#REF!</v>
      </c>
      <c r="J70" s="331"/>
      <c r="M70" s="561" t="s">
        <v>403</v>
      </c>
    </row>
    <row r="71" spans="1:15" ht="13.5" customHeight="1">
      <c r="A71" s="317"/>
      <c r="B71" s="356"/>
      <c r="C71" s="403" t="s">
        <v>591</v>
      </c>
      <c r="D71" s="404"/>
      <c r="E71" s="447"/>
      <c r="F71" s="405"/>
      <c r="G71" s="466"/>
      <c r="H71" s="407"/>
      <c r="I71" s="382" t="e">
        <f>#REF!</f>
        <v>#REF!</v>
      </c>
      <c r="J71" s="331"/>
      <c r="M71" s="561" t="s">
        <v>403</v>
      </c>
    </row>
    <row r="72" spans="1:15">
      <c r="A72" s="317"/>
      <c r="B72" s="356"/>
      <c r="C72" s="392" t="s">
        <v>771</v>
      </c>
      <c r="D72" s="404"/>
      <c r="E72" s="447"/>
      <c r="F72" s="405"/>
      <c r="G72" s="466"/>
      <c r="H72" s="409"/>
      <c r="I72" s="382" t="e">
        <f>#REF!</f>
        <v>#REF!</v>
      </c>
      <c r="J72" s="331"/>
      <c r="M72" s="561" t="s">
        <v>403</v>
      </c>
    </row>
    <row r="73" spans="1:15">
      <c r="A73" s="317"/>
      <c r="B73" s="356"/>
      <c r="C73" s="392" t="s">
        <v>126</v>
      </c>
      <c r="D73" s="404"/>
      <c r="E73" s="447"/>
      <c r="F73" s="405"/>
      <c r="G73" s="466"/>
      <c r="H73" s="409"/>
      <c r="I73" s="382" t="e">
        <f>#REF!</f>
        <v>#REF!</v>
      </c>
      <c r="J73" s="331"/>
      <c r="M73" s="561" t="s">
        <v>403</v>
      </c>
    </row>
    <row r="74" spans="1:15">
      <c r="A74" s="317"/>
      <c r="B74" s="356"/>
      <c r="C74" s="403" t="s">
        <v>772</v>
      </c>
      <c r="D74" s="404"/>
      <c r="E74" s="447"/>
      <c r="F74" s="405"/>
      <c r="G74" s="466"/>
      <c r="H74" s="409"/>
      <c r="I74" s="382" t="e">
        <f>#REF!</f>
        <v>#REF!</v>
      </c>
      <c r="J74" s="360"/>
      <c r="M74" s="561" t="s">
        <v>403</v>
      </c>
    </row>
    <row r="75" spans="1:15">
      <c r="A75" s="317"/>
      <c r="B75" s="356"/>
      <c r="C75" s="392" t="s">
        <v>302</v>
      </c>
      <c r="D75" s="404"/>
      <c r="E75" s="447"/>
      <c r="F75" s="405"/>
      <c r="G75" s="466"/>
      <c r="H75" s="409"/>
      <c r="I75" s="382" t="e">
        <f>#REF!</f>
        <v>#REF!</v>
      </c>
      <c r="J75" s="360"/>
      <c r="M75" s="561" t="s">
        <v>403</v>
      </c>
    </row>
    <row r="76" spans="1:15">
      <c r="A76" s="317"/>
      <c r="B76" s="356"/>
      <c r="C76" s="392" t="s">
        <v>592</v>
      </c>
      <c r="D76" s="410"/>
      <c r="E76" s="467"/>
      <c r="F76" s="412"/>
      <c r="G76" s="468"/>
      <c r="H76" s="414"/>
      <c r="I76" s="662" t="e">
        <f>#REF!</f>
        <v>#REF!</v>
      </c>
      <c r="J76" s="360"/>
      <c r="M76" s="561" t="s">
        <v>403</v>
      </c>
    </row>
    <row r="77" spans="1:15">
      <c r="A77" s="317"/>
      <c r="B77" s="356"/>
      <c r="C77" s="312" t="s">
        <v>303</v>
      </c>
      <c r="D77" s="470"/>
      <c r="E77" s="471">
        <f>SUM(E70:E76)</f>
        <v>0</v>
      </c>
      <c r="F77" s="472"/>
      <c r="G77" s="471">
        <f>SUM(G70:G76)</f>
        <v>0</v>
      </c>
      <c r="H77" s="417"/>
      <c r="I77" s="613" t="e">
        <f>SUM(I70:I76)</f>
        <v>#REF!</v>
      </c>
      <c r="J77" s="360"/>
      <c r="M77" s="561" t="s">
        <v>652</v>
      </c>
      <c r="N77" s="832" t="s">
        <v>639</v>
      </c>
      <c r="O77" s="778" t="s">
        <v>640</v>
      </c>
    </row>
    <row r="78" spans="1:15" ht="6.75" customHeight="1">
      <c r="A78" s="317"/>
      <c r="B78" s="356"/>
      <c r="C78" s="418"/>
      <c r="D78" s="419"/>
      <c r="E78" s="473"/>
      <c r="F78" s="336"/>
      <c r="G78" s="451"/>
      <c r="H78" s="420"/>
      <c r="I78" s="611"/>
      <c r="J78" s="360"/>
      <c r="N78" s="356"/>
      <c r="O78" s="830"/>
    </row>
    <row r="79" spans="1:15" ht="13.8" thickBot="1">
      <c r="A79" s="317"/>
      <c r="B79" s="421" t="s">
        <v>10</v>
      </c>
      <c r="C79" s="312" t="s">
        <v>304</v>
      </c>
      <c r="D79" s="474"/>
      <c r="E79" s="475"/>
      <c r="F79" s="476"/>
      <c r="G79" s="475"/>
      <c r="H79" s="422">
        <f>H48</f>
        <v>0</v>
      </c>
      <c r="I79" s="661" t="e">
        <f>+I67+I77</f>
        <v>#REF!</v>
      </c>
      <c r="J79" s="360"/>
      <c r="M79" s="561" t="s">
        <v>652</v>
      </c>
      <c r="N79" s="833" t="e">
        <f>#REF!</f>
        <v>#REF!</v>
      </c>
      <c r="O79" s="834" t="e">
        <f>+I79-N79</f>
        <v>#REF!</v>
      </c>
    </row>
    <row r="80" spans="1:15" ht="13.5" customHeight="1">
      <c r="A80" s="317"/>
      <c r="B80" s="402" t="s">
        <v>11</v>
      </c>
      <c r="C80" s="423" t="s">
        <v>305</v>
      </c>
      <c r="D80" s="424"/>
      <c r="E80" s="477"/>
      <c r="F80" s="336"/>
      <c r="G80" s="477"/>
      <c r="H80" s="384"/>
      <c r="I80" s="364" t="e">
        <f>+I23-I79</f>
        <v>#REF!</v>
      </c>
      <c r="J80" s="360"/>
      <c r="M80" s="561" t="s">
        <v>652</v>
      </c>
      <c r="N80" s="342"/>
      <c r="O80" s="835"/>
    </row>
    <row r="81" spans="1:13" ht="12.75" customHeight="1">
      <c r="A81" s="317"/>
      <c r="B81" s="425" t="s">
        <v>306</v>
      </c>
      <c r="C81" s="426" t="s">
        <v>400</v>
      </c>
      <c r="D81" s="478"/>
      <c r="E81" s="475"/>
      <c r="F81" s="478"/>
      <c r="G81" s="475"/>
      <c r="H81" s="422">
        <f>+H48</f>
        <v>0</v>
      </c>
      <c r="I81" s="661" t="e">
        <f>+I79+I80</f>
        <v>#REF!</v>
      </c>
      <c r="J81" s="341"/>
      <c r="M81" s="561" t="s">
        <v>652</v>
      </c>
    </row>
    <row r="82" spans="1:13" ht="10.5" customHeight="1">
      <c r="A82" s="427"/>
      <c r="B82" s="314"/>
      <c r="C82" s="428" t="s">
        <v>307</v>
      </c>
      <c r="D82" s="429"/>
      <c r="E82" s="430"/>
      <c r="F82" s="431"/>
      <c r="G82" s="430"/>
      <c r="H82" s="431"/>
      <c r="I82" s="433" t="e">
        <f>+I23-I81</f>
        <v>#REF!</v>
      </c>
      <c r="J82" s="434"/>
      <c r="M82" s="561" t="s">
        <v>652</v>
      </c>
    </row>
  </sheetData>
  <mergeCells count="6">
    <mergeCell ref="D26:E26"/>
    <mergeCell ref="F26:G26"/>
    <mergeCell ref="A6:J6"/>
    <mergeCell ref="B5:C5"/>
    <mergeCell ref="D8:E8"/>
    <mergeCell ref="F8:G8"/>
  </mergeCells>
  <phoneticPr fontId="1" type="noConversion"/>
  <printOptions horizontalCentered="1"/>
  <pageMargins left="0" right="0" top="0.25" bottom="0.25" header="0.25" footer="0.25"/>
  <pageSetup scale="73" orientation="portrait" r:id="rId1"/>
  <headerFooter alignWithMargins="0">
    <oddFooter>&amp;L&amp;8Created:  May 2007  -  Printed:  &amp;D &amp;T   &amp;Z&amp;F  &amp;A</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pageSetUpPr fitToPage="1"/>
  </sheetPr>
  <dimension ref="A1:C37"/>
  <sheetViews>
    <sheetView workbookViewId="0">
      <selection activeCell="E20" sqref="E20"/>
    </sheetView>
  </sheetViews>
  <sheetFormatPr defaultRowHeight="13.2"/>
  <cols>
    <col min="1" max="1" width="20.109375" customWidth="1"/>
    <col min="2" max="2" width="94.6640625" customWidth="1"/>
    <col min="3" max="3" width="11.77734375" customWidth="1"/>
  </cols>
  <sheetData>
    <row r="1" spans="1:2" ht="15.6">
      <c r="A1" s="802" t="s">
        <v>659</v>
      </c>
      <c r="B1" s="802"/>
    </row>
    <row r="2" spans="1:2" ht="15.6">
      <c r="A2" s="802" t="s">
        <v>660</v>
      </c>
      <c r="B2" s="802"/>
    </row>
    <row r="3" spans="1:2" ht="6.75" customHeight="1"/>
    <row r="4" spans="1:2" ht="15" customHeight="1">
      <c r="A4" s="757"/>
      <c r="B4" s="757"/>
    </row>
    <row r="5" spans="1:2" ht="15" customHeight="1">
      <c r="A5" s="758" t="s">
        <v>616</v>
      </c>
      <c r="B5" s="758" t="s">
        <v>617</v>
      </c>
    </row>
    <row r="6" spans="1:2" ht="35.25" customHeight="1">
      <c r="A6" s="758" t="s">
        <v>229</v>
      </c>
      <c r="B6" s="759" t="s">
        <v>350</v>
      </c>
    </row>
    <row r="7" spans="1:2" ht="15.75" customHeight="1">
      <c r="A7" s="758" t="s">
        <v>140</v>
      </c>
      <c r="B7" s="759" t="s">
        <v>344</v>
      </c>
    </row>
    <row r="8" spans="1:2" ht="18.75" customHeight="1">
      <c r="A8" s="757" t="s">
        <v>225</v>
      </c>
      <c r="B8" s="757" t="s">
        <v>666</v>
      </c>
    </row>
    <row r="9" spans="1:2" ht="15.75" customHeight="1">
      <c r="A9" s="757" t="s">
        <v>441</v>
      </c>
      <c r="B9" s="757" t="s">
        <v>666</v>
      </c>
    </row>
    <row r="10" spans="1:2" ht="15" customHeight="1">
      <c r="A10" s="757" t="s">
        <v>236</v>
      </c>
      <c r="B10" s="757" t="s">
        <v>442</v>
      </c>
    </row>
    <row r="11" spans="1:2" ht="45.75" customHeight="1">
      <c r="A11" s="757" t="s">
        <v>237</v>
      </c>
      <c r="B11" s="757" t="s">
        <v>822</v>
      </c>
    </row>
    <row r="12" spans="1:2" ht="15" customHeight="1">
      <c r="A12" s="757" t="s">
        <v>430</v>
      </c>
      <c r="B12" s="757" t="s">
        <v>823</v>
      </c>
    </row>
    <row r="13" spans="1:2" ht="15" customHeight="1">
      <c r="A13" s="757" t="s">
        <v>597</v>
      </c>
      <c r="B13" s="757" t="s">
        <v>475</v>
      </c>
    </row>
    <row r="14" spans="1:2" ht="47.25" customHeight="1">
      <c r="A14" s="757" t="s">
        <v>598</v>
      </c>
      <c r="B14" s="757" t="s">
        <v>351</v>
      </c>
    </row>
    <row r="15" spans="1:2" ht="30" customHeight="1">
      <c r="A15" s="757" t="s">
        <v>599</v>
      </c>
      <c r="B15" s="757" t="s">
        <v>825</v>
      </c>
    </row>
    <row r="16" spans="1:2" ht="18.75" customHeight="1">
      <c r="A16" s="757" t="s">
        <v>600</v>
      </c>
      <c r="B16" s="757" t="s">
        <v>443</v>
      </c>
    </row>
    <row r="17" spans="1:3" ht="15.75" customHeight="1">
      <c r="A17" s="757" t="s">
        <v>602</v>
      </c>
      <c r="B17" s="757" t="s">
        <v>238</v>
      </c>
    </row>
    <row r="18" spans="1:3" ht="15.75" customHeight="1">
      <c r="A18" s="757" t="s">
        <v>603</v>
      </c>
      <c r="B18" s="757" t="s">
        <v>475</v>
      </c>
    </row>
    <row r="19" spans="1:3" ht="65.25" customHeight="1">
      <c r="A19" s="757" t="s">
        <v>343</v>
      </c>
      <c r="B19" s="757" t="s">
        <v>345</v>
      </c>
    </row>
    <row r="20" spans="1:3" ht="18.75" customHeight="1">
      <c r="A20" s="757" t="s">
        <v>665</v>
      </c>
      <c r="B20" s="757" t="s">
        <v>238</v>
      </c>
    </row>
    <row r="21" spans="1:3" ht="32.25" customHeight="1">
      <c r="A21" s="757" t="s">
        <v>339</v>
      </c>
      <c r="B21" s="757" t="s">
        <v>661</v>
      </c>
    </row>
    <row r="22" spans="1:3" ht="100.5" hidden="1" customHeight="1">
      <c r="A22" s="757" t="s">
        <v>339</v>
      </c>
      <c r="B22" s="757" t="s">
        <v>98</v>
      </c>
    </row>
    <row r="23" spans="1:3" ht="15.75" customHeight="1">
      <c r="A23" s="757" t="s">
        <v>385</v>
      </c>
      <c r="B23" s="757" t="s">
        <v>662</v>
      </c>
    </row>
    <row r="24" spans="1:3" ht="15.6">
      <c r="A24" s="757" t="s">
        <v>318</v>
      </c>
      <c r="B24" s="757" t="s">
        <v>238</v>
      </c>
    </row>
    <row r="25" spans="1:3" ht="15.6">
      <c r="A25" s="757" t="s">
        <v>319</v>
      </c>
      <c r="B25" s="827" t="s">
        <v>238</v>
      </c>
      <c r="C25" s="42"/>
    </row>
    <row r="26" spans="1:3" ht="17.25" hidden="1" customHeight="1">
      <c r="A26" s="760" t="s">
        <v>320</v>
      </c>
      <c r="B26" s="757" t="s">
        <v>238</v>
      </c>
    </row>
    <row r="27" spans="1:3" ht="15.6" hidden="1">
      <c r="A27" s="760" t="s">
        <v>321</v>
      </c>
      <c r="B27" s="757" t="s">
        <v>238</v>
      </c>
    </row>
    <row r="28" spans="1:3" ht="15.6">
      <c r="A28" s="760"/>
      <c r="B28" s="760"/>
    </row>
    <row r="29" spans="1:3" ht="15.6">
      <c r="A29" s="137"/>
      <c r="B29" s="137"/>
    </row>
    <row r="30" spans="1:3">
      <c r="A30" s="7"/>
      <c r="B30" s="7"/>
    </row>
    <row r="31" spans="1:3">
      <c r="A31" s="7"/>
      <c r="B31" s="7"/>
    </row>
    <row r="32" spans="1:3">
      <c r="A32" s="7"/>
      <c r="B32" s="7"/>
    </row>
    <row r="33" spans="1:2">
      <c r="A33" s="7"/>
      <c r="B33" s="7"/>
    </row>
    <row r="34" spans="1:2">
      <c r="A34" s="7"/>
      <c r="B34" s="7"/>
    </row>
    <row r="35" spans="1:2">
      <c r="A35" s="7"/>
      <c r="B35" s="7"/>
    </row>
    <row r="36" spans="1:2">
      <c r="A36" s="7"/>
      <c r="B36" s="7"/>
    </row>
    <row r="37" spans="1:2">
      <c r="B37" s="7"/>
    </row>
  </sheetData>
  <phoneticPr fontId="0" type="noConversion"/>
  <printOptions horizontalCentered="1"/>
  <pageMargins left="0" right="0" top="0.75" bottom="0.35" header="0.25" footer="0.25"/>
  <pageSetup orientation="portrait" r:id="rId1"/>
  <headerFooter alignWithMargins="0">
    <oddFooter>&amp;L&amp;8Revised:  May 5, 2008    &amp;Z&amp;F  &amp;A</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tabColor indexed="42"/>
    <pageSetUpPr fitToPage="1"/>
  </sheetPr>
  <dimension ref="A1:M69"/>
  <sheetViews>
    <sheetView zoomScale="75" zoomScaleNormal="100" workbookViewId="0">
      <selection activeCell="E23" sqref="E23"/>
    </sheetView>
  </sheetViews>
  <sheetFormatPr defaultColWidth="9.33203125" defaultRowHeight="13.2"/>
  <cols>
    <col min="1" max="1" width="1.33203125" style="184" customWidth="1"/>
    <col min="2" max="2" width="3.6640625" style="184" customWidth="1"/>
    <col min="3" max="3" width="65.77734375" style="184" customWidth="1"/>
    <col min="4" max="4" width="8" style="184" customWidth="1"/>
    <col min="5" max="5" width="13.77734375" style="184" customWidth="1"/>
    <col min="6" max="6" width="7.77734375" style="184" customWidth="1"/>
    <col min="7" max="7" width="13.77734375" style="184" customWidth="1"/>
    <col min="8" max="8" width="8.109375" style="184" customWidth="1"/>
    <col min="9" max="9" width="12.77734375" style="184" customWidth="1"/>
    <col min="10" max="10" width="2.109375" style="184" customWidth="1"/>
    <col min="11" max="11" width="16" style="184" customWidth="1"/>
    <col min="12" max="12" width="18" style="184" customWidth="1"/>
    <col min="13" max="13" width="20.109375" style="184" customWidth="1"/>
    <col min="14" max="16384" width="9.33203125" style="184"/>
  </cols>
  <sheetData>
    <row r="1" spans="1:13">
      <c r="A1" s="311"/>
      <c r="B1" s="2391"/>
      <c r="C1" s="2392"/>
      <c r="D1" s="312" t="s">
        <v>654</v>
      </c>
      <c r="E1" s="313"/>
      <c r="F1" s="312"/>
      <c r="G1" s="314"/>
      <c r="H1" s="314"/>
      <c r="I1" s="315"/>
      <c r="J1" s="316"/>
    </row>
    <row r="2" spans="1:13" ht="6" customHeight="1" thickBot="1">
      <c r="A2" s="2385"/>
      <c r="B2" s="2385"/>
      <c r="C2" s="2385"/>
      <c r="D2" s="2385"/>
      <c r="E2" s="2385"/>
      <c r="F2" s="2385"/>
      <c r="G2" s="2385"/>
      <c r="H2" s="2385"/>
      <c r="I2" s="2385"/>
      <c r="J2" s="2385"/>
    </row>
    <row r="3" spans="1:13" ht="5.25" customHeight="1">
      <c r="A3" s="317"/>
      <c r="B3" s="318"/>
      <c r="C3" s="319"/>
      <c r="D3" s="320"/>
      <c r="E3" s="320"/>
      <c r="F3" s="316"/>
      <c r="G3" s="135"/>
      <c r="H3" s="321"/>
      <c r="I3" s="321"/>
      <c r="J3" s="322"/>
    </row>
    <row r="4" spans="1:13" ht="12.75" customHeight="1">
      <c r="A4" s="317"/>
      <c r="B4" s="323" t="s">
        <v>308</v>
      </c>
      <c r="C4" s="324"/>
      <c r="D4" s="2382" t="s">
        <v>653</v>
      </c>
      <c r="E4" s="2383"/>
      <c r="F4" s="2382" t="s">
        <v>322</v>
      </c>
      <c r="G4" s="2384"/>
      <c r="H4" s="325" t="s">
        <v>656</v>
      </c>
      <c r="I4" s="326"/>
      <c r="J4" s="327"/>
      <c r="L4" s="653" t="s">
        <v>401</v>
      </c>
      <c r="M4" s="700" t="s">
        <v>402</v>
      </c>
    </row>
    <row r="5" spans="1:13">
      <c r="A5" s="317"/>
      <c r="B5" s="328"/>
      <c r="C5" s="329" t="s">
        <v>657</v>
      </c>
      <c r="D5" s="330" t="s">
        <v>590</v>
      </c>
      <c r="E5" s="614" t="e">
        <f>#REF!</f>
        <v>#REF!</v>
      </c>
      <c r="F5" s="436" t="s">
        <v>590</v>
      </c>
      <c r="G5" s="618" t="e">
        <f>#REF!</f>
        <v>#REF!</v>
      </c>
      <c r="H5" s="330" t="s">
        <v>590</v>
      </c>
      <c r="I5" s="359" t="e">
        <f t="shared" ref="I5:I17" si="0">+G5-E5</f>
        <v>#REF!</v>
      </c>
      <c r="J5" s="331"/>
      <c r="L5" s="561" t="s">
        <v>652</v>
      </c>
      <c r="M5" s="701" t="s">
        <v>403</v>
      </c>
    </row>
    <row r="6" spans="1:13">
      <c r="A6" s="317"/>
      <c r="B6" s="328"/>
      <c r="C6" s="332" t="s">
        <v>658</v>
      </c>
      <c r="D6" s="330" t="s">
        <v>590</v>
      </c>
      <c r="E6" s="610" t="e">
        <f>#REF!</f>
        <v>#REF!</v>
      </c>
      <c r="F6" s="437" t="s">
        <v>590</v>
      </c>
      <c r="G6" s="617" t="e">
        <f>#REF!</f>
        <v>#REF!</v>
      </c>
      <c r="H6" s="330" t="s">
        <v>590</v>
      </c>
      <c r="I6" s="364" t="e">
        <f t="shared" si="0"/>
        <v>#REF!</v>
      </c>
      <c r="J6" s="331"/>
      <c r="L6" s="561" t="s">
        <v>652</v>
      </c>
      <c r="M6" s="701" t="s">
        <v>403</v>
      </c>
    </row>
    <row r="7" spans="1:13">
      <c r="A7" s="317"/>
      <c r="B7" s="328"/>
      <c r="C7" s="332" t="s">
        <v>739</v>
      </c>
      <c r="D7" s="330" t="s">
        <v>590</v>
      </c>
      <c r="E7" s="610" t="e">
        <f>#REF!</f>
        <v>#REF!</v>
      </c>
      <c r="F7" s="437" t="s">
        <v>590</v>
      </c>
      <c r="G7" s="617" t="e">
        <f>#REF!</f>
        <v>#REF!</v>
      </c>
      <c r="H7" s="330" t="s">
        <v>590</v>
      </c>
      <c r="I7" s="364" t="e">
        <f t="shared" si="0"/>
        <v>#REF!</v>
      </c>
      <c r="J7" s="331"/>
      <c r="L7" s="561" t="s">
        <v>652</v>
      </c>
      <c r="M7" s="701" t="s">
        <v>403</v>
      </c>
    </row>
    <row r="8" spans="1:13">
      <c r="A8" s="317"/>
      <c r="B8" s="328"/>
      <c r="C8" s="332" t="s">
        <v>740</v>
      </c>
      <c r="D8" s="330" t="s">
        <v>590</v>
      </c>
      <c r="E8" s="610" t="e">
        <f>#REF!</f>
        <v>#REF!</v>
      </c>
      <c r="F8" s="437" t="s">
        <v>590</v>
      </c>
      <c r="G8" s="617" t="e">
        <f>#REF!</f>
        <v>#REF!</v>
      </c>
      <c r="H8" s="330" t="s">
        <v>590</v>
      </c>
      <c r="I8" s="364" t="e">
        <f t="shared" si="0"/>
        <v>#REF!</v>
      </c>
      <c r="J8" s="331"/>
      <c r="L8" s="561" t="s">
        <v>652</v>
      </c>
      <c r="M8" s="701" t="s">
        <v>403</v>
      </c>
    </row>
    <row r="9" spans="1:13">
      <c r="A9" s="317"/>
      <c r="B9" s="328"/>
      <c r="C9" s="332" t="s">
        <v>741</v>
      </c>
      <c r="D9" s="330" t="s">
        <v>590</v>
      </c>
      <c r="E9" s="610" t="e">
        <f>#REF!</f>
        <v>#REF!</v>
      </c>
      <c r="F9" s="437" t="s">
        <v>590</v>
      </c>
      <c r="G9" s="617" t="e">
        <f>#REF!</f>
        <v>#REF!</v>
      </c>
      <c r="H9" s="330" t="s">
        <v>590</v>
      </c>
      <c r="I9" s="364" t="e">
        <f t="shared" si="0"/>
        <v>#REF!</v>
      </c>
      <c r="J9" s="331"/>
      <c r="L9" s="561" t="s">
        <v>652</v>
      </c>
      <c r="M9" s="701" t="s">
        <v>403</v>
      </c>
    </row>
    <row r="10" spans="1:13">
      <c r="A10" s="317"/>
      <c r="B10" s="328"/>
      <c r="C10" s="332" t="s">
        <v>742</v>
      </c>
      <c r="D10" s="330" t="s">
        <v>590</v>
      </c>
      <c r="E10" s="610" t="e">
        <f>#REF!</f>
        <v>#REF!</v>
      </c>
      <c r="F10" s="437" t="s">
        <v>590</v>
      </c>
      <c r="G10" s="617" t="e">
        <f>#REF!</f>
        <v>#REF!</v>
      </c>
      <c r="H10" s="330" t="s">
        <v>590</v>
      </c>
      <c r="I10" s="364" t="e">
        <f t="shared" si="0"/>
        <v>#REF!</v>
      </c>
      <c r="J10" s="331"/>
      <c r="L10" s="561" t="s">
        <v>652</v>
      </c>
      <c r="M10" s="701" t="s">
        <v>403</v>
      </c>
    </row>
    <row r="11" spans="1:13">
      <c r="A11" s="317"/>
      <c r="B11" s="328"/>
      <c r="C11" s="332" t="s">
        <v>743</v>
      </c>
      <c r="D11" s="330" t="s">
        <v>590</v>
      </c>
      <c r="E11" s="610" t="e">
        <f>#REF!</f>
        <v>#REF!</v>
      </c>
      <c r="F11" s="437" t="s">
        <v>590</v>
      </c>
      <c r="G11" s="617" t="e">
        <f>#REF!</f>
        <v>#REF!</v>
      </c>
      <c r="H11" s="330" t="s">
        <v>590</v>
      </c>
      <c r="I11" s="364" t="e">
        <f t="shared" si="0"/>
        <v>#REF!</v>
      </c>
      <c r="J11" s="331"/>
      <c r="L11" s="561" t="s">
        <v>652</v>
      </c>
      <c r="M11" s="701" t="s">
        <v>403</v>
      </c>
    </row>
    <row r="12" spans="1:13">
      <c r="A12" s="317"/>
      <c r="B12" s="328"/>
      <c r="C12" s="333" t="s">
        <v>744</v>
      </c>
      <c r="D12" s="330" t="s">
        <v>590</v>
      </c>
      <c r="E12" s="610" t="e">
        <f>#REF!</f>
        <v>#REF!</v>
      </c>
      <c r="F12" s="437" t="s">
        <v>590</v>
      </c>
      <c r="G12" s="617" t="e">
        <f>#REF!</f>
        <v>#REF!</v>
      </c>
      <c r="H12" s="330" t="s">
        <v>590</v>
      </c>
      <c r="I12" s="364" t="e">
        <f t="shared" si="0"/>
        <v>#REF!</v>
      </c>
      <c r="J12" s="331"/>
      <c r="L12" s="561" t="s">
        <v>652</v>
      </c>
      <c r="M12" s="701" t="s">
        <v>403</v>
      </c>
    </row>
    <row r="13" spans="1:13">
      <c r="A13" s="317"/>
      <c r="B13" s="328"/>
      <c r="C13" s="333" t="s">
        <v>745</v>
      </c>
      <c r="D13" s="330" t="s">
        <v>590</v>
      </c>
      <c r="E13" s="610" t="e">
        <f>#REF!</f>
        <v>#REF!</v>
      </c>
      <c r="F13" s="437" t="s">
        <v>590</v>
      </c>
      <c r="G13" s="617" t="e">
        <f>#REF!</f>
        <v>#REF!</v>
      </c>
      <c r="H13" s="330" t="s">
        <v>590</v>
      </c>
      <c r="I13" s="364" t="e">
        <f t="shared" si="0"/>
        <v>#REF!</v>
      </c>
      <c r="J13" s="331"/>
      <c r="L13" s="561" t="s">
        <v>652</v>
      </c>
      <c r="M13" s="701" t="s">
        <v>403</v>
      </c>
    </row>
    <row r="14" spans="1:13">
      <c r="A14" s="317"/>
      <c r="B14" s="328"/>
      <c r="C14" s="332" t="s">
        <v>746</v>
      </c>
      <c r="D14" s="330" t="s">
        <v>590</v>
      </c>
      <c r="E14" s="610" t="e">
        <f>#REF!</f>
        <v>#REF!</v>
      </c>
      <c r="F14" s="437" t="s">
        <v>590</v>
      </c>
      <c r="G14" s="617" t="e">
        <f>#REF!</f>
        <v>#REF!</v>
      </c>
      <c r="H14" s="330" t="s">
        <v>590</v>
      </c>
      <c r="I14" s="364" t="e">
        <f t="shared" si="0"/>
        <v>#REF!</v>
      </c>
      <c r="J14" s="331"/>
      <c r="L14" s="561" t="s">
        <v>652</v>
      </c>
      <c r="M14" s="701" t="s">
        <v>403</v>
      </c>
    </row>
    <row r="15" spans="1:13">
      <c r="A15" s="317"/>
      <c r="B15" s="328"/>
      <c r="C15" s="332" t="s">
        <v>747</v>
      </c>
      <c r="D15" s="330" t="s">
        <v>590</v>
      </c>
      <c r="E15" s="610" t="e">
        <f>#REF!</f>
        <v>#REF!</v>
      </c>
      <c r="F15" s="437" t="s">
        <v>590</v>
      </c>
      <c r="G15" s="617" t="e">
        <f>#REF!</f>
        <v>#REF!</v>
      </c>
      <c r="H15" s="330" t="s">
        <v>590</v>
      </c>
      <c r="I15" s="364" t="e">
        <f t="shared" si="0"/>
        <v>#REF!</v>
      </c>
      <c r="J15" s="331"/>
      <c r="L15" s="561" t="s">
        <v>652</v>
      </c>
      <c r="M15" s="701" t="s">
        <v>403</v>
      </c>
    </row>
    <row r="16" spans="1:13">
      <c r="A16" s="317"/>
      <c r="B16" s="328"/>
      <c r="C16" s="332" t="s">
        <v>748</v>
      </c>
      <c r="D16" s="330" t="s">
        <v>590</v>
      </c>
      <c r="E16" s="610" t="e">
        <f>#REF!</f>
        <v>#REF!</v>
      </c>
      <c r="F16" s="437" t="s">
        <v>590</v>
      </c>
      <c r="G16" s="617" t="e">
        <f>#REF!</f>
        <v>#REF!</v>
      </c>
      <c r="H16" s="330" t="s">
        <v>590</v>
      </c>
      <c r="I16" s="364" t="e">
        <f t="shared" si="0"/>
        <v>#REF!</v>
      </c>
      <c r="J16" s="331"/>
      <c r="L16" s="561" t="s">
        <v>652</v>
      </c>
      <c r="M16" s="701" t="s">
        <v>403</v>
      </c>
    </row>
    <row r="17" spans="1:13">
      <c r="A17" s="317"/>
      <c r="B17" s="328"/>
      <c r="C17" s="332" t="s">
        <v>749</v>
      </c>
      <c r="D17" s="330" t="s">
        <v>590</v>
      </c>
      <c r="E17" s="610" t="e">
        <f>#REF!</f>
        <v>#REF!</v>
      </c>
      <c r="F17" s="437" t="s">
        <v>590</v>
      </c>
      <c r="G17" s="617" t="e">
        <f>#REF!</f>
        <v>#REF!</v>
      </c>
      <c r="H17" s="330" t="s">
        <v>590</v>
      </c>
      <c r="I17" s="364" t="e">
        <f t="shared" si="0"/>
        <v>#REF!</v>
      </c>
      <c r="J17" s="331"/>
      <c r="L17" s="561" t="s">
        <v>652</v>
      </c>
      <c r="M17" s="701" t="s">
        <v>403</v>
      </c>
    </row>
    <row r="18" spans="1:13" ht="6.75" customHeight="1">
      <c r="A18" s="317"/>
      <c r="B18" s="328"/>
      <c r="C18" s="316"/>
      <c r="D18" s="334"/>
      <c r="E18" s="611"/>
      <c r="F18" s="336"/>
      <c r="G18" s="337"/>
      <c r="H18" s="338"/>
      <c r="I18" s="339"/>
      <c r="J18" s="331"/>
    </row>
    <row r="19" spans="1:13" ht="12.75" customHeight="1">
      <c r="A19" s="317"/>
      <c r="B19" s="328"/>
      <c r="C19" s="320" t="s">
        <v>453</v>
      </c>
      <c r="D19" s="340" t="s">
        <v>590</v>
      </c>
      <c r="E19" s="612" t="e">
        <f>SUM(E5:E18)</f>
        <v>#REF!</v>
      </c>
      <c r="F19" s="340" t="s">
        <v>590</v>
      </c>
      <c r="G19" s="612" t="e">
        <f>SUM(G5:G18)</f>
        <v>#REF!</v>
      </c>
      <c r="H19" s="340" t="s">
        <v>590</v>
      </c>
      <c r="I19" s="613" t="e">
        <f>+G19-E19</f>
        <v>#REF!</v>
      </c>
      <c r="J19" s="341"/>
      <c r="L19" s="561" t="s">
        <v>652</v>
      </c>
    </row>
    <row r="20" spans="1:13" ht="6" customHeight="1">
      <c r="A20" s="317"/>
      <c r="B20" s="342"/>
      <c r="C20" s="319"/>
      <c r="D20" s="319"/>
      <c r="E20" s="319"/>
      <c r="F20" s="343"/>
      <c r="G20" s="344"/>
      <c r="H20" s="345"/>
      <c r="I20" s="346"/>
      <c r="J20" s="341"/>
    </row>
    <row r="21" spans="1:13" ht="6" customHeight="1">
      <c r="A21" s="317"/>
      <c r="C21" s="277"/>
      <c r="D21" s="277"/>
      <c r="E21" s="277"/>
      <c r="F21" s="347"/>
      <c r="G21" s="347"/>
      <c r="H21" s="316"/>
      <c r="I21" s="316"/>
      <c r="J21" s="341"/>
    </row>
    <row r="22" spans="1:13" ht="12.75" customHeight="1">
      <c r="A22" s="317"/>
      <c r="B22" s="348" t="s">
        <v>750</v>
      </c>
      <c r="C22" s="278"/>
      <c r="D22" s="2382" t="s">
        <v>653</v>
      </c>
      <c r="E22" s="2383"/>
      <c r="F22" s="2382" t="s">
        <v>322</v>
      </c>
      <c r="G22" s="2384"/>
      <c r="H22" s="325" t="s">
        <v>656</v>
      </c>
      <c r="I22" s="326"/>
      <c r="J22" s="341"/>
      <c r="L22" s="541" t="s">
        <v>649</v>
      </c>
    </row>
    <row r="23" spans="1:13" ht="35.25" customHeight="1">
      <c r="A23" s="349"/>
      <c r="B23" s="350" t="s">
        <v>587</v>
      </c>
      <c r="C23" s="351" t="s">
        <v>553</v>
      </c>
      <c r="D23" s="352" t="s">
        <v>752</v>
      </c>
      <c r="E23" s="353" t="s">
        <v>753</v>
      </c>
      <c r="F23" s="352" t="s">
        <v>752</v>
      </c>
      <c r="G23" s="353" t="s">
        <v>753</v>
      </c>
      <c r="H23" s="352" t="s">
        <v>752</v>
      </c>
      <c r="I23" s="353" t="s">
        <v>753</v>
      </c>
      <c r="J23" s="354"/>
      <c r="L23" s="542" t="s">
        <v>223</v>
      </c>
    </row>
    <row r="24" spans="1:13">
      <c r="A24" s="317"/>
      <c r="B24" s="356"/>
      <c r="C24" s="435" t="s">
        <v>309</v>
      </c>
      <c r="D24" s="358"/>
      <c r="E24" s="663"/>
      <c r="F24" s="664"/>
      <c r="G24" s="663"/>
      <c r="H24" s="630">
        <f t="shared" ref="H24:I28" si="1">+F24-D24</f>
        <v>0</v>
      </c>
      <c r="I24" s="617">
        <f t="shared" si="1"/>
        <v>0</v>
      </c>
      <c r="J24" s="360"/>
      <c r="K24" s="561" t="s">
        <v>652</v>
      </c>
      <c r="L24" s="543" t="e">
        <f>+I24/H24</f>
        <v>#DIV/0!</v>
      </c>
    </row>
    <row r="25" spans="1:13">
      <c r="A25" s="317"/>
      <c r="B25" s="356"/>
      <c r="C25" s="377" t="s">
        <v>310</v>
      </c>
      <c r="D25" s="363"/>
      <c r="E25" s="665"/>
      <c r="F25" s="666"/>
      <c r="G25" s="665"/>
      <c r="H25" s="630">
        <f t="shared" si="1"/>
        <v>0</v>
      </c>
      <c r="I25" s="617">
        <f t="shared" si="1"/>
        <v>0</v>
      </c>
      <c r="J25" s="360"/>
      <c r="K25" s="561" t="s">
        <v>652</v>
      </c>
      <c r="L25" s="539" t="e">
        <f>+I25/H25</f>
        <v>#DIV/0!</v>
      </c>
    </row>
    <row r="26" spans="1:13">
      <c r="A26" s="317"/>
      <c r="B26" s="356"/>
      <c r="C26" s="377" t="s">
        <v>311</v>
      </c>
      <c r="D26" s="363"/>
      <c r="E26" s="665"/>
      <c r="F26" s="666"/>
      <c r="G26" s="665"/>
      <c r="H26" s="630">
        <f t="shared" si="1"/>
        <v>0</v>
      </c>
      <c r="I26" s="617">
        <f t="shared" si="1"/>
        <v>0</v>
      </c>
      <c r="J26" s="360"/>
      <c r="K26" s="561" t="s">
        <v>652</v>
      </c>
      <c r="L26" s="539" t="e">
        <f>+I26/H26</f>
        <v>#DIV/0!</v>
      </c>
    </row>
    <row r="27" spans="1:13">
      <c r="A27" s="317"/>
      <c r="B27" s="356"/>
      <c r="C27" s="361" t="s">
        <v>404</v>
      </c>
      <c r="D27" s="363"/>
      <c r="E27" s="665"/>
      <c r="F27" s="666"/>
      <c r="G27" s="665"/>
      <c r="H27" s="630">
        <f t="shared" si="1"/>
        <v>0</v>
      </c>
      <c r="I27" s="617">
        <f t="shared" si="1"/>
        <v>0</v>
      </c>
      <c r="J27" s="360"/>
      <c r="K27" s="561" t="s">
        <v>652</v>
      </c>
      <c r="L27" s="539" t="e">
        <f>+I27/H27</f>
        <v>#DIV/0!</v>
      </c>
    </row>
    <row r="28" spans="1:13">
      <c r="A28" s="317"/>
      <c r="B28" s="356"/>
      <c r="C28" s="365" t="s">
        <v>312</v>
      </c>
      <c r="D28" s="366"/>
      <c r="E28" s="667"/>
      <c r="F28" s="668"/>
      <c r="G28" s="667"/>
      <c r="H28" s="630">
        <f t="shared" si="1"/>
        <v>0</v>
      </c>
      <c r="I28" s="617">
        <f t="shared" si="1"/>
        <v>0</v>
      </c>
      <c r="J28" s="360"/>
      <c r="K28" s="561" t="s">
        <v>652</v>
      </c>
      <c r="L28" s="544"/>
    </row>
    <row r="29" spans="1:13">
      <c r="A29" s="317"/>
      <c r="B29" s="356"/>
      <c r="C29" s="367" t="s">
        <v>313</v>
      </c>
      <c r="D29" s="538">
        <f t="shared" ref="D29:I29" si="2">SUM(D24:D28)</f>
        <v>0</v>
      </c>
      <c r="E29" s="669">
        <f t="shared" si="2"/>
        <v>0</v>
      </c>
      <c r="F29" s="538">
        <f t="shared" si="2"/>
        <v>0</v>
      </c>
      <c r="G29" s="669">
        <f t="shared" si="2"/>
        <v>0</v>
      </c>
      <c r="H29" s="538">
        <f t="shared" si="2"/>
        <v>0</v>
      </c>
      <c r="I29" s="368">
        <f t="shared" si="2"/>
        <v>0</v>
      </c>
      <c r="J29" s="341"/>
      <c r="K29" s="561" t="s">
        <v>652</v>
      </c>
      <c r="L29" s="540"/>
    </row>
    <row r="30" spans="1:13" ht="3" customHeight="1">
      <c r="A30" s="317"/>
      <c r="B30" s="356"/>
      <c r="C30" s="316"/>
      <c r="D30" s="369"/>
      <c r="E30" s="632"/>
      <c r="F30" s="629"/>
      <c r="G30" s="372"/>
      <c r="H30" s="629"/>
      <c r="I30" s="337"/>
      <c r="J30" s="331"/>
    </row>
    <row r="31" spans="1:13" ht="12.75" customHeight="1">
      <c r="A31" s="317"/>
      <c r="B31" s="328"/>
      <c r="C31" s="319" t="s">
        <v>314</v>
      </c>
      <c r="D31" s="373"/>
      <c r="E31" s="633"/>
      <c r="F31" s="634"/>
      <c r="G31" s="374"/>
      <c r="H31" s="629"/>
      <c r="I31" s="635"/>
      <c r="J31" s="331"/>
    </row>
    <row r="32" spans="1:13" ht="12.75" customHeight="1">
      <c r="A32" s="317"/>
      <c r="B32" s="356"/>
      <c r="C32" s="186" t="s">
        <v>315</v>
      </c>
      <c r="D32" s="671"/>
      <c r="E32" s="672"/>
      <c r="F32" s="673"/>
      <c r="G32" s="674"/>
      <c r="H32" s="636">
        <f t="shared" ref="H32:I37" si="3">+F32-D32</f>
        <v>0</v>
      </c>
      <c r="I32" s="637">
        <f t="shared" si="3"/>
        <v>0</v>
      </c>
      <c r="J32" s="331"/>
      <c r="L32" s="561" t="s">
        <v>652</v>
      </c>
    </row>
    <row r="33" spans="1:12" ht="12.75" customHeight="1">
      <c r="A33" s="317"/>
      <c r="B33" s="356"/>
      <c r="C33" s="377" t="s">
        <v>316</v>
      </c>
      <c r="D33" s="378"/>
      <c r="E33" s="675"/>
      <c r="F33" s="676"/>
      <c r="G33" s="380"/>
      <c r="H33" s="630">
        <f t="shared" si="3"/>
        <v>0</v>
      </c>
      <c r="I33" s="638">
        <f t="shared" si="3"/>
        <v>0</v>
      </c>
      <c r="J33" s="331"/>
      <c r="L33" s="561" t="s">
        <v>652</v>
      </c>
    </row>
    <row r="34" spans="1:12" ht="12.75" customHeight="1">
      <c r="A34" s="317"/>
      <c r="B34" s="356"/>
      <c r="C34" s="377" t="s">
        <v>543</v>
      </c>
      <c r="D34" s="378"/>
      <c r="E34" s="675"/>
      <c r="F34" s="676"/>
      <c r="G34" s="380"/>
      <c r="H34" s="630">
        <f t="shared" si="3"/>
        <v>0</v>
      </c>
      <c r="I34" s="638">
        <f t="shared" si="3"/>
        <v>0</v>
      </c>
      <c r="J34" s="331"/>
      <c r="L34" s="561" t="s">
        <v>652</v>
      </c>
    </row>
    <row r="35" spans="1:12" ht="12.75" customHeight="1">
      <c r="A35" s="317"/>
      <c r="B35" s="356"/>
      <c r="C35" s="361" t="s">
        <v>398</v>
      </c>
      <c r="D35" s="378"/>
      <c r="E35" s="675"/>
      <c r="F35" s="676"/>
      <c r="G35" s="380"/>
      <c r="H35" s="630">
        <f t="shared" si="3"/>
        <v>0</v>
      </c>
      <c r="I35" s="638">
        <f t="shared" si="3"/>
        <v>0</v>
      </c>
      <c r="J35" s="331"/>
      <c r="L35" s="561" t="s">
        <v>652</v>
      </c>
    </row>
    <row r="36" spans="1:12" ht="12.75" customHeight="1">
      <c r="A36" s="317"/>
      <c r="B36" s="356"/>
      <c r="C36" s="361" t="s">
        <v>399</v>
      </c>
      <c r="D36" s="378"/>
      <c r="E36" s="675"/>
      <c r="F36" s="676"/>
      <c r="G36" s="380"/>
      <c r="H36" s="630">
        <f t="shared" si="3"/>
        <v>0</v>
      </c>
      <c r="I36" s="638">
        <f t="shared" si="3"/>
        <v>0</v>
      </c>
      <c r="J36" s="331"/>
      <c r="L36" s="561" t="s">
        <v>652</v>
      </c>
    </row>
    <row r="37" spans="1:12" ht="12.75" customHeight="1">
      <c r="A37" s="317"/>
      <c r="B37" s="356"/>
      <c r="C37" s="377"/>
      <c r="D37" s="378"/>
      <c r="E37" s="675"/>
      <c r="F37" s="676"/>
      <c r="G37" s="380"/>
      <c r="H37" s="630">
        <f t="shared" si="3"/>
        <v>0</v>
      </c>
      <c r="I37" s="638">
        <f t="shared" si="3"/>
        <v>0</v>
      </c>
      <c r="J37" s="331"/>
      <c r="L37" s="561" t="s">
        <v>652</v>
      </c>
    </row>
    <row r="38" spans="1:12" ht="12.75" customHeight="1">
      <c r="A38" s="317"/>
      <c r="B38" s="356"/>
      <c r="C38" s="367" t="s">
        <v>544</v>
      </c>
      <c r="D38" s="383">
        <f t="shared" ref="D38:I38" si="4">SUM(D32:D37)</f>
        <v>0</v>
      </c>
      <c r="E38" s="699">
        <f t="shared" si="4"/>
        <v>0</v>
      </c>
      <c r="F38" s="670">
        <f t="shared" si="4"/>
        <v>0</v>
      </c>
      <c r="G38" s="698">
        <f t="shared" si="4"/>
        <v>0</v>
      </c>
      <c r="H38" s="639">
        <f t="shared" si="4"/>
        <v>0</v>
      </c>
      <c r="I38" s="368">
        <f t="shared" si="4"/>
        <v>0</v>
      </c>
      <c r="J38" s="331"/>
      <c r="L38" s="561" t="s">
        <v>652</v>
      </c>
    </row>
    <row r="39" spans="1:12" ht="3" customHeight="1">
      <c r="A39" s="317"/>
      <c r="B39" s="356"/>
      <c r="C39" s="316"/>
      <c r="D39" s="384"/>
      <c r="E39" s="677"/>
      <c r="F39" s="678"/>
      <c r="G39" s="387"/>
      <c r="H39" s="678"/>
      <c r="I39" s="337"/>
      <c r="J39" s="331"/>
    </row>
    <row r="40" spans="1:12" ht="12.75" customHeight="1">
      <c r="A40" s="317"/>
      <c r="B40" s="356"/>
      <c r="C40" s="388" t="s">
        <v>757</v>
      </c>
      <c r="D40" s="389"/>
      <c r="E40" s="679"/>
      <c r="F40" s="680"/>
      <c r="G40" s="390"/>
      <c r="H40" s="680"/>
      <c r="I40" s="635"/>
      <c r="J40" s="331"/>
    </row>
    <row r="41" spans="1:12" ht="12.75" customHeight="1">
      <c r="A41" s="317"/>
      <c r="B41" s="356"/>
      <c r="C41" s="391" t="s">
        <v>545</v>
      </c>
      <c r="D41" s="330" t="s">
        <v>590</v>
      </c>
      <c r="E41" s="681"/>
      <c r="F41" s="330" t="s">
        <v>590</v>
      </c>
      <c r="G41" s="681"/>
      <c r="H41" s="330" t="s">
        <v>590</v>
      </c>
      <c r="I41" s="638">
        <f>+G41-E41</f>
        <v>0</v>
      </c>
      <c r="J41" s="331"/>
      <c r="L41" s="561" t="s">
        <v>652</v>
      </c>
    </row>
    <row r="42" spans="1:12" ht="12.75" customHeight="1">
      <c r="A42" s="317"/>
      <c r="B42" s="356"/>
      <c r="C42" s="393" t="s">
        <v>759</v>
      </c>
      <c r="D42" s="330" t="s">
        <v>590</v>
      </c>
      <c r="E42" s="682"/>
      <c r="F42" s="330" t="s">
        <v>590</v>
      </c>
      <c r="G42" s="682"/>
      <c r="H42" s="330" t="s">
        <v>590</v>
      </c>
      <c r="I42" s="638">
        <f t="shared" ref="I42:I49" si="5">+G42-E42</f>
        <v>0</v>
      </c>
      <c r="J42" s="331"/>
      <c r="L42" s="561" t="s">
        <v>652</v>
      </c>
    </row>
    <row r="43" spans="1:12" ht="12.75" customHeight="1">
      <c r="A43" s="317"/>
      <c r="B43" s="356"/>
      <c r="C43" s="393" t="s">
        <v>760</v>
      </c>
      <c r="D43" s="330" t="s">
        <v>590</v>
      </c>
      <c r="E43" s="682"/>
      <c r="F43" s="330" t="s">
        <v>590</v>
      </c>
      <c r="G43" s="682"/>
      <c r="H43" s="330" t="s">
        <v>590</v>
      </c>
      <c r="I43" s="638">
        <f t="shared" si="5"/>
        <v>0</v>
      </c>
      <c r="J43" s="331"/>
      <c r="L43" s="561" t="s">
        <v>652</v>
      </c>
    </row>
    <row r="44" spans="1:12" ht="12.75" customHeight="1">
      <c r="A44" s="317"/>
      <c r="B44" s="356"/>
      <c r="C44" s="392" t="s">
        <v>761</v>
      </c>
      <c r="D44" s="330" t="s">
        <v>590</v>
      </c>
      <c r="E44" s="682"/>
      <c r="F44" s="330" t="s">
        <v>590</v>
      </c>
      <c r="G44" s="682"/>
      <c r="H44" s="330" t="s">
        <v>590</v>
      </c>
      <c r="I44" s="638">
        <f t="shared" si="5"/>
        <v>0</v>
      </c>
      <c r="J44" s="331"/>
      <c r="L44" s="561" t="s">
        <v>652</v>
      </c>
    </row>
    <row r="45" spans="1:12" ht="12.75" customHeight="1">
      <c r="A45" s="317"/>
      <c r="B45" s="356"/>
      <c r="C45" s="392" t="s">
        <v>762</v>
      </c>
      <c r="D45" s="330" t="s">
        <v>590</v>
      </c>
      <c r="E45" s="683"/>
      <c r="F45" s="330" t="s">
        <v>590</v>
      </c>
      <c r="G45" s="683"/>
      <c r="H45" s="330" t="s">
        <v>590</v>
      </c>
      <c r="I45" s="638">
        <f t="shared" si="5"/>
        <v>0</v>
      </c>
      <c r="J45" s="331"/>
      <c r="L45" s="561" t="s">
        <v>652</v>
      </c>
    </row>
    <row r="46" spans="1:12" ht="12.75" customHeight="1">
      <c r="A46" s="317"/>
      <c r="B46" s="356"/>
      <c r="C46" s="392" t="s">
        <v>763</v>
      </c>
      <c r="D46" s="330" t="s">
        <v>590</v>
      </c>
      <c r="E46" s="683"/>
      <c r="F46" s="330" t="s">
        <v>590</v>
      </c>
      <c r="G46" s="683"/>
      <c r="H46" s="330" t="s">
        <v>590</v>
      </c>
      <c r="I46" s="638">
        <f t="shared" si="5"/>
        <v>0</v>
      </c>
      <c r="J46" s="331"/>
      <c r="L46" s="561" t="s">
        <v>652</v>
      </c>
    </row>
    <row r="47" spans="1:12" ht="12.75" customHeight="1">
      <c r="A47" s="317"/>
      <c r="B47" s="356"/>
      <c r="C47" s="392" t="s">
        <v>764</v>
      </c>
      <c r="D47" s="330" t="s">
        <v>590</v>
      </c>
      <c r="E47" s="683"/>
      <c r="F47" s="330" t="s">
        <v>590</v>
      </c>
      <c r="G47" s="683"/>
      <c r="H47" s="330" t="s">
        <v>590</v>
      </c>
      <c r="I47" s="638">
        <f t="shared" si="5"/>
        <v>0</v>
      </c>
      <c r="J47" s="331"/>
      <c r="L47" s="561" t="s">
        <v>652</v>
      </c>
    </row>
    <row r="48" spans="1:12" ht="12.75" customHeight="1">
      <c r="A48" s="317"/>
      <c r="B48" s="356"/>
      <c r="C48" s="392" t="s">
        <v>765</v>
      </c>
      <c r="D48" s="330" t="s">
        <v>590</v>
      </c>
      <c r="E48" s="683">
        <v>0</v>
      </c>
      <c r="F48" s="330" t="s">
        <v>590</v>
      </c>
      <c r="G48" s="683">
        <v>0</v>
      </c>
      <c r="H48" s="330" t="s">
        <v>590</v>
      </c>
      <c r="I48" s="638">
        <f t="shared" si="5"/>
        <v>0</v>
      </c>
      <c r="J48" s="331"/>
      <c r="L48" s="561" t="s">
        <v>652</v>
      </c>
    </row>
    <row r="49" spans="1:13" ht="12.75" customHeight="1">
      <c r="A49" s="317"/>
      <c r="B49" s="356"/>
      <c r="C49" s="365"/>
      <c r="D49" s="394" t="s">
        <v>590</v>
      </c>
      <c r="E49" s="684">
        <v>0</v>
      </c>
      <c r="F49" s="394" t="s">
        <v>590</v>
      </c>
      <c r="G49" s="684">
        <v>0</v>
      </c>
      <c r="H49" s="394" t="s">
        <v>590</v>
      </c>
      <c r="I49" s="638">
        <f t="shared" si="5"/>
        <v>0</v>
      </c>
      <c r="J49" s="331"/>
      <c r="L49" s="561" t="s">
        <v>652</v>
      </c>
    </row>
    <row r="50" spans="1:13" ht="12.75" customHeight="1">
      <c r="A50" s="317"/>
      <c r="B50" s="356"/>
      <c r="C50" s="367" t="s">
        <v>554</v>
      </c>
      <c r="D50" s="395" t="s">
        <v>590</v>
      </c>
      <c r="E50" s="685">
        <f>SUM(E41:E49)</f>
        <v>0</v>
      </c>
      <c r="F50" s="395" t="s">
        <v>590</v>
      </c>
      <c r="G50" s="685">
        <f>SUM(G41:G49)</f>
        <v>0</v>
      </c>
      <c r="H50" s="395" t="s">
        <v>590</v>
      </c>
      <c r="I50" s="640">
        <f>SUM(I41:I49)</f>
        <v>0</v>
      </c>
      <c r="J50" s="331"/>
      <c r="L50" s="561" t="s">
        <v>652</v>
      </c>
    </row>
    <row r="51" spans="1:13" ht="5.25" customHeight="1">
      <c r="A51" s="317"/>
      <c r="B51" s="356"/>
      <c r="C51" s="316"/>
      <c r="D51" s="384"/>
      <c r="E51" s="677"/>
      <c r="F51" s="678"/>
      <c r="G51" s="387"/>
      <c r="H51" s="678"/>
      <c r="I51" s="337"/>
      <c r="J51" s="331"/>
    </row>
    <row r="52" spans="1:13" ht="12.75" customHeight="1">
      <c r="A52" s="317"/>
      <c r="B52" s="328"/>
      <c r="C52" s="367" t="s">
        <v>767</v>
      </c>
      <c r="D52" s="396" t="s">
        <v>590</v>
      </c>
      <c r="E52" s="685"/>
      <c r="F52" s="631" t="s">
        <v>590</v>
      </c>
      <c r="G52" s="686"/>
      <c r="H52" s="631" t="s">
        <v>590</v>
      </c>
      <c r="I52" s="368">
        <f>+G52-E52</f>
        <v>0</v>
      </c>
      <c r="J52" s="331"/>
      <c r="L52" s="561" t="s">
        <v>652</v>
      </c>
    </row>
    <row r="53" spans="1:13" ht="6.75" customHeight="1">
      <c r="A53" s="317"/>
      <c r="B53" s="328"/>
      <c r="C53" s="316"/>
      <c r="D53" s="687"/>
      <c r="E53" s="688"/>
      <c r="F53" s="689"/>
      <c r="G53" s="690"/>
      <c r="H53" s="691"/>
      <c r="I53" s="606"/>
      <c r="J53" s="331"/>
    </row>
    <row r="54" spans="1:13" ht="12.75" customHeight="1" thickBot="1">
      <c r="A54" s="317"/>
      <c r="B54" s="464"/>
      <c r="C54" s="399" t="s">
        <v>547</v>
      </c>
      <c r="D54" s="400" t="s">
        <v>590</v>
      </c>
      <c r="E54" s="692">
        <f>+E29+E38+E50+E52</f>
        <v>0</v>
      </c>
      <c r="F54" s="641" t="s">
        <v>590</v>
      </c>
      <c r="G54" s="692">
        <f>+G29+G38+G50+G52</f>
        <v>0</v>
      </c>
      <c r="H54" s="641" t="s">
        <v>590</v>
      </c>
      <c r="I54" s="642">
        <f>+I29+I38+I50+I52</f>
        <v>0</v>
      </c>
      <c r="J54" s="331"/>
      <c r="L54" s="561" t="s">
        <v>652</v>
      </c>
    </row>
    <row r="55" spans="1:13" ht="6.75" customHeight="1">
      <c r="A55" s="317"/>
      <c r="B55" s="356"/>
      <c r="C55" s="316"/>
      <c r="D55" s="384"/>
      <c r="E55" s="385"/>
      <c r="F55" s="386"/>
      <c r="G55" s="401"/>
      <c r="H55" s="384"/>
      <c r="I55" s="335"/>
      <c r="J55" s="331"/>
    </row>
    <row r="56" spans="1:13">
      <c r="A56" s="317"/>
      <c r="B56" s="402" t="s">
        <v>9</v>
      </c>
      <c r="C56" s="320" t="s">
        <v>770</v>
      </c>
      <c r="D56" s="693"/>
      <c r="E56" s="397"/>
      <c r="F56" s="386"/>
      <c r="G56" s="401"/>
      <c r="H56" s="384"/>
      <c r="I56" s="335"/>
      <c r="J56" s="331"/>
      <c r="L56" s="653" t="s">
        <v>401</v>
      </c>
      <c r="M56" s="700" t="s">
        <v>402</v>
      </c>
    </row>
    <row r="57" spans="1:13">
      <c r="A57" s="317"/>
      <c r="B57" s="356"/>
      <c r="C57" s="403" t="s">
        <v>121</v>
      </c>
      <c r="D57" s="404"/>
      <c r="E57" s="675" t="e">
        <f>#REF!</f>
        <v>#REF!</v>
      </c>
      <c r="F57" s="409"/>
      <c r="G57" s="408" t="e">
        <f>#REF!</f>
        <v>#REF!</v>
      </c>
      <c r="H57" s="407"/>
      <c r="I57" s="382" t="e">
        <f t="shared" ref="I57:I64" si="6">+G57-E57</f>
        <v>#REF!</v>
      </c>
      <c r="J57" s="331"/>
      <c r="L57" s="561" t="s">
        <v>652</v>
      </c>
      <c r="M57" s="701" t="s">
        <v>403</v>
      </c>
    </row>
    <row r="58" spans="1:13">
      <c r="A58" s="317"/>
      <c r="B58" s="356"/>
      <c r="C58" s="403" t="s">
        <v>591</v>
      </c>
      <c r="D58" s="404"/>
      <c r="E58" s="675" t="e">
        <f>#REF!</f>
        <v>#REF!</v>
      </c>
      <c r="F58" s="409"/>
      <c r="G58" s="408" t="e">
        <f>#REF!</f>
        <v>#REF!</v>
      </c>
      <c r="H58" s="407"/>
      <c r="I58" s="382" t="e">
        <f t="shared" si="6"/>
        <v>#REF!</v>
      </c>
      <c r="J58" s="331"/>
      <c r="L58" s="561" t="s">
        <v>652</v>
      </c>
      <c r="M58" s="701" t="s">
        <v>403</v>
      </c>
    </row>
    <row r="59" spans="1:13">
      <c r="A59" s="317"/>
      <c r="B59" s="356"/>
      <c r="C59" s="392" t="s">
        <v>771</v>
      </c>
      <c r="D59" s="404"/>
      <c r="E59" s="675" t="e">
        <f>#REF!</f>
        <v>#REF!</v>
      </c>
      <c r="F59" s="409"/>
      <c r="G59" s="408" t="e">
        <f>#REF!</f>
        <v>#REF!</v>
      </c>
      <c r="H59" s="409"/>
      <c r="I59" s="382" t="e">
        <f t="shared" si="6"/>
        <v>#REF!</v>
      </c>
      <c r="J59" s="360"/>
      <c r="L59" s="561" t="s">
        <v>652</v>
      </c>
      <c r="M59" s="701" t="s">
        <v>403</v>
      </c>
    </row>
    <row r="60" spans="1:13">
      <c r="A60" s="317"/>
      <c r="B60" s="356"/>
      <c r="C60" s="392" t="s">
        <v>126</v>
      </c>
      <c r="D60" s="404"/>
      <c r="E60" s="675" t="e">
        <f>#REF!</f>
        <v>#REF!</v>
      </c>
      <c r="F60" s="409"/>
      <c r="G60" s="408" t="e">
        <f>#REF!</f>
        <v>#REF!</v>
      </c>
      <c r="H60" s="409"/>
      <c r="I60" s="382" t="e">
        <f t="shared" si="6"/>
        <v>#REF!</v>
      </c>
      <c r="J60" s="360"/>
      <c r="L60" s="561" t="s">
        <v>652</v>
      </c>
      <c r="M60" s="701" t="s">
        <v>403</v>
      </c>
    </row>
    <row r="61" spans="1:13">
      <c r="A61" s="317"/>
      <c r="B61" s="356"/>
      <c r="C61" s="403" t="s">
        <v>772</v>
      </c>
      <c r="D61" s="404"/>
      <c r="E61" s="675" t="e">
        <f>#REF!</f>
        <v>#REF!</v>
      </c>
      <c r="F61" s="409"/>
      <c r="G61" s="408" t="e">
        <f>#REF!</f>
        <v>#REF!</v>
      </c>
      <c r="H61" s="409"/>
      <c r="I61" s="382" t="e">
        <f t="shared" si="6"/>
        <v>#REF!</v>
      </c>
      <c r="J61" s="360"/>
      <c r="L61" s="561" t="s">
        <v>652</v>
      </c>
      <c r="M61" s="701" t="s">
        <v>403</v>
      </c>
    </row>
    <row r="62" spans="1:13">
      <c r="A62" s="317"/>
      <c r="B62" s="356"/>
      <c r="C62" s="392" t="s">
        <v>302</v>
      </c>
      <c r="D62" s="404"/>
      <c r="E62" s="675" t="e">
        <f>#REF!</f>
        <v>#REF!</v>
      </c>
      <c r="F62" s="409"/>
      <c r="G62" s="408" t="e">
        <f>#REF!</f>
        <v>#REF!</v>
      </c>
      <c r="H62" s="409"/>
      <c r="I62" s="382" t="e">
        <f t="shared" si="6"/>
        <v>#REF!</v>
      </c>
      <c r="J62" s="360"/>
      <c r="L62" s="561" t="s">
        <v>652</v>
      </c>
      <c r="M62" s="701" t="s">
        <v>403</v>
      </c>
    </row>
    <row r="63" spans="1:13">
      <c r="A63" s="317"/>
      <c r="B63" s="356"/>
      <c r="C63" s="392" t="s">
        <v>592</v>
      </c>
      <c r="D63" s="410"/>
      <c r="E63" s="675" t="e">
        <f>#REF!</f>
        <v>#REF!</v>
      </c>
      <c r="F63" s="414"/>
      <c r="G63" s="408" t="e">
        <f>#REF!</f>
        <v>#REF!</v>
      </c>
      <c r="H63" s="414"/>
      <c r="I63" s="469" t="e">
        <f t="shared" si="6"/>
        <v>#REF!</v>
      </c>
      <c r="J63" s="360"/>
      <c r="L63" s="561" t="s">
        <v>652</v>
      </c>
      <c r="M63" s="701" t="s">
        <v>403</v>
      </c>
    </row>
    <row r="64" spans="1:13">
      <c r="A64" s="317"/>
      <c r="B64" s="356"/>
      <c r="C64" s="312" t="s">
        <v>303</v>
      </c>
      <c r="D64" s="415"/>
      <c r="E64" s="374" t="e">
        <f>SUM(E57:E63)</f>
        <v>#REF!</v>
      </c>
      <c r="F64" s="626"/>
      <c r="G64" s="374" t="e">
        <f>SUM(G57:G63)</f>
        <v>#REF!</v>
      </c>
      <c r="H64" s="619"/>
      <c r="I64" s="627" t="e">
        <f t="shared" si="6"/>
        <v>#REF!</v>
      </c>
      <c r="J64" s="360"/>
      <c r="L64" s="561" t="s">
        <v>652</v>
      </c>
      <c r="M64" s="701" t="s">
        <v>403</v>
      </c>
    </row>
    <row r="65" spans="1:13" ht="6.75" customHeight="1">
      <c r="A65" s="317"/>
      <c r="B65" s="356"/>
      <c r="C65" s="418"/>
      <c r="D65" s="369"/>
      <c r="E65" s="632"/>
      <c r="F65" s="629"/>
      <c r="G65" s="372"/>
      <c r="H65" s="629"/>
      <c r="I65" s="611"/>
      <c r="J65" s="360"/>
      <c r="M65" s="561"/>
    </row>
    <row r="66" spans="1:13" ht="12.75" customHeight="1">
      <c r="A66" s="317"/>
      <c r="B66" s="421" t="s">
        <v>10</v>
      </c>
      <c r="C66" s="312" t="s">
        <v>304</v>
      </c>
      <c r="D66" s="694"/>
      <c r="E66" s="628" t="e">
        <f>+E54+E64</f>
        <v>#REF!</v>
      </c>
      <c r="F66" s="624"/>
      <c r="G66" s="628" t="e">
        <f>+G54+G64</f>
        <v>#REF!</v>
      </c>
      <c r="H66" s="624">
        <f>+H38</f>
        <v>0</v>
      </c>
      <c r="I66" s="628" t="e">
        <f>+I54+I64</f>
        <v>#REF!</v>
      </c>
      <c r="J66" s="341"/>
      <c r="L66" s="561" t="s">
        <v>652</v>
      </c>
      <c r="M66" s="561"/>
    </row>
    <row r="67" spans="1:13" ht="12.75" customHeight="1">
      <c r="A67" s="317"/>
      <c r="B67" s="402" t="s">
        <v>11</v>
      </c>
      <c r="C67" s="423" t="s">
        <v>305</v>
      </c>
      <c r="D67" s="424"/>
      <c r="E67" s="632" t="e">
        <f>E19-E66</f>
        <v>#REF!</v>
      </c>
      <c r="F67" s="622"/>
      <c r="G67" s="632" t="e">
        <f>G19-G66</f>
        <v>#REF!</v>
      </c>
      <c r="H67" s="622"/>
      <c r="I67" s="617" t="e">
        <f>+G67-E67</f>
        <v>#REF!</v>
      </c>
      <c r="J67" s="341"/>
      <c r="L67" s="561" t="s">
        <v>652</v>
      </c>
      <c r="M67" s="561"/>
    </row>
    <row r="68" spans="1:13" ht="12.75" customHeight="1">
      <c r="A68" s="317"/>
      <c r="B68" s="425" t="s">
        <v>306</v>
      </c>
      <c r="C68" s="426" t="s">
        <v>555</v>
      </c>
      <c r="D68" s="422">
        <f>+D38</f>
        <v>0</v>
      </c>
      <c r="E68" s="628" t="e">
        <f>+E66+E67</f>
        <v>#REF!</v>
      </c>
      <c r="F68" s="624">
        <f>+F38</f>
        <v>0</v>
      </c>
      <c r="G68" s="628" t="e">
        <f>+G66+G67</f>
        <v>#REF!</v>
      </c>
      <c r="H68" s="624">
        <f>+H38</f>
        <v>0</v>
      </c>
      <c r="I68" s="628" t="e">
        <f>+I66+I67</f>
        <v>#REF!</v>
      </c>
      <c r="J68" s="341"/>
      <c r="L68" s="561" t="s">
        <v>652</v>
      </c>
    </row>
    <row r="69" spans="1:13" ht="12.75" customHeight="1" thickBot="1">
      <c r="A69" s="479"/>
      <c r="B69" s="480"/>
      <c r="C69" s="481" t="s">
        <v>307</v>
      </c>
      <c r="D69" s="695"/>
      <c r="E69" s="696" t="e">
        <f>+E19-E68</f>
        <v>#REF!</v>
      </c>
      <c r="F69" s="697"/>
      <c r="G69" s="696" t="e">
        <f>+G19-G68</f>
        <v>#REF!</v>
      </c>
      <c r="H69" s="697"/>
      <c r="I69" s="482" t="e">
        <f>+I19-I68</f>
        <v>#REF!</v>
      </c>
      <c r="J69" s="483"/>
      <c r="L69" s="561" t="s">
        <v>652</v>
      </c>
    </row>
  </sheetData>
  <mergeCells count="6">
    <mergeCell ref="D22:E22"/>
    <mergeCell ref="F22:G22"/>
    <mergeCell ref="A2:J2"/>
    <mergeCell ref="B1:C1"/>
    <mergeCell ref="D4:E4"/>
    <mergeCell ref="F4:G4"/>
  </mergeCells>
  <phoneticPr fontId="1" type="noConversion"/>
  <printOptions horizontalCentered="1"/>
  <pageMargins left="0" right="0" top="1" bottom="0.25" header="0.25" footer="0.25"/>
  <pageSetup scale="84" fitToHeight="0" orientation="portrait" cellComments="atEnd" r:id="rId1"/>
  <headerFooter alignWithMargins="0">
    <oddHeader>&amp;C&amp;"Times New Roman,Bold"&amp;11Oklahoma State Regents for Higher Education
SRA3 Background - Schedule VIII
Comparison of Budgeted Income and Expenditures from FY08 to FY09
With Emphasis on Salary Increases and New Positions</oddHeader>
    <oddFooter>&amp;L&amp;8&amp;D &amp;T&amp;R&amp;8G:Mike:Budget Needs FY04:&amp;F-&amp;A</oddFooter>
  </headerFooter>
  <drawing r:id="rId2"/>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tabColor indexed="41"/>
    <pageSetUpPr fitToPage="1"/>
  </sheetPr>
  <dimension ref="A1:Q75"/>
  <sheetViews>
    <sheetView zoomScale="75" zoomScaleNormal="100" workbookViewId="0">
      <selection activeCell="F32" sqref="F32"/>
    </sheetView>
  </sheetViews>
  <sheetFormatPr defaultColWidth="9.33203125" defaultRowHeight="13.2"/>
  <cols>
    <col min="1" max="1" width="1.6640625" style="184" customWidth="1"/>
    <col min="2" max="2" width="3.6640625" style="184" customWidth="1"/>
    <col min="3" max="3" width="67.6640625" style="184" customWidth="1"/>
    <col min="4" max="4" width="8" style="184" customWidth="1"/>
    <col min="5" max="5" width="13.77734375" style="184" customWidth="1"/>
    <col min="6" max="6" width="7.77734375" style="184" customWidth="1"/>
    <col min="7" max="7" width="13.77734375" style="184" customWidth="1"/>
    <col min="8" max="8" width="8.109375" style="184" customWidth="1"/>
    <col min="9" max="9" width="13.33203125" style="184" customWidth="1"/>
    <col min="10" max="10" width="2.109375" style="184" customWidth="1"/>
    <col min="11" max="11" width="6.6640625" style="184" customWidth="1"/>
    <col min="12" max="12" width="18" style="184" customWidth="1"/>
    <col min="13" max="13" width="19.109375" style="184" customWidth="1"/>
    <col min="14" max="14" width="13.33203125" style="184" customWidth="1"/>
    <col min="15" max="16384" width="9.33203125" style="184"/>
  </cols>
  <sheetData>
    <row r="1" spans="1:13" ht="15.6">
      <c r="B1" s="804" t="s">
        <v>406</v>
      </c>
      <c r="C1" s="277"/>
      <c r="D1" s="277"/>
      <c r="E1" s="277"/>
      <c r="F1" s="277"/>
      <c r="G1" s="277"/>
      <c r="H1" s="277"/>
      <c r="I1" s="277"/>
      <c r="J1" s="277"/>
    </row>
    <row r="2" spans="1:13" ht="15.6">
      <c r="B2" s="804" t="s">
        <v>737</v>
      </c>
      <c r="C2" s="277"/>
      <c r="D2" s="277"/>
      <c r="E2" s="277"/>
      <c r="F2" s="277"/>
      <c r="G2" s="277"/>
      <c r="H2" s="277"/>
      <c r="I2" s="277"/>
      <c r="J2" s="277"/>
    </row>
    <row r="3" spans="1:13" ht="15.6">
      <c r="B3" s="806" t="s">
        <v>537</v>
      </c>
      <c r="C3" s="277"/>
      <c r="D3" s="277"/>
      <c r="E3" s="277"/>
      <c r="F3" s="277"/>
      <c r="G3" s="277"/>
      <c r="H3" s="277"/>
      <c r="I3" s="277"/>
      <c r="J3" s="277"/>
    </row>
    <row r="4" spans="1:13" ht="16.5" customHeight="1">
      <c r="B4" s="821" t="s">
        <v>437</v>
      </c>
      <c r="C4" s="816"/>
      <c r="D4" s="816"/>
      <c r="E4" s="816"/>
      <c r="F4" s="816"/>
      <c r="G4" s="816"/>
      <c r="H4" s="816"/>
      <c r="I4" s="816"/>
    </row>
    <row r="5" spans="1:13">
      <c r="A5" s="311"/>
      <c r="B5" s="2391"/>
      <c r="C5" s="2392"/>
      <c r="D5" s="312" t="s">
        <v>654</v>
      </c>
      <c r="E5" s="313"/>
      <c r="F5" s="312"/>
      <c r="G5" s="314"/>
      <c r="H5" s="314"/>
      <c r="I5" s="315"/>
      <c r="J5" s="316"/>
      <c r="L5" s="796" t="s">
        <v>220</v>
      </c>
      <c r="M5" s="797"/>
    </row>
    <row r="6" spans="1:13" ht="6" customHeight="1" thickBot="1">
      <c r="A6" s="2385"/>
      <c r="B6" s="2385"/>
      <c r="C6" s="2385"/>
      <c r="D6" s="2385"/>
      <c r="E6" s="2385"/>
      <c r="F6" s="2385"/>
      <c r="G6" s="2385"/>
      <c r="H6" s="2385"/>
      <c r="I6" s="2385"/>
      <c r="J6" s="2385"/>
    </row>
    <row r="7" spans="1:13" ht="5.25" customHeight="1">
      <c r="A7" s="317"/>
      <c r="B7" s="318"/>
      <c r="C7" s="319"/>
      <c r="D7" s="320"/>
      <c r="E7" s="320"/>
      <c r="F7" s="316"/>
      <c r="G7" s="135"/>
      <c r="H7" s="321"/>
      <c r="I7" s="321"/>
      <c r="J7" s="322"/>
    </row>
    <row r="8" spans="1:13" ht="12.75" customHeight="1">
      <c r="A8" s="317"/>
      <c r="B8" s="323" t="s">
        <v>308</v>
      </c>
      <c r="C8" s="324"/>
      <c r="D8" s="2382" t="s">
        <v>424</v>
      </c>
      <c r="E8" s="2383"/>
      <c r="F8" s="2382" t="s">
        <v>777</v>
      </c>
      <c r="G8" s="2384"/>
      <c r="H8" s="325" t="s">
        <v>656</v>
      </c>
      <c r="I8" s="326"/>
      <c r="J8" s="327"/>
    </row>
    <row r="9" spans="1:13">
      <c r="A9" s="317"/>
      <c r="B9" s="328"/>
      <c r="C9" s="329" t="s">
        <v>657</v>
      </c>
      <c r="D9" s="330" t="s">
        <v>590</v>
      </c>
      <c r="E9" s="754"/>
      <c r="F9" s="607" t="s">
        <v>590</v>
      </c>
      <c r="G9" s="756"/>
      <c r="H9" s="330" t="s">
        <v>590</v>
      </c>
      <c r="I9" s="359" t="e">
        <f>#REF!</f>
        <v>#REF!</v>
      </c>
      <c r="J9" s="331"/>
      <c r="L9" s="561" t="s">
        <v>403</v>
      </c>
      <c r="M9" s="561"/>
    </row>
    <row r="10" spans="1:13">
      <c r="A10" s="317"/>
      <c r="B10" s="328"/>
      <c r="C10" s="332" t="s">
        <v>658</v>
      </c>
      <c r="D10" s="330" t="s">
        <v>590</v>
      </c>
      <c r="E10" s="755"/>
      <c r="F10" s="608" t="s">
        <v>590</v>
      </c>
      <c r="G10" s="449"/>
      <c r="H10" s="330" t="s">
        <v>590</v>
      </c>
      <c r="I10" s="359" t="e">
        <f>#REF!</f>
        <v>#REF!</v>
      </c>
      <c r="J10" s="331"/>
      <c r="L10" s="561" t="s">
        <v>403</v>
      </c>
      <c r="M10" s="561"/>
    </row>
    <row r="11" spans="1:13">
      <c r="A11" s="317"/>
      <c r="B11" s="328"/>
      <c r="C11" s="332" t="s">
        <v>739</v>
      </c>
      <c r="D11" s="330" t="s">
        <v>590</v>
      </c>
      <c r="E11" s="755"/>
      <c r="F11" s="608" t="s">
        <v>590</v>
      </c>
      <c r="G11" s="449"/>
      <c r="H11" s="330" t="s">
        <v>590</v>
      </c>
      <c r="I11" s="359" t="e">
        <f>#REF!</f>
        <v>#REF!</v>
      </c>
      <c r="J11" s="331"/>
      <c r="L11" s="561" t="s">
        <v>403</v>
      </c>
      <c r="M11" s="561"/>
    </row>
    <row r="12" spans="1:13">
      <c r="A12" s="317"/>
      <c r="B12" s="328"/>
      <c r="C12" s="332" t="s">
        <v>740</v>
      </c>
      <c r="D12" s="330" t="s">
        <v>590</v>
      </c>
      <c r="E12" s="755"/>
      <c r="F12" s="608" t="s">
        <v>590</v>
      </c>
      <c r="G12" s="449"/>
      <c r="H12" s="330" t="s">
        <v>590</v>
      </c>
      <c r="I12" s="359" t="e">
        <f>#REF!</f>
        <v>#REF!</v>
      </c>
      <c r="J12" s="331"/>
      <c r="L12" s="561" t="s">
        <v>403</v>
      </c>
      <c r="M12" s="561"/>
    </row>
    <row r="13" spans="1:13">
      <c r="A13" s="317"/>
      <c r="B13" s="328"/>
      <c r="C13" s="332" t="s">
        <v>741</v>
      </c>
      <c r="D13" s="330" t="s">
        <v>590</v>
      </c>
      <c r="E13" s="755"/>
      <c r="F13" s="608" t="s">
        <v>590</v>
      </c>
      <c r="G13" s="449"/>
      <c r="H13" s="330" t="s">
        <v>590</v>
      </c>
      <c r="I13" s="359" t="e">
        <f>#REF!</f>
        <v>#REF!</v>
      </c>
      <c r="J13" s="331"/>
      <c r="L13" s="561" t="s">
        <v>403</v>
      </c>
      <c r="M13" s="561"/>
    </row>
    <row r="14" spans="1:13">
      <c r="A14" s="317"/>
      <c r="B14" s="328"/>
      <c r="C14" s="332" t="s">
        <v>742</v>
      </c>
      <c r="D14" s="330" t="s">
        <v>590</v>
      </c>
      <c r="E14" s="755"/>
      <c r="F14" s="608" t="s">
        <v>590</v>
      </c>
      <c r="G14" s="449"/>
      <c r="H14" s="330" t="s">
        <v>590</v>
      </c>
      <c r="I14" s="359" t="e">
        <f>#REF!</f>
        <v>#REF!</v>
      </c>
      <c r="J14" s="331"/>
      <c r="L14" s="561" t="s">
        <v>403</v>
      </c>
      <c r="M14" s="561"/>
    </row>
    <row r="15" spans="1:13">
      <c r="A15" s="317"/>
      <c r="B15" s="328"/>
      <c r="C15" s="332" t="s">
        <v>743</v>
      </c>
      <c r="D15" s="330" t="s">
        <v>590</v>
      </c>
      <c r="E15" s="755"/>
      <c r="F15" s="608" t="s">
        <v>590</v>
      </c>
      <c r="G15" s="449"/>
      <c r="H15" s="330" t="s">
        <v>590</v>
      </c>
      <c r="I15" s="359" t="e">
        <f>#REF!</f>
        <v>#REF!</v>
      </c>
      <c r="J15" s="331"/>
      <c r="L15" s="561" t="s">
        <v>403</v>
      </c>
      <c r="M15" s="561"/>
    </row>
    <row r="16" spans="1:13">
      <c r="A16" s="317"/>
      <c r="B16" s="328"/>
      <c r="C16" s="333" t="s">
        <v>744</v>
      </c>
      <c r="D16" s="330" t="s">
        <v>590</v>
      </c>
      <c r="E16" s="755"/>
      <c r="F16" s="608" t="s">
        <v>590</v>
      </c>
      <c r="G16" s="449"/>
      <c r="H16" s="330" t="s">
        <v>590</v>
      </c>
      <c r="I16" s="359" t="e">
        <f>#REF!</f>
        <v>#REF!</v>
      </c>
      <c r="J16" s="331"/>
      <c r="L16" s="561" t="s">
        <v>403</v>
      </c>
      <c r="M16" s="561"/>
    </row>
    <row r="17" spans="1:13">
      <c r="A17" s="317"/>
      <c r="B17" s="328"/>
      <c r="C17" s="333" t="s">
        <v>745</v>
      </c>
      <c r="D17" s="330" t="s">
        <v>590</v>
      </c>
      <c r="E17" s="755"/>
      <c r="F17" s="608" t="s">
        <v>590</v>
      </c>
      <c r="G17" s="449"/>
      <c r="H17" s="330" t="s">
        <v>590</v>
      </c>
      <c r="I17" s="359" t="e">
        <f>#REF!</f>
        <v>#REF!</v>
      </c>
      <c r="J17" s="331"/>
      <c r="L17" s="561" t="s">
        <v>403</v>
      </c>
      <c r="M17" s="561"/>
    </row>
    <row r="18" spans="1:13">
      <c r="A18" s="317"/>
      <c r="B18" s="328"/>
      <c r="C18" s="332" t="s">
        <v>746</v>
      </c>
      <c r="D18" s="330" t="s">
        <v>590</v>
      </c>
      <c r="E18" s="755"/>
      <c r="F18" s="608" t="s">
        <v>590</v>
      </c>
      <c r="G18" s="449"/>
      <c r="H18" s="330" t="s">
        <v>590</v>
      </c>
      <c r="I18" s="359" t="e">
        <f>#REF!</f>
        <v>#REF!</v>
      </c>
      <c r="J18" s="331"/>
      <c r="L18" s="561" t="s">
        <v>403</v>
      </c>
      <c r="M18" s="561"/>
    </row>
    <row r="19" spans="1:13">
      <c r="A19" s="317"/>
      <c r="B19" s="328"/>
      <c r="C19" s="332" t="s">
        <v>747</v>
      </c>
      <c r="D19" s="330" t="s">
        <v>590</v>
      </c>
      <c r="E19" s="755"/>
      <c r="F19" s="608" t="s">
        <v>590</v>
      </c>
      <c r="G19" s="449"/>
      <c r="H19" s="330" t="s">
        <v>590</v>
      </c>
      <c r="I19" s="359" t="e">
        <f>#REF!</f>
        <v>#REF!</v>
      </c>
      <c r="J19" s="331"/>
      <c r="L19" s="561" t="s">
        <v>403</v>
      </c>
      <c r="M19" s="561"/>
    </row>
    <row r="20" spans="1:13">
      <c r="A20" s="317"/>
      <c r="B20" s="328"/>
      <c r="C20" s="332" t="s">
        <v>748</v>
      </c>
      <c r="D20" s="330" t="s">
        <v>590</v>
      </c>
      <c r="E20" s="755"/>
      <c r="F20" s="608" t="s">
        <v>590</v>
      </c>
      <c r="G20" s="449"/>
      <c r="H20" s="330" t="s">
        <v>590</v>
      </c>
      <c r="I20" s="359" t="e">
        <f>#REF!</f>
        <v>#REF!</v>
      </c>
      <c r="J20" s="331"/>
      <c r="L20" s="561" t="s">
        <v>403</v>
      </c>
      <c r="M20" s="561"/>
    </row>
    <row r="21" spans="1:13">
      <c r="A21" s="317"/>
      <c r="B21" s="328"/>
      <c r="C21" s="332" t="s">
        <v>749</v>
      </c>
      <c r="D21" s="330" t="s">
        <v>590</v>
      </c>
      <c r="E21" s="755"/>
      <c r="F21" s="608" t="s">
        <v>590</v>
      </c>
      <c r="G21" s="449"/>
      <c r="H21" s="330" t="s">
        <v>590</v>
      </c>
      <c r="I21" s="359" t="e">
        <f>#REF!</f>
        <v>#REF!</v>
      </c>
      <c r="J21" s="331"/>
      <c r="L21" s="561" t="s">
        <v>403</v>
      </c>
      <c r="M21" s="561"/>
    </row>
    <row r="22" spans="1:13" ht="12.75" customHeight="1">
      <c r="A22" s="317"/>
      <c r="B22" s="328"/>
      <c r="C22" s="822" t="s">
        <v>325</v>
      </c>
      <c r="D22" s="330" t="s">
        <v>590</v>
      </c>
      <c r="E22" s="621"/>
      <c r="F22" s="330" t="s">
        <v>590</v>
      </c>
      <c r="G22" s="621">
        <v>0</v>
      </c>
      <c r="H22" s="330" t="s">
        <v>590</v>
      </c>
      <c r="I22" s="359" t="e">
        <f>#REF!</f>
        <v>#REF!</v>
      </c>
      <c r="J22" s="331"/>
      <c r="L22" s="561" t="s">
        <v>403</v>
      </c>
    </row>
    <row r="23" spans="1:13" ht="12.75" customHeight="1">
      <c r="A23" s="317"/>
      <c r="B23" s="328"/>
      <c r="C23" s="320" t="s">
        <v>778</v>
      </c>
      <c r="D23" s="774" t="s">
        <v>590</v>
      </c>
      <c r="E23" s="623">
        <f>SUM(E9:E22)</f>
        <v>0</v>
      </c>
      <c r="F23" s="774" t="s">
        <v>590</v>
      </c>
      <c r="G23" s="623">
        <f>SUM(G9:G22)</f>
        <v>0</v>
      </c>
      <c r="H23" s="774" t="s">
        <v>590</v>
      </c>
      <c r="I23" s="826" t="e">
        <f>SUM(I9:I22)</f>
        <v>#REF!</v>
      </c>
      <c r="J23" s="341"/>
      <c r="L23" s="561" t="s">
        <v>652</v>
      </c>
    </row>
    <row r="24" spans="1:13" ht="6" customHeight="1">
      <c r="A24" s="317"/>
      <c r="B24" s="342"/>
      <c r="C24" s="319"/>
      <c r="D24" s="319"/>
      <c r="E24" s="319"/>
      <c r="F24" s="343"/>
      <c r="G24" s="344"/>
      <c r="H24" s="345"/>
      <c r="I24" s="346"/>
      <c r="J24" s="341"/>
    </row>
    <row r="25" spans="1:13" ht="6" customHeight="1">
      <c r="A25" s="317"/>
      <c r="C25" s="277"/>
      <c r="D25" s="277"/>
      <c r="E25" s="277"/>
      <c r="F25" s="347"/>
      <c r="G25" s="347"/>
      <c r="H25" s="316"/>
      <c r="I25" s="316"/>
      <c r="J25" s="341"/>
    </row>
    <row r="26" spans="1:13" ht="12.75" customHeight="1">
      <c r="A26" s="317"/>
      <c r="B26" s="348" t="s">
        <v>750</v>
      </c>
      <c r="C26" s="278"/>
      <c r="D26" s="2388" t="s">
        <v>424</v>
      </c>
      <c r="E26" s="2389"/>
      <c r="F26" s="2388" t="s">
        <v>777</v>
      </c>
      <c r="G26" s="2390"/>
      <c r="H26" s="862" t="s">
        <v>656</v>
      </c>
      <c r="I26" s="326"/>
      <c r="J26" s="341"/>
      <c r="L26" s="541" t="s">
        <v>649</v>
      </c>
    </row>
    <row r="27" spans="1:13" ht="35.25" customHeight="1">
      <c r="A27" s="349"/>
      <c r="B27" s="350" t="s">
        <v>587</v>
      </c>
      <c r="C27" s="351" t="s">
        <v>751</v>
      </c>
      <c r="D27" s="857" t="s">
        <v>752</v>
      </c>
      <c r="E27" s="858" t="s">
        <v>224</v>
      </c>
      <c r="F27" s="857" t="s">
        <v>752</v>
      </c>
      <c r="G27" s="858" t="s">
        <v>224</v>
      </c>
      <c r="H27" s="857" t="s">
        <v>752</v>
      </c>
      <c r="I27" s="353" t="s">
        <v>753</v>
      </c>
      <c r="J27" s="354"/>
      <c r="L27" s="542" t="s">
        <v>627</v>
      </c>
    </row>
    <row r="28" spans="1:13" ht="13.5" customHeight="1">
      <c r="A28" s="349"/>
      <c r="B28" s="328" t="s">
        <v>588</v>
      </c>
      <c r="C28" s="357" t="s">
        <v>329</v>
      </c>
      <c r="D28" s="904"/>
      <c r="E28" s="905"/>
      <c r="F28" s="904"/>
      <c r="G28" s="905"/>
      <c r="H28" s="904"/>
      <c r="I28" s="900"/>
      <c r="J28" s="354"/>
      <c r="L28" s="545" t="e">
        <f>+I28/H28</f>
        <v>#DIV/0!</v>
      </c>
    </row>
    <row r="29" spans="1:13">
      <c r="A29" s="317"/>
      <c r="B29" s="328"/>
      <c r="C29" s="376" t="s">
        <v>329</v>
      </c>
      <c r="D29" s="330"/>
      <c r="E29" s="902"/>
      <c r="F29" s="330"/>
      <c r="G29" s="913" t="s">
        <v>72</v>
      </c>
      <c r="H29" s="362"/>
      <c r="I29" s="364"/>
      <c r="J29" s="360"/>
      <c r="L29" s="545" t="e">
        <f>+I29/H29</f>
        <v>#DIV/0!</v>
      </c>
      <c r="M29" s="823" t="s">
        <v>423</v>
      </c>
    </row>
    <row r="30" spans="1:13">
      <c r="A30" s="317"/>
      <c r="B30" s="356"/>
      <c r="C30" s="361" t="s">
        <v>624</v>
      </c>
      <c r="D30" s="437"/>
      <c r="E30" s="438"/>
      <c r="F30" s="437"/>
      <c r="G30" s="912" t="s">
        <v>72</v>
      </c>
      <c r="H30" s="363"/>
      <c r="I30" s="364"/>
      <c r="J30" s="360"/>
      <c r="L30" s="545" t="e">
        <f>+I30/H30</f>
        <v>#DIV/0!</v>
      </c>
      <c r="M30" s="823" t="s">
        <v>423</v>
      </c>
    </row>
    <row r="31" spans="1:13">
      <c r="A31" s="317"/>
      <c r="B31" s="356"/>
      <c r="C31" s="361" t="s">
        <v>625</v>
      </c>
      <c r="D31" s="437"/>
      <c r="E31" s="438"/>
      <c r="F31" s="437"/>
      <c r="G31" s="912" t="s">
        <v>72</v>
      </c>
      <c r="H31" s="363"/>
      <c r="I31" s="364"/>
      <c r="J31" s="360"/>
      <c r="L31" s="545" t="e">
        <f>+I31/H31</f>
        <v>#DIV/0!</v>
      </c>
      <c r="M31" s="823" t="s">
        <v>423</v>
      </c>
    </row>
    <row r="32" spans="1:13">
      <c r="A32" s="317"/>
      <c r="B32" s="356"/>
      <c r="C32" s="801" t="s">
        <v>439</v>
      </c>
      <c r="D32" s="439"/>
      <c r="E32" s="440"/>
      <c r="F32" s="439"/>
      <c r="G32" s="440"/>
      <c r="H32" s="362" t="s">
        <v>590</v>
      </c>
      <c r="I32" s="364"/>
      <c r="J32" s="360"/>
      <c r="L32" s="546"/>
    </row>
    <row r="33" spans="1:17">
      <c r="A33" s="317"/>
      <c r="B33" s="356"/>
      <c r="C33" s="367" t="s">
        <v>313</v>
      </c>
      <c r="D33" s="654" t="s">
        <v>590</v>
      </c>
      <c r="E33" s="655">
        <f>SUM(E28:E32)</f>
        <v>0</v>
      </c>
      <c r="F33" s="644" t="s">
        <v>590</v>
      </c>
      <c r="G33" s="656">
        <f>SUM(G29:G32)</f>
        <v>0</v>
      </c>
      <c r="H33" s="624">
        <f>SUM(H28:H32)</f>
        <v>0</v>
      </c>
      <c r="I33" s="657">
        <f>SUM(I28:I32)</f>
        <v>0</v>
      </c>
      <c r="J33" s="360"/>
      <c r="L33" s="561" t="s">
        <v>652</v>
      </c>
    </row>
    <row r="34" spans="1:17" ht="7.5" customHeight="1">
      <c r="A34" s="317"/>
      <c r="B34" s="356"/>
      <c r="C34" s="316"/>
      <c r="D34" s="419"/>
      <c r="E34" s="473"/>
      <c r="F34" s="620"/>
      <c r="G34" s="621"/>
      <c r="H34" s="369"/>
      <c r="I34" s="335"/>
      <c r="J34" s="360"/>
    </row>
    <row r="35" spans="1:17">
      <c r="A35" s="317"/>
      <c r="B35" s="328" t="s">
        <v>548</v>
      </c>
      <c r="C35" s="319" t="s">
        <v>634</v>
      </c>
      <c r="D35" s="859"/>
      <c r="E35" s="860"/>
      <c r="F35" s="773"/>
      <c r="G35" s="861"/>
      <c r="H35" s="369"/>
      <c r="I35" s="375"/>
      <c r="J35" s="360"/>
    </row>
    <row r="36" spans="1:17">
      <c r="A36" s="317"/>
      <c r="B36" s="356"/>
      <c r="C36" s="376" t="s">
        <v>629</v>
      </c>
      <c r="D36" s="441"/>
      <c r="E36" s="442"/>
      <c r="F36" s="443"/>
      <c r="G36" s="911" t="s">
        <v>71</v>
      </c>
      <c r="H36" s="445"/>
      <c r="I36" s="446"/>
      <c r="J36" s="341"/>
      <c r="L36" s="779" t="s">
        <v>449</v>
      </c>
      <c r="M36" s="780"/>
      <c r="N36" s="780"/>
      <c r="O36" s="780"/>
      <c r="P36" s="780"/>
      <c r="Q36" s="789"/>
    </row>
    <row r="37" spans="1:17" ht="12.75" customHeight="1">
      <c r="A37" s="317"/>
      <c r="B37" s="356"/>
      <c r="C37" s="361" t="s">
        <v>630</v>
      </c>
      <c r="D37" s="404"/>
      <c r="E37" s="447"/>
      <c r="F37" s="448"/>
      <c r="G37" s="911" t="s">
        <v>71</v>
      </c>
      <c r="H37" s="381"/>
      <c r="I37" s="382"/>
      <c r="J37" s="331"/>
      <c r="L37" s="781" t="s">
        <v>448</v>
      </c>
      <c r="M37" s="782"/>
      <c r="N37" s="782"/>
      <c r="O37" s="782"/>
      <c r="P37" s="782"/>
      <c r="Q37" s="790"/>
    </row>
    <row r="38" spans="1:17" ht="12.75" customHeight="1">
      <c r="A38" s="317"/>
      <c r="B38" s="356"/>
      <c r="C38" s="361" t="s">
        <v>631</v>
      </c>
      <c r="D38" s="404"/>
      <c r="E38" s="447"/>
      <c r="F38" s="448"/>
      <c r="G38" s="911" t="s">
        <v>71</v>
      </c>
      <c r="H38" s="381"/>
      <c r="I38" s="382"/>
      <c r="J38" s="331"/>
      <c r="L38" s="783" t="s">
        <v>447</v>
      </c>
      <c r="M38" s="784"/>
      <c r="N38" s="785"/>
    </row>
    <row r="39" spans="1:17" ht="12.75" customHeight="1">
      <c r="A39" s="317"/>
      <c r="B39" s="356"/>
      <c r="C39" s="801" t="s">
        <v>70</v>
      </c>
      <c r="D39" s="404"/>
      <c r="E39" s="447"/>
      <c r="F39" s="448"/>
      <c r="G39" s="449"/>
      <c r="H39" s="381"/>
      <c r="I39" s="382"/>
      <c r="J39" s="331"/>
      <c r="L39" s="786" t="s">
        <v>444</v>
      </c>
      <c r="M39" s="787" t="s">
        <v>445</v>
      </c>
      <c r="N39" s="788" t="s">
        <v>446</v>
      </c>
    </row>
    <row r="40" spans="1:17" ht="12.75" customHeight="1">
      <c r="A40" s="317"/>
      <c r="B40" s="356"/>
      <c r="D40" s="404"/>
      <c r="E40" s="447"/>
      <c r="F40" s="448"/>
      <c r="G40" s="449"/>
      <c r="H40" s="381"/>
      <c r="I40" s="382"/>
      <c r="J40" s="331"/>
      <c r="L40" s="791" t="e">
        <f>#REF!+#REF!</f>
        <v>#REF!</v>
      </c>
      <c r="M40" s="791">
        <f>I33+I41</f>
        <v>0</v>
      </c>
      <c r="N40" s="791" t="e">
        <f>+L40-M40</f>
        <v>#REF!</v>
      </c>
    </row>
    <row r="41" spans="1:17" ht="12.75" customHeight="1">
      <c r="A41" s="317"/>
      <c r="B41" s="356"/>
      <c r="C41" s="367" t="s">
        <v>544</v>
      </c>
      <c r="D41" s="654">
        <f t="shared" ref="D41:I41" si="0">SUM(D36:D40)</f>
        <v>0</v>
      </c>
      <c r="E41" s="795">
        <f t="shared" si="0"/>
        <v>0</v>
      </c>
      <c r="F41" s="644">
        <f t="shared" si="0"/>
        <v>0</v>
      </c>
      <c r="G41" s="794">
        <f t="shared" si="0"/>
        <v>0</v>
      </c>
      <c r="H41" s="652">
        <f t="shared" si="0"/>
        <v>0</v>
      </c>
      <c r="I41" s="613">
        <f t="shared" si="0"/>
        <v>0</v>
      </c>
      <c r="J41" s="331"/>
      <c r="L41" s="561" t="s">
        <v>652</v>
      </c>
    </row>
    <row r="42" spans="1:17" ht="6.75" customHeight="1">
      <c r="A42" s="317"/>
      <c r="B42" s="356"/>
      <c r="C42" s="316"/>
      <c r="D42" s="334"/>
      <c r="E42" s="450"/>
      <c r="F42" s="336"/>
      <c r="G42" s="451"/>
      <c r="H42" s="334"/>
      <c r="I42" s="335"/>
      <c r="J42" s="331"/>
    </row>
    <row r="43" spans="1:17" ht="12.75" customHeight="1">
      <c r="A43" s="317"/>
      <c r="B43" s="328" t="s">
        <v>593</v>
      </c>
      <c r="C43" s="388" t="s">
        <v>757</v>
      </c>
      <c r="D43" s="452"/>
      <c r="E43" s="453"/>
      <c r="F43" s="416"/>
      <c r="G43" s="454"/>
      <c r="H43" s="452"/>
      <c r="I43" s="375"/>
      <c r="J43" s="331"/>
      <c r="L43" s="653" t="s">
        <v>401</v>
      </c>
    </row>
    <row r="44" spans="1:17" ht="12.75" customHeight="1">
      <c r="A44" s="317"/>
      <c r="B44" s="356"/>
      <c r="C44" s="391" t="s">
        <v>545</v>
      </c>
      <c r="D44" s="455"/>
      <c r="E44" s="456"/>
      <c r="F44" s="455"/>
      <c r="G44" s="456"/>
      <c r="H44" s="455"/>
      <c r="I44" s="382" t="e">
        <f>#REF!</f>
        <v>#REF!</v>
      </c>
      <c r="J44" s="331"/>
      <c r="L44" s="561" t="s">
        <v>403</v>
      </c>
    </row>
    <row r="45" spans="1:17" ht="12.75" customHeight="1">
      <c r="A45" s="317"/>
      <c r="B45" s="356"/>
      <c r="C45" s="393" t="s">
        <v>759</v>
      </c>
      <c r="D45" s="457"/>
      <c r="E45" s="458"/>
      <c r="F45" s="457"/>
      <c r="G45" s="458"/>
      <c r="H45" s="457"/>
      <c r="I45" s="382" t="e">
        <f>#REF!</f>
        <v>#REF!</v>
      </c>
      <c r="J45" s="331"/>
      <c r="L45" s="561" t="s">
        <v>403</v>
      </c>
    </row>
    <row r="46" spans="1:17" ht="12.75" customHeight="1">
      <c r="A46" s="317"/>
      <c r="B46" s="356"/>
      <c r="C46" s="393" t="s">
        <v>760</v>
      </c>
      <c r="D46" s="457"/>
      <c r="E46" s="458"/>
      <c r="F46" s="457"/>
      <c r="G46" s="458"/>
      <c r="H46" s="457"/>
      <c r="I46" s="382" t="e">
        <f>#REF!</f>
        <v>#REF!</v>
      </c>
      <c r="J46" s="331"/>
      <c r="L46" s="561" t="s">
        <v>403</v>
      </c>
    </row>
    <row r="47" spans="1:17" ht="12.75" customHeight="1">
      <c r="A47" s="317"/>
      <c r="B47" s="356"/>
      <c r="C47" s="392" t="s">
        <v>761</v>
      </c>
      <c r="D47" s="457"/>
      <c r="E47" s="458"/>
      <c r="F47" s="457"/>
      <c r="G47" s="458"/>
      <c r="H47" s="457"/>
      <c r="I47" s="382" t="e">
        <f>#REF!</f>
        <v>#REF!</v>
      </c>
      <c r="J47" s="331"/>
      <c r="L47" s="561" t="s">
        <v>403</v>
      </c>
    </row>
    <row r="48" spans="1:17" ht="12.75" customHeight="1">
      <c r="A48" s="317"/>
      <c r="B48" s="356"/>
      <c r="C48" s="910" t="s">
        <v>632</v>
      </c>
      <c r="D48" s="457"/>
      <c r="E48" s="458"/>
      <c r="F48" s="457"/>
      <c r="G48" s="458"/>
      <c r="H48" s="457"/>
      <c r="I48" s="382" t="e">
        <f>#REF!</f>
        <v>#REF!</v>
      </c>
      <c r="J48" s="331"/>
      <c r="L48" s="561"/>
    </row>
    <row r="49" spans="1:12" ht="12.75" customHeight="1">
      <c r="A49" s="317"/>
      <c r="B49" s="356"/>
      <c r="C49" s="910" t="s">
        <v>633</v>
      </c>
      <c r="D49" s="457"/>
      <c r="E49" s="458"/>
      <c r="F49" s="457"/>
      <c r="G49" s="458"/>
      <c r="H49" s="457"/>
      <c r="I49" s="382" t="e">
        <f>#REF!</f>
        <v>#REF!</v>
      </c>
      <c r="J49" s="331"/>
      <c r="L49" s="561"/>
    </row>
    <row r="50" spans="1:12" ht="12.75" customHeight="1">
      <c r="A50" s="317"/>
      <c r="B50" s="356"/>
      <c r="C50" s="392" t="s">
        <v>762</v>
      </c>
      <c r="D50" s="459"/>
      <c r="E50" s="460"/>
      <c r="F50" s="459"/>
      <c r="G50" s="460"/>
      <c r="H50" s="459"/>
      <c r="I50" s="382" t="e">
        <f>#REF!</f>
        <v>#REF!</v>
      </c>
      <c r="J50" s="331"/>
      <c r="L50" s="561" t="s">
        <v>403</v>
      </c>
    </row>
    <row r="51" spans="1:12" ht="12.75" customHeight="1">
      <c r="A51" s="317"/>
      <c r="B51" s="356"/>
      <c r="C51" s="392" t="s">
        <v>763</v>
      </c>
      <c r="D51" s="459"/>
      <c r="E51" s="460"/>
      <c r="F51" s="459"/>
      <c r="G51" s="460"/>
      <c r="H51" s="459"/>
      <c r="I51" s="382" t="e">
        <f>#REF!</f>
        <v>#REF!</v>
      </c>
      <c r="J51" s="331"/>
      <c r="L51" s="561" t="s">
        <v>403</v>
      </c>
    </row>
    <row r="52" spans="1:12" ht="12.75" customHeight="1">
      <c r="A52" s="317"/>
      <c r="B52" s="356"/>
      <c r="C52" s="392" t="s">
        <v>546</v>
      </c>
      <c r="D52" s="459"/>
      <c r="E52" s="460"/>
      <c r="F52" s="459"/>
      <c r="G52" s="460"/>
      <c r="H52" s="459"/>
      <c r="I52" s="382" t="e">
        <f>#REF!</f>
        <v>#REF!</v>
      </c>
      <c r="J52" s="331"/>
      <c r="L52" s="561" t="s">
        <v>403</v>
      </c>
    </row>
    <row r="53" spans="1:12" ht="12.75" customHeight="1">
      <c r="A53" s="317"/>
      <c r="B53" s="356"/>
      <c r="C53" s="392" t="s">
        <v>764</v>
      </c>
      <c r="D53" s="459"/>
      <c r="E53" s="460"/>
      <c r="F53" s="459"/>
      <c r="G53" s="460"/>
      <c r="H53" s="459"/>
      <c r="I53" s="382" t="e">
        <f>#REF!</f>
        <v>#REF!</v>
      </c>
      <c r="J53" s="331"/>
      <c r="L53" s="561" t="s">
        <v>403</v>
      </c>
    </row>
    <row r="54" spans="1:12" ht="12.75" customHeight="1">
      <c r="A54" s="317"/>
      <c r="B54" s="356"/>
      <c r="C54" s="392" t="s">
        <v>312</v>
      </c>
      <c r="D54" s="459"/>
      <c r="E54" s="460"/>
      <c r="F54" s="459"/>
      <c r="G54" s="460"/>
      <c r="H54" s="459"/>
      <c r="I54" s="382" t="e">
        <f>#REF!</f>
        <v>#REF!</v>
      </c>
      <c r="J54" s="331"/>
      <c r="L54" s="561" t="s">
        <v>403</v>
      </c>
    </row>
    <row r="55" spans="1:12" ht="12.75" customHeight="1">
      <c r="A55" s="317"/>
      <c r="B55" s="356"/>
      <c r="C55" s="605" t="s">
        <v>312</v>
      </c>
      <c r="D55" s="461"/>
      <c r="E55" s="462"/>
      <c r="F55" s="461"/>
      <c r="G55" s="462"/>
      <c r="H55" s="461"/>
      <c r="I55" s="382" t="e">
        <f>#REF!</f>
        <v>#REF!</v>
      </c>
      <c r="J55" s="331"/>
      <c r="L55" s="561" t="s">
        <v>403</v>
      </c>
    </row>
    <row r="56" spans="1:12" ht="12.75" customHeight="1">
      <c r="A56" s="317"/>
      <c r="B56" s="356"/>
      <c r="C56" s="367" t="s">
        <v>766</v>
      </c>
      <c r="D56" s="776"/>
      <c r="E56" s="658">
        <f>SUM(E44:E55)</f>
        <v>0</v>
      </c>
      <c r="F56" s="776"/>
      <c r="G56" s="658">
        <f>SUM(G44:G55)</f>
        <v>0</v>
      </c>
      <c r="H56" s="776"/>
      <c r="I56" s="775" t="e">
        <f>SUM(I44:I55)</f>
        <v>#REF!</v>
      </c>
      <c r="J56" s="331"/>
      <c r="L56" s="561" t="s">
        <v>652</v>
      </c>
    </row>
    <row r="57" spans="1:12" ht="9" customHeight="1">
      <c r="A57" s="317"/>
      <c r="B57" s="356"/>
      <c r="C57" s="316"/>
      <c r="D57" s="334"/>
      <c r="E57" s="450"/>
      <c r="F57" s="336"/>
      <c r="G57" s="451"/>
      <c r="H57" s="334"/>
      <c r="I57" s="335"/>
      <c r="J57" s="331"/>
    </row>
    <row r="58" spans="1:12" ht="12.75" customHeight="1">
      <c r="A58" s="317"/>
      <c r="B58" s="328" t="s">
        <v>549</v>
      </c>
      <c r="C58" s="367" t="s">
        <v>767</v>
      </c>
      <c r="D58" s="644" t="s">
        <v>590</v>
      </c>
      <c r="E58" s="658"/>
      <c r="F58" s="644" t="s">
        <v>590</v>
      </c>
      <c r="G58" s="623"/>
      <c r="H58" s="644" t="s">
        <v>590</v>
      </c>
      <c r="I58" s="613" t="e">
        <f>#REF!</f>
        <v>#REF!</v>
      </c>
      <c r="J58" s="331"/>
      <c r="L58" s="561" t="s">
        <v>403</v>
      </c>
    </row>
    <row r="59" spans="1:12" ht="5.25" customHeight="1">
      <c r="A59" s="317"/>
      <c r="B59" s="328"/>
      <c r="C59" s="316"/>
      <c r="D59" s="645"/>
      <c r="E59" s="473"/>
      <c r="F59" s="645"/>
      <c r="G59" s="659"/>
      <c r="H59" s="419"/>
      <c r="I59" s="615"/>
      <c r="J59" s="331"/>
    </row>
    <row r="60" spans="1:12" ht="12.75" customHeight="1" thickBot="1">
      <c r="A60" s="317"/>
      <c r="B60" s="464"/>
      <c r="C60" s="399" t="s">
        <v>547</v>
      </c>
      <c r="D60" s="648" t="s">
        <v>590</v>
      </c>
      <c r="E60" s="660">
        <f>+E33+E41+E56+E58</f>
        <v>0</v>
      </c>
      <c r="F60" s="649" t="s">
        <v>590</v>
      </c>
      <c r="G60" s="660">
        <f>+G33+G41+G56+G58</f>
        <v>0</v>
      </c>
      <c r="H60" s="649" t="s">
        <v>590</v>
      </c>
      <c r="I60" s="647" t="e">
        <f>+I33+I41+I56+I58</f>
        <v>#REF!</v>
      </c>
      <c r="J60" s="331"/>
      <c r="L60" s="561" t="s">
        <v>652</v>
      </c>
    </row>
    <row r="61" spans="1:12" ht="6.75" customHeight="1">
      <c r="A61" s="317"/>
      <c r="B61" s="356"/>
      <c r="C61" s="316"/>
      <c r="D61" s="334"/>
      <c r="E61" s="450"/>
      <c r="F61" s="336"/>
      <c r="G61" s="465"/>
      <c r="H61" s="334"/>
      <c r="I61" s="335"/>
      <c r="J61" s="331"/>
    </row>
    <row r="62" spans="1:12" ht="12.75" customHeight="1">
      <c r="A62" s="317"/>
      <c r="B62" s="402" t="s">
        <v>9</v>
      </c>
      <c r="C62" s="320" t="s">
        <v>770</v>
      </c>
      <c r="D62" s="398"/>
      <c r="E62" s="463"/>
      <c r="F62" s="336"/>
      <c r="G62" s="465"/>
      <c r="H62" s="334"/>
      <c r="I62" s="335"/>
      <c r="J62" s="331"/>
      <c r="L62" s="653" t="s">
        <v>401</v>
      </c>
    </row>
    <row r="63" spans="1:12" ht="13.5" customHeight="1">
      <c r="A63" s="317"/>
      <c r="B63" s="356"/>
      <c r="C63" s="403" t="s">
        <v>121</v>
      </c>
      <c r="D63" s="404"/>
      <c r="E63" s="447"/>
      <c r="F63" s="405"/>
      <c r="G63" s="466"/>
      <c r="H63" s="407"/>
      <c r="I63" s="382" t="e">
        <f>#REF!</f>
        <v>#REF!</v>
      </c>
      <c r="J63" s="331"/>
      <c r="L63" s="561" t="s">
        <v>403</v>
      </c>
    </row>
    <row r="64" spans="1:12" ht="13.5" customHeight="1">
      <c r="A64" s="317"/>
      <c r="B64" s="356"/>
      <c r="C64" s="403" t="s">
        <v>591</v>
      </c>
      <c r="D64" s="404"/>
      <c r="E64" s="447"/>
      <c r="F64" s="405"/>
      <c r="G64" s="466"/>
      <c r="H64" s="407"/>
      <c r="I64" s="382" t="e">
        <f>#REF!</f>
        <v>#REF!</v>
      </c>
      <c r="J64" s="331"/>
      <c r="L64" s="561" t="s">
        <v>403</v>
      </c>
    </row>
    <row r="65" spans="1:14">
      <c r="A65" s="317"/>
      <c r="B65" s="356"/>
      <c r="C65" s="392" t="s">
        <v>771</v>
      </c>
      <c r="D65" s="404"/>
      <c r="E65" s="447"/>
      <c r="F65" s="405"/>
      <c r="G65" s="466"/>
      <c r="H65" s="409"/>
      <c r="I65" s="382" t="e">
        <f>#REF!</f>
        <v>#REF!</v>
      </c>
      <c r="J65" s="331"/>
      <c r="L65" s="561" t="s">
        <v>403</v>
      </c>
    </row>
    <row r="66" spans="1:14">
      <c r="A66" s="317"/>
      <c r="B66" s="356"/>
      <c r="C66" s="392" t="s">
        <v>126</v>
      </c>
      <c r="D66" s="404"/>
      <c r="E66" s="447"/>
      <c r="F66" s="405"/>
      <c r="G66" s="466"/>
      <c r="H66" s="409"/>
      <c r="I66" s="382" t="e">
        <f>#REF!</f>
        <v>#REF!</v>
      </c>
      <c r="J66" s="331"/>
      <c r="L66" s="561" t="s">
        <v>403</v>
      </c>
    </row>
    <row r="67" spans="1:14">
      <c r="A67" s="317"/>
      <c r="B67" s="356"/>
      <c r="C67" s="403" t="s">
        <v>772</v>
      </c>
      <c r="D67" s="404"/>
      <c r="E67" s="447"/>
      <c r="F67" s="405"/>
      <c r="G67" s="466"/>
      <c r="H67" s="409"/>
      <c r="I67" s="382" t="e">
        <f>#REF!</f>
        <v>#REF!</v>
      </c>
      <c r="J67" s="360"/>
      <c r="L67" s="561" t="s">
        <v>403</v>
      </c>
    </row>
    <row r="68" spans="1:14">
      <c r="A68" s="317"/>
      <c r="B68" s="356"/>
      <c r="C68" s="392" t="s">
        <v>302</v>
      </c>
      <c r="D68" s="404"/>
      <c r="E68" s="447"/>
      <c r="F68" s="405"/>
      <c r="G68" s="466"/>
      <c r="H68" s="409"/>
      <c r="I68" s="382" t="e">
        <f>#REF!</f>
        <v>#REF!</v>
      </c>
      <c r="J68" s="360"/>
      <c r="L68" s="561" t="s">
        <v>403</v>
      </c>
    </row>
    <row r="69" spans="1:14">
      <c r="A69" s="317"/>
      <c r="B69" s="356"/>
      <c r="C69" s="392" t="s">
        <v>592</v>
      </c>
      <c r="D69" s="410"/>
      <c r="E69" s="467"/>
      <c r="F69" s="412"/>
      <c r="G69" s="468"/>
      <c r="H69" s="414"/>
      <c r="I69" s="662" t="e">
        <f>#REF!</f>
        <v>#REF!</v>
      </c>
      <c r="J69" s="360"/>
      <c r="L69" s="561" t="s">
        <v>403</v>
      </c>
    </row>
    <row r="70" spans="1:14">
      <c r="A70" s="317"/>
      <c r="B70" s="356"/>
      <c r="C70" s="312" t="s">
        <v>303</v>
      </c>
      <c r="D70" s="470"/>
      <c r="E70" s="471">
        <f>SUM(E63:E69)</f>
        <v>0</v>
      </c>
      <c r="F70" s="472"/>
      <c r="G70" s="471">
        <f>SUM(G63:G69)</f>
        <v>0</v>
      </c>
      <c r="H70" s="417"/>
      <c r="I70" s="613" t="e">
        <f>SUM(I63:I69)</f>
        <v>#REF!</v>
      </c>
      <c r="J70" s="360"/>
      <c r="L70" s="561" t="s">
        <v>652</v>
      </c>
      <c r="M70" s="832" t="s">
        <v>639</v>
      </c>
      <c r="N70" s="778" t="s">
        <v>640</v>
      </c>
    </row>
    <row r="71" spans="1:14" ht="6.75" customHeight="1">
      <c r="A71" s="317"/>
      <c r="B71" s="356"/>
      <c r="C71" s="418"/>
      <c r="D71" s="419"/>
      <c r="E71" s="473"/>
      <c r="F71" s="336"/>
      <c r="G71" s="451"/>
      <c r="H71" s="420"/>
      <c r="I71" s="611"/>
      <c r="J71" s="360"/>
      <c r="M71" s="356"/>
      <c r="N71" s="830"/>
    </row>
    <row r="72" spans="1:14" ht="13.8" thickBot="1">
      <c r="A72" s="317"/>
      <c r="B72" s="421" t="s">
        <v>10</v>
      </c>
      <c r="C72" s="312" t="s">
        <v>304</v>
      </c>
      <c r="D72" s="474"/>
      <c r="E72" s="475"/>
      <c r="F72" s="476"/>
      <c r="G72" s="475"/>
      <c r="H72" s="422">
        <f>H41</f>
        <v>0</v>
      </c>
      <c r="I72" s="661" t="e">
        <f>+I60+I70</f>
        <v>#REF!</v>
      </c>
      <c r="J72" s="360"/>
      <c r="L72" s="561" t="s">
        <v>652</v>
      </c>
      <c r="M72" s="833" t="e">
        <f>#REF!</f>
        <v>#REF!</v>
      </c>
      <c r="N72" s="834" t="e">
        <f>+I72-M72</f>
        <v>#REF!</v>
      </c>
    </row>
    <row r="73" spans="1:14" ht="13.5" customHeight="1">
      <c r="A73" s="317"/>
      <c r="B73" s="402" t="s">
        <v>11</v>
      </c>
      <c r="C73" s="423" t="s">
        <v>305</v>
      </c>
      <c r="D73" s="424"/>
      <c r="E73" s="477"/>
      <c r="F73" s="336"/>
      <c r="G73" s="477"/>
      <c r="H73" s="384"/>
      <c r="I73" s="364" t="e">
        <f>+I23-I72</f>
        <v>#REF!</v>
      </c>
      <c r="J73" s="360"/>
      <c r="L73" s="561" t="s">
        <v>652</v>
      </c>
      <c r="M73" s="342"/>
      <c r="N73" s="835"/>
    </row>
    <row r="74" spans="1:14" ht="12.75" customHeight="1">
      <c r="A74" s="317"/>
      <c r="B74" s="425" t="s">
        <v>306</v>
      </c>
      <c r="C74" s="426" t="s">
        <v>400</v>
      </c>
      <c r="D74" s="478"/>
      <c r="E74" s="475"/>
      <c r="F74" s="478"/>
      <c r="G74" s="475"/>
      <c r="H74" s="422">
        <f>+H41</f>
        <v>0</v>
      </c>
      <c r="I74" s="661" t="e">
        <f>+I72+I73</f>
        <v>#REF!</v>
      </c>
      <c r="J74" s="341"/>
      <c r="L74" s="561" t="s">
        <v>652</v>
      </c>
    </row>
    <row r="75" spans="1:14" ht="10.5" customHeight="1">
      <c r="A75" s="427"/>
      <c r="B75" s="314"/>
      <c r="C75" s="428" t="s">
        <v>307</v>
      </c>
      <c r="D75" s="429"/>
      <c r="E75" s="430"/>
      <c r="F75" s="431"/>
      <c r="G75" s="430"/>
      <c r="H75" s="431"/>
      <c r="I75" s="433" t="e">
        <f>+I23-I74</f>
        <v>#REF!</v>
      </c>
      <c r="J75" s="434"/>
      <c r="L75" s="561" t="s">
        <v>652</v>
      </c>
    </row>
  </sheetData>
  <mergeCells count="6">
    <mergeCell ref="D26:E26"/>
    <mergeCell ref="F26:G26"/>
    <mergeCell ref="A6:J6"/>
    <mergeCell ref="B5:C5"/>
    <mergeCell ref="D8:E8"/>
    <mergeCell ref="F8:G8"/>
  </mergeCells>
  <phoneticPr fontId="1" type="noConversion"/>
  <printOptions horizontalCentered="1"/>
  <pageMargins left="0" right="0" top="0.25" bottom="0.25" header="0.25" footer="0.25"/>
  <pageSetup scale="81" orientation="portrait" r:id="rId1"/>
  <headerFooter alignWithMargins="0">
    <oddFooter>&amp;L&amp;8Created:  May 2007  -  Printed:  &amp;D &amp;T   &amp;Z&amp;F  &amp;A</oddFooter>
  </headerFooter>
  <drawing r:id="rId2"/>
  <legacyDrawing r:id="rId3"/>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tabColor rgb="FF66FFFF"/>
    <pageSetUpPr fitToPage="1"/>
  </sheetPr>
  <dimension ref="A1:V82"/>
  <sheetViews>
    <sheetView zoomScale="75" zoomScaleNormal="100" workbookViewId="0">
      <selection activeCell="N3" sqref="N3"/>
    </sheetView>
  </sheetViews>
  <sheetFormatPr defaultColWidth="9.33203125" defaultRowHeight="13.2"/>
  <cols>
    <col min="1" max="1" width="1.6640625" style="184" customWidth="1"/>
    <col min="2" max="2" width="3.6640625" style="184" customWidth="1"/>
    <col min="3" max="3" width="70.6640625" style="184" customWidth="1"/>
    <col min="4" max="4" width="8" style="184" hidden="1" customWidth="1"/>
    <col min="5" max="5" width="13.77734375" style="184" hidden="1" customWidth="1"/>
    <col min="6" max="6" width="7.77734375" style="184" customWidth="1"/>
    <col min="7" max="7" width="14.6640625" style="184" customWidth="1"/>
    <col min="8" max="8" width="8.109375" style="184" hidden="1" customWidth="1"/>
    <col min="9" max="9" width="13.33203125" style="184" hidden="1" customWidth="1"/>
    <col min="10" max="10" width="2.109375" style="184" customWidth="1"/>
    <col min="11" max="11" width="6.33203125" style="184" customWidth="1"/>
    <col min="12" max="12" width="30" style="184" customWidth="1"/>
    <col min="13" max="13" width="9.33203125" style="184"/>
    <col min="14" max="14" width="32.77734375" style="184" customWidth="1"/>
    <col min="15" max="15" width="29.33203125" style="184" customWidth="1"/>
    <col min="16" max="19" width="15.109375" style="184" customWidth="1"/>
    <col min="20" max="20" width="15.33203125" style="184" customWidth="1"/>
    <col min="21" max="16384" width="9.33203125" style="184"/>
  </cols>
  <sheetData>
    <row r="1" spans="1:15" ht="15.6">
      <c r="B1" s="804" t="s">
        <v>1150</v>
      </c>
      <c r="C1" s="277"/>
      <c r="D1" s="277"/>
      <c r="E1" s="277"/>
      <c r="F1" s="277"/>
      <c r="G1" s="277"/>
      <c r="H1" s="277"/>
      <c r="I1" s="277"/>
      <c r="J1" s="277"/>
    </row>
    <row r="2" spans="1:15" ht="15.6">
      <c r="B2" s="1760" t="s">
        <v>1152</v>
      </c>
      <c r="C2" s="277"/>
      <c r="D2" s="277"/>
      <c r="E2" s="277"/>
      <c r="F2" s="277"/>
      <c r="G2" s="277"/>
      <c r="H2" s="277"/>
      <c r="I2" s="277"/>
      <c r="J2" s="277"/>
    </row>
    <row r="3" spans="1:15" ht="18" customHeight="1">
      <c r="B3" s="821" t="s">
        <v>667</v>
      </c>
      <c r="C3" s="820"/>
      <c r="D3" s="277"/>
      <c r="E3" s="277"/>
      <c r="F3" s="277"/>
      <c r="G3" s="277"/>
      <c r="H3" s="277"/>
      <c r="I3" s="277"/>
      <c r="J3" s="277"/>
    </row>
    <row r="4" spans="1:15">
      <c r="A4" s="311"/>
      <c r="B4" s="2016"/>
      <c r="C4" s="2017"/>
      <c r="D4" s="312"/>
      <c r="E4" s="313"/>
      <c r="F4" s="312"/>
      <c r="G4" s="1804" t="s">
        <v>1015</v>
      </c>
      <c r="H4" s="314"/>
      <c r="I4" s="315"/>
      <c r="J4" s="316"/>
    </row>
    <row r="5" spans="1:15" ht="6" customHeight="1" thickBot="1">
      <c r="A5" s="2385"/>
      <c r="B5" s="2385"/>
      <c r="C5" s="2385"/>
      <c r="D5" s="2385"/>
      <c r="E5" s="2385"/>
      <c r="F5" s="2385"/>
      <c r="G5" s="2385"/>
      <c r="H5" s="2385"/>
      <c r="I5" s="2385"/>
      <c r="J5" s="2385"/>
    </row>
    <row r="6" spans="1:15" ht="5.25" customHeight="1">
      <c r="A6" s="317"/>
      <c r="B6" s="318"/>
      <c r="C6" s="324"/>
      <c r="D6" s="320"/>
      <c r="E6" s="320"/>
      <c r="F6" s="316"/>
      <c r="G6" s="135"/>
      <c r="H6" s="321"/>
      <c r="I6" s="321"/>
      <c r="J6" s="322"/>
    </row>
    <row r="7" spans="1:15" ht="12.75" customHeight="1">
      <c r="A7" s="317"/>
      <c r="B7" s="323" t="s">
        <v>1156</v>
      </c>
      <c r="C7" s="963"/>
      <c r="D7" s="2382" t="s">
        <v>37</v>
      </c>
      <c r="E7" s="2383"/>
      <c r="F7" s="1865" t="s">
        <v>1151</v>
      </c>
      <c r="G7" s="2004"/>
      <c r="H7" s="325" t="s">
        <v>656</v>
      </c>
      <c r="I7" s="326"/>
      <c r="J7" s="327"/>
      <c r="L7" s="796" t="s">
        <v>220</v>
      </c>
    </row>
    <row r="8" spans="1:15">
      <c r="A8" s="317"/>
      <c r="B8" s="328"/>
      <c r="C8" s="329" t="s">
        <v>657</v>
      </c>
      <c r="D8" s="330" t="s">
        <v>590</v>
      </c>
      <c r="E8" s="1061">
        <v>0</v>
      </c>
      <c r="F8" s="330" t="s">
        <v>590</v>
      </c>
      <c r="G8" s="2097">
        <f>'[4]Schedule C - C1'!$C17</f>
        <v>0</v>
      </c>
      <c r="H8" s="330" t="s">
        <v>590</v>
      </c>
      <c r="I8" s="359">
        <f>+G8-E8</f>
        <v>0</v>
      </c>
      <c r="J8" s="331"/>
      <c r="L8" s="1678" t="s">
        <v>1065</v>
      </c>
    </row>
    <row r="9" spans="1:15">
      <c r="A9" s="317"/>
      <c r="B9" s="328"/>
      <c r="C9" s="332" t="s">
        <v>658</v>
      </c>
      <c r="D9" s="330" t="s">
        <v>590</v>
      </c>
      <c r="E9" s="1062">
        <v>0</v>
      </c>
      <c r="F9" s="330" t="s">
        <v>590</v>
      </c>
      <c r="G9" s="2097">
        <f>'[4]Schedule C - C1'!$C18</f>
        <v>0</v>
      </c>
      <c r="H9" s="330" t="s">
        <v>590</v>
      </c>
      <c r="I9" s="359">
        <f>+G9-E9</f>
        <v>0</v>
      </c>
      <c r="J9" s="331"/>
      <c r="L9" s="1678" t="s">
        <v>1065</v>
      </c>
    </row>
    <row r="10" spans="1:15">
      <c r="A10" s="317"/>
      <c r="B10" s="328"/>
      <c r="C10" s="332" t="s">
        <v>739</v>
      </c>
      <c r="D10" s="330" t="s">
        <v>590</v>
      </c>
      <c r="E10" s="1062">
        <v>0</v>
      </c>
      <c r="F10" s="330" t="s">
        <v>590</v>
      </c>
      <c r="G10" s="2097">
        <f>'[4]Schedule C - C1'!$C19</f>
        <v>0</v>
      </c>
      <c r="H10" s="330" t="s">
        <v>590</v>
      </c>
      <c r="I10" s="364">
        <f t="shared" ref="I10:I22" si="0">+G10-E10</f>
        <v>0</v>
      </c>
      <c r="J10" s="331"/>
      <c r="L10" s="1678" t="s">
        <v>1065</v>
      </c>
    </row>
    <row r="11" spans="1:15">
      <c r="A11" s="317"/>
      <c r="B11" s="328"/>
      <c r="C11" s="332" t="s">
        <v>740</v>
      </c>
      <c r="D11" s="330" t="s">
        <v>590</v>
      </c>
      <c r="E11" s="1062">
        <v>0</v>
      </c>
      <c r="F11" s="330" t="s">
        <v>590</v>
      </c>
      <c r="G11" s="2097">
        <f>'[4]Schedule C - C1'!$C20</f>
        <v>0</v>
      </c>
      <c r="H11" s="330" t="s">
        <v>590</v>
      </c>
      <c r="I11" s="364">
        <f t="shared" si="0"/>
        <v>0</v>
      </c>
      <c r="J11" s="331"/>
      <c r="L11" s="1678" t="s">
        <v>1065</v>
      </c>
    </row>
    <row r="12" spans="1:15">
      <c r="A12" s="317"/>
      <c r="B12" s="328"/>
      <c r="C12" s="332" t="s">
        <v>741</v>
      </c>
      <c r="D12" s="330" t="s">
        <v>590</v>
      </c>
      <c r="E12" s="1062">
        <v>0</v>
      </c>
      <c r="F12" s="330" t="s">
        <v>590</v>
      </c>
      <c r="G12" s="2097">
        <f>'[4]Schedule C - C1'!$C21</f>
        <v>0</v>
      </c>
      <c r="H12" s="330" t="s">
        <v>590</v>
      </c>
      <c r="I12" s="364">
        <f t="shared" si="0"/>
        <v>0</v>
      </c>
      <c r="J12" s="331"/>
      <c r="L12" s="1678" t="s">
        <v>1065</v>
      </c>
    </row>
    <row r="13" spans="1:15">
      <c r="A13" s="317"/>
      <c r="B13" s="328"/>
      <c r="C13" s="332" t="s">
        <v>742</v>
      </c>
      <c r="D13" s="330" t="s">
        <v>590</v>
      </c>
      <c r="E13" s="1062">
        <v>0</v>
      </c>
      <c r="F13" s="330" t="s">
        <v>590</v>
      </c>
      <c r="G13" s="2097">
        <f>'[4]Schedule C - C1'!$C22</f>
        <v>0</v>
      </c>
      <c r="H13" s="330" t="s">
        <v>590</v>
      </c>
      <c r="I13" s="364">
        <f t="shared" si="0"/>
        <v>0</v>
      </c>
      <c r="J13" s="331"/>
      <c r="L13" s="1678" t="s">
        <v>1065</v>
      </c>
    </row>
    <row r="14" spans="1:15">
      <c r="A14" s="317"/>
      <c r="B14" s="328"/>
      <c r="C14" s="332" t="s">
        <v>743</v>
      </c>
      <c r="D14" s="330" t="s">
        <v>590</v>
      </c>
      <c r="E14" s="1062">
        <v>0</v>
      </c>
      <c r="F14" s="330" t="s">
        <v>590</v>
      </c>
      <c r="G14" s="2097">
        <f>'[4]Schedule C - C1'!$C23</f>
        <v>0</v>
      </c>
      <c r="H14" s="330" t="s">
        <v>590</v>
      </c>
      <c r="I14" s="364">
        <f t="shared" si="0"/>
        <v>0</v>
      </c>
      <c r="J14" s="331"/>
      <c r="L14" s="1678" t="s">
        <v>1065</v>
      </c>
      <c r="O14" s="1679" t="s">
        <v>992</v>
      </c>
    </row>
    <row r="15" spans="1:15">
      <c r="A15" s="317"/>
      <c r="B15" s="328"/>
      <c r="C15" s="333" t="s">
        <v>744</v>
      </c>
      <c r="D15" s="330" t="s">
        <v>590</v>
      </c>
      <c r="E15" s="1062">
        <v>0</v>
      </c>
      <c r="F15" s="330" t="s">
        <v>590</v>
      </c>
      <c r="G15" s="2097">
        <f>'[4]Schedule C - C1'!$C24</f>
        <v>0</v>
      </c>
      <c r="H15" s="330" t="s">
        <v>590</v>
      </c>
      <c r="I15" s="364">
        <f t="shared" si="0"/>
        <v>0</v>
      </c>
      <c r="J15" s="331"/>
      <c r="L15" s="1678" t="s">
        <v>1065</v>
      </c>
      <c r="O15" s="1679" t="s">
        <v>636</v>
      </c>
    </row>
    <row r="16" spans="1:15">
      <c r="A16" s="317"/>
      <c r="B16" s="328"/>
      <c r="C16" s="333" t="s">
        <v>745</v>
      </c>
      <c r="D16" s="330" t="s">
        <v>590</v>
      </c>
      <c r="E16" s="1062">
        <v>0</v>
      </c>
      <c r="F16" s="330" t="s">
        <v>590</v>
      </c>
      <c r="G16" s="2097">
        <f>'[4]Schedule C - C1'!$C25</f>
        <v>0</v>
      </c>
      <c r="H16" s="330" t="s">
        <v>590</v>
      </c>
      <c r="I16" s="364">
        <f t="shared" si="0"/>
        <v>0</v>
      </c>
      <c r="J16" s="331"/>
      <c r="L16" s="1678" t="s">
        <v>1065</v>
      </c>
    </row>
    <row r="17" spans="1:22">
      <c r="A17" s="317"/>
      <c r="B17" s="328"/>
      <c r="C17" s="332" t="s">
        <v>746</v>
      </c>
      <c r="D17" s="330" t="s">
        <v>590</v>
      </c>
      <c r="E17" s="1062">
        <v>0</v>
      </c>
      <c r="F17" s="330" t="s">
        <v>590</v>
      </c>
      <c r="G17" s="2097">
        <f>'[4]Schedule C - C1'!$C26</f>
        <v>0</v>
      </c>
      <c r="H17" s="330" t="s">
        <v>590</v>
      </c>
      <c r="I17" s="364">
        <f t="shared" si="0"/>
        <v>0</v>
      </c>
      <c r="J17" s="331"/>
      <c r="L17" s="1678" t="s">
        <v>1065</v>
      </c>
      <c r="N17" s="1372"/>
    </row>
    <row r="18" spans="1:22">
      <c r="A18" s="317"/>
      <c r="B18" s="328"/>
      <c r="C18" s="332" t="s">
        <v>747</v>
      </c>
      <c r="D18" s="330" t="s">
        <v>590</v>
      </c>
      <c r="E18" s="1062">
        <v>0</v>
      </c>
      <c r="F18" s="330" t="s">
        <v>590</v>
      </c>
      <c r="G18" s="2097">
        <f>'[4]Schedule C - C1'!$C27</f>
        <v>0</v>
      </c>
      <c r="H18" s="330" t="s">
        <v>590</v>
      </c>
      <c r="I18" s="364">
        <f t="shared" si="0"/>
        <v>0</v>
      </c>
      <c r="J18" s="331"/>
      <c r="L18" s="1678" t="s">
        <v>1065</v>
      </c>
    </row>
    <row r="19" spans="1:22">
      <c r="A19" s="317"/>
      <c r="B19" s="328"/>
      <c r="C19" s="332" t="s">
        <v>748</v>
      </c>
      <c r="D19" s="330" t="s">
        <v>590</v>
      </c>
      <c r="E19" s="1062">
        <v>0</v>
      </c>
      <c r="F19" s="330" t="s">
        <v>590</v>
      </c>
      <c r="G19" s="2097">
        <f>'[4]Schedule C - C1'!$C28</f>
        <v>0</v>
      </c>
      <c r="H19" s="330" t="s">
        <v>590</v>
      </c>
      <c r="I19" s="364">
        <f t="shared" si="0"/>
        <v>0</v>
      </c>
      <c r="J19" s="331"/>
      <c r="L19" s="1678" t="s">
        <v>1065</v>
      </c>
    </row>
    <row r="20" spans="1:22">
      <c r="A20" s="317"/>
      <c r="B20" s="328"/>
      <c r="C20" s="332" t="s">
        <v>749</v>
      </c>
      <c r="D20" s="330" t="s">
        <v>590</v>
      </c>
      <c r="E20" s="1062">
        <v>0</v>
      </c>
      <c r="F20" s="330" t="s">
        <v>590</v>
      </c>
      <c r="G20" s="2097">
        <f>'[4]Schedule C - C1'!$C29</f>
        <v>0</v>
      </c>
      <c r="H20" s="330" t="s">
        <v>590</v>
      </c>
      <c r="I20" s="364">
        <f t="shared" si="0"/>
        <v>0</v>
      </c>
      <c r="J20" s="331"/>
      <c r="L20" s="1678" t="s">
        <v>1065</v>
      </c>
    </row>
    <row r="21" spans="1:22" ht="12.75" customHeight="1">
      <c r="A21" s="317"/>
      <c r="B21" s="328"/>
      <c r="C21" s="1363" t="s">
        <v>1062</v>
      </c>
      <c r="D21" s="330" t="s">
        <v>590</v>
      </c>
      <c r="E21" s="1062">
        <v>0</v>
      </c>
      <c r="F21" s="330" t="s">
        <v>590</v>
      </c>
      <c r="G21" s="942">
        <f>'[4]Schedule C - C1'!$C$47</f>
        <v>0</v>
      </c>
      <c r="H21" s="330" t="s">
        <v>590</v>
      </c>
      <c r="I21" s="364">
        <f t="shared" si="0"/>
        <v>0</v>
      </c>
      <c r="J21" s="331"/>
      <c r="L21" s="1678" t="s">
        <v>1064</v>
      </c>
    </row>
    <row r="22" spans="1:22" ht="12.75" customHeight="1">
      <c r="A22" s="317"/>
      <c r="B22" s="328"/>
      <c r="C22" s="320" t="s">
        <v>1014</v>
      </c>
      <c r="D22" s="774" t="s">
        <v>590</v>
      </c>
      <c r="E22" s="1063">
        <f>SUM(E8:E21)</f>
        <v>0</v>
      </c>
      <c r="F22" s="774" t="s">
        <v>590</v>
      </c>
      <c r="G22" s="612">
        <f>SUM(G8:G21)</f>
        <v>0</v>
      </c>
      <c r="H22" s="774" t="s">
        <v>590</v>
      </c>
      <c r="I22" s="613">
        <f t="shared" si="0"/>
        <v>0</v>
      </c>
      <c r="J22" s="341"/>
      <c r="M22" s="1371"/>
      <c r="N22" s="1372"/>
      <c r="O22" s="1714" t="s">
        <v>1054</v>
      </c>
    </row>
    <row r="23" spans="1:22" ht="3" customHeight="1">
      <c r="A23" s="317"/>
      <c r="B23" s="342"/>
      <c r="C23" s="318"/>
      <c r="D23" s="319"/>
      <c r="E23" s="319"/>
      <c r="F23" s="343"/>
      <c r="G23" s="824"/>
      <c r="H23" s="825"/>
      <c r="I23" s="346"/>
      <c r="J23" s="341"/>
    </row>
    <row r="24" spans="1:22" ht="6" customHeight="1">
      <c r="A24" s="317"/>
      <c r="C24" s="277"/>
      <c r="D24" s="277"/>
      <c r="E24" s="277"/>
      <c r="F24" s="347"/>
      <c r="G24" s="347"/>
      <c r="H24" s="316"/>
      <c r="I24" s="316"/>
      <c r="J24" s="341"/>
    </row>
    <row r="25" spans="1:22" ht="12.75" customHeight="1">
      <c r="A25" s="317"/>
      <c r="B25" s="348" t="s">
        <v>750</v>
      </c>
      <c r="C25" s="278"/>
      <c r="D25" s="2382" t="s">
        <v>37</v>
      </c>
      <c r="E25" s="2383"/>
      <c r="F25" s="1865" t="s">
        <v>1151</v>
      </c>
      <c r="G25" s="1866"/>
      <c r="H25" s="325" t="s">
        <v>656</v>
      </c>
      <c r="I25" s="326"/>
      <c r="J25" s="341"/>
      <c r="L25" s="1693" t="s">
        <v>100</v>
      </c>
      <c r="M25" s="1694">
        <f>'Schedule I  '!C17</f>
        <v>0</v>
      </c>
      <c r="N25" s="561" t="s">
        <v>34</v>
      </c>
      <c r="O25" s="1707" t="s">
        <v>1153</v>
      </c>
      <c r="P25" s="1708"/>
      <c r="Q25" s="1708"/>
      <c r="R25" s="1708"/>
      <c r="S25" s="1761"/>
      <c r="T25" s="1762"/>
    </row>
    <row r="26" spans="1:22" ht="27" customHeight="1">
      <c r="A26" s="349"/>
      <c r="B26" s="350" t="s">
        <v>587</v>
      </c>
      <c r="C26" s="351" t="s">
        <v>751</v>
      </c>
      <c r="D26" s="352" t="s">
        <v>752</v>
      </c>
      <c r="E26" s="353" t="s">
        <v>224</v>
      </c>
      <c r="F26" s="352" t="s">
        <v>752</v>
      </c>
      <c r="G26" s="353" t="s">
        <v>224</v>
      </c>
      <c r="H26" s="352" t="s">
        <v>752</v>
      </c>
      <c r="I26" s="353" t="s">
        <v>93</v>
      </c>
      <c r="J26" s="354"/>
      <c r="L26" s="1695" t="s">
        <v>101</v>
      </c>
      <c r="M26" s="1689">
        <f>'Sch II-b'!F11</f>
        <v>0</v>
      </c>
      <c r="N26" s="561" t="s">
        <v>35</v>
      </c>
      <c r="O26" s="1701" t="s">
        <v>958</v>
      </c>
      <c r="P26" s="1702" t="s">
        <v>955</v>
      </c>
      <c r="Q26" s="1702" t="s">
        <v>956</v>
      </c>
      <c r="R26" s="1709" t="s">
        <v>965</v>
      </c>
      <c r="S26" s="1763" t="s">
        <v>959</v>
      </c>
      <c r="T26" s="1764" t="s">
        <v>957</v>
      </c>
      <c r="U26" s="1700"/>
      <c r="V26" s="1700"/>
    </row>
    <row r="27" spans="1:22" ht="12.75" customHeight="1">
      <c r="A27" s="349"/>
      <c r="B27" s="355" t="s">
        <v>74</v>
      </c>
      <c r="C27" s="1004" t="s">
        <v>984</v>
      </c>
      <c r="D27" s="907"/>
      <c r="E27" s="1467"/>
      <c r="F27" s="907"/>
      <c r="G27" s="1467"/>
      <c r="H27" s="907"/>
      <c r="I27" s="1467"/>
      <c r="J27" s="354"/>
      <c r="L27" s="1696" t="s">
        <v>102</v>
      </c>
      <c r="M27" s="1697">
        <f>SUM(M25:M26)</f>
        <v>0</v>
      </c>
      <c r="N27" s="1683" t="s">
        <v>954</v>
      </c>
      <c r="O27" s="1688" t="s">
        <v>106</v>
      </c>
      <c r="P27" s="1703">
        <f>'Schedule I  '!C17</f>
        <v>0</v>
      </c>
      <c r="Q27" s="1703">
        <f>'Sch II-b'!F11</f>
        <v>0</v>
      </c>
      <c r="R27" s="1710">
        <f>SUM(P27:Q27)</f>
        <v>0</v>
      </c>
      <c r="S27" s="1765">
        <f>F29</f>
        <v>0</v>
      </c>
      <c r="T27" s="1766">
        <f>+R27+S27</f>
        <v>0</v>
      </c>
    </row>
    <row r="28" spans="1:22" ht="12.75" customHeight="1">
      <c r="A28" s="349"/>
      <c r="B28" s="355"/>
      <c r="C28" s="1028" t="s">
        <v>961</v>
      </c>
      <c r="D28" s="1441">
        <v>0</v>
      </c>
      <c r="E28" s="1469">
        <v>0</v>
      </c>
      <c r="F28" s="1441">
        <f>'Sch II-b'!E22</f>
        <v>0</v>
      </c>
      <c r="G28" s="1469">
        <v>0</v>
      </c>
      <c r="H28" s="1441">
        <f>+F28-D28</f>
        <v>0</v>
      </c>
      <c r="I28" s="1487">
        <f t="shared" ref="I28:I35" si="1">+G28-E28</f>
        <v>0</v>
      </c>
      <c r="J28" s="354"/>
      <c r="L28" s="1688" t="s">
        <v>948</v>
      </c>
      <c r="M28" s="1690">
        <f>F28</f>
        <v>0</v>
      </c>
      <c r="N28" s="561" t="s">
        <v>36</v>
      </c>
      <c r="O28" s="1754" t="s">
        <v>259</v>
      </c>
      <c r="P28" s="1755">
        <f>'Schedule I  '!B17</f>
        <v>0</v>
      </c>
      <c r="Q28" s="1755"/>
      <c r="R28" s="1756">
        <f t="shared" ref="R28:R30" si="2">SUM(P28:Q28)</f>
        <v>0</v>
      </c>
      <c r="S28" s="1773">
        <f>'Sch II-b'!I21</f>
        <v>0</v>
      </c>
      <c r="T28" s="1767">
        <f t="shared" ref="T28:T30" si="3">+R28+S28</f>
        <v>0</v>
      </c>
    </row>
    <row r="29" spans="1:22" ht="12.75" customHeight="1" thickBot="1">
      <c r="A29" s="349"/>
      <c r="B29" s="355"/>
      <c r="C29" s="1028" t="s">
        <v>942</v>
      </c>
      <c r="D29" s="1682">
        <v>0</v>
      </c>
      <c r="E29" s="1469">
        <v>0</v>
      </c>
      <c r="F29" s="1682">
        <f>'Sch II-b'!I22</f>
        <v>0</v>
      </c>
      <c r="G29" s="1469">
        <f>' Sch II-a'!D49</f>
        <v>0</v>
      </c>
      <c r="H29" s="1441">
        <f>+F29-D29</f>
        <v>0</v>
      </c>
      <c r="I29" s="1487">
        <f t="shared" si="1"/>
        <v>0</v>
      </c>
      <c r="J29" s="354"/>
      <c r="L29" s="1698" t="s">
        <v>99</v>
      </c>
      <c r="M29" s="1699">
        <f>+M27-M28</f>
        <v>0</v>
      </c>
      <c r="N29" s="561" t="s">
        <v>637</v>
      </c>
      <c r="O29" s="1757" t="s">
        <v>707</v>
      </c>
      <c r="P29" s="1758">
        <f>'Schedule I  '!D17</f>
        <v>0</v>
      </c>
      <c r="Q29" s="1758">
        <f>'Sch II-b'!F12</f>
        <v>0</v>
      </c>
      <c r="R29" s="1759">
        <f t="shared" si="2"/>
        <v>0</v>
      </c>
      <c r="S29" s="1768">
        <f>F40</f>
        <v>0</v>
      </c>
      <c r="T29" s="1769">
        <f t="shared" si="3"/>
        <v>0</v>
      </c>
    </row>
    <row r="30" spans="1:22" ht="12.75" customHeight="1">
      <c r="A30" s="349"/>
      <c r="B30" s="355"/>
      <c r="C30" s="1028" t="s">
        <v>501</v>
      </c>
      <c r="D30" s="1468" t="s">
        <v>590</v>
      </c>
      <c r="E30" s="1470">
        <v>0</v>
      </c>
      <c r="F30" s="1468" t="s">
        <v>590</v>
      </c>
      <c r="G30" s="1469">
        <v>0</v>
      </c>
      <c r="H30" s="1441"/>
      <c r="I30" s="1487">
        <f t="shared" si="1"/>
        <v>0</v>
      </c>
      <c r="J30" s="354"/>
      <c r="O30" s="1704" t="s">
        <v>709</v>
      </c>
      <c r="P30" s="1705">
        <f>'Schedule I  '!E17</f>
        <v>0</v>
      </c>
      <c r="Q30" s="1705">
        <f>'Sch II-b'!F13</f>
        <v>0</v>
      </c>
      <c r="R30" s="1710">
        <f t="shared" si="2"/>
        <v>0</v>
      </c>
      <c r="S30" s="1770">
        <f>F50</f>
        <v>0</v>
      </c>
      <c r="T30" s="1766">
        <f t="shared" si="3"/>
        <v>0</v>
      </c>
      <c r="U30" s="1712"/>
    </row>
    <row r="31" spans="1:22" ht="12.75" customHeight="1">
      <c r="A31" s="349"/>
      <c r="B31" s="355"/>
      <c r="C31" s="1007" t="s">
        <v>758</v>
      </c>
      <c r="D31" s="1468" t="s">
        <v>590</v>
      </c>
      <c r="E31" s="1470">
        <v>0</v>
      </c>
      <c r="F31" s="1468" t="s">
        <v>590</v>
      </c>
      <c r="G31" s="1470">
        <v>0</v>
      </c>
      <c r="H31" s="1443"/>
      <c r="I31" s="1488">
        <f t="shared" si="1"/>
        <v>0</v>
      </c>
      <c r="J31" s="354"/>
      <c r="O31" s="1701" t="s">
        <v>960</v>
      </c>
      <c r="P31" s="1706">
        <f>SUM(P27:P30)</f>
        <v>0</v>
      </c>
      <c r="Q31" s="1706">
        <f t="shared" ref="Q31:T31" si="4">SUM(Q27:Q30)</f>
        <v>0</v>
      </c>
      <c r="R31" s="1711">
        <f t="shared" si="4"/>
        <v>0</v>
      </c>
      <c r="S31" s="1771">
        <f t="shared" si="4"/>
        <v>0</v>
      </c>
      <c r="T31" s="1772">
        <f t="shared" si="4"/>
        <v>0</v>
      </c>
      <c r="U31" s="1713"/>
    </row>
    <row r="32" spans="1:22" ht="12.75" customHeight="1">
      <c r="A32" s="349"/>
      <c r="B32" s="355"/>
      <c r="C32" s="1011" t="s">
        <v>76</v>
      </c>
      <c r="D32" s="1468" t="s">
        <v>590</v>
      </c>
      <c r="E32" s="1470">
        <v>0</v>
      </c>
      <c r="F32" s="1468" t="s">
        <v>590</v>
      </c>
      <c r="G32" s="1470">
        <v>0</v>
      </c>
      <c r="H32" s="1443"/>
      <c r="I32" s="1488">
        <f t="shared" si="1"/>
        <v>0</v>
      </c>
      <c r="J32" s="354"/>
      <c r="L32" s="1154"/>
      <c r="M32" s="1154"/>
      <c r="N32" s="561"/>
      <c r="O32" s="1701" t="s">
        <v>966</v>
      </c>
      <c r="P32" s="1708"/>
      <c r="Q32" s="1708"/>
      <c r="R32" s="1711">
        <f>+P31+Q31</f>
        <v>0</v>
      </c>
      <c r="S32" s="1761"/>
      <c r="T32" s="1772">
        <f>+R31+S31</f>
        <v>0</v>
      </c>
    </row>
    <row r="33" spans="1:16" ht="12.75" customHeight="1">
      <c r="A33" s="349"/>
      <c r="B33" s="355"/>
      <c r="C33" s="1011" t="s">
        <v>77</v>
      </c>
      <c r="D33" s="1468" t="s">
        <v>590</v>
      </c>
      <c r="E33" s="1470">
        <v>0</v>
      </c>
      <c r="F33" s="1468" t="s">
        <v>590</v>
      </c>
      <c r="G33" s="1470">
        <v>0</v>
      </c>
      <c r="H33" s="1443"/>
      <c r="I33" s="1488">
        <f t="shared" si="1"/>
        <v>0</v>
      </c>
      <c r="J33" s="354"/>
      <c r="L33" s="823"/>
    </row>
    <row r="34" spans="1:16" ht="12.75" customHeight="1">
      <c r="A34" s="349"/>
      <c r="B34" s="355"/>
      <c r="C34" s="393" t="s">
        <v>755</v>
      </c>
      <c r="D34" s="1468" t="s">
        <v>590</v>
      </c>
      <c r="E34" s="1470">
        <v>0</v>
      </c>
      <c r="F34" s="1468" t="s">
        <v>590</v>
      </c>
      <c r="G34" s="1470">
        <v>0</v>
      </c>
      <c r="H34" s="1444"/>
      <c r="I34" s="1488">
        <f t="shared" si="1"/>
        <v>0</v>
      </c>
      <c r="J34" s="354"/>
      <c r="M34" s="823"/>
      <c r="N34" s="823"/>
      <c r="O34" s="1683" t="s">
        <v>969</v>
      </c>
      <c r="P34" s="823"/>
    </row>
    <row r="35" spans="1:16" ht="12.75" customHeight="1">
      <c r="A35" s="349"/>
      <c r="B35" s="355"/>
      <c r="C35" s="1026" t="s">
        <v>1154</v>
      </c>
      <c r="D35" s="1468" t="s">
        <v>590</v>
      </c>
      <c r="E35" s="1470">
        <v>0</v>
      </c>
      <c r="F35" s="1468" t="s">
        <v>590</v>
      </c>
      <c r="G35" s="1470">
        <v>0</v>
      </c>
      <c r="H35" s="1444"/>
      <c r="I35" s="1488">
        <f t="shared" si="1"/>
        <v>0</v>
      </c>
      <c r="J35" s="354"/>
      <c r="L35" s="1678" t="s">
        <v>950</v>
      </c>
      <c r="O35" s="1683" t="s">
        <v>970</v>
      </c>
    </row>
    <row r="36" spans="1:16" ht="12.75" customHeight="1">
      <c r="A36" s="349"/>
      <c r="B36" s="355"/>
      <c r="C36" s="1016" t="s">
        <v>504</v>
      </c>
      <c r="D36" s="1445"/>
      <c r="E36" s="1471">
        <f>SUM(E28:E35)</f>
        <v>0</v>
      </c>
      <c r="F36" s="1445">
        <f>+F28+F29</f>
        <v>0</v>
      </c>
      <c r="G36" s="1471">
        <f>SUM(G28:G35)</f>
        <v>0</v>
      </c>
      <c r="H36" s="1445"/>
      <c r="I36" s="1471">
        <f>SUM(I28:I35)</f>
        <v>0</v>
      </c>
      <c r="J36" s="354"/>
    </row>
    <row r="37" spans="1:16" ht="6" customHeight="1">
      <c r="A37" s="349"/>
      <c r="B37" s="355"/>
      <c r="C37" s="1020"/>
      <c r="D37" s="1446"/>
      <c r="E37" s="1472"/>
      <c r="F37" s="1446"/>
      <c r="G37" s="1472"/>
      <c r="H37" s="1446"/>
      <c r="I37" s="1472"/>
      <c r="J37" s="354"/>
    </row>
    <row r="38" spans="1:16" ht="12.75" customHeight="1">
      <c r="A38" s="349"/>
      <c r="B38" s="355" t="s">
        <v>78</v>
      </c>
      <c r="C38" s="1024" t="s">
        <v>985</v>
      </c>
      <c r="D38" s="1443"/>
      <c r="E38" s="1470"/>
      <c r="F38" s="1443"/>
      <c r="G38" s="1470"/>
      <c r="H38" s="1443"/>
      <c r="I38" s="1470"/>
      <c r="J38" s="354"/>
      <c r="L38" s="1684" t="s">
        <v>944</v>
      </c>
      <c r="M38" s="1685">
        <f>'Schedule I  '!D17</f>
        <v>0</v>
      </c>
      <c r="N38" s="1683" t="s">
        <v>34</v>
      </c>
    </row>
    <row r="39" spans="1:16" ht="12.75" customHeight="1">
      <c r="A39" s="349"/>
      <c r="B39" s="355"/>
      <c r="C39" s="1167" t="s">
        <v>962</v>
      </c>
      <c r="D39" s="1441">
        <v>0</v>
      </c>
      <c r="E39" s="1469">
        <v>0</v>
      </c>
      <c r="F39" s="1441">
        <f>'Sch II-b'!E23+'Sch II-b'!E21</f>
        <v>0</v>
      </c>
      <c r="G39" s="1469">
        <v>0</v>
      </c>
      <c r="H39" s="1441">
        <f>+F39-D39</f>
        <v>0</v>
      </c>
      <c r="I39" s="1487">
        <f t="shared" ref="I39:I45" si="5">+G39-E39</f>
        <v>0</v>
      </c>
      <c r="J39" s="354"/>
      <c r="L39" s="1753" t="s">
        <v>983</v>
      </c>
      <c r="M39" s="1690">
        <f>'Sch II-b'!E21</f>
        <v>0</v>
      </c>
    </row>
    <row r="40" spans="1:16" ht="12.75" customHeight="1">
      <c r="A40" s="349"/>
      <c r="B40" s="355"/>
      <c r="C40" s="1167" t="s">
        <v>943</v>
      </c>
      <c r="D40" s="1682">
        <v>0</v>
      </c>
      <c r="E40" s="1469">
        <v>0</v>
      </c>
      <c r="F40" s="1682">
        <f>'Sch II-b'!I23+'Sch II-b'!I21</f>
        <v>0</v>
      </c>
      <c r="G40" s="1469">
        <f>' Sch II-a'!D48+' Sch II-a'!D50</f>
        <v>0</v>
      </c>
      <c r="H40" s="1441">
        <f>+F40-D40</f>
        <v>0</v>
      </c>
      <c r="I40" s="1487">
        <f t="shared" ref="I40" si="6">+G40-E40</f>
        <v>0</v>
      </c>
      <c r="J40" s="354"/>
      <c r="L40" s="1686" t="s">
        <v>945</v>
      </c>
      <c r="M40" s="1687">
        <f>'Sch II-b'!F12</f>
        <v>0</v>
      </c>
      <c r="N40" s="561" t="s">
        <v>35</v>
      </c>
      <c r="O40" s="1683"/>
    </row>
    <row r="41" spans="1:16" ht="12.75" customHeight="1">
      <c r="A41" s="349"/>
      <c r="B41" s="355"/>
      <c r="C41" s="1167" t="s">
        <v>502</v>
      </c>
      <c r="D41" s="1468" t="s">
        <v>590</v>
      </c>
      <c r="E41" s="1470">
        <v>0</v>
      </c>
      <c r="F41" s="1468" t="s">
        <v>590</v>
      </c>
      <c r="G41" s="1469">
        <v>0</v>
      </c>
      <c r="H41" s="1441"/>
      <c r="I41" s="1487">
        <f t="shared" si="5"/>
        <v>0</v>
      </c>
      <c r="J41" s="354"/>
      <c r="L41" s="1688" t="s">
        <v>946</v>
      </c>
      <c r="M41" s="1689">
        <f>SUM(M38:M40)</f>
        <v>0</v>
      </c>
      <c r="N41" s="1683" t="s">
        <v>954</v>
      </c>
    </row>
    <row r="42" spans="1:16" ht="12.75" customHeight="1">
      <c r="A42" s="349"/>
      <c r="B42" s="355"/>
      <c r="C42" s="1025" t="s">
        <v>80</v>
      </c>
      <c r="D42" s="1468" t="s">
        <v>590</v>
      </c>
      <c r="E42" s="1470">
        <v>0</v>
      </c>
      <c r="F42" s="1468" t="s">
        <v>590</v>
      </c>
      <c r="G42" s="1470">
        <v>0</v>
      </c>
      <c r="H42" s="1443"/>
      <c r="I42" s="1488">
        <f t="shared" si="5"/>
        <v>0</v>
      </c>
      <c r="J42" s="354"/>
      <c r="L42" s="1688" t="s">
        <v>947</v>
      </c>
      <c r="M42" s="1690">
        <f>F39</f>
        <v>0</v>
      </c>
      <c r="N42" s="1683" t="s">
        <v>949</v>
      </c>
    </row>
    <row r="43" spans="1:16" ht="12.75" customHeight="1">
      <c r="A43" s="349"/>
      <c r="B43" s="355"/>
      <c r="C43" s="1025" t="s">
        <v>81</v>
      </c>
      <c r="D43" s="1468" t="s">
        <v>590</v>
      </c>
      <c r="E43" s="1470">
        <v>0</v>
      </c>
      <c r="F43" s="1468" t="s">
        <v>590</v>
      </c>
      <c r="G43" s="1470">
        <v>0</v>
      </c>
      <c r="H43" s="1443"/>
      <c r="I43" s="1488">
        <f t="shared" si="5"/>
        <v>0</v>
      </c>
      <c r="J43" s="354"/>
      <c r="L43" s="1691" t="s">
        <v>99</v>
      </c>
      <c r="M43" s="1692">
        <f>+M41-M42</f>
        <v>0</v>
      </c>
      <c r="N43" s="561" t="s">
        <v>637</v>
      </c>
    </row>
    <row r="44" spans="1:16" ht="12.75" customHeight="1">
      <c r="A44" s="349"/>
      <c r="B44" s="355"/>
      <c r="C44" s="1026" t="s">
        <v>756</v>
      </c>
      <c r="D44" s="1468" t="s">
        <v>590</v>
      </c>
      <c r="E44" s="1470">
        <v>0</v>
      </c>
      <c r="F44" s="1468" t="s">
        <v>590</v>
      </c>
      <c r="G44" s="1470">
        <v>0</v>
      </c>
      <c r="H44" s="1443"/>
      <c r="I44" s="1488">
        <f t="shared" si="5"/>
        <v>0</v>
      </c>
      <c r="J44" s="354"/>
    </row>
    <row r="45" spans="1:16" ht="12.75" customHeight="1">
      <c r="A45" s="349"/>
      <c r="B45" s="355"/>
      <c r="C45" s="1026" t="s">
        <v>1154</v>
      </c>
      <c r="D45" s="1468" t="s">
        <v>590</v>
      </c>
      <c r="E45" s="1470">
        <v>0</v>
      </c>
      <c r="F45" s="1468" t="s">
        <v>590</v>
      </c>
      <c r="G45" s="1470">
        <v>0</v>
      </c>
      <c r="H45" s="1443"/>
      <c r="I45" s="1488">
        <f t="shared" si="5"/>
        <v>0</v>
      </c>
      <c r="J45" s="354"/>
      <c r="L45" s="1678" t="s">
        <v>950</v>
      </c>
    </row>
    <row r="46" spans="1:16" ht="12.75" customHeight="1">
      <c r="A46" s="349"/>
      <c r="B46" s="355"/>
      <c r="C46" s="1016" t="s">
        <v>83</v>
      </c>
      <c r="D46" s="1445"/>
      <c r="E46" s="1471">
        <f>SUM(E39:E45)</f>
        <v>0</v>
      </c>
      <c r="F46" s="1445">
        <f>+F39+F40</f>
        <v>0</v>
      </c>
      <c r="G46" s="1471">
        <f>SUM(G39:G45)</f>
        <v>0</v>
      </c>
      <c r="H46" s="1445"/>
      <c r="I46" s="1471">
        <f>SUM(I39:I45)</f>
        <v>0</v>
      </c>
      <c r="J46" s="354"/>
    </row>
    <row r="47" spans="1:16" ht="6" customHeight="1">
      <c r="A47" s="349"/>
      <c r="B47" s="355"/>
      <c r="C47" s="1020"/>
      <c r="D47" s="1446"/>
      <c r="E47" s="1472"/>
      <c r="F47" s="1446"/>
      <c r="G47" s="1472"/>
      <c r="H47" s="1446"/>
      <c r="I47" s="1472"/>
      <c r="J47" s="354"/>
    </row>
    <row r="48" spans="1:16" ht="12.75" customHeight="1">
      <c r="A48" s="349"/>
      <c r="B48" s="355" t="s">
        <v>84</v>
      </c>
      <c r="C48" s="1024" t="s">
        <v>986</v>
      </c>
      <c r="D48" s="1443"/>
      <c r="E48" s="1470"/>
      <c r="F48" s="1443"/>
      <c r="G48" s="1470"/>
      <c r="H48" s="1443"/>
      <c r="I48" s="1470"/>
      <c r="J48" s="354"/>
      <c r="L48" s="1684" t="s">
        <v>951</v>
      </c>
      <c r="M48" s="1685">
        <f>'Schedule I  '!E17</f>
        <v>0</v>
      </c>
      <c r="N48" s="1683" t="s">
        <v>34</v>
      </c>
    </row>
    <row r="49" spans="1:15" ht="12.75" customHeight="1">
      <c r="A49" s="349"/>
      <c r="B49" s="355"/>
      <c r="C49" s="1167" t="s">
        <v>964</v>
      </c>
      <c r="D49" s="1441">
        <v>0</v>
      </c>
      <c r="E49" s="1469">
        <v>0</v>
      </c>
      <c r="F49" s="1441">
        <f>'Sch II-b'!E24</f>
        <v>0</v>
      </c>
      <c r="G49" s="1469"/>
      <c r="H49" s="1441">
        <f>+F49-D49</f>
        <v>0</v>
      </c>
      <c r="I49" s="1487">
        <f t="shared" ref="I49:I55" si="7">+G49-E49</f>
        <v>0</v>
      </c>
      <c r="J49" s="354"/>
      <c r="L49" s="1686" t="s">
        <v>945</v>
      </c>
      <c r="M49" s="1687">
        <f>'Sch II-b'!F13</f>
        <v>0</v>
      </c>
      <c r="N49" s="561" t="s">
        <v>35</v>
      </c>
    </row>
    <row r="50" spans="1:15" ht="12.75" customHeight="1">
      <c r="A50" s="349"/>
      <c r="B50" s="355"/>
      <c r="C50" s="1167" t="s">
        <v>963</v>
      </c>
      <c r="D50" s="1682"/>
      <c r="E50" s="1469"/>
      <c r="F50" s="1682">
        <f>'Sch II-b'!I24</f>
        <v>0</v>
      </c>
      <c r="G50" s="1469">
        <f>' Sch II-a'!D51</f>
        <v>0</v>
      </c>
      <c r="H50" s="1441"/>
      <c r="I50" s="1487"/>
      <c r="J50" s="354"/>
      <c r="L50" s="1688"/>
      <c r="M50" s="1689"/>
      <c r="N50" s="561"/>
    </row>
    <row r="51" spans="1:15" ht="12.75" customHeight="1">
      <c r="A51" s="349"/>
      <c r="B51" s="355"/>
      <c r="C51" s="1167" t="s">
        <v>503</v>
      </c>
      <c r="D51" s="1468" t="s">
        <v>590</v>
      </c>
      <c r="E51" s="1469">
        <v>0</v>
      </c>
      <c r="F51" s="1468" t="s">
        <v>590</v>
      </c>
      <c r="G51" s="1469">
        <v>0</v>
      </c>
      <c r="H51" s="1441"/>
      <c r="I51" s="1487">
        <f t="shared" si="7"/>
        <v>0</v>
      </c>
      <c r="J51" s="354"/>
      <c r="L51" s="1688" t="s">
        <v>946</v>
      </c>
      <c r="M51" s="1689">
        <f>SUM(M48:M49)</f>
        <v>0</v>
      </c>
      <c r="N51" s="1683" t="s">
        <v>954</v>
      </c>
      <c r="O51" s="1683"/>
    </row>
    <row r="52" spans="1:15" ht="12.75" customHeight="1">
      <c r="A52" s="349"/>
      <c r="B52" s="355"/>
      <c r="C52" s="1025" t="s">
        <v>88</v>
      </c>
      <c r="D52" s="1468" t="s">
        <v>590</v>
      </c>
      <c r="E52" s="1470">
        <v>0</v>
      </c>
      <c r="F52" s="1468" t="s">
        <v>590</v>
      </c>
      <c r="G52" s="1470">
        <v>0</v>
      </c>
      <c r="H52" s="1443"/>
      <c r="I52" s="1488">
        <f t="shared" si="7"/>
        <v>0</v>
      </c>
      <c r="J52" s="354"/>
      <c r="L52" s="1688" t="s">
        <v>953</v>
      </c>
      <c r="M52" s="1690">
        <f>F49</f>
        <v>0</v>
      </c>
      <c r="N52" s="1683" t="s">
        <v>952</v>
      </c>
    </row>
    <row r="53" spans="1:15" ht="12.75" customHeight="1">
      <c r="A53" s="349"/>
      <c r="B53" s="355"/>
      <c r="C53" s="1025" t="s">
        <v>89</v>
      </c>
      <c r="D53" s="1468" t="s">
        <v>590</v>
      </c>
      <c r="E53" s="1470">
        <v>0</v>
      </c>
      <c r="F53" s="1468" t="s">
        <v>590</v>
      </c>
      <c r="G53" s="1470">
        <v>0</v>
      </c>
      <c r="H53" s="1443"/>
      <c r="I53" s="1488">
        <f t="shared" si="7"/>
        <v>0</v>
      </c>
      <c r="J53" s="354"/>
      <c r="L53" s="1691" t="s">
        <v>99</v>
      </c>
      <c r="M53" s="1692">
        <f>+M51-M52</f>
        <v>0</v>
      </c>
      <c r="N53" s="561" t="s">
        <v>637</v>
      </c>
    </row>
    <row r="54" spans="1:15" ht="12.75" customHeight="1">
      <c r="A54" s="349"/>
      <c r="B54" s="355"/>
      <c r="C54" s="1025" t="s">
        <v>763</v>
      </c>
      <c r="D54" s="1468" t="s">
        <v>590</v>
      </c>
      <c r="E54" s="1470">
        <v>0</v>
      </c>
      <c r="F54" s="1468" t="s">
        <v>590</v>
      </c>
      <c r="G54" s="1470">
        <v>0</v>
      </c>
      <c r="H54" s="1443"/>
      <c r="I54" s="1488">
        <f t="shared" si="7"/>
        <v>0</v>
      </c>
      <c r="J54" s="354"/>
    </row>
    <row r="55" spans="1:15" ht="12.75" customHeight="1">
      <c r="A55" s="349"/>
      <c r="B55" s="355"/>
      <c r="C55" s="1026" t="s">
        <v>1154</v>
      </c>
      <c r="D55" s="1468" t="s">
        <v>590</v>
      </c>
      <c r="E55" s="1470">
        <v>0</v>
      </c>
      <c r="F55" s="1468" t="s">
        <v>590</v>
      </c>
      <c r="G55" s="1470">
        <v>0</v>
      </c>
      <c r="H55" s="1443"/>
      <c r="I55" s="1488">
        <f t="shared" si="7"/>
        <v>0</v>
      </c>
      <c r="J55" s="354"/>
      <c r="L55" s="1678" t="s">
        <v>950</v>
      </c>
    </row>
    <row r="56" spans="1:15" ht="12.75" customHeight="1">
      <c r="A56" s="349"/>
      <c r="B56" s="355"/>
      <c r="C56" s="1016" t="s">
        <v>91</v>
      </c>
      <c r="D56" s="1445"/>
      <c r="E56" s="1471">
        <f>SUM(E49:E55)</f>
        <v>0</v>
      </c>
      <c r="F56" s="1445">
        <f>+F49+F50</f>
        <v>0</v>
      </c>
      <c r="G56" s="1471">
        <f>SUM(G49:G55)</f>
        <v>0</v>
      </c>
      <c r="H56" s="1445"/>
      <c r="I56" s="1471">
        <f>SUM(I49:I55)</f>
        <v>0</v>
      </c>
      <c r="J56" s="354"/>
    </row>
    <row r="57" spans="1:15" ht="6.75" customHeight="1">
      <c r="A57" s="317"/>
      <c r="B57" s="356"/>
      <c r="C57" s="314"/>
      <c r="D57" s="792"/>
      <c r="E57" s="1473"/>
      <c r="F57" s="792"/>
      <c r="G57" s="1473"/>
      <c r="H57" s="792"/>
      <c r="I57" s="1489"/>
      <c r="J57" s="360"/>
    </row>
    <row r="58" spans="1:15">
      <c r="A58" s="317"/>
      <c r="B58" s="356"/>
      <c r="C58" s="1153" t="s">
        <v>987</v>
      </c>
      <c r="D58" s="650">
        <f t="shared" ref="D58:I58" si="8">D36+D46+D56</f>
        <v>0</v>
      </c>
      <c r="E58" s="1474">
        <f t="shared" si="8"/>
        <v>0</v>
      </c>
      <c r="F58" s="650">
        <f t="shared" si="8"/>
        <v>0</v>
      </c>
      <c r="G58" s="1474">
        <f t="shared" si="8"/>
        <v>0</v>
      </c>
      <c r="H58" s="650">
        <f t="shared" si="8"/>
        <v>0</v>
      </c>
      <c r="I58" s="1474">
        <f t="shared" si="8"/>
        <v>0</v>
      </c>
      <c r="J58" s="360"/>
    </row>
    <row r="59" spans="1:15" ht="7.5" customHeight="1">
      <c r="A59" s="317"/>
      <c r="B59" s="356"/>
      <c r="C59" s="1154"/>
      <c r="D59" s="369"/>
      <c r="E59" s="632"/>
      <c r="F59" s="371"/>
      <c r="G59" s="372"/>
      <c r="H59" s="369"/>
      <c r="I59" s="372"/>
      <c r="J59" s="360"/>
    </row>
    <row r="60" spans="1:15" ht="12.75" customHeight="1">
      <c r="A60" s="317"/>
      <c r="B60" s="328" t="s">
        <v>94</v>
      </c>
      <c r="C60" s="388" t="s">
        <v>988</v>
      </c>
      <c r="D60" s="373"/>
      <c r="E60" s="1475">
        <v>0</v>
      </c>
      <c r="F60" s="1450"/>
      <c r="G60" s="1484">
        <f>'[4]Schedule B - 1'!$C$16</f>
        <v>0</v>
      </c>
      <c r="H60" s="1450"/>
      <c r="I60" s="1484">
        <f>+G60-E60</f>
        <v>0</v>
      </c>
      <c r="J60" s="331"/>
    </row>
    <row r="61" spans="1:15" ht="9" customHeight="1">
      <c r="A61" s="317"/>
      <c r="B61" s="328"/>
      <c r="C61" s="1154"/>
      <c r="D61" s="369"/>
      <c r="E61" s="1476"/>
      <c r="F61" s="1158"/>
      <c r="G61" s="1457"/>
      <c r="H61" s="1158"/>
      <c r="I61" s="1457"/>
      <c r="J61" s="331"/>
      <c r="L61" s="316"/>
      <c r="M61" s="316"/>
      <c r="N61" s="316"/>
    </row>
    <row r="62" spans="1:15" ht="12.75" customHeight="1">
      <c r="A62" s="317"/>
      <c r="B62" s="328" t="s">
        <v>96</v>
      </c>
      <c r="C62" s="1153" t="s">
        <v>454</v>
      </c>
      <c r="D62" s="793" t="s">
        <v>590</v>
      </c>
      <c r="E62" s="1477">
        <v>0</v>
      </c>
      <c r="F62" s="793" t="s">
        <v>590</v>
      </c>
      <c r="G62" s="1485">
        <f>'[4]Schedule B - 1'!$C$17</f>
        <v>0</v>
      </c>
      <c r="H62" s="793" t="s">
        <v>590</v>
      </c>
      <c r="I62" s="1485">
        <f>+G62-E62</f>
        <v>0</v>
      </c>
      <c r="J62" s="331"/>
      <c r="L62" s="316"/>
      <c r="M62" s="316"/>
      <c r="N62" s="316"/>
    </row>
    <row r="63" spans="1:15" ht="5.25" customHeight="1">
      <c r="A63" s="317"/>
      <c r="B63" s="356"/>
      <c r="C63" s="1154"/>
      <c r="D63" s="1158"/>
      <c r="E63" s="1476"/>
      <c r="F63" s="1158"/>
      <c r="G63" s="1457"/>
      <c r="H63" s="369"/>
      <c r="I63" s="1490"/>
      <c r="J63" s="331"/>
      <c r="L63" s="316"/>
      <c r="M63" s="316"/>
      <c r="N63" s="316"/>
    </row>
    <row r="64" spans="1:15" ht="12.75" customHeight="1" thickBot="1">
      <c r="A64" s="317"/>
      <c r="B64" s="328"/>
      <c r="C64" s="1163" t="s">
        <v>991</v>
      </c>
      <c r="D64" s="1164" t="s">
        <v>590</v>
      </c>
      <c r="E64" s="1478">
        <f>E36+E46+E56+E60+E62</f>
        <v>0</v>
      </c>
      <c r="F64" s="1164" t="s">
        <v>590</v>
      </c>
      <c r="G64" s="1478">
        <f>G36+G46+G56+G60+G62</f>
        <v>0</v>
      </c>
      <c r="H64" s="1166" t="s">
        <v>590</v>
      </c>
      <c r="I64" s="1478">
        <f>I36+I46+I56+I60+I62</f>
        <v>0</v>
      </c>
      <c r="J64" s="331"/>
      <c r="K64" s="1209"/>
      <c r="L64" s="1934" t="s">
        <v>1081</v>
      </c>
      <c r="M64" s="316"/>
      <c r="N64" s="316"/>
    </row>
    <row r="65" spans="1:17" ht="6" customHeight="1">
      <c r="A65" s="317"/>
      <c r="B65" s="328"/>
      <c r="D65" s="949"/>
      <c r="E65" s="1479"/>
      <c r="F65" s="1431"/>
      <c r="G65" s="1486"/>
      <c r="H65" s="949"/>
      <c r="I65" s="1486"/>
      <c r="J65" s="331"/>
      <c r="M65" s="316"/>
      <c r="N65" s="316"/>
    </row>
    <row r="66" spans="1:17" ht="12.75" customHeight="1">
      <c r="A66" s="317"/>
      <c r="B66" s="402" t="s">
        <v>9</v>
      </c>
      <c r="C66" s="320" t="s">
        <v>1155</v>
      </c>
      <c r="D66" s="949"/>
      <c r="E66" s="1479"/>
      <c r="F66" s="1431"/>
      <c r="G66" s="1486"/>
      <c r="H66" s="949"/>
      <c r="I66" s="1486"/>
      <c r="J66" s="331"/>
      <c r="L66" s="316"/>
      <c r="M66" s="316"/>
      <c r="N66" s="316"/>
      <c r="Q66" s="1933"/>
    </row>
    <row r="67" spans="1:17" ht="13.5" customHeight="1">
      <c r="A67" s="317"/>
      <c r="B67" s="356"/>
      <c r="C67" s="403" t="s">
        <v>121</v>
      </c>
      <c r="D67" s="950"/>
      <c r="E67" s="1480">
        <v>0</v>
      </c>
      <c r="F67" s="1914" t="s">
        <v>590</v>
      </c>
      <c r="G67" s="1432">
        <f>'[4]Schedule B - 1'!$C$19</f>
        <v>0</v>
      </c>
      <c r="H67" s="1433"/>
      <c r="I67" s="1483" t="e">
        <f>+#REF!-E67</f>
        <v>#REF!</v>
      </c>
      <c r="J67" s="331"/>
      <c r="L67" s="316"/>
      <c r="M67" s="316"/>
      <c r="N67" s="316"/>
    </row>
    <row r="68" spans="1:17" ht="13.5" customHeight="1">
      <c r="A68" s="317"/>
      <c r="B68" s="356"/>
      <c r="C68" s="403" t="s">
        <v>591</v>
      </c>
      <c r="D68" s="950"/>
      <c r="E68" s="1480">
        <v>0</v>
      </c>
      <c r="F68" s="1468" t="s">
        <v>590</v>
      </c>
      <c r="G68" s="1432">
        <f>'[4]Schedule B - 1'!$C$20</f>
        <v>0</v>
      </c>
      <c r="H68" s="1433"/>
      <c r="I68" s="1483" t="e">
        <f>+#REF!-E68</f>
        <v>#REF!</v>
      </c>
      <c r="J68" s="331"/>
      <c r="L68" s="316"/>
      <c r="M68" s="316"/>
      <c r="N68" s="316"/>
    </row>
    <row r="69" spans="1:17">
      <c r="A69" s="317"/>
      <c r="B69" s="402"/>
      <c r="C69" s="392" t="s">
        <v>771</v>
      </c>
      <c r="D69" s="950"/>
      <c r="E69" s="1480">
        <v>0</v>
      </c>
      <c r="F69" s="1468" t="s">
        <v>590</v>
      </c>
      <c r="G69" s="1432">
        <f>'[4]Schedule B - 1'!$C$21</f>
        <v>0</v>
      </c>
      <c r="H69" s="1434"/>
      <c r="I69" s="1483" t="e">
        <f>+#REF!-E69</f>
        <v>#REF!</v>
      </c>
      <c r="J69" s="331"/>
      <c r="L69" s="316"/>
      <c r="M69" s="316"/>
      <c r="N69" s="316"/>
    </row>
    <row r="70" spans="1:17">
      <c r="A70" s="317"/>
      <c r="B70" s="356"/>
      <c r="C70" s="392" t="s">
        <v>126</v>
      </c>
      <c r="D70" s="950"/>
      <c r="E70" s="1480">
        <v>0</v>
      </c>
      <c r="F70" s="1468" t="s">
        <v>590</v>
      </c>
      <c r="G70" s="1432">
        <f>'[4]Schedule B - 1'!$C$22</f>
        <v>0</v>
      </c>
      <c r="H70" s="1434"/>
      <c r="I70" s="1483" t="e">
        <f>+#REF!-E70</f>
        <v>#REF!</v>
      </c>
      <c r="J70" s="331"/>
      <c r="L70" s="1932" t="s">
        <v>1082</v>
      </c>
      <c r="M70" s="316"/>
      <c r="N70" s="316"/>
    </row>
    <row r="71" spans="1:17">
      <c r="A71" s="317"/>
      <c r="B71" s="356"/>
      <c r="C71" s="403" t="s">
        <v>772</v>
      </c>
      <c r="D71" s="950"/>
      <c r="E71" s="1480">
        <v>0</v>
      </c>
      <c r="F71" s="1468" t="s">
        <v>590</v>
      </c>
      <c r="G71" s="1432">
        <f>'[4]Schedule B - 1'!$C$23</f>
        <v>0</v>
      </c>
      <c r="H71" s="1434"/>
      <c r="I71" s="1483" t="e">
        <f>+#REF!-E71</f>
        <v>#REF!</v>
      </c>
      <c r="J71" s="360"/>
      <c r="L71" s="316"/>
      <c r="M71" s="316"/>
      <c r="N71" s="316"/>
    </row>
    <row r="72" spans="1:17">
      <c r="A72" s="317"/>
      <c r="B72" s="356"/>
      <c r="C72" s="392" t="s">
        <v>302</v>
      </c>
      <c r="D72" s="950"/>
      <c r="E72" s="1480">
        <v>0</v>
      </c>
      <c r="F72" s="1468" t="s">
        <v>590</v>
      </c>
      <c r="G72" s="1432">
        <f>'[4]Schedule B - 1'!$C$24</f>
        <v>0</v>
      </c>
      <c r="H72" s="1434"/>
      <c r="I72" s="1483" t="e">
        <f>+#REF!-E72</f>
        <v>#REF!</v>
      </c>
      <c r="J72" s="360"/>
      <c r="L72" s="316"/>
      <c r="M72" s="316"/>
      <c r="N72" s="316"/>
    </row>
    <row r="73" spans="1:17">
      <c r="A73" s="317"/>
      <c r="B73" s="356"/>
      <c r="C73" s="392" t="s">
        <v>592</v>
      </c>
      <c r="D73" s="951"/>
      <c r="E73" s="1481">
        <v>0</v>
      </c>
      <c r="F73" s="1468" t="s">
        <v>590</v>
      </c>
      <c r="G73" s="1432">
        <f>'[4]Schedule B - 1'!$C$25</f>
        <v>0</v>
      </c>
      <c r="H73" s="1435"/>
      <c r="I73" s="1491" t="e">
        <f>+#REF!-E73</f>
        <v>#REF!</v>
      </c>
      <c r="J73" s="360"/>
      <c r="L73" s="316"/>
      <c r="M73" s="316"/>
      <c r="N73" s="316"/>
    </row>
    <row r="74" spans="1:17">
      <c r="A74" s="317"/>
      <c r="B74" s="356"/>
      <c r="C74" s="312" t="s">
        <v>989</v>
      </c>
      <c r="D74" s="1436"/>
      <c r="E74" s="1482">
        <f>SUM(E67:E73)</f>
        <v>0</v>
      </c>
      <c r="F74" s="952"/>
      <c r="G74" s="1482">
        <f>SUM(G67:G73)</f>
        <v>0</v>
      </c>
      <c r="H74" s="953"/>
      <c r="I74" s="1482" t="e">
        <f>SUM(I67:I73)</f>
        <v>#REF!</v>
      </c>
      <c r="J74" s="360"/>
      <c r="L74" s="316"/>
      <c r="M74" s="316"/>
      <c r="N74" s="316"/>
    </row>
    <row r="75" spans="1:17" ht="6.75" customHeight="1">
      <c r="A75" s="317"/>
      <c r="B75" s="356"/>
      <c r="C75" s="418"/>
      <c r="D75" s="949"/>
      <c r="E75" s="955"/>
      <c r="F75" s="948"/>
      <c r="G75" s="955"/>
      <c r="H75" s="956"/>
      <c r="I75" s="955"/>
      <c r="J75" s="360"/>
      <c r="L75" s="316"/>
    </row>
    <row r="76" spans="1:17">
      <c r="A76" s="317"/>
      <c r="B76" s="421" t="s">
        <v>10</v>
      </c>
      <c r="C76" s="312" t="s">
        <v>990</v>
      </c>
      <c r="D76" s="953"/>
      <c r="E76" s="1482">
        <f>E64+E74</f>
        <v>0</v>
      </c>
      <c r="F76" s="957"/>
      <c r="G76" s="1482">
        <f>G64+G74</f>
        <v>0</v>
      </c>
      <c r="H76" s="957"/>
      <c r="I76" s="1482" t="e">
        <f>I64+I74</f>
        <v>#REF!</v>
      </c>
      <c r="J76" s="360"/>
      <c r="L76" s="831"/>
    </row>
    <row r="77" spans="1:17" ht="13.5" customHeight="1">
      <c r="A77" s="317"/>
      <c r="B77" s="402" t="s">
        <v>11</v>
      </c>
      <c r="C77" s="2060" t="s">
        <v>1109</v>
      </c>
      <c r="D77" s="1437"/>
      <c r="E77" s="1483">
        <f>+E22-E76</f>
        <v>0</v>
      </c>
      <c r="F77" s="948"/>
      <c r="G77" s="1483">
        <f>+G22-G76</f>
        <v>0</v>
      </c>
      <c r="H77" s="958"/>
      <c r="I77" s="1483" t="e">
        <f>+I22-I76</f>
        <v>#REF!</v>
      </c>
      <c r="J77" s="360"/>
    </row>
    <row r="78" spans="1:17" ht="12.75" customHeight="1">
      <c r="A78" s="317"/>
      <c r="B78" s="425" t="s">
        <v>306</v>
      </c>
      <c r="C78" s="919" t="s">
        <v>1101</v>
      </c>
      <c r="D78" s="953"/>
      <c r="E78" s="1482">
        <f>+E76+E77</f>
        <v>0</v>
      </c>
      <c r="F78" s="957"/>
      <c r="G78" s="1482">
        <f>+G76+G77</f>
        <v>0</v>
      </c>
      <c r="H78" s="957"/>
      <c r="I78" s="1482" t="e">
        <f>+I76+I77</f>
        <v>#REF!</v>
      </c>
      <c r="J78" s="341"/>
    </row>
    <row r="79" spans="1:17" ht="10.5" customHeight="1">
      <c r="A79" s="427"/>
      <c r="B79" s="314"/>
      <c r="C79" s="428" t="s">
        <v>307</v>
      </c>
      <c r="D79" s="1438"/>
      <c r="E79" s="1439">
        <f>+E22-E78</f>
        <v>0</v>
      </c>
      <c r="F79" s="954"/>
      <c r="G79" s="1439">
        <f>+G22-G78</f>
        <v>0</v>
      </c>
      <c r="H79" s="954"/>
      <c r="I79" s="1440" t="e">
        <f>+I22-I78</f>
        <v>#REF!</v>
      </c>
      <c r="J79" s="434"/>
    </row>
    <row r="82" spans="3:3">
      <c r="C82" s="2001"/>
    </row>
  </sheetData>
  <mergeCells count="3">
    <mergeCell ref="D25:E25"/>
    <mergeCell ref="A5:J5"/>
    <mergeCell ref="D7:E7"/>
  </mergeCells>
  <phoneticPr fontId="1" type="noConversion"/>
  <printOptions horizontalCentered="1" headings="1"/>
  <pageMargins left="0" right="0" top="0.25" bottom="0.25" header="0.25" footer="0"/>
  <pageSetup scale="80" orientation="portrait" cellComments="atEnd" r:id="rId1"/>
  <headerFooter alignWithMargins="0">
    <oddFooter>&amp;L&amp;8Created May 2007:  Printed:  &amp;D &amp;T     &amp;Z&amp;F  &amp;A</oddFooter>
  </headerFooter>
  <drawing r:id="rId2"/>
  <legacyDrawing r:id="rId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3">
    <tabColor rgb="FF66FFFF"/>
  </sheetPr>
  <dimension ref="B1:E44"/>
  <sheetViews>
    <sheetView zoomScaleNormal="100" workbookViewId="0"/>
  </sheetViews>
  <sheetFormatPr defaultRowHeight="13.2"/>
  <cols>
    <col min="1" max="1" width="2.109375" customWidth="1"/>
    <col min="2" max="2" width="121" customWidth="1"/>
    <col min="4" max="4" width="33.6640625" customWidth="1"/>
  </cols>
  <sheetData>
    <row r="1" spans="2:4" ht="15.6">
      <c r="B1" s="804" t="s">
        <v>406</v>
      </c>
    </row>
    <row r="2" spans="2:4" ht="15.6">
      <c r="B2" s="804" t="s">
        <v>1230</v>
      </c>
    </row>
    <row r="3" spans="2:4" ht="15.6">
      <c r="B3" s="1760" t="s">
        <v>1307</v>
      </c>
    </row>
    <row r="4" spans="2:4" ht="5.25" customHeight="1"/>
    <row r="5" spans="2:4">
      <c r="B5" s="52" t="s">
        <v>248</v>
      </c>
    </row>
    <row r="6" spans="2:4" ht="46.5" customHeight="1">
      <c r="B6" s="716" t="s">
        <v>1308</v>
      </c>
    </row>
    <row r="7" spans="2:4" ht="18" customHeight="1">
      <c r="B7" s="1869" t="s">
        <v>1040</v>
      </c>
      <c r="D7" s="1774" t="s">
        <v>589</v>
      </c>
    </row>
    <row r="8" spans="2:4" ht="5.25" customHeight="1">
      <c r="B8" s="310"/>
    </row>
    <row r="9" spans="2:4">
      <c r="B9" s="718" t="s">
        <v>336</v>
      </c>
    </row>
    <row r="10" spans="2:4" ht="72.75" customHeight="1">
      <c r="B10" s="717"/>
    </row>
    <row r="11" spans="2:4">
      <c r="B11" s="124" t="s">
        <v>127</v>
      </c>
    </row>
    <row r="13" spans="2:4">
      <c r="B13" s="718" t="s">
        <v>336</v>
      </c>
    </row>
    <row r="14" spans="2:4" ht="54" customHeight="1">
      <c r="B14" s="717"/>
    </row>
    <row r="15" spans="2:4">
      <c r="B15" s="124" t="s">
        <v>127</v>
      </c>
    </row>
    <row r="17" spans="2:2">
      <c r="B17" s="718" t="s">
        <v>336</v>
      </c>
    </row>
    <row r="18" spans="2:2" ht="49.5" customHeight="1">
      <c r="B18" s="717"/>
    </row>
    <row r="19" spans="2:2">
      <c r="B19" s="124" t="s">
        <v>127</v>
      </c>
    </row>
    <row r="21" spans="2:2">
      <c r="B21" s="718" t="s">
        <v>336</v>
      </c>
    </row>
    <row r="22" spans="2:2" ht="48.75" customHeight="1">
      <c r="B22" s="717"/>
    </row>
    <row r="23" spans="2:2">
      <c r="B23" s="124" t="s">
        <v>127</v>
      </c>
    </row>
    <row r="24" spans="2:2" ht="13.8">
      <c r="B24" s="719" t="s">
        <v>1041</v>
      </c>
    </row>
    <row r="37" spans="5:5">
      <c r="E37" s="63"/>
    </row>
    <row r="38" spans="5:5">
      <c r="E38" s="63"/>
    </row>
    <row r="39" spans="5:5">
      <c r="E39" s="63"/>
    </row>
    <row r="40" spans="5:5">
      <c r="E40" s="63"/>
    </row>
    <row r="41" spans="5:5">
      <c r="E41" s="63"/>
    </row>
    <row r="42" spans="5:5">
      <c r="E42" s="63"/>
    </row>
    <row r="43" spans="5:5">
      <c r="E43" s="63"/>
    </row>
    <row r="44" spans="5:5">
      <c r="E44" s="63"/>
    </row>
  </sheetData>
  <phoneticPr fontId="0" type="noConversion"/>
  <printOptions horizontalCentered="1"/>
  <pageMargins left="0" right="0" top="0.25" bottom="0.5" header="0.25" footer="0.5"/>
  <pageSetup orientation="landscape" r:id="rId1"/>
  <headerFooter alignWithMargins="0">
    <oddFooter>&amp;L&amp;8Date Prepared:  May 5, 2008  -  Date  Printed:  &amp;D  &amp;T  &amp;Z&amp;F  &amp;A</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4">
    <pageSetUpPr fitToPage="1"/>
  </sheetPr>
  <dimension ref="A1:DI55"/>
  <sheetViews>
    <sheetView zoomScaleNormal="100" workbookViewId="0">
      <selection sqref="A1:I1"/>
    </sheetView>
  </sheetViews>
  <sheetFormatPr defaultRowHeight="13.2"/>
  <cols>
    <col min="1" max="1" width="33.109375" customWidth="1"/>
    <col min="2" max="6" width="13.77734375" customWidth="1"/>
    <col min="7" max="21" width="15.77734375" customWidth="1"/>
    <col min="22" max="22" width="11.33203125" customWidth="1"/>
    <col min="23" max="37" width="15.77734375" customWidth="1"/>
    <col min="38" max="38" width="9.33203125" customWidth="1"/>
    <col min="40" max="40" width="11.6640625" customWidth="1"/>
    <col min="41" max="41" width="10.33203125" customWidth="1"/>
    <col min="42" max="54" width="15.77734375" customWidth="1"/>
    <col min="55" max="55" width="14" bestFit="1" customWidth="1"/>
    <col min="56" max="56" width="11.6640625" bestFit="1" customWidth="1"/>
    <col min="57" max="63" width="7.6640625" customWidth="1"/>
    <col min="64" max="65" width="10.77734375" customWidth="1"/>
    <col min="73" max="78" width="7.6640625" customWidth="1"/>
    <col min="79" max="79" width="6.6640625" customWidth="1"/>
    <col min="80" max="80" width="11.33203125" customWidth="1"/>
    <col min="98" max="98" width="3.109375" customWidth="1"/>
    <col min="99" max="99" width="13" customWidth="1"/>
    <col min="100" max="100" width="10.33203125" bestFit="1" customWidth="1"/>
    <col min="102" max="102" width="3.33203125" customWidth="1"/>
    <col min="103" max="103" width="10.77734375" customWidth="1"/>
    <col min="104" max="104" width="8.33203125" customWidth="1"/>
    <col min="105" max="105" width="10.33203125" customWidth="1"/>
    <col min="106" max="106" width="9" customWidth="1"/>
    <col min="108" max="108" width="8.33203125" customWidth="1"/>
    <col min="111" max="111" width="10.6640625" customWidth="1"/>
    <col min="113" max="113" width="21.33203125" customWidth="1"/>
  </cols>
  <sheetData>
    <row r="1" spans="1:113" ht="13.8">
      <c r="A1" s="2399" t="s">
        <v>1211</v>
      </c>
      <c r="B1" s="2399"/>
      <c r="C1" s="2399"/>
      <c r="D1" s="2399"/>
      <c r="E1" s="2399"/>
      <c r="F1" s="2399"/>
      <c r="G1" s="2399"/>
      <c r="H1" s="2399"/>
      <c r="I1" s="2399"/>
      <c r="W1" s="42"/>
      <c r="X1" s="2150" t="s">
        <v>1172</v>
      </c>
      <c r="Y1" s="6"/>
      <c r="Z1" s="2151" t="s">
        <v>1173</v>
      </c>
      <c r="AA1" s="16"/>
      <c r="AB1" s="16"/>
      <c r="AC1" s="16"/>
      <c r="AD1" s="16"/>
      <c r="AE1" s="16"/>
      <c r="AF1" s="16"/>
      <c r="AG1" s="16"/>
      <c r="AH1" s="16"/>
      <c r="AI1" s="16"/>
      <c r="AJ1" s="16"/>
      <c r="AK1" s="16"/>
      <c r="AL1" s="16"/>
      <c r="AM1" s="16"/>
      <c r="AN1" s="16"/>
      <c r="AO1" s="16"/>
      <c r="AP1" s="16"/>
      <c r="AQ1" s="16"/>
      <c r="AR1" s="16"/>
      <c r="AS1" s="16"/>
      <c r="CV1" s="1774" t="s">
        <v>994</v>
      </c>
      <c r="CY1" s="1774" t="s">
        <v>993</v>
      </c>
    </row>
    <row r="2" spans="1:113" ht="14.4" thickBot="1">
      <c r="A2" s="2146"/>
      <c r="B2" s="2146"/>
      <c r="C2" s="2146"/>
      <c r="D2" s="2146"/>
      <c r="E2" s="2146"/>
      <c r="F2" s="2146"/>
      <c r="G2" s="2146"/>
      <c r="H2" s="2146"/>
      <c r="I2" s="2146"/>
      <c r="W2" s="42"/>
      <c r="X2" s="2150"/>
      <c r="Y2" s="16"/>
      <c r="Z2" s="2151"/>
      <c r="AA2" s="16"/>
      <c r="AB2" s="16"/>
      <c r="AC2" s="16"/>
      <c r="AD2" s="16"/>
      <c r="AE2" s="16"/>
      <c r="AF2" s="16"/>
      <c r="AG2" s="16"/>
      <c r="AH2" s="16"/>
      <c r="AI2" s="16"/>
      <c r="AJ2" s="16"/>
      <c r="AK2" s="16"/>
      <c r="AL2" s="16"/>
      <c r="AM2" s="16"/>
      <c r="AN2" s="16"/>
      <c r="AO2" s="16"/>
      <c r="AP2" s="16"/>
      <c r="AQ2" s="16"/>
      <c r="AR2" s="16"/>
      <c r="AS2" s="16"/>
      <c r="CV2" s="1774"/>
      <c r="CY2" s="1774"/>
    </row>
    <row r="3" spans="1:113" ht="13.8" thickBot="1">
      <c r="A3" s="1566">
        <f>'Schedule I  '!$B$5</f>
        <v>0</v>
      </c>
      <c r="B3" s="1775" t="s">
        <v>994</v>
      </c>
      <c r="C3" s="1041"/>
      <c r="D3" s="1041"/>
      <c r="E3" s="1041"/>
      <c r="F3" s="1041"/>
      <c r="G3" s="2393" t="s">
        <v>408</v>
      </c>
      <c r="H3" s="2394"/>
      <c r="I3" s="2394"/>
      <c r="J3" s="2394"/>
      <c r="K3" s="2394"/>
      <c r="L3" s="2394"/>
      <c r="M3" s="2394"/>
      <c r="N3" s="2394"/>
      <c r="O3" s="2394"/>
      <c r="P3" s="2394"/>
      <c r="Q3" s="2394"/>
      <c r="R3" s="2394"/>
      <c r="S3" s="2394"/>
      <c r="T3" s="2394"/>
      <c r="U3" s="2394"/>
      <c r="V3" s="2395"/>
      <c r="W3" s="2400" t="s">
        <v>106</v>
      </c>
      <c r="X3" s="2401"/>
      <c r="Y3" s="2401"/>
      <c r="Z3" s="2401"/>
      <c r="AA3" s="2401"/>
      <c r="AB3" s="2401"/>
      <c r="AC3" s="2401"/>
      <c r="AD3" s="2401"/>
      <c r="AE3" s="2401"/>
      <c r="AF3" s="2401"/>
      <c r="AG3" s="2401"/>
      <c r="AH3" s="2401"/>
      <c r="AI3" s="2401"/>
      <c r="AJ3" s="2401"/>
      <c r="AK3" s="2401"/>
      <c r="AL3" s="2402"/>
      <c r="AM3" s="2393" t="s">
        <v>409</v>
      </c>
      <c r="AN3" s="2394"/>
      <c r="AO3" s="2394"/>
      <c r="AP3" s="2394"/>
      <c r="AQ3" s="2394"/>
      <c r="AR3" s="2394"/>
      <c r="AS3" s="2394"/>
      <c r="AT3" s="2394"/>
      <c r="AU3" s="2394"/>
      <c r="AV3" s="2394"/>
      <c r="AW3" s="2394"/>
      <c r="AX3" s="2394"/>
      <c r="AY3" s="2394"/>
      <c r="AZ3" s="2394"/>
      <c r="BA3" s="2394"/>
      <c r="BB3" s="2395"/>
      <c r="BC3" s="2393" t="s">
        <v>410</v>
      </c>
      <c r="BD3" s="2394"/>
      <c r="BE3" s="2394"/>
      <c r="BF3" s="2394"/>
      <c r="BG3" s="2394"/>
      <c r="BH3" s="2394"/>
      <c r="BI3" s="2394"/>
      <c r="BJ3" s="2394"/>
      <c r="BK3" s="2394"/>
      <c r="BL3" s="2394"/>
      <c r="BM3" s="2394"/>
      <c r="BN3" s="2394"/>
      <c r="BO3" s="2394"/>
      <c r="BP3" s="2394"/>
      <c r="BQ3" s="2394"/>
      <c r="BR3" s="2395"/>
      <c r="BS3" s="2393" t="s">
        <v>734</v>
      </c>
      <c r="BT3" s="2394"/>
      <c r="BU3" s="2394"/>
      <c r="BV3" s="2394"/>
      <c r="BW3" s="2394"/>
      <c r="BX3" s="2394"/>
      <c r="BY3" s="2394"/>
      <c r="BZ3" s="2394"/>
      <c r="CA3" s="2394"/>
      <c r="CB3" s="2394"/>
      <c r="CC3" s="2394"/>
      <c r="CD3" s="2394"/>
      <c r="CE3" s="2394"/>
      <c r="CF3" s="2394"/>
      <c r="CG3" s="2394"/>
      <c r="CH3" s="2395"/>
      <c r="CJ3" s="1051" t="s">
        <v>735</v>
      </c>
      <c r="CK3" s="1052"/>
      <c r="CL3" s="1052"/>
      <c r="CM3" s="1052"/>
      <c r="CN3" s="1052"/>
      <c r="CO3" s="1052"/>
      <c r="CP3" s="1052"/>
      <c r="CQ3" s="1052"/>
      <c r="CR3" s="1052"/>
      <c r="CS3" s="1053"/>
    </row>
    <row r="4" spans="1:113" ht="65.099999999999994" customHeight="1">
      <c r="A4" s="1060" t="s">
        <v>418</v>
      </c>
      <c r="B4" s="1195" t="s">
        <v>530</v>
      </c>
      <c r="C4" s="1195" t="s">
        <v>531</v>
      </c>
      <c r="D4" s="1195" t="s">
        <v>532</v>
      </c>
      <c r="E4" s="1195" t="s">
        <v>533</v>
      </c>
      <c r="F4" s="1195" t="s">
        <v>534</v>
      </c>
      <c r="G4" s="2154" t="s">
        <v>521</v>
      </c>
      <c r="H4" s="1048" t="s">
        <v>539</v>
      </c>
      <c r="I4" s="1042" t="str">
        <f>'Schedule I  '!A11</f>
        <v>0.1% to 2.9%</v>
      </c>
      <c r="J4" s="1042" t="str">
        <f>'Schedule I  '!A12</f>
        <v>3.0% to 4.9%</v>
      </c>
      <c r="K4" s="1042" t="str">
        <f>'Schedule I  '!A13</f>
        <v>5.0% to 6.9%</v>
      </c>
      <c r="L4" s="1042" t="str">
        <f>'Schedule I  '!A14</f>
        <v>7.0% to 9.9%</v>
      </c>
      <c r="M4" s="1042" t="str">
        <f>'Schedule I  '!A15</f>
        <v>10.0% to 14.9%</v>
      </c>
      <c r="N4" s="1042" t="str">
        <f>'Schedule I  '!A16</f>
        <v>15% or more</v>
      </c>
      <c r="O4" s="1042" t="s">
        <v>246</v>
      </c>
      <c r="P4" s="1043" t="s">
        <v>538</v>
      </c>
      <c r="Q4" s="1042" t="s">
        <v>540</v>
      </c>
      <c r="R4" s="1042" t="s">
        <v>541</v>
      </c>
      <c r="S4" s="1045" t="s">
        <v>542</v>
      </c>
      <c r="T4" s="1040" t="s">
        <v>670</v>
      </c>
      <c r="U4" s="1040" t="s">
        <v>736</v>
      </c>
      <c r="V4" s="1197" t="s">
        <v>223</v>
      </c>
      <c r="W4" s="1198" t="s">
        <v>521</v>
      </c>
      <c r="X4" s="1048" t="s">
        <v>539</v>
      </c>
      <c r="Y4" s="1042" t="str">
        <f>'Schedule I  '!A11</f>
        <v>0.1% to 2.9%</v>
      </c>
      <c r="Z4" s="1042" t="str">
        <f>'Schedule I  '!A12</f>
        <v>3.0% to 4.9%</v>
      </c>
      <c r="AA4" s="1042" t="str">
        <f>'Schedule I  '!A13</f>
        <v>5.0% to 6.9%</v>
      </c>
      <c r="AB4" s="1042" t="str">
        <f>'Schedule I  '!A14</f>
        <v>7.0% to 9.9%</v>
      </c>
      <c r="AC4" s="1042" t="str">
        <f>'Schedule I  '!A15</f>
        <v>10.0% to 14.9%</v>
      </c>
      <c r="AD4" s="1042" t="s">
        <v>245</v>
      </c>
      <c r="AE4" s="1042" t="s">
        <v>246</v>
      </c>
      <c r="AF4" s="1043" t="s">
        <v>538</v>
      </c>
      <c r="AG4" s="1042" t="s">
        <v>540</v>
      </c>
      <c r="AH4" s="1042" t="s">
        <v>541</v>
      </c>
      <c r="AI4" s="1045" t="s">
        <v>542</v>
      </c>
      <c r="AJ4" s="1040" t="s">
        <v>670</v>
      </c>
      <c r="AK4" s="1040" t="s">
        <v>736</v>
      </c>
      <c r="AL4" s="1049" t="s">
        <v>223</v>
      </c>
      <c r="AM4" s="1198" t="s">
        <v>521</v>
      </c>
      <c r="AN4" s="1048" t="s">
        <v>539</v>
      </c>
      <c r="AO4" s="1042" t="str">
        <f>'Schedule I  '!A11</f>
        <v>0.1% to 2.9%</v>
      </c>
      <c r="AP4" s="1042" t="str">
        <f>'Schedule I  '!A12</f>
        <v>3.0% to 4.9%</v>
      </c>
      <c r="AQ4" s="1042" t="str">
        <f>'Schedule I  '!A13</f>
        <v>5.0% to 6.9%</v>
      </c>
      <c r="AR4" s="1042" t="str">
        <f>'Schedule I  '!A14</f>
        <v>7.0% to 9.9%</v>
      </c>
      <c r="AS4" s="1042" t="str">
        <f>'Schedule I  '!A15</f>
        <v>10.0% to 14.9%</v>
      </c>
      <c r="AT4" s="1042" t="str">
        <f>'Schedule I  '!A16</f>
        <v>15% or more</v>
      </c>
      <c r="AU4" s="1042" t="s">
        <v>246</v>
      </c>
      <c r="AV4" s="1043" t="s">
        <v>538</v>
      </c>
      <c r="AW4" s="1042" t="s">
        <v>540</v>
      </c>
      <c r="AX4" s="1042" t="s">
        <v>541</v>
      </c>
      <c r="AY4" s="1042" t="s">
        <v>542</v>
      </c>
      <c r="AZ4" s="1044" t="s">
        <v>670</v>
      </c>
      <c r="BA4" s="1044" t="s">
        <v>736</v>
      </c>
      <c r="BB4" s="1049" t="s">
        <v>223</v>
      </c>
      <c r="BC4" s="1198" t="s">
        <v>521</v>
      </c>
      <c r="BD4" s="1048" t="s">
        <v>539</v>
      </c>
      <c r="BE4" s="1042" t="str">
        <f>'Schedule I  '!A11</f>
        <v>0.1% to 2.9%</v>
      </c>
      <c r="BF4" s="1042" t="str">
        <f>'Schedule I  '!A12</f>
        <v>3.0% to 4.9%</v>
      </c>
      <c r="BG4" s="1042" t="str">
        <f>'Schedule I  '!A13</f>
        <v>5.0% to 6.9%</v>
      </c>
      <c r="BH4" s="1042" t="str">
        <f>'Schedule I  '!A14</f>
        <v>7.0% to 9.9%</v>
      </c>
      <c r="BI4" s="1042" t="str">
        <f>'Schedule I  '!A15</f>
        <v>10.0% to 14.9%</v>
      </c>
      <c r="BJ4" s="1042" t="str">
        <f>'Schedule I  '!A16</f>
        <v>15% or more</v>
      </c>
      <c r="BK4" s="1042" t="s">
        <v>246</v>
      </c>
      <c r="BL4" s="1043" t="s">
        <v>538</v>
      </c>
      <c r="BM4" s="1042" t="s">
        <v>540</v>
      </c>
      <c r="BN4" s="1042" t="s">
        <v>541</v>
      </c>
      <c r="BO4" s="1042" t="s">
        <v>542</v>
      </c>
      <c r="BP4" s="1040" t="s">
        <v>670</v>
      </c>
      <c r="BQ4" s="1044" t="s">
        <v>736</v>
      </c>
      <c r="BR4" s="1049" t="s">
        <v>223</v>
      </c>
      <c r="BS4" s="1048" t="s">
        <v>522</v>
      </c>
      <c r="BT4" s="1048" t="s">
        <v>539</v>
      </c>
      <c r="BU4" s="1042" t="str">
        <f>'Schedule I  '!A11</f>
        <v>0.1% to 2.9%</v>
      </c>
      <c r="BV4" s="1042" t="str">
        <f>'Schedule I  '!A12</f>
        <v>3.0% to 4.9%</v>
      </c>
      <c r="BW4" s="1042" t="str">
        <f>'Schedule I  '!A13</f>
        <v>5.0% to 6.9%</v>
      </c>
      <c r="BX4" s="1042" t="str">
        <f>'Schedule I  '!A14</f>
        <v>7.0% to 9.9%</v>
      </c>
      <c r="BY4" s="1042" t="str">
        <f>'Schedule I  '!A15</f>
        <v>10.0% to 14.9%</v>
      </c>
      <c r="BZ4" s="1042" t="str">
        <f>'Schedule I  '!A16</f>
        <v>15% or more</v>
      </c>
      <c r="CA4" s="1042" t="s">
        <v>246</v>
      </c>
      <c r="CB4" s="1043" t="s">
        <v>538</v>
      </c>
      <c r="CC4" s="1042" t="s">
        <v>540</v>
      </c>
      <c r="CD4" s="1042" t="s">
        <v>541</v>
      </c>
      <c r="CE4" s="1042" t="s">
        <v>542</v>
      </c>
      <c r="CF4" s="1044" t="s">
        <v>670</v>
      </c>
      <c r="CG4" s="1044" t="s">
        <v>736</v>
      </c>
      <c r="CH4" s="1049" t="s">
        <v>223</v>
      </c>
      <c r="CJ4" s="1040" t="s">
        <v>259</v>
      </c>
      <c r="CK4" s="1050" t="s">
        <v>551</v>
      </c>
      <c r="CL4" s="1040" t="s">
        <v>106</v>
      </c>
      <c r="CM4" s="1050" t="s">
        <v>551</v>
      </c>
      <c r="CN4" s="1040" t="s">
        <v>412</v>
      </c>
      <c r="CO4" s="1050" t="s">
        <v>551</v>
      </c>
      <c r="CP4" s="1040" t="s">
        <v>733</v>
      </c>
      <c r="CQ4" s="1050" t="s">
        <v>551</v>
      </c>
      <c r="CR4" s="1040" t="s">
        <v>244</v>
      </c>
      <c r="CS4" s="1050" t="s">
        <v>551</v>
      </c>
    </row>
    <row r="5" spans="1:113">
      <c r="A5" s="1055"/>
      <c r="B5" s="1046"/>
      <c r="C5" s="1046"/>
      <c r="D5" s="1046"/>
      <c r="E5" s="1046"/>
      <c r="F5" s="1046"/>
      <c r="G5" s="1554"/>
      <c r="W5" s="27"/>
      <c r="AL5" s="57"/>
      <c r="AM5" s="16"/>
      <c r="BB5" s="57"/>
      <c r="BR5" s="57"/>
      <c r="CH5" s="57"/>
      <c r="CJ5" s="1662">
        <f>O7</f>
        <v>0</v>
      </c>
      <c r="CK5" s="1671"/>
      <c r="CL5" s="1662">
        <f>AE7</f>
        <v>0</v>
      </c>
      <c r="CM5" s="1671"/>
      <c r="CN5" s="1662">
        <f>AU7</f>
        <v>0</v>
      </c>
      <c r="CO5" s="1671"/>
      <c r="CP5" s="1662">
        <f>BK7</f>
        <v>0</v>
      </c>
      <c r="CQ5" s="1671"/>
      <c r="CR5" s="1662">
        <f>CA7</f>
        <v>0</v>
      </c>
      <c r="CS5" s="1520"/>
      <c r="CT5" s="1517" t="s">
        <v>170</v>
      </c>
    </row>
    <row r="6" spans="1:113">
      <c r="A6" s="2123" t="s">
        <v>1167</v>
      </c>
      <c r="B6" s="1046"/>
      <c r="C6" s="1046"/>
      <c r="D6" s="1046"/>
      <c r="E6" s="1046"/>
      <c r="F6" s="1046"/>
      <c r="G6" s="1554"/>
      <c r="W6" s="58"/>
      <c r="AL6" s="57"/>
      <c r="AM6" s="16"/>
      <c r="BB6" s="57"/>
      <c r="BR6" s="57"/>
      <c r="CH6" s="57"/>
      <c r="CJ6" s="1518" t="s">
        <v>173</v>
      </c>
      <c r="CK6" s="1519" t="s">
        <v>174</v>
      </c>
      <c r="CL6" s="1518" t="s">
        <v>173</v>
      </c>
      <c r="CM6" s="1519" t="s">
        <v>174</v>
      </c>
      <c r="CN6" s="1518" t="s">
        <v>173</v>
      </c>
      <c r="CO6" s="1519" t="s">
        <v>174</v>
      </c>
      <c r="CP6" s="1518" t="s">
        <v>173</v>
      </c>
      <c r="CQ6" s="1519" t="s">
        <v>174</v>
      </c>
      <c r="CR6" s="1518" t="s">
        <v>173</v>
      </c>
      <c r="CS6" s="1519" t="s">
        <v>174</v>
      </c>
      <c r="CT6" s="1517"/>
    </row>
    <row r="7" spans="1:113" ht="28.5" customHeight="1">
      <c r="A7" s="1055" t="s">
        <v>411</v>
      </c>
      <c r="B7" s="1639">
        <f>'Schedule I  '!E31</f>
        <v>0</v>
      </c>
      <c r="C7" s="1639">
        <f>'Schedule I  '!E32</f>
        <v>0</v>
      </c>
      <c r="D7" s="1639">
        <f>'Schedule I  '!E33</f>
        <v>0</v>
      </c>
      <c r="E7" s="2131">
        <f>'Schedule I  '!D34</f>
        <v>0</v>
      </c>
      <c r="F7" s="1639">
        <f>'Schedule I  '!F34</f>
        <v>0</v>
      </c>
      <c r="G7" s="2132">
        <f>'Schedule I  '!B9</f>
        <v>0</v>
      </c>
      <c r="H7" s="1203">
        <f>'Schedule I  '!B10</f>
        <v>0</v>
      </c>
      <c r="I7" s="1203">
        <f>'Schedule I  '!B11</f>
        <v>0</v>
      </c>
      <c r="J7" s="1203">
        <f>'Schedule I  '!B12</f>
        <v>0</v>
      </c>
      <c r="K7" s="1203">
        <f>'Schedule I  '!B13</f>
        <v>0</v>
      </c>
      <c r="L7" s="1203">
        <f>'Schedule I  '!B14</f>
        <v>0</v>
      </c>
      <c r="M7" s="1203">
        <f>'Schedule I  '!B15</f>
        <v>0</v>
      </c>
      <c r="N7" s="1203">
        <f>'Schedule I  '!B16</f>
        <v>0</v>
      </c>
      <c r="O7" s="1203">
        <f>'Schedule I  '!B17</f>
        <v>0</v>
      </c>
      <c r="P7" s="1203"/>
      <c r="Q7" s="1641">
        <f>'Schedule I  '!B19</f>
        <v>0</v>
      </c>
      <c r="R7" s="1641">
        <f>'Schedule I  '!B20</f>
        <v>0</v>
      </c>
      <c r="S7" s="1641">
        <f>'Schedule I  '!B21</f>
        <v>0</v>
      </c>
      <c r="T7" s="1203">
        <f>'Schedule I  '!B24</f>
        <v>0</v>
      </c>
      <c r="U7" s="1203">
        <f>'Schedule I  '!B25</f>
        <v>0</v>
      </c>
      <c r="V7" s="1642" t="e">
        <f>'Schedule I  '!B26</f>
        <v>#DIV/0!</v>
      </c>
      <c r="W7" s="2153">
        <f>'Schedule I  '!C9</f>
        <v>0</v>
      </c>
      <c r="X7" s="1203">
        <f>'Schedule I  '!C10</f>
        <v>0</v>
      </c>
      <c r="Y7" s="1203">
        <f>'Schedule I  '!C11</f>
        <v>0</v>
      </c>
      <c r="Z7" s="1203">
        <f>'Schedule I  '!C12</f>
        <v>0</v>
      </c>
      <c r="AA7" s="1203">
        <f>'Schedule I  '!C13</f>
        <v>0</v>
      </c>
      <c r="AB7" s="1203">
        <f>'Schedule I  '!C14</f>
        <v>0</v>
      </c>
      <c r="AC7" s="1203">
        <f>'Schedule I  '!C15</f>
        <v>0</v>
      </c>
      <c r="AD7" s="1203">
        <f>'Schedule I  '!C16</f>
        <v>0</v>
      </c>
      <c r="AE7" s="1203">
        <f>'Schedule I  '!C17</f>
        <v>0</v>
      </c>
      <c r="AF7" s="1203"/>
      <c r="AG7" s="1641">
        <f>'Schedule I  '!C19</f>
        <v>0</v>
      </c>
      <c r="AH7" s="1641">
        <f>'Schedule I  '!C20</f>
        <v>0</v>
      </c>
      <c r="AI7" s="1641">
        <f>'Schedule I  '!C21</f>
        <v>0</v>
      </c>
      <c r="AJ7" s="1203">
        <f>'Schedule I  '!C24</f>
        <v>0</v>
      </c>
      <c r="AK7" s="1203">
        <f>'Schedule I  '!C25</f>
        <v>0</v>
      </c>
      <c r="AL7" s="1643" t="e">
        <f>'Schedule I  '!C26</f>
        <v>#DIV/0!</v>
      </c>
      <c r="AM7" s="1644">
        <f>'Schedule I  '!D9</f>
        <v>0</v>
      </c>
      <c r="AN7" s="1645">
        <f>'Schedule I  '!D10</f>
        <v>0</v>
      </c>
      <c r="AO7" s="1645">
        <f>'Schedule I  '!D11</f>
        <v>0</v>
      </c>
      <c r="AP7" s="1645">
        <f>'Schedule I  '!D12</f>
        <v>0</v>
      </c>
      <c r="AQ7" s="1645">
        <f>'Schedule I  '!D13</f>
        <v>0</v>
      </c>
      <c r="AR7" s="1645">
        <f>'Schedule I  '!D14</f>
        <v>0</v>
      </c>
      <c r="AS7" s="1645">
        <f>'Schedule I  '!D15</f>
        <v>0</v>
      </c>
      <c r="AT7" s="1645">
        <f>'Schedule I  '!D16</f>
        <v>0</v>
      </c>
      <c r="AU7" s="1645">
        <f>'Schedule I  '!D17</f>
        <v>0</v>
      </c>
      <c r="AV7" s="1203"/>
      <c r="AW7" s="1641">
        <f>'Schedule I  '!D19</f>
        <v>0</v>
      </c>
      <c r="AX7" s="1641">
        <f>'Schedule I  '!D20</f>
        <v>0</v>
      </c>
      <c r="AY7" s="1641">
        <f>'Schedule I  '!D21</f>
        <v>0</v>
      </c>
      <c r="AZ7" s="1646">
        <f>'Schedule I  '!D24</f>
        <v>0</v>
      </c>
      <c r="BA7" s="1645">
        <f>'Schedule I  '!D25</f>
        <v>0</v>
      </c>
      <c r="BB7" s="1643" t="e">
        <f>'Schedule I  '!D26</f>
        <v>#DIV/0!</v>
      </c>
      <c r="BC7" s="1645">
        <f>'Schedule I  '!E9</f>
        <v>0</v>
      </c>
      <c r="BD7" s="1645">
        <f>'Schedule I  '!E10</f>
        <v>0</v>
      </c>
      <c r="BE7" s="1645">
        <f>'Schedule I  '!E11</f>
        <v>0</v>
      </c>
      <c r="BF7" s="1645">
        <f>'Schedule I  '!E12</f>
        <v>0</v>
      </c>
      <c r="BG7" s="1645">
        <f>'Schedule I  '!E13</f>
        <v>0</v>
      </c>
      <c r="BH7" s="1645">
        <f>'Schedule I  '!E14</f>
        <v>0</v>
      </c>
      <c r="BI7" s="1645">
        <f>'Schedule I  '!E15</f>
        <v>0</v>
      </c>
      <c r="BJ7" s="1645">
        <f>'Schedule I  '!E16</f>
        <v>0</v>
      </c>
      <c r="BK7" s="1645">
        <f>'Schedule I  '!E17</f>
        <v>0</v>
      </c>
      <c r="BL7" s="1203"/>
      <c r="BM7" s="1641">
        <f>'Schedule I  '!E19</f>
        <v>0</v>
      </c>
      <c r="BN7" s="1641">
        <f>'Schedule I  '!E20</f>
        <v>0</v>
      </c>
      <c r="BO7" s="1641">
        <f>'Schedule I  '!E21</f>
        <v>0</v>
      </c>
      <c r="BP7" s="1646">
        <f>'Schedule I  '!E24</f>
        <v>0</v>
      </c>
      <c r="BQ7" s="1645">
        <f>'Schedule I  '!E25</f>
        <v>0</v>
      </c>
      <c r="BR7" s="1643" t="e">
        <f>'Schedule I  '!E26</f>
        <v>#DIV/0!</v>
      </c>
      <c r="BS7" s="1642">
        <f>'Schedule I  '!F9</f>
        <v>0</v>
      </c>
      <c r="BT7" s="1642">
        <f>'Schedule I  '!F10</f>
        <v>0</v>
      </c>
      <c r="BU7" s="1642">
        <f>'Schedule I  '!F11</f>
        <v>0</v>
      </c>
      <c r="BV7" s="1642">
        <f>'Schedule I  '!F12</f>
        <v>0</v>
      </c>
      <c r="BW7" s="1642">
        <f>'Schedule I  '!F13</f>
        <v>0</v>
      </c>
      <c r="BX7" s="1642">
        <f>'Schedule I  '!F14</f>
        <v>0</v>
      </c>
      <c r="BY7" s="1642">
        <f>'Schedule I  '!F15</f>
        <v>0</v>
      </c>
      <c r="BZ7" s="1642">
        <f>'Schedule I  '!F16</f>
        <v>0</v>
      </c>
      <c r="CA7" s="1642">
        <f>'Schedule I  '!F17</f>
        <v>0</v>
      </c>
      <c r="CB7" s="1642"/>
      <c r="CC7" s="1641">
        <f>'Schedule I  '!F19</f>
        <v>0</v>
      </c>
      <c r="CD7" s="1641">
        <f>'Schedule I  '!F20</f>
        <v>0</v>
      </c>
      <c r="CE7" s="1641">
        <f>'Schedule I  '!F21</f>
        <v>0</v>
      </c>
      <c r="CF7" s="1642">
        <f>'Schedule I  '!F24</f>
        <v>0</v>
      </c>
      <c r="CG7" s="1645">
        <f>'Schedule I  '!F25</f>
        <v>0</v>
      </c>
      <c r="CH7" s="1643" t="e">
        <f>'Schedule I  '!F26</f>
        <v>#DIV/0!</v>
      </c>
      <c r="CI7" s="1203"/>
      <c r="CJ7" s="584">
        <f>I7+J7+K7+L7+M7+N7</f>
        <v>0</v>
      </c>
      <c r="CK7" s="1647">
        <f>T7-CJ7</f>
        <v>0</v>
      </c>
      <c r="CL7" s="584">
        <f>Y7+Z7+AA7+AB7+AC7+AD7</f>
        <v>0</v>
      </c>
      <c r="CM7" s="1647">
        <f>AJ7-CL7</f>
        <v>0</v>
      </c>
      <c r="CN7" s="584">
        <f>AO7+AP7+AQ7+AR7+AS7+AT7</f>
        <v>0</v>
      </c>
      <c r="CO7" s="1647">
        <f>AZ7-CN7</f>
        <v>0</v>
      </c>
      <c r="CP7" s="584">
        <f>BE7+BF7+BG7+BH7+BI7+BJ7</f>
        <v>0</v>
      </c>
      <c r="CQ7" s="1647">
        <f>BP7-CP7</f>
        <v>0</v>
      </c>
      <c r="CR7" s="584">
        <f>BU7+BV7+BW7+BX7+BY7+BZ7</f>
        <v>0</v>
      </c>
      <c r="CS7" s="1647">
        <f>CF7-CR7</f>
        <v>0</v>
      </c>
      <c r="CT7" s="1517" t="s">
        <v>171</v>
      </c>
    </row>
    <row r="8" spans="1:113" ht="13.8" thickBot="1">
      <c r="A8" s="1056"/>
      <c r="B8" s="1196"/>
      <c r="C8" s="1196"/>
      <c r="D8" s="1196"/>
      <c r="E8" s="1196"/>
      <c r="F8" s="1196"/>
      <c r="G8" s="2155"/>
      <c r="H8" s="96"/>
      <c r="I8" s="96"/>
      <c r="J8" s="96"/>
      <c r="K8" s="96"/>
      <c r="L8" s="96"/>
      <c r="M8" s="96"/>
      <c r="N8" s="96"/>
      <c r="O8" s="96"/>
      <c r="P8" s="96"/>
      <c r="Q8" s="96"/>
      <c r="R8" s="96"/>
      <c r="S8" s="96"/>
      <c r="T8" s="96"/>
      <c r="U8" s="96"/>
      <c r="V8" s="96"/>
      <c r="W8" s="2152"/>
      <c r="X8" s="96"/>
      <c r="Y8" s="96"/>
      <c r="Z8" s="96"/>
      <c r="AA8" s="96"/>
      <c r="AB8" s="96"/>
      <c r="AC8" s="96"/>
      <c r="AD8" s="96"/>
      <c r="AE8" s="96"/>
      <c r="AF8" s="96"/>
      <c r="AG8" s="96"/>
      <c r="AH8" s="96"/>
      <c r="AI8" s="96"/>
      <c r="AJ8" s="96"/>
      <c r="AK8" s="96"/>
      <c r="AL8" s="1054"/>
      <c r="AM8" s="96"/>
      <c r="AN8" s="96"/>
      <c r="AO8" s="96"/>
      <c r="AP8" s="96"/>
      <c r="AQ8" s="96"/>
      <c r="AR8" s="96"/>
      <c r="AS8" s="96"/>
      <c r="AT8" s="96"/>
      <c r="AU8" s="96"/>
      <c r="AV8" s="96"/>
      <c r="AW8" s="96"/>
      <c r="AX8" s="96"/>
      <c r="AY8" s="96"/>
      <c r="AZ8" s="96"/>
      <c r="BA8" s="96"/>
      <c r="BB8" s="1054"/>
      <c r="BC8" s="96"/>
      <c r="BD8" s="96"/>
      <c r="BE8" s="96"/>
      <c r="BF8" s="96"/>
      <c r="BG8" s="96"/>
      <c r="BH8" s="96"/>
      <c r="BI8" s="96"/>
      <c r="BJ8" s="96"/>
      <c r="BK8" s="96"/>
      <c r="BL8" s="96"/>
      <c r="BM8" s="96"/>
      <c r="BN8" s="96"/>
      <c r="BO8" s="96"/>
      <c r="BP8" s="96"/>
      <c r="BQ8" s="96"/>
      <c r="BR8" s="1054"/>
      <c r="BS8" s="96"/>
      <c r="BT8" s="96"/>
      <c r="BU8" s="96"/>
      <c r="BV8" s="96"/>
      <c r="BW8" s="96"/>
      <c r="BX8" s="96"/>
      <c r="BY8" s="96"/>
      <c r="BZ8" s="96"/>
      <c r="CA8" s="96"/>
      <c r="CB8" s="96"/>
      <c r="CC8" s="96"/>
      <c r="CD8" s="96"/>
      <c r="CE8" s="96"/>
      <c r="CF8" s="96"/>
      <c r="CG8" s="96"/>
      <c r="CH8" s="1054"/>
      <c r="CJ8" s="1515">
        <f>+CJ5-(CJ7+CK7)</f>
        <v>0</v>
      </c>
      <c r="CK8" s="1516"/>
      <c r="CL8" s="1515">
        <f>+CL5-(CL7+CM7)</f>
        <v>0</v>
      </c>
      <c r="CM8" s="1516"/>
      <c r="CN8" s="1515">
        <f>+CN5-(CN7+CO7)</f>
        <v>0</v>
      </c>
      <c r="CO8" s="1516"/>
      <c r="CP8" s="1515">
        <f>+CP5-(CP7+CQ7)</f>
        <v>0</v>
      </c>
      <c r="CQ8" s="1516"/>
      <c r="CR8" s="1515">
        <f>+CR5-(CR7+CS7)</f>
        <v>0</v>
      </c>
      <c r="CS8" s="1516"/>
      <c r="CT8" s="1517" t="s">
        <v>172</v>
      </c>
    </row>
    <row r="9" spans="1:113">
      <c r="A9" s="1046"/>
      <c r="B9" s="1046"/>
      <c r="C9" s="1046"/>
      <c r="D9" s="1046"/>
      <c r="E9" s="1046"/>
      <c r="F9" s="1046"/>
      <c r="G9" s="104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16"/>
      <c r="CF9" s="16"/>
      <c r="CG9" s="16"/>
      <c r="CH9" s="16"/>
      <c r="CI9" s="16"/>
      <c r="CJ9" s="16"/>
      <c r="CK9" s="16"/>
      <c r="CL9" s="16"/>
      <c r="CM9" s="16"/>
      <c r="CN9" s="16"/>
      <c r="CO9" s="16"/>
      <c r="CP9" s="16"/>
      <c r="CQ9" s="16"/>
      <c r="CR9" s="16"/>
      <c r="CS9" s="16"/>
      <c r="CT9" s="16"/>
      <c r="CU9" s="16"/>
      <c r="CV9" s="16"/>
      <c r="CW9" s="16"/>
      <c r="CY9" s="1634"/>
      <c r="CZ9" s="1634"/>
      <c r="DA9" s="1634"/>
      <c r="DB9" s="1634"/>
      <c r="DC9" s="1634"/>
      <c r="DD9" s="1634"/>
      <c r="DE9" s="1634"/>
      <c r="DF9" s="1634"/>
      <c r="DG9" s="1634"/>
      <c r="DH9" s="1634"/>
      <c r="DI9" s="1517"/>
    </row>
    <row r="10" spans="1:113" ht="15.6">
      <c r="A10" s="1636" t="s">
        <v>936</v>
      </c>
      <c r="B10" s="1046"/>
      <c r="C10" s="1046"/>
      <c r="D10" s="1046"/>
      <c r="E10" s="1046"/>
      <c r="F10" s="1046"/>
      <c r="G10" s="104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6"/>
      <c r="BR10" s="16"/>
      <c r="BS10" s="16"/>
      <c r="BT10" s="16"/>
      <c r="BU10" s="16"/>
      <c r="BV10" s="16"/>
      <c r="BW10" s="16"/>
      <c r="BX10" s="16"/>
      <c r="BY10" s="16"/>
      <c r="BZ10" s="16"/>
      <c r="CA10" s="16"/>
      <c r="CB10" s="16"/>
      <c r="CC10" s="16"/>
      <c r="CD10" s="16"/>
      <c r="CE10" s="16"/>
      <c r="CF10" s="16"/>
      <c r="CG10" s="16"/>
      <c r="CH10" s="16"/>
      <c r="CI10" s="16"/>
      <c r="CJ10" s="16"/>
      <c r="CK10" s="16"/>
      <c r="CL10" s="16"/>
      <c r="CM10" s="16"/>
      <c r="CN10" s="16"/>
      <c r="CO10" s="16"/>
      <c r="CP10" s="16"/>
      <c r="CQ10" s="16"/>
      <c r="CR10" s="16"/>
      <c r="CS10" s="16"/>
      <c r="CT10" s="16"/>
      <c r="CU10" s="16"/>
      <c r="CV10" s="16"/>
      <c r="CW10" s="16"/>
      <c r="CY10" s="1634"/>
      <c r="CZ10" s="1634"/>
      <c r="DA10" s="1634"/>
      <c r="DB10" s="1634"/>
      <c r="DC10" s="1634"/>
      <c r="DD10" s="1634"/>
      <c r="DE10" s="1634"/>
      <c r="DF10" s="1634"/>
      <c r="DG10" s="1634"/>
      <c r="DH10" s="1634"/>
      <c r="DI10" s="1517"/>
    </row>
    <row r="11" spans="1:113">
      <c r="A11" s="1046"/>
      <c r="B11" s="1631" t="s">
        <v>935</v>
      </c>
      <c r="C11" s="1632"/>
      <c r="D11" s="1632"/>
      <c r="E11" s="1632"/>
      <c r="F11" s="1632"/>
      <c r="G11" s="1632"/>
      <c r="H11" s="17"/>
      <c r="I11" s="17"/>
      <c r="J11" s="17"/>
      <c r="K11" s="17"/>
      <c r="L11" s="17"/>
      <c r="M11" s="17"/>
      <c r="N11" s="17"/>
      <c r="O11" s="17"/>
      <c r="P11" s="590"/>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c r="BT11" s="16"/>
      <c r="BU11" s="16"/>
      <c r="BV11" s="16"/>
      <c r="BW11" s="16"/>
      <c r="BX11" s="16"/>
      <c r="BY11" s="16"/>
      <c r="BZ11" s="16"/>
      <c r="CA11" s="16"/>
      <c r="CB11" s="16"/>
      <c r="CC11" s="16"/>
      <c r="CD11" s="16"/>
      <c r="CE11" s="16"/>
      <c r="CF11" s="16"/>
      <c r="CG11" s="16"/>
      <c r="CH11" s="16"/>
      <c r="CI11" s="16"/>
      <c r="CJ11" s="16"/>
      <c r="CK11" s="16"/>
      <c r="CL11" s="16"/>
      <c r="CM11" s="16"/>
      <c r="CN11" s="16"/>
      <c r="CO11" s="16"/>
      <c r="CP11" s="16"/>
      <c r="CQ11" s="16"/>
      <c r="CR11" s="16"/>
      <c r="CS11" s="16"/>
      <c r="CT11" s="16"/>
      <c r="CU11" s="16"/>
      <c r="CV11" s="16"/>
      <c r="CW11" s="16"/>
      <c r="CY11" s="1634"/>
      <c r="CZ11" s="1634"/>
      <c r="DA11" s="1634"/>
      <c r="DB11" s="1634"/>
      <c r="DC11" s="1634"/>
      <c r="DD11" s="1634"/>
      <c r="DE11" s="1634"/>
      <c r="DF11" s="1634"/>
      <c r="DG11" s="1634"/>
      <c r="DH11" s="1634"/>
      <c r="DI11" s="1517"/>
    </row>
    <row r="12" spans="1:113">
      <c r="A12" s="1046"/>
      <c r="B12" s="2133" t="s">
        <v>259</v>
      </c>
      <c r="C12" s="1560" t="s">
        <v>576</v>
      </c>
      <c r="D12" s="1560" t="s">
        <v>484</v>
      </c>
      <c r="E12" s="1561" t="s">
        <v>106</v>
      </c>
      <c r="F12" s="1561" t="s">
        <v>576</v>
      </c>
      <c r="G12" s="1561" t="s">
        <v>484</v>
      </c>
      <c r="H12" s="1562" t="s">
        <v>707</v>
      </c>
      <c r="I12" s="1562" t="s">
        <v>576</v>
      </c>
      <c r="J12" s="1562" t="s">
        <v>484</v>
      </c>
      <c r="K12" s="1563" t="s">
        <v>733</v>
      </c>
      <c r="L12" s="1563" t="s">
        <v>576</v>
      </c>
      <c r="M12" s="1563" t="s">
        <v>484</v>
      </c>
      <c r="N12" s="1564" t="s">
        <v>528</v>
      </c>
      <c r="O12" s="1564" t="s">
        <v>576</v>
      </c>
      <c r="P12" s="1633" t="s">
        <v>484</v>
      </c>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c r="CN12" s="16"/>
      <c r="CO12" s="16"/>
      <c r="CP12" s="16"/>
      <c r="CQ12" s="16"/>
      <c r="CR12" s="16"/>
      <c r="CS12" s="16"/>
      <c r="CT12" s="16"/>
      <c r="CU12" s="16"/>
      <c r="CV12" s="16"/>
      <c r="CW12" s="16"/>
      <c r="CY12" s="1634"/>
      <c r="CZ12" s="1634"/>
      <c r="DA12" s="1634"/>
      <c r="DB12" s="1634"/>
      <c r="DC12" s="1634"/>
      <c r="DD12" s="1634"/>
      <c r="DE12" s="1634"/>
      <c r="DF12" s="1634"/>
      <c r="DG12" s="1634"/>
      <c r="DH12" s="1634"/>
      <c r="DI12" s="1517"/>
    </row>
    <row r="13" spans="1:113">
      <c r="A13" s="1972" t="s">
        <v>1162</v>
      </c>
      <c r="B13" s="1648">
        <f>'Schedule I  '!B24</f>
        <v>0</v>
      </c>
      <c r="C13" s="1649">
        <f>'Schedule I  '!B25</f>
        <v>0</v>
      </c>
      <c r="D13" s="1649" t="e">
        <f>'Schedule I  '!B26</f>
        <v>#DIV/0!</v>
      </c>
      <c r="E13" s="1650">
        <f>'Schedule I  '!C24</f>
        <v>0</v>
      </c>
      <c r="F13" s="1650">
        <f>'Schedule I  '!C25</f>
        <v>0</v>
      </c>
      <c r="G13" s="1650" t="e">
        <f>'Schedule I  '!C26</f>
        <v>#DIV/0!</v>
      </c>
      <c r="H13" s="1651">
        <f>'Schedule I  '!D24</f>
        <v>0</v>
      </c>
      <c r="I13" s="1652">
        <f>'Schedule I  '!D25</f>
        <v>0</v>
      </c>
      <c r="J13" s="1653" t="e">
        <f>'Schedule I  '!D26</f>
        <v>#DIV/0!</v>
      </c>
      <c r="K13" s="1654">
        <f>'Schedule I  '!E24</f>
        <v>0</v>
      </c>
      <c r="L13" s="1655">
        <f>'Schedule I  '!E25</f>
        <v>0</v>
      </c>
      <c r="M13" s="1656" t="e">
        <f>'Schedule I  '!E26</f>
        <v>#DIV/0!</v>
      </c>
      <c r="N13" s="1657">
        <f>'Schedule I  '!F24</f>
        <v>0</v>
      </c>
      <c r="O13" s="1658">
        <f>'Schedule I  '!F25</f>
        <v>0</v>
      </c>
      <c r="P13" s="1659" t="e">
        <f>'Schedule I  '!F26</f>
        <v>#DIV/0!</v>
      </c>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6"/>
      <c r="CK13" s="16"/>
      <c r="CL13" s="16"/>
      <c r="CM13" s="16"/>
      <c r="CN13" s="16"/>
      <c r="CO13" s="16"/>
      <c r="CP13" s="16"/>
      <c r="CQ13" s="16"/>
      <c r="CR13" s="16"/>
      <c r="CS13" s="16"/>
      <c r="CT13" s="16"/>
      <c r="CU13" s="16"/>
      <c r="CV13" s="16"/>
      <c r="CW13" s="16"/>
      <c r="CY13" s="1634"/>
      <c r="CZ13" s="1634"/>
      <c r="DA13" s="1634"/>
      <c r="DB13" s="1634"/>
      <c r="DC13" s="1634"/>
      <c r="DD13" s="1634"/>
      <c r="DE13" s="1634"/>
      <c r="DF13" s="1634"/>
      <c r="DG13" s="1634"/>
      <c r="DH13" s="1634"/>
      <c r="DI13" s="1517"/>
    </row>
    <row r="14" spans="1:113">
      <c r="A14" s="1046"/>
      <c r="B14" s="1046"/>
      <c r="C14" s="1046"/>
      <c r="D14" s="1046"/>
      <c r="E14" s="1046"/>
      <c r="F14" s="1046"/>
      <c r="G14" s="1046"/>
    </row>
    <row r="15" spans="1:113">
      <c r="A15" s="1046"/>
      <c r="B15" s="1635" t="s">
        <v>934</v>
      </c>
      <c r="C15" s="1543"/>
      <c r="D15" s="1544"/>
      <c r="E15" s="1544"/>
      <c r="F15" s="1545"/>
      <c r="G15" s="1548" t="s">
        <v>348</v>
      </c>
      <c r="H15" s="90"/>
      <c r="I15" s="90"/>
      <c r="J15" s="90"/>
      <c r="K15" s="91"/>
      <c r="L15" s="1551" t="s">
        <v>627</v>
      </c>
      <c r="M15" s="1546"/>
      <c r="N15" s="1546"/>
      <c r="O15" s="1546"/>
      <c r="P15" s="1547"/>
    </row>
    <row r="16" spans="1:113">
      <c r="A16" s="1972" t="s">
        <v>1163</v>
      </c>
      <c r="B16" s="1552" t="s">
        <v>259</v>
      </c>
      <c r="C16" s="1529" t="s">
        <v>106</v>
      </c>
      <c r="D16" s="1530" t="s">
        <v>707</v>
      </c>
      <c r="E16" s="1530" t="s">
        <v>733</v>
      </c>
      <c r="F16" s="1530" t="s">
        <v>635</v>
      </c>
      <c r="G16" s="1502" t="s">
        <v>259</v>
      </c>
      <c r="H16" s="1502" t="s">
        <v>106</v>
      </c>
      <c r="I16" s="1503" t="s">
        <v>707</v>
      </c>
      <c r="J16" s="1503" t="s">
        <v>733</v>
      </c>
      <c r="K16" s="1503" t="s">
        <v>635</v>
      </c>
      <c r="L16" s="1549" t="s">
        <v>259</v>
      </c>
      <c r="M16" s="1549" t="s">
        <v>106</v>
      </c>
      <c r="N16" s="1550" t="s">
        <v>707</v>
      </c>
      <c r="O16" s="1550" t="s">
        <v>733</v>
      </c>
      <c r="P16" s="1553" t="s">
        <v>635</v>
      </c>
    </row>
    <row r="17" spans="1:58">
      <c r="A17" s="1559"/>
      <c r="B17" s="2132">
        <f>'Schedule I  '!B28</f>
        <v>0</v>
      </c>
      <c r="C17" s="1640">
        <f>'Schedule I  '!C28</f>
        <v>0</v>
      </c>
      <c r="D17" s="1640">
        <f>'Schedule I  '!D28</f>
        <v>0</v>
      </c>
      <c r="E17" s="1640">
        <f>'Schedule I  '!E28</f>
        <v>0</v>
      </c>
      <c r="F17" s="1640">
        <f>'Schedule I  '!F28</f>
        <v>0</v>
      </c>
      <c r="G17" s="1640">
        <f>'Schedule I  '!B29</f>
        <v>0</v>
      </c>
      <c r="H17" s="1640">
        <f>'Schedule I  '!C29</f>
        <v>0</v>
      </c>
      <c r="I17" s="1640">
        <f>'Schedule I  '!D29</f>
        <v>0</v>
      </c>
      <c r="J17" s="1640">
        <f>'Schedule I  '!E29</f>
        <v>0</v>
      </c>
      <c r="K17" s="1640">
        <f>'Schedule I  '!F29</f>
        <v>0</v>
      </c>
      <c r="L17" s="1555" t="e">
        <f>'Schedule I  '!B30</f>
        <v>#DIV/0!</v>
      </c>
      <c r="M17" s="1555" t="e">
        <f>'Schedule I  '!C30</f>
        <v>#DIV/0!</v>
      </c>
      <c r="N17" s="1555" t="e">
        <f>'Schedule I  '!D30</f>
        <v>#DIV/0!</v>
      </c>
      <c r="O17" s="1555" t="e">
        <f>'Schedule I  '!E30</f>
        <v>#DIV/0!</v>
      </c>
      <c r="P17" s="1556" t="e">
        <f>'Schedule I  '!F30</f>
        <v>#DIV/0!</v>
      </c>
    </row>
    <row r="18" spans="1:58">
      <c r="A18" s="1046"/>
      <c r="B18" s="1554"/>
      <c r="C18" s="1046"/>
      <c r="D18" s="1046"/>
      <c r="E18" s="1046"/>
      <c r="F18" s="1046"/>
      <c r="G18" s="1046"/>
      <c r="H18" s="16"/>
      <c r="I18" s="16"/>
      <c r="J18" s="16"/>
      <c r="K18" s="16"/>
      <c r="L18" s="16"/>
      <c r="M18" s="16"/>
      <c r="N18" s="16"/>
      <c r="O18" s="16"/>
      <c r="P18" s="6"/>
    </row>
    <row r="19" spans="1:58">
      <c r="B19" s="1554"/>
      <c r="C19" s="1046"/>
      <c r="D19" s="1046"/>
      <c r="E19" s="1046"/>
      <c r="F19" s="1046"/>
      <c r="G19" s="1046"/>
      <c r="H19" s="16"/>
      <c r="I19" s="16"/>
      <c r="J19" s="16"/>
      <c r="K19" s="16"/>
      <c r="L19" s="16"/>
      <c r="M19" s="16"/>
      <c r="N19" s="16"/>
      <c r="O19" s="16"/>
      <c r="P19" s="6"/>
    </row>
    <row r="20" spans="1:58">
      <c r="A20" s="1557" t="s">
        <v>577</v>
      </c>
      <c r="B20" s="1637" t="s">
        <v>937</v>
      </c>
      <c r="C20" s="1199"/>
      <c r="D20" s="1199"/>
      <c r="E20" s="1199"/>
      <c r="F20" s="1199"/>
      <c r="G20" s="1199"/>
      <c r="H20" s="15"/>
      <c r="I20" s="15"/>
      <c r="J20" s="15"/>
      <c r="K20" s="15"/>
      <c r="L20" s="15"/>
      <c r="M20" s="15"/>
      <c r="N20" s="15"/>
      <c r="O20" s="15"/>
      <c r="P20" s="12"/>
    </row>
    <row r="21" spans="1:58">
      <c r="A21" s="1557" t="s">
        <v>578</v>
      </c>
      <c r="B21" s="1631" t="s">
        <v>934</v>
      </c>
      <c r="C21" s="1632"/>
      <c r="D21" s="1632"/>
      <c r="E21" s="1632"/>
      <c r="F21" s="1632"/>
      <c r="G21" s="1632"/>
      <c r="H21" s="17"/>
      <c r="I21" s="17"/>
      <c r="J21" s="17"/>
      <c r="K21" s="17"/>
      <c r="L21" s="17"/>
      <c r="M21" s="17"/>
      <c r="N21" s="17"/>
      <c r="O21" s="17"/>
      <c r="P21" s="590"/>
    </row>
    <row r="22" spans="1:58">
      <c r="A22" s="1558" t="s">
        <v>579</v>
      </c>
      <c r="B22" s="2133" t="s">
        <v>259</v>
      </c>
      <c r="C22" s="2134" t="s">
        <v>576</v>
      </c>
      <c r="D22" s="1560" t="s">
        <v>484</v>
      </c>
      <c r="E22" s="1561" t="s">
        <v>106</v>
      </c>
      <c r="F22" s="1561" t="s">
        <v>576</v>
      </c>
      <c r="G22" s="1561" t="s">
        <v>484</v>
      </c>
      <c r="H22" s="1562" t="s">
        <v>707</v>
      </c>
      <c r="I22" s="1562" t="s">
        <v>576</v>
      </c>
      <c r="J22" s="1562" t="s">
        <v>484</v>
      </c>
      <c r="K22" s="1563" t="s">
        <v>733</v>
      </c>
      <c r="L22" s="1563" t="s">
        <v>576</v>
      </c>
      <c r="M22" s="1563" t="s">
        <v>484</v>
      </c>
      <c r="N22" s="1564" t="s">
        <v>528</v>
      </c>
      <c r="O22" s="1564" t="s">
        <v>576</v>
      </c>
      <c r="P22" s="1633" t="s">
        <v>484</v>
      </c>
    </row>
    <row r="23" spans="1:58">
      <c r="A23" s="1558" t="s">
        <v>580</v>
      </c>
      <c r="B23" s="1648">
        <f>'Schedule I  '!B28</f>
        <v>0</v>
      </c>
      <c r="C23" s="1649">
        <f>'Schedule I  '!B29</f>
        <v>0</v>
      </c>
      <c r="D23" s="1649" t="e">
        <f>'Schedule I  '!B30</f>
        <v>#DIV/0!</v>
      </c>
      <c r="E23" s="1650">
        <f>'Schedule I  '!C28</f>
        <v>0</v>
      </c>
      <c r="F23" s="1650">
        <f>'Schedule I  '!C29</f>
        <v>0</v>
      </c>
      <c r="G23" s="1650" t="e">
        <f>'Schedule I  '!C30</f>
        <v>#DIV/0!</v>
      </c>
      <c r="H23" s="1651">
        <f>'Schedule I  '!D28</f>
        <v>0</v>
      </c>
      <c r="I23" s="1652">
        <f>'Schedule I  '!D29</f>
        <v>0</v>
      </c>
      <c r="J23" s="1653" t="e">
        <f>'Schedule I  '!D30</f>
        <v>#DIV/0!</v>
      </c>
      <c r="K23" s="1654">
        <f>'Schedule I  '!E28</f>
        <v>0</v>
      </c>
      <c r="L23" s="1655">
        <f>'Schedule I  '!E29</f>
        <v>0</v>
      </c>
      <c r="M23" s="1656" t="e">
        <f>'Schedule I  '!E30</f>
        <v>#DIV/0!</v>
      </c>
      <c r="N23" s="1657">
        <f>'Schedule I  '!F28</f>
        <v>0</v>
      </c>
      <c r="O23" s="1658">
        <f>'Schedule I  '!F29</f>
        <v>0</v>
      </c>
      <c r="P23" s="1659" t="e">
        <f>'Schedule I  '!F30</f>
        <v>#DIV/0!</v>
      </c>
    </row>
    <row r="24" spans="1:58">
      <c r="A24" s="1046"/>
      <c r="B24" s="1046"/>
      <c r="C24" s="1046"/>
      <c r="D24" s="1046"/>
      <c r="E24" s="1046"/>
      <c r="F24" s="1046"/>
      <c r="G24" s="1046"/>
    </row>
    <row r="25" spans="1:58">
      <c r="A25" s="1046"/>
      <c r="B25" s="1046"/>
      <c r="C25" s="1046"/>
      <c r="D25" s="1046"/>
      <c r="E25" s="1046"/>
      <c r="F25" s="1046"/>
      <c r="G25" s="1046"/>
    </row>
    <row r="26" spans="1:58">
      <c r="A26" s="1046"/>
      <c r="B26" s="1046"/>
      <c r="C26" s="1046"/>
      <c r="D26" s="1046"/>
      <c r="E26" s="1046"/>
      <c r="F26" s="1046"/>
      <c r="G26" s="1046"/>
    </row>
    <row r="27" spans="1:58">
      <c r="A27" s="1046"/>
      <c r="B27" s="1046"/>
      <c r="C27" s="1046"/>
      <c r="D27" s="1046"/>
      <c r="E27" s="1046"/>
      <c r="F27" s="1046"/>
      <c r="G27" s="1046"/>
    </row>
    <row r="28" spans="1:58">
      <c r="A28" s="1680" t="s">
        <v>523</v>
      </c>
      <c r="B28" s="1665"/>
      <c r="C28" s="1665"/>
      <c r="D28" s="1665"/>
      <c r="E28" s="1665"/>
      <c r="F28" s="1665"/>
      <c r="G28" s="1640"/>
      <c r="H28" s="1203"/>
      <c r="I28" s="1203"/>
      <c r="J28" s="1203"/>
      <c r="K28" s="1203"/>
      <c r="L28" s="1203"/>
      <c r="M28" s="1203"/>
      <c r="N28" s="1203"/>
      <c r="O28" s="1203"/>
      <c r="P28" s="1203"/>
    </row>
    <row r="29" spans="1:58">
      <c r="A29" s="1640"/>
      <c r="B29" s="1681" t="s">
        <v>677</v>
      </c>
      <c r="C29" s="1640"/>
      <c r="D29" s="1640"/>
      <c r="E29" s="1640"/>
      <c r="F29" s="1640"/>
      <c r="G29" s="1640"/>
      <c r="H29" s="1203"/>
      <c r="I29" s="1203"/>
      <c r="J29" s="1203"/>
      <c r="K29" s="1203"/>
      <c r="L29" s="1203"/>
      <c r="M29" s="1203"/>
      <c r="N29" s="1203"/>
      <c r="O29" s="1203"/>
      <c r="P29" s="1203"/>
      <c r="R29" t="s">
        <v>524</v>
      </c>
      <c r="W29" t="s">
        <v>524</v>
      </c>
      <c r="AH29" t="s">
        <v>179</v>
      </c>
    </row>
    <row r="30" spans="1:58">
      <c r="A30" s="1666" t="s">
        <v>677</v>
      </c>
      <c r="B30" s="1662" t="s">
        <v>408</v>
      </c>
      <c r="C30" s="1663"/>
      <c r="D30" s="1664"/>
      <c r="E30" s="1662" t="s">
        <v>106</v>
      </c>
      <c r="F30" s="1663"/>
      <c r="G30" s="1664"/>
      <c r="H30" s="1662" t="s">
        <v>525</v>
      </c>
      <c r="I30" s="1663"/>
      <c r="J30" s="1664"/>
      <c r="K30" s="1662" t="s">
        <v>733</v>
      </c>
      <c r="L30" s="1663"/>
      <c r="M30" s="1664"/>
      <c r="N30" s="1662" t="s">
        <v>526</v>
      </c>
      <c r="O30" s="1663"/>
      <c r="P30" s="1664"/>
      <c r="R30" s="1200" t="s">
        <v>408</v>
      </c>
      <c r="S30" s="55"/>
      <c r="T30" s="54"/>
      <c r="U30" s="1200" t="s">
        <v>106</v>
      </c>
      <c r="V30" s="55"/>
      <c r="W30" s="54"/>
      <c r="X30" s="1200" t="s">
        <v>525</v>
      </c>
      <c r="Y30" s="55"/>
      <c r="Z30" s="54"/>
      <c r="AA30" s="1200" t="s">
        <v>733</v>
      </c>
      <c r="AB30" s="55"/>
      <c r="AC30" s="54"/>
      <c r="AD30" s="1200" t="s">
        <v>526</v>
      </c>
      <c r="AE30" s="55"/>
      <c r="AF30" s="54"/>
      <c r="AH30" s="24"/>
      <c r="AI30" s="1200" t="s">
        <v>408</v>
      </c>
      <c r="AJ30" s="55"/>
      <c r="AK30" s="55"/>
      <c r="AL30" s="888"/>
      <c r="AM30" s="1200" t="s">
        <v>106</v>
      </c>
      <c r="AN30" s="55"/>
      <c r="AO30" s="55"/>
      <c r="AP30" s="888"/>
      <c r="AQ30" s="1200" t="s">
        <v>525</v>
      </c>
      <c r="AR30" s="55"/>
      <c r="AS30" s="55"/>
      <c r="AT30" s="888"/>
      <c r="AU30" s="1200" t="s">
        <v>527</v>
      </c>
      <c r="AV30" s="55"/>
      <c r="AW30" s="55"/>
      <c r="AX30" s="888"/>
      <c r="AY30" s="1200" t="s">
        <v>528</v>
      </c>
      <c r="AZ30" s="55"/>
      <c r="BA30" s="55"/>
      <c r="BB30" s="888"/>
    </row>
    <row r="31" spans="1:58" ht="65.099999999999994" customHeight="1">
      <c r="A31" s="1667"/>
      <c r="B31" s="1668" t="s">
        <v>678</v>
      </c>
      <c r="C31" s="1668" t="s">
        <v>679</v>
      </c>
      <c r="D31" s="1668" t="s">
        <v>680</v>
      </c>
      <c r="E31" s="1669" t="s">
        <v>678</v>
      </c>
      <c r="F31" s="1670" t="s">
        <v>679</v>
      </c>
      <c r="G31" s="1670" t="s">
        <v>680</v>
      </c>
      <c r="H31" s="1669" t="s">
        <v>678</v>
      </c>
      <c r="I31" s="1670" t="s">
        <v>679</v>
      </c>
      <c r="J31" s="1670" t="s">
        <v>680</v>
      </c>
      <c r="K31" s="1669" t="s">
        <v>678</v>
      </c>
      <c r="L31" s="1670" t="s">
        <v>679</v>
      </c>
      <c r="M31" s="1670" t="s">
        <v>680</v>
      </c>
      <c r="N31" s="1669" t="s">
        <v>678</v>
      </c>
      <c r="O31" s="1670" t="s">
        <v>679</v>
      </c>
      <c r="P31" s="1670" t="s">
        <v>680</v>
      </c>
      <c r="R31" s="1201" t="s">
        <v>682</v>
      </c>
      <c r="S31" s="1202" t="s">
        <v>683</v>
      </c>
      <c r="T31" s="1202" t="s">
        <v>684</v>
      </c>
      <c r="U31" s="1201" t="s">
        <v>682</v>
      </c>
      <c r="V31" s="1202" t="s">
        <v>683</v>
      </c>
      <c r="W31" s="1202" t="s">
        <v>684</v>
      </c>
      <c r="X31" s="1201" t="s">
        <v>682</v>
      </c>
      <c r="Y31" s="1202" t="s">
        <v>683</v>
      </c>
      <c r="Z31" s="1202" t="s">
        <v>684</v>
      </c>
      <c r="AA31" s="1201" t="s">
        <v>682</v>
      </c>
      <c r="AB31" s="1202" t="s">
        <v>683</v>
      </c>
      <c r="AC31" s="1202" t="s">
        <v>684</v>
      </c>
      <c r="AD31" s="1201" t="s">
        <v>682</v>
      </c>
      <c r="AE31" s="1202" t="s">
        <v>683</v>
      </c>
      <c r="AF31" s="1202" t="s">
        <v>684</v>
      </c>
      <c r="AG31" s="1203"/>
      <c r="AH31" s="1207" t="s">
        <v>529</v>
      </c>
      <c r="AI31" s="1204" t="s">
        <v>687</v>
      </c>
      <c r="AJ31" s="1204" t="s">
        <v>688</v>
      </c>
      <c r="AK31" s="1206" t="s">
        <v>689</v>
      </c>
      <c r="AL31" s="1205" t="s">
        <v>690</v>
      </c>
      <c r="AM31" s="1204" t="s">
        <v>687</v>
      </c>
      <c r="AN31" s="1204" t="s">
        <v>688</v>
      </c>
      <c r="AO31" s="1206" t="s">
        <v>689</v>
      </c>
      <c r="AP31" s="1205" t="s">
        <v>690</v>
      </c>
      <c r="AQ31" s="1204" t="s">
        <v>687</v>
      </c>
      <c r="AR31" s="1204" t="s">
        <v>688</v>
      </c>
      <c r="AS31" s="1206" t="s">
        <v>689</v>
      </c>
      <c r="AT31" s="1205" t="s">
        <v>690</v>
      </c>
      <c r="AU31" s="1204" t="s">
        <v>687</v>
      </c>
      <c r="AV31" s="1204" t="s">
        <v>688</v>
      </c>
      <c r="AW31" s="1206" t="s">
        <v>689</v>
      </c>
      <c r="AX31" s="1205" t="s">
        <v>690</v>
      </c>
      <c r="AY31" s="1204" t="s">
        <v>687</v>
      </c>
      <c r="AZ31" s="1204" t="s">
        <v>688</v>
      </c>
      <c r="BA31" s="1206" t="s">
        <v>689</v>
      </c>
      <c r="BB31" s="1205" t="s">
        <v>690</v>
      </c>
      <c r="BC31" s="1203"/>
      <c r="BF31" s="1203"/>
    </row>
    <row r="32" spans="1:58">
      <c r="A32" s="2122" t="s">
        <v>1166</v>
      </c>
      <c r="B32" s="1640"/>
      <c r="C32" s="1203"/>
      <c r="D32" s="1203"/>
      <c r="E32" s="1203"/>
      <c r="F32" s="1203"/>
      <c r="G32" s="1203"/>
      <c r="H32" s="1203"/>
      <c r="I32" s="1203"/>
      <c r="J32" s="1203"/>
      <c r="K32" s="1203"/>
      <c r="L32" s="1203"/>
      <c r="M32" s="1203"/>
      <c r="N32" s="1203"/>
      <c r="O32" s="1203"/>
      <c r="P32" s="1203"/>
    </row>
    <row r="33" spans="1:54">
      <c r="A33" s="1640" t="s">
        <v>411</v>
      </c>
      <c r="B33" s="1640">
        <f>'Schedule I  '!B37</f>
        <v>0</v>
      </c>
      <c r="C33" s="1642">
        <f>'Schedule I  '!B38</f>
        <v>0</v>
      </c>
      <c r="D33" s="1642" t="e">
        <f>'Schedule I  '!B39</f>
        <v>#DIV/0!</v>
      </c>
      <c r="E33" s="1642">
        <f>'Schedule I  '!C37</f>
        <v>0</v>
      </c>
      <c r="F33" s="1642">
        <f>'Schedule I  '!C38</f>
        <v>0</v>
      </c>
      <c r="G33" s="1642" t="e">
        <f>'Schedule I  '!C39</f>
        <v>#DIV/0!</v>
      </c>
      <c r="H33" s="1642">
        <f>'Schedule I  '!D37</f>
        <v>0</v>
      </c>
      <c r="I33" s="1642">
        <f>'Schedule I  '!D38</f>
        <v>0</v>
      </c>
      <c r="J33" s="1642" t="e">
        <f>'Schedule I  '!D39</f>
        <v>#DIV/0!</v>
      </c>
      <c r="K33" s="1642">
        <f>'Schedule I  '!E37</f>
        <v>0</v>
      </c>
      <c r="L33" s="1642">
        <f>'Schedule I  '!E38</f>
        <v>0</v>
      </c>
      <c r="M33" s="1642" t="e">
        <f>'Schedule I  '!E39</f>
        <v>#DIV/0!</v>
      </c>
      <c r="N33" s="1642">
        <f>'Schedule I  '!F37</f>
        <v>0</v>
      </c>
      <c r="O33" s="1642">
        <f>'Schedule I  '!F38</f>
        <v>0</v>
      </c>
      <c r="P33" s="1642" t="e">
        <f>'Schedule I  '!F39</f>
        <v>#DIV/0!</v>
      </c>
      <c r="Q33" s="1203"/>
      <c r="R33" s="1642">
        <f>'Schedule I  '!B42</f>
        <v>0</v>
      </c>
      <c r="S33" s="1642">
        <f>'Schedule I  '!B43</f>
        <v>0</v>
      </c>
      <c r="T33" s="1642" t="e">
        <f>'Schedule I  '!B44</f>
        <v>#DIV/0!</v>
      </c>
      <c r="U33" s="1642">
        <f>'Schedule I  '!C42</f>
        <v>0</v>
      </c>
      <c r="V33" s="1642">
        <f>'Schedule I  '!C43</f>
        <v>0</v>
      </c>
      <c r="W33" s="1642" t="e">
        <f>'Schedule I  '!C44</f>
        <v>#DIV/0!</v>
      </c>
      <c r="X33" s="1642">
        <f>'Schedule I  '!D42</f>
        <v>0</v>
      </c>
      <c r="Y33" s="1642">
        <f>'Schedule I  '!D43</f>
        <v>0</v>
      </c>
      <c r="Z33" s="1642" t="e">
        <f>'Schedule I  '!D44</f>
        <v>#DIV/0!</v>
      </c>
      <c r="AA33" s="1642">
        <f>'Schedule I  '!E42</f>
        <v>0</v>
      </c>
      <c r="AB33" s="1642">
        <f>'Schedule I  '!E43</f>
        <v>0</v>
      </c>
      <c r="AC33" s="1642" t="e">
        <f>'Schedule I  '!E44</f>
        <v>#DIV/0!</v>
      </c>
      <c r="AD33" s="1642">
        <f>'Schedule I  '!F42</f>
        <v>0</v>
      </c>
      <c r="AE33" s="1642">
        <f>'Schedule I  '!F43</f>
        <v>0</v>
      </c>
      <c r="AF33" s="1642" t="e">
        <f>'Schedule I  '!F44</f>
        <v>#DIV/0!</v>
      </c>
      <c r="AG33" s="1203"/>
      <c r="AH33" s="1660">
        <f>'Schedule I  '!E52</f>
        <v>0</v>
      </c>
      <c r="AI33" s="1642">
        <f>'Schedule I  '!B48</f>
        <v>0</v>
      </c>
      <c r="AJ33" s="1642">
        <f>'Schedule I  '!B49</f>
        <v>0</v>
      </c>
      <c r="AK33" s="1642" t="e">
        <f>'Schedule I  '!B50</f>
        <v>#DIV/0!</v>
      </c>
      <c r="AL33" s="1661">
        <f>'Schedule I  '!B51</f>
        <v>0</v>
      </c>
      <c r="AM33" s="1642">
        <f>'Schedule I  '!C48</f>
        <v>0</v>
      </c>
      <c r="AN33" s="1642">
        <f>'Schedule I  '!C49</f>
        <v>0</v>
      </c>
      <c r="AO33" s="1642" t="e">
        <f>'Schedule I  '!C50</f>
        <v>#DIV/0!</v>
      </c>
      <c r="AP33" s="1661">
        <f>'Schedule I  '!C51</f>
        <v>0</v>
      </c>
      <c r="AQ33" s="1642">
        <f>'Schedule I  '!D48</f>
        <v>0</v>
      </c>
      <c r="AR33" s="1642">
        <f>'Schedule I  '!D49</f>
        <v>0</v>
      </c>
      <c r="AS33" s="1642" t="e">
        <f>'Schedule I  '!D50</f>
        <v>#DIV/0!</v>
      </c>
      <c r="AT33" s="1661">
        <f>'Schedule I  '!D51</f>
        <v>0</v>
      </c>
      <c r="AU33" s="1642">
        <f>'Schedule I  '!E48</f>
        <v>0</v>
      </c>
      <c r="AV33" s="1642">
        <f>'Schedule I  '!E49</f>
        <v>0</v>
      </c>
      <c r="AW33" s="1642" t="e">
        <f>'Schedule I  '!E50</f>
        <v>#DIV/0!</v>
      </c>
      <c r="AX33" s="1661">
        <f>'Schedule I  '!E51</f>
        <v>0</v>
      </c>
      <c r="AY33" s="1642">
        <f>'Schedule I  '!F48</f>
        <v>0</v>
      </c>
      <c r="AZ33" s="1642">
        <f>'Schedule I  '!F49</f>
        <v>0</v>
      </c>
      <c r="BA33" s="1642" t="e">
        <f>'Schedule I  '!F50</f>
        <v>#DIV/0!</v>
      </c>
      <c r="BB33" s="1661">
        <f>'Schedule I  '!F51</f>
        <v>0</v>
      </c>
    </row>
    <row r="34" spans="1:54">
      <c r="A34" s="1046"/>
      <c r="B34" s="1046"/>
      <c r="C34" s="1046"/>
      <c r="D34" s="1046"/>
      <c r="E34" s="1046"/>
      <c r="F34" s="1046"/>
      <c r="G34" s="1046"/>
    </row>
    <row r="35" spans="1:54">
      <c r="A35" s="1046"/>
      <c r="B35" s="1046"/>
      <c r="C35" s="1046"/>
      <c r="D35" s="1046"/>
      <c r="E35" s="1046"/>
      <c r="F35" s="1046"/>
      <c r="G35" s="1046"/>
    </row>
    <row r="36" spans="1:54" ht="76.5" customHeight="1">
      <c r="A36" s="1208" t="s">
        <v>391</v>
      </c>
      <c r="B36" s="2396" t="s">
        <v>1197</v>
      </c>
      <c r="C36" s="2397"/>
      <c r="D36" s="2397"/>
      <c r="E36" s="2397"/>
      <c r="F36" s="2397"/>
      <c r="G36" s="2398"/>
    </row>
    <row r="37" spans="1:54">
      <c r="A37" s="1046"/>
      <c r="B37" s="1046"/>
      <c r="C37" s="1046"/>
      <c r="D37" s="1046"/>
      <c r="E37" s="1046"/>
      <c r="F37" s="1046"/>
      <c r="G37" s="1046"/>
    </row>
    <row r="38" spans="1:54">
      <c r="A38" s="1972" t="s">
        <v>1099</v>
      </c>
      <c r="B38" s="1046"/>
      <c r="C38" s="1046"/>
      <c r="D38" s="1046"/>
      <c r="E38" s="1046"/>
      <c r="F38" s="1046"/>
      <c r="G38" s="1046"/>
    </row>
    <row r="39" spans="1:54" ht="18">
      <c r="A39" s="1970" t="s">
        <v>1164</v>
      </c>
      <c r="B39" s="1969"/>
      <c r="C39" s="1969"/>
      <c r="D39" s="1969"/>
      <c r="E39" s="1969"/>
      <c r="F39" s="1971"/>
      <c r="G39" s="1995" t="s">
        <v>1098</v>
      </c>
    </row>
    <row r="40" spans="1:54">
      <c r="A40" s="1972" t="s">
        <v>1165</v>
      </c>
      <c r="B40" s="1973" t="s">
        <v>1095</v>
      </c>
      <c r="C40" s="1974"/>
      <c r="D40" s="1974"/>
      <c r="E40" s="1974"/>
      <c r="F40" s="1975"/>
      <c r="G40" s="1976" t="s">
        <v>1090</v>
      </c>
      <c r="H40" s="55"/>
      <c r="I40" s="55"/>
      <c r="J40" s="55"/>
      <c r="K40" s="54"/>
      <c r="L40" s="1976" t="s">
        <v>1091</v>
      </c>
      <c r="M40" s="55"/>
      <c r="N40" s="55"/>
      <c r="O40" s="55"/>
      <c r="P40" s="54"/>
      <c r="Q40" s="1976" t="s">
        <v>1092</v>
      </c>
      <c r="R40" s="55"/>
      <c r="S40" s="55"/>
      <c r="T40" s="55"/>
      <c r="U40" s="54"/>
      <c r="V40" s="1977" t="s">
        <v>1093</v>
      </c>
      <c r="W40" s="22"/>
      <c r="X40" s="22"/>
      <c r="Y40" s="22"/>
      <c r="Z40" s="888"/>
    </row>
    <row r="41" spans="1:54">
      <c r="A41" s="1972" t="s">
        <v>411</v>
      </c>
      <c r="B41" s="1996" t="s">
        <v>259</v>
      </c>
      <c r="C41" s="1978" t="s">
        <v>106</v>
      </c>
      <c r="D41" s="1979" t="s">
        <v>707</v>
      </c>
      <c r="E41" s="1979" t="s">
        <v>733</v>
      </c>
      <c r="F41" s="1980" t="s">
        <v>635</v>
      </c>
      <c r="G41" s="1978" t="s">
        <v>259</v>
      </c>
      <c r="H41" s="1978" t="s">
        <v>106</v>
      </c>
      <c r="I41" s="1979" t="s">
        <v>707</v>
      </c>
      <c r="J41" s="1979" t="s">
        <v>733</v>
      </c>
      <c r="K41" s="1980" t="s">
        <v>635</v>
      </c>
      <c r="L41" s="1978" t="s">
        <v>259</v>
      </c>
      <c r="M41" s="1978" t="s">
        <v>106</v>
      </c>
      <c r="N41" s="1979" t="s">
        <v>707</v>
      </c>
      <c r="O41" s="1979" t="s">
        <v>733</v>
      </c>
      <c r="P41" s="1980" t="s">
        <v>635</v>
      </c>
      <c r="Q41" s="1978" t="s">
        <v>259</v>
      </c>
      <c r="R41" s="1978" t="s">
        <v>106</v>
      </c>
      <c r="S41" s="1979" t="s">
        <v>707</v>
      </c>
      <c r="T41" s="1979" t="s">
        <v>733</v>
      </c>
      <c r="U41" s="1980" t="s">
        <v>635</v>
      </c>
      <c r="V41" s="1981" t="s">
        <v>259</v>
      </c>
      <c r="W41" s="1981" t="s">
        <v>106</v>
      </c>
      <c r="X41" s="1982" t="s">
        <v>707</v>
      </c>
      <c r="Y41" s="1982" t="s">
        <v>733</v>
      </c>
      <c r="Z41" s="1983" t="s">
        <v>635</v>
      </c>
    </row>
    <row r="42" spans="1:54">
      <c r="A42" s="1998"/>
      <c r="B42" s="1997">
        <f>'Schedule I  '!B59</f>
        <v>0</v>
      </c>
      <c r="C42" s="1991">
        <f>'Schedule I  '!C59</f>
        <v>0</v>
      </c>
      <c r="D42" s="1991">
        <f>'Schedule I  '!D59</f>
        <v>0</v>
      </c>
      <c r="E42" s="1991">
        <f>'Schedule I  '!E59</f>
        <v>0</v>
      </c>
      <c r="F42" s="1991">
        <f>'Schedule I  '!F59</f>
        <v>0</v>
      </c>
      <c r="G42" s="1988">
        <f>'Schedule I  '!B60</f>
        <v>0</v>
      </c>
      <c r="H42" s="1984">
        <f>'Schedule I  '!C60</f>
        <v>0</v>
      </c>
      <c r="I42" s="1984">
        <f>'Schedule I  '!D60</f>
        <v>0</v>
      </c>
      <c r="J42" s="1984">
        <f>'Schedule I  '!E60</f>
        <v>0</v>
      </c>
      <c r="K42" s="1984">
        <f>'Schedule I  '!F60</f>
        <v>0</v>
      </c>
      <c r="L42" s="1988">
        <f>'Schedule I  '!B61</f>
        <v>0</v>
      </c>
      <c r="M42" s="1984">
        <f>'Schedule I  '!C61</f>
        <v>0</v>
      </c>
      <c r="N42" s="1984">
        <f>'Schedule I  '!D61</f>
        <v>0</v>
      </c>
      <c r="O42" s="1984">
        <f>'Schedule I  '!E61</f>
        <v>0</v>
      </c>
      <c r="P42" s="1984">
        <f>'Schedule I  '!F61</f>
        <v>0</v>
      </c>
      <c r="Q42" s="1987">
        <f>'Schedule I  '!B62</f>
        <v>0</v>
      </c>
      <c r="R42" s="1985">
        <f>'Schedule I  '!C62</f>
        <v>0</v>
      </c>
      <c r="S42" s="1985">
        <f>'Schedule I  '!D62</f>
        <v>0</v>
      </c>
      <c r="T42" s="1985">
        <f>'Schedule I  '!E62</f>
        <v>0</v>
      </c>
      <c r="U42" s="1985">
        <f>'Schedule I  '!F62</f>
        <v>0</v>
      </c>
      <c r="V42" s="1987">
        <f>'Schedule I  '!B63</f>
        <v>0</v>
      </c>
      <c r="W42" s="1985">
        <f>'Schedule I  '!C63</f>
        <v>0</v>
      </c>
      <c r="X42" s="1985">
        <f>'Schedule I  '!D63</f>
        <v>0</v>
      </c>
      <c r="Y42" s="1985">
        <f>'Schedule I  '!E63</f>
        <v>0</v>
      </c>
      <c r="Z42" s="1986">
        <f>'Schedule I  '!F63</f>
        <v>0</v>
      </c>
    </row>
    <row r="43" spans="1:54">
      <c r="A43" s="1046"/>
      <c r="B43" s="1046"/>
      <c r="C43" s="1046"/>
      <c r="D43" s="1046"/>
      <c r="E43" s="1046"/>
      <c r="F43" s="1046"/>
      <c r="G43" s="1046"/>
    </row>
    <row r="44" spans="1:54">
      <c r="A44" s="1046"/>
      <c r="B44" s="1046"/>
      <c r="C44" s="1046"/>
      <c r="D44" s="1046"/>
      <c r="E44" s="1046"/>
      <c r="F44" s="1046"/>
      <c r="G44" s="1046"/>
    </row>
    <row r="45" spans="1:54">
      <c r="A45" s="1046"/>
      <c r="B45" s="1046"/>
      <c r="C45" s="1046"/>
      <c r="D45" s="1046"/>
      <c r="E45" s="1046"/>
      <c r="F45" s="1046"/>
      <c r="G45" s="1046"/>
    </row>
    <row r="46" spans="1:54">
      <c r="A46" s="1046"/>
      <c r="B46" s="1046"/>
      <c r="C46" s="1046"/>
      <c r="D46" s="1046"/>
      <c r="E46" s="1046"/>
      <c r="F46" s="1046"/>
      <c r="G46" s="1046"/>
    </row>
    <row r="47" spans="1:54">
      <c r="A47" s="1046"/>
      <c r="B47" s="1046"/>
      <c r="C47" s="1046"/>
      <c r="D47" s="1046"/>
      <c r="E47" s="1046"/>
      <c r="F47" s="1046"/>
      <c r="G47" s="1046"/>
    </row>
    <row r="48" spans="1:54">
      <c r="A48" s="1046"/>
      <c r="B48" s="1046"/>
      <c r="C48" s="1046"/>
      <c r="D48" s="1046"/>
      <c r="E48" s="1046"/>
      <c r="F48" s="1046"/>
      <c r="G48" s="1046"/>
    </row>
    <row r="49" spans="1:7">
      <c r="A49" s="1046"/>
      <c r="B49" s="1046"/>
      <c r="C49" s="1046"/>
      <c r="D49" s="1046"/>
      <c r="E49" s="1046"/>
      <c r="F49" s="1046"/>
      <c r="G49" s="1046"/>
    </row>
    <row r="50" spans="1:7">
      <c r="A50" s="1046"/>
      <c r="B50" s="1046"/>
      <c r="C50" s="1046"/>
      <c r="D50" s="1046"/>
      <c r="E50" s="1046"/>
      <c r="F50" s="1046"/>
      <c r="G50" s="1046"/>
    </row>
    <row r="51" spans="1:7">
      <c r="A51" s="1046"/>
      <c r="B51" s="1046"/>
      <c r="C51" s="1046"/>
      <c r="D51" s="1046"/>
      <c r="E51" s="1046"/>
      <c r="F51" s="1046"/>
      <c r="G51" s="1046"/>
    </row>
    <row r="52" spans="1:7">
      <c r="A52" s="1046"/>
      <c r="B52" s="1046"/>
      <c r="C52" s="1046"/>
      <c r="D52" s="1046"/>
      <c r="E52" s="1046"/>
      <c r="F52" s="1046"/>
      <c r="G52" s="1046"/>
    </row>
    <row r="53" spans="1:7">
      <c r="A53" s="1046"/>
      <c r="B53" s="1046"/>
      <c r="C53" s="1046"/>
      <c r="D53" s="1046"/>
      <c r="E53" s="1046"/>
      <c r="F53" s="1046"/>
      <c r="G53" s="1046"/>
    </row>
    <row r="54" spans="1:7">
      <c r="A54" s="1046"/>
      <c r="B54" s="1046"/>
      <c r="C54" s="1046"/>
      <c r="D54" s="1046"/>
      <c r="E54" s="1046"/>
      <c r="F54" s="1046"/>
      <c r="G54" s="1046"/>
    </row>
    <row r="55" spans="1:7">
      <c r="A55" s="1047"/>
      <c r="B55" s="1047"/>
      <c r="C55" s="1047"/>
      <c r="D55" s="1047"/>
      <c r="E55" s="1047"/>
      <c r="F55" s="1047"/>
      <c r="G55" s="1047"/>
    </row>
  </sheetData>
  <sheetProtection selectLockedCells="1" selectUnlockedCells="1"/>
  <mergeCells count="7">
    <mergeCell ref="BS3:CH3"/>
    <mergeCell ref="G3:V3"/>
    <mergeCell ref="B36:G36"/>
    <mergeCell ref="A1:I1"/>
    <mergeCell ref="W3:AL3"/>
    <mergeCell ref="AM3:BB3"/>
    <mergeCell ref="BC3:BR3"/>
  </mergeCells>
  <phoneticPr fontId="25" type="noConversion"/>
  <pageMargins left="0" right="0" top="1" bottom="1" header="0.5" footer="0.5"/>
  <pageSetup paperSize="5" scale="15" orientation="landscape" r:id="rId1"/>
  <headerFooter alignWithMargins="0">
    <oddFooter>&amp;LCreated:  May 7, 2010:  Printed:  &amp;D  &amp;T  &amp;Z&amp;F  &amp;A</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5">
    <tabColor rgb="FFFFFF00"/>
  </sheetPr>
  <dimension ref="A1"/>
  <sheetViews>
    <sheetView workbookViewId="0">
      <selection activeCell="L32" sqref="L32"/>
    </sheetView>
  </sheetViews>
  <sheetFormatPr defaultRowHeight="13.2"/>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6">
    <tabColor rgb="FFFFFF00"/>
    <pageSetUpPr fitToPage="1"/>
  </sheetPr>
  <dimension ref="A1:F50"/>
  <sheetViews>
    <sheetView zoomScale="75" workbookViewId="0">
      <selection activeCell="P21" sqref="P21"/>
    </sheetView>
  </sheetViews>
  <sheetFormatPr defaultColWidth="9.33203125" defaultRowHeight="13.2"/>
  <cols>
    <col min="1" max="1" width="52.33203125" style="184" customWidth="1"/>
    <col min="2" max="2" width="52" style="184" customWidth="1"/>
    <col min="3" max="3" width="15.33203125" style="486" customWidth="1"/>
    <col min="4" max="4" width="20" style="184" customWidth="1"/>
    <col min="5" max="5" width="4.6640625" style="184" customWidth="1"/>
    <col min="6" max="6" width="24.6640625" style="184" customWidth="1"/>
    <col min="7" max="16384" width="9.33203125" style="184"/>
  </cols>
  <sheetData>
    <row r="1" spans="1:6" ht="14.25" customHeight="1">
      <c r="A1" s="804" t="s">
        <v>406</v>
      </c>
      <c r="B1" s="484"/>
      <c r="C1" s="817"/>
      <c r="D1" s="484"/>
    </row>
    <row r="2" spans="1:6" ht="14.25" customHeight="1">
      <c r="A2" s="804" t="s">
        <v>33</v>
      </c>
      <c r="B2" s="484"/>
      <c r="C2" s="817"/>
      <c r="D2" s="484"/>
    </row>
    <row r="3" spans="1:6" ht="14.25" customHeight="1">
      <c r="A3" s="806" t="s">
        <v>438</v>
      </c>
      <c r="B3" s="484"/>
      <c r="C3" s="817"/>
      <c r="D3" s="484"/>
    </row>
    <row r="4" spans="1:6" ht="12.75" customHeight="1">
      <c r="B4" s="484"/>
      <c r="C4" s="817"/>
      <c r="D4" s="484"/>
    </row>
    <row r="5" spans="1:6">
      <c r="A5" s="485" t="s">
        <v>248</v>
      </c>
      <c r="B5" s="2408"/>
      <c r="C5" s="2409"/>
      <c r="D5" s="2409"/>
    </row>
    <row r="6" spans="1:6" ht="6.75" customHeight="1"/>
    <row r="7" spans="1:6">
      <c r="A7" s="487"/>
      <c r="B7" s="488"/>
      <c r="C7" s="489"/>
      <c r="D7" s="490"/>
    </row>
    <row r="8" spans="1:6" ht="44.25" customHeight="1" thickBot="1">
      <c r="A8" s="491" t="s">
        <v>556</v>
      </c>
      <c r="B8" s="492" t="s">
        <v>557</v>
      </c>
      <c r="C8" s="493" t="s">
        <v>558</v>
      </c>
      <c r="D8" s="494" t="s">
        <v>559</v>
      </c>
    </row>
    <row r="9" spans="1:6">
      <c r="A9" s="495" t="s">
        <v>560</v>
      </c>
      <c r="B9" s="497"/>
      <c r="C9" s="496"/>
      <c r="D9" s="497"/>
    </row>
    <row r="10" spans="1:6">
      <c r="A10" s="495" t="s">
        <v>561</v>
      </c>
      <c r="B10" s="497"/>
      <c r="C10" s="498"/>
      <c r="D10" s="29">
        <v>0</v>
      </c>
      <c r="F10" s="561"/>
    </row>
    <row r="11" spans="1:6">
      <c r="A11" s="495" t="s">
        <v>562</v>
      </c>
      <c r="B11" s="497"/>
      <c r="C11" s="498"/>
      <c r="D11" s="29">
        <v>0</v>
      </c>
    </row>
    <row r="12" spans="1:6">
      <c r="A12" s="495" t="s">
        <v>563</v>
      </c>
      <c r="B12" s="497"/>
      <c r="C12" s="499"/>
      <c r="D12" s="29">
        <v>0</v>
      </c>
    </row>
    <row r="13" spans="1:6">
      <c r="A13" s="495" t="s">
        <v>564</v>
      </c>
      <c r="B13" s="497"/>
      <c r="C13" s="499"/>
      <c r="D13" s="29">
        <v>0</v>
      </c>
    </row>
    <row r="14" spans="1:6">
      <c r="A14" s="798" t="s">
        <v>18</v>
      </c>
      <c r="B14" s="713"/>
      <c r="C14" s="563"/>
      <c r="D14" s="30">
        <v>0</v>
      </c>
    </row>
    <row r="15" spans="1:6">
      <c r="A15" s="565" t="s">
        <v>19</v>
      </c>
      <c r="B15" s="799"/>
      <c r="C15" s="800">
        <f>SUM(C10:C14)</f>
        <v>0</v>
      </c>
      <c r="D15" s="566">
        <f>SUM(D10:D14)</f>
        <v>0</v>
      </c>
      <c r="F15" s="561" t="s">
        <v>652</v>
      </c>
    </row>
    <row r="16" spans="1:6">
      <c r="A16" s="495"/>
      <c r="B16" s="497"/>
      <c r="C16" s="499"/>
      <c r="D16" s="501"/>
    </row>
    <row r="17" spans="1:6">
      <c r="A17" s="500" t="s">
        <v>20</v>
      </c>
      <c r="B17" s="497"/>
      <c r="C17" s="499"/>
      <c r="D17" s="501">
        <v>0</v>
      </c>
    </row>
    <row r="18" spans="1:6">
      <c r="A18" s="500"/>
      <c r="B18" s="497"/>
      <c r="C18" s="499"/>
      <c r="D18" s="501">
        <v>0</v>
      </c>
    </row>
    <row r="19" spans="1:6">
      <c r="A19" s="500"/>
      <c r="B19" s="497"/>
      <c r="C19" s="499"/>
      <c r="D19" s="501">
        <v>0</v>
      </c>
    </row>
    <row r="20" spans="1:6">
      <c r="A20" s="500"/>
      <c r="B20" s="497"/>
      <c r="C20" s="499"/>
      <c r="D20" s="501">
        <v>0</v>
      </c>
    </row>
    <row r="21" spans="1:6">
      <c r="A21" s="500"/>
      <c r="B21" s="497"/>
      <c r="C21" s="499"/>
      <c r="D21" s="501">
        <v>0</v>
      </c>
    </row>
    <row r="22" spans="1:6">
      <c r="A22" s="500"/>
      <c r="B22" s="497"/>
      <c r="C22" s="499"/>
      <c r="D22" s="501">
        <v>0</v>
      </c>
    </row>
    <row r="23" spans="1:6">
      <c r="A23" s="500"/>
      <c r="B23" s="497"/>
      <c r="C23" s="499"/>
      <c r="D23" s="501">
        <v>0</v>
      </c>
    </row>
    <row r="24" spans="1:6">
      <c r="A24" s="500"/>
      <c r="B24" s="497"/>
      <c r="C24" s="499"/>
      <c r="D24" s="501">
        <v>0</v>
      </c>
    </row>
    <row r="25" spans="1:6">
      <c r="A25" s="500" t="s">
        <v>337</v>
      </c>
      <c r="B25" s="497"/>
      <c r="C25" s="499"/>
      <c r="D25" s="501">
        <v>0</v>
      </c>
    </row>
    <row r="26" spans="1:6">
      <c r="A26" s="562"/>
      <c r="B26" s="713"/>
      <c r="C26" s="563"/>
      <c r="D26" s="564"/>
    </row>
    <row r="27" spans="1:6">
      <c r="A27" s="565" t="s">
        <v>338</v>
      </c>
      <c r="B27" s="714"/>
      <c r="C27" s="567">
        <f>SUM(C15:C26)</f>
        <v>0</v>
      </c>
      <c r="D27" s="566">
        <f>SUM(D15:D26)</f>
        <v>0</v>
      </c>
      <c r="F27" s="561" t="s">
        <v>652</v>
      </c>
    </row>
    <row r="28" spans="1:6">
      <c r="A28" s="495"/>
      <c r="B28" s="497"/>
      <c r="C28" s="499"/>
      <c r="D28" s="29"/>
    </row>
    <row r="29" spans="1:6">
      <c r="A29" s="495" t="s">
        <v>21</v>
      </c>
      <c r="B29" s="497"/>
      <c r="C29" s="499"/>
      <c r="D29" s="29">
        <v>0</v>
      </c>
    </row>
    <row r="30" spans="1:6">
      <c r="A30" s="502"/>
      <c r="B30" s="497"/>
      <c r="C30" s="499"/>
      <c r="D30" s="29"/>
    </row>
    <row r="31" spans="1:6">
      <c r="A31" s="500" t="s">
        <v>22</v>
      </c>
      <c r="B31" s="715"/>
      <c r="C31" s="503"/>
      <c r="D31" s="29">
        <v>0</v>
      </c>
    </row>
    <row r="32" spans="1:6">
      <c r="A32" s="500"/>
      <c r="B32" s="497"/>
      <c r="C32" s="503"/>
      <c r="D32" s="29"/>
    </row>
    <row r="33" spans="1:6">
      <c r="A33" s="495" t="s">
        <v>23</v>
      </c>
      <c r="B33" s="497"/>
      <c r="C33" s="499"/>
      <c r="D33" s="29">
        <v>0</v>
      </c>
    </row>
    <row r="34" spans="1:6">
      <c r="A34" s="495"/>
      <c r="B34" s="497"/>
      <c r="C34" s="499"/>
      <c r="D34" s="29"/>
    </row>
    <row r="35" spans="1:6">
      <c r="A35" s="495"/>
      <c r="B35" s="497"/>
      <c r="C35" s="499"/>
      <c r="D35" s="29"/>
    </row>
    <row r="36" spans="1:6">
      <c r="A36" s="495"/>
      <c r="B36" s="497"/>
      <c r="C36" s="499"/>
      <c r="D36" s="29"/>
    </row>
    <row r="37" spans="1:6">
      <c r="A37" s="495"/>
      <c r="B37" s="497"/>
      <c r="C37" s="499"/>
      <c r="D37" s="29"/>
    </row>
    <row r="38" spans="1:6">
      <c r="A38" s="495" t="s">
        <v>24</v>
      </c>
      <c r="B38" s="497"/>
      <c r="C38" s="499"/>
      <c r="D38" s="29">
        <v>0</v>
      </c>
    </row>
    <row r="39" spans="1:6">
      <c r="A39" s="495"/>
      <c r="B39" s="497"/>
      <c r="C39" s="499"/>
      <c r="D39" s="29"/>
    </row>
    <row r="40" spans="1:6">
      <c r="A40" s="495" t="s">
        <v>25</v>
      </c>
      <c r="B40" s="497"/>
      <c r="C40" s="499"/>
      <c r="D40" s="29">
        <v>0</v>
      </c>
    </row>
    <row r="41" spans="1:6">
      <c r="A41" s="495"/>
      <c r="B41" s="497"/>
      <c r="C41" s="499"/>
      <c r="D41" s="29"/>
    </row>
    <row r="42" spans="1:6">
      <c r="A42" s="495" t="s">
        <v>26</v>
      </c>
      <c r="B42" s="497"/>
      <c r="C42" s="499"/>
      <c r="D42" s="29">
        <v>0</v>
      </c>
    </row>
    <row r="43" spans="1:6">
      <c r="A43" s="495"/>
      <c r="B43" s="497"/>
      <c r="C43" s="499"/>
      <c r="D43" s="29"/>
    </row>
    <row r="44" spans="1:6">
      <c r="A44" s="495" t="s">
        <v>27</v>
      </c>
      <c r="B44" s="497"/>
      <c r="C44" s="499"/>
      <c r="D44" s="29">
        <v>0</v>
      </c>
    </row>
    <row r="45" spans="1:6">
      <c r="A45" s="495"/>
      <c r="B45" s="497"/>
      <c r="C45" s="499"/>
      <c r="D45" s="29"/>
    </row>
    <row r="46" spans="1:6">
      <c r="A46" s="495"/>
      <c r="B46" s="497"/>
      <c r="C46" s="499"/>
      <c r="D46" s="29"/>
    </row>
    <row r="47" spans="1:6">
      <c r="A47" s="495"/>
      <c r="B47" s="497"/>
      <c r="C47" s="499"/>
      <c r="D47" s="29">
        <v>0</v>
      </c>
    </row>
    <row r="48" spans="1:6">
      <c r="A48" s="504" t="s">
        <v>28</v>
      </c>
      <c r="B48" s="505"/>
      <c r="C48" s="506">
        <f>SUM(C27:C47)</f>
        <v>0</v>
      </c>
      <c r="D48" s="506">
        <f>SUM(D27:D47)</f>
        <v>0</v>
      </c>
      <c r="E48" s="507"/>
      <c r="F48" s="561" t="s">
        <v>652</v>
      </c>
    </row>
    <row r="49" spans="1:4" ht="6" customHeight="1" thickBot="1">
      <c r="A49" s="2406"/>
      <c r="B49" s="2407"/>
      <c r="C49" s="2407"/>
      <c r="D49" s="2407"/>
    </row>
    <row r="50" spans="1:4" ht="74.25" customHeight="1" thickBot="1">
      <c r="A50" s="2403" t="s">
        <v>103</v>
      </c>
      <c r="B50" s="2404"/>
      <c r="C50" s="2404"/>
      <c r="D50" s="2405"/>
    </row>
  </sheetData>
  <mergeCells count="3">
    <mergeCell ref="A50:D50"/>
    <mergeCell ref="A49:D49"/>
    <mergeCell ref="B5:D5"/>
  </mergeCells>
  <phoneticPr fontId="1" type="noConversion"/>
  <printOptions horizontalCentered="1"/>
  <pageMargins left="0" right="0" top="0.5" bottom="0.5" header="0.5" footer="0.5"/>
  <pageSetup scale="83" orientation="portrait" r:id="rId1"/>
  <headerFooter alignWithMargins="0">
    <oddFooter>&amp;L&amp;8Revised:  May 2007:  Printed:  &amp;D  &amp;T&amp;R&amp;8&amp;Z&amp;F  &amp;A</oddFooter>
  </headerFooter>
  <drawing r:id="rId2"/>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7">
    <tabColor rgb="FFFFFF00"/>
    <pageSetUpPr fitToPage="1"/>
  </sheetPr>
  <dimension ref="A1:L40"/>
  <sheetViews>
    <sheetView workbookViewId="0">
      <selection activeCell="P18" sqref="P18"/>
    </sheetView>
  </sheetViews>
  <sheetFormatPr defaultRowHeight="13.2"/>
  <cols>
    <col min="1" max="1" width="2.109375" customWidth="1"/>
    <col min="2" max="2" width="3.6640625" customWidth="1"/>
    <col min="4" max="4" width="33.33203125" customWidth="1"/>
    <col min="5" max="5" width="17" customWidth="1"/>
    <col min="6" max="6" width="16.33203125" customWidth="1"/>
    <col min="7" max="7" width="16.109375" customWidth="1"/>
    <col min="8" max="8" width="2.109375" customWidth="1"/>
    <col min="9" max="9" width="17.33203125" customWidth="1"/>
    <col min="10" max="10" width="17.109375" customWidth="1"/>
    <col min="11" max="11" width="17.33203125" customWidth="1"/>
    <col min="12" max="12" width="2.109375" customWidth="1"/>
  </cols>
  <sheetData>
    <row r="1" spans="1:12" ht="15.6">
      <c r="B1" s="804" t="s">
        <v>406</v>
      </c>
      <c r="C1" s="530"/>
      <c r="D1" s="530"/>
      <c r="E1" s="530"/>
      <c r="F1" s="530"/>
      <c r="G1" s="530"/>
      <c r="H1" s="530"/>
      <c r="I1" s="530"/>
      <c r="J1" s="530"/>
      <c r="K1" s="530"/>
      <c r="L1" s="530"/>
    </row>
    <row r="2" spans="1:12" ht="15.6">
      <c r="B2" s="804" t="s">
        <v>1052</v>
      </c>
      <c r="C2" s="530"/>
      <c r="D2" s="530"/>
      <c r="E2" s="530"/>
      <c r="F2" s="530"/>
      <c r="G2" s="530"/>
      <c r="H2" s="530"/>
      <c r="I2" s="530"/>
      <c r="J2" s="530"/>
      <c r="K2" s="530"/>
      <c r="L2" s="530"/>
    </row>
    <row r="3" spans="1:12" ht="15.6">
      <c r="B3" s="806" t="s">
        <v>552</v>
      </c>
      <c r="C3" s="530"/>
      <c r="D3" s="530"/>
      <c r="E3" s="530"/>
      <c r="F3" s="530"/>
      <c r="G3" s="530"/>
      <c r="H3" s="530"/>
      <c r="I3" s="530"/>
      <c r="J3" s="530"/>
      <c r="K3" s="530"/>
      <c r="L3" s="530"/>
    </row>
    <row r="4" spans="1:12" ht="15.6">
      <c r="B4" s="41" t="s">
        <v>1055</v>
      </c>
      <c r="C4" s="530"/>
      <c r="D4" s="530"/>
      <c r="E4" s="530"/>
      <c r="F4" s="530"/>
      <c r="G4" s="530"/>
      <c r="H4" s="530"/>
      <c r="I4" s="530"/>
      <c r="J4" s="530"/>
      <c r="K4" s="530"/>
      <c r="L4" s="530"/>
    </row>
    <row r="5" spans="1:12" ht="8.25" customHeight="1">
      <c r="B5" s="806"/>
      <c r="C5" s="530"/>
      <c r="D5" s="530"/>
      <c r="E5" s="530"/>
      <c r="F5" s="530"/>
      <c r="G5" s="530"/>
      <c r="H5" s="16"/>
    </row>
    <row r="6" spans="1:12" ht="13.8">
      <c r="A6" s="887"/>
      <c r="B6" s="22"/>
      <c r="C6" s="22"/>
      <c r="D6" s="888"/>
      <c r="E6" s="53" t="s">
        <v>1056</v>
      </c>
      <c r="F6" s="863"/>
      <c r="G6" s="864"/>
      <c r="H6" s="16"/>
      <c r="I6" s="890" t="s">
        <v>1057</v>
      </c>
      <c r="J6" s="885"/>
      <c r="K6" s="885"/>
      <c r="L6" s="886"/>
    </row>
    <row r="7" spans="1:12" ht="16.2" thickBot="1">
      <c r="A7" s="27"/>
      <c r="B7" s="891" t="s">
        <v>328</v>
      </c>
      <c r="C7" s="892"/>
      <c r="D7" s="893"/>
      <c r="E7" s="865" t="s">
        <v>128</v>
      </c>
      <c r="F7" s="828" t="s">
        <v>129</v>
      </c>
      <c r="G7" s="866" t="s">
        <v>130</v>
      </c>
      <c r="H7" s="16"/>
      <c r="I7" s="865" t="s">
        <v>128</v>
      </c>
      <c r="J7" s="828" t="s">
        <v>129</v>
      </c>
      <c r="K7" s="828" t="s">
        <v>130</v>
      </c>
      <c r="L7" s="590"/>
    </row>
    <row r="8" spans="1:12" ht="15" customHeight="1">
      <c r="A8" s="58"/>
      <c r="B8" s="720" t="s">
        <v>131</v>
      </c>
      <c r="C8" s="16"/>
      <c r="D8" s="721"/>
      <c r="E8" s="867"/>
      <c r="F8" s="721"/>
      <c r="G8" s="6"/>
      <c r="H8" s="16"/>
      <c r="I8" s="58"/>
      <c r="J8" s="16"/>
      <c r="K8" s="889"/>
      <c r="L8" s="6"/>
    </row>
    <row r="9" spans="1:12" ht="15" customHeight="1">
      <c r="A9" s="58"/>
      <c r="B9" s="721"/>
      <c r="C9" s="722">
        <v>1</v>
      </c>
      <c r="D9" s="723"/>
      <c r="E9" s="868">
        <v>0</v>
      </c>
      <c r="F9" s="724">
        <v>0</v>
      </c>
      <c r="G9" s="869">
        <f>+E9+F9</f>
        <v>0</v>
      </c>
      <c r="H9" s="16"/>
      <c r="I9" s="868">
        <v>0</v>
      </c>
      <c r="J9" s="724">
        <v>0</v>
      </c>
      <c r="K9" s="869">
        <f>+I9+J9</f>
        <v>0</v>
      </c>
      <c r="L9" s="6"/>
    </row>
    <row r="10" spans="1:12" ht="15" customHeight="1">
      <c r="A10" s="58"/>
      <c r="B10" s="721"/>
      <c r="C10" s="725">
        <v>2</v>
      </c>
      <c r="D10" s="726"/>
      <c r="E10" s="870">
        <v>0</v>
      </c>
      <c r="F10" s="727">
        <v>0</v>
      </c>
      <c r="G10" s="871">
        <f>+E10+F10</f>
        <v>0</v>
      </c>
      <c r="H10" s="16"/>
      <c r="I10" s="870">
        <v>0</v>
      </c>
      <c r="J10" s="727">
        <v>0</v>
      </c>
      <c r="K10" s="871">
        <f>+I10+J10</f>
        <v>0</v>
      </c>
      <c r="L10" s="6"/>
    </row>
    <row r="11" spans="1:12" ht="15" customHeight="1">
      <c r="A11" s="58"/>
      <c r="B11" s="721"/>
      <c r="C11" s="725">
        <v>3</v>
      </c>
      <c r="D11" s="726"/>
      <c r="E11" s="870">
        <v>0</v>
      </c>
      <c r="F11" s="727">
        <v>0</v>
      </c>
      <c r="G11" s="871">
        <f>+E11+F11</f>
        <v>0</v>
      </c>
      <c r="H11" s="16"/>
      <c r="I11" s="870">
        <v>0</v>
      </c>
      <c r="J11" s="727">
        <v>0</v>
      </c>
      <c r="K11" s="871">
        <f>+I11+J11</f>
        <v>0</v>
      </c>
      <c r="L11" s="6"/>
    </row>
    <row r="12" spans="1:12" ht="15" customHeight="1">
      <c r="A12" s="58"/>
      <c r="B12" s="721"/>
      <c r="C12" s="725">
        <v>4</v>
      </c>
      <c r="D12" s="726"/>
      <c r="E12" s="870">
        <v>0</v>
      </c>
      <c r="F12" s="727">
        <v>0</v>
      </c>
      <c r="G12" s="871">
        <f>+E12+F12</f>
        <v>0</v>
      </c>
      <c r="H12" s="16"/>
      <c r="I12" s="870">
        <v>0</v>
      </c>
      <c r="J12" s="727">
        <v>0</v>
      </c>
      <c r="K12" s="871">
        <f>+I12+J12</f>
        <v>0</v>
      </c>
      <c r="L12" s="6"/>
    </row>
    <row r="13" spans="1:12" ht="15" customHeight="1">
      <c r="A13" s="58"/>
      <c r="B13" s="723"/>
      <c r="C13" s="725">
        <v>5</v>
      </c>
      <c r="D13" s="728"/>
      <c r="E13" s="872">
        <v>0</v>
      </c>
      <c r="F13" s="729">
        <v>0</v>
      </c>
      <c r="G13" s="871">
        <f>+E13+F13</f>
        <v>0</v>
      </c>
      <c r="H13" s="16"/>
      <c r="I13" s="872">
        <v>0</v>
      </c>
      <c r="J13" s="729">
        <v>0</v>
      </c>
      <c r="K13" s="871">
        <f>+I13+J13</f>
        <v>0</v>
      </c>
      <c r="L13" s="6"/>
    </row>
    <row r="14" spans="1:12" ht="15" customHeight="1">
      <c r="A14" s="58"/>
      <c r="B14" s="725" t="s">
        <v>132</v>
      </c>
      <c r="C14" s="730"/>
      <c r="D14" s="727"/>
      <c r="E14" s="870" t="s">
        <v>589</v>
      </c>
      <c r="F14" s="727" t="s">
        <v>589</v>
      </c>
      <c r="G14" s="873" t="s">
        <v>589</v>
      </c>
      <c r="H14" s="16"/>
      <c r="I14" s="870" t="s">
        <v>589</v>
      </c>
      <c r="J14" s="727" t="s">
        <v>589</v>
      </c>
      <c r="K14" s="873" t="s">
        <v>589</v>
      </c>
      <c r="L14" s="6"/>
    </row>
    <row r="15" spans="1:12" ht="15" customHeight="1">
      <c r="A15" s="58"/>
      <c r="B15" s="731"/>
      <c r="C15" s="732">
        <v>1</v>
      </c>
      <c r="D15" s="726"/>
      <c r="E15" s="874">
        <v>0</v>
      </c>
      <c r="F15" s="733">
        <v>0</v>
      </c>
      <c r="G15" s="869">
        <f t="shared" ref="G15:G29" si="0">+E15+F15</f>
        <v>0</v>
      </c>
      <c r="H15" s="16"/>
      <c r="I15" s="874">
        <v>0</v>
      </c>
      <c r="J15" s="733">
        <v>0</v>
      </c>
      <c r="K15" s="869">
        <f t="shared" ref="K15:K29" si="1">+I15+J15</f>
        <v>0</v>
      </c>
      <c r="L15" s="6"/>
    </row>
    <row r="16" spans="1:12" ht="15" customHeight="1">
      <c r="A16" s="58"/>
      <c r="B16" s="721"/>
      <c r="C16" s="725">
        <v>2</v>
      </c>
      <c r="D16" s="726"/>
      <c r="E16" s="870">
        <v>0</v>
      </c>
      <c r="F16" s="727">
        <v>0</v>
      </c>
      <c r="G16" s="871">
        <f t="shared" si="0"/>
        <v>0</v>
      </c>
      <c r="H16" s="16"/>
      <c r="I16" s="870">
        <v>0</v>
      </c>
      <c r="J16" s="727">
        <v>0</v>
      </c>
      <c r="K16" s="871">
        <f t="shared" si="1"/>
        <v>0</v>
      </c>
      <c r="L16" s="6"/>
    </row>
    <row r="17" spans="1:12" ht="15" customHeight="1">
      <c r="A17" s="58"/>
      <c r="B17" s="721"/>
      <c r="C17" s="725">
        <v>3</v>
      </c>
      <c r="D17" s="726"/>
      <c r="E17" s="870">
        <v>0</v>
      </c>
      <c r="F17" s="727">
        <v>0</v>
      </c>
      <c r="G17" s="871">
        <f t="shared" si="0"/>
        <v>0</v>
      </c>
      <c r="H17" s="16"/>
      <c r="I17" s="870">
        <v>0</v>
      </c>
      <c r="J17" s="727">
        <v>0</v>
      </c>
      <c r="K17" s="871">
        <f t="shared" si="1"/>
        <v>0</v>
      </c>
      <c r="L17" s="6"/>
    </row>
    <row r="18" spans="1:12" ht="15" customHeight="1">
      <c r="A18" s="58"/>
      <c r="B18" s="723"/>
      <c r="C18" s="725">
        <v>4</v>
      </c>
      <c r="D18" s="726"/>
      <c r="E18" s="870">
        <v>0</v>
      </c>
      <c r="F18" s="727">
        <v>0</v>
      </c>
      <c r="G18" s="871">
        <f t="shared" si="0"/>
        <v>0</v>
      </c>
      <c r="H18" s="16"/>
      <c r="I18" s="870">
        <v>0</v>
      </c>
      <c r="J18" s="727">
        <v>0</v>
      </c>
      <c r="K18" s="871">
        <f t="shared" si="1"/>
        <v>0</v>
      </c>
      <c r="L18" s="6"/>
    </row>
    <row r="19" spans="1:12" ht="15" customHeight="1">
      <c r="A19" s="58"/>
      <c r="B19" s="725" t="s">
        <v>763</v>
      </c>
      <c r="C19" s="726"/>
      <c r="D19" s="726"/>
      <c r="E19" s="870">
        <v>0</v>
      </c>
      <c r="F19" s="727">
        <v>0</v>
      </c>
      <c r="G19" s="871">
        <f t="shared" si="0"/>
        <v>0</v>
      </c>
      <c r="H19" s="16"/>
      <c r="I19" s="870">
        <v>0</v>
      </c>
      <c r="J19" s="727">
        <v>0</v>
      </c>
      <c r="K19" s="871">
        <f t="shared" si="1"/>
        <v>0</v>
      </c>
      <c r="L19" s="6"/>
    </row>
    <row r="20" spans="1:12" ht="15" customHeight="1">
      <c r="A20" s="58"/>
      <c r="B20" s="725" t="s">
        <v>454</v>
      </c>
      <c r="C20" s="725"/>
      <c r="D20" s="728"/>
      <c r="E20" s="872">
        <v>0</v>
      </c>
      <c r="F20" s="729">
        <v>0</v>
      </c>
      <c r="G20" s="871">
        <f t="shared" si="0"/>
        <v>0</v>
      </c>
      <c r="H20" s="16"/>
      <c r="I20" s="872">
        <v>0</v>
      </c>
      <c r="J20" s="729">
        <v>0</v>
      </c>
      <c r="K20" s="871">
        <f t="shared" si="1"/>
        <v>0</v>
      </c>
      <c r="L20" s="6"/>
    </row>
    <row r="21" spans="1:12" ht="15" customHeight="1">
      <c r="A21" s="58"/>
      <c r="B21" s="734" t="s">
        <v>337</v>
      </c>
      <c r="C21" s="731"/>
      <c r="D21" s="731"/>
      <c r="E21" s="875">
        <v>0</v>
      </c>
      <c r="F21" s="735">
        <v>0</v>
      </c>
      <c r="G21" s="871">
        <f t="shared" si="0"/>
        <v>0</v>
      </c>
      <c r="H21" s="16"/>
      <c r="I21" s="875">
        <v>0</v>
      </c>
      <c r="J21" s="735">
        <v>0</v>
      </c>
      <c r="K21" s="871">
        <f t="shared" si="1"/>
        <v>0</v>
      </c>
      <c r="L21" s="6"/>
    </row>
    <row r="22" spans="1:12" ht="15" customHeight="1">
      <c r="A22" s="58"/>
      <c r="B22" s="736" t="s">
        <v>133</v>
      </c>
      <c r="C22" s="22"/>
      <c r="D22" s="22"/>
      <c r="E22" s="876">
        <f>SUM(E9:E21)</f>
        <v>0</v>
      </c>
      <c r="F22" s="1805">
        <f>SUM(F9:F21)</f>
        <v>0</v>
      </c>
      <c r="G22" s="877">
        <f t="shared" si="0"/>
        <v>0</v>
      </c>
      <c r="H22" s="16"/>
      <c r="I22" s="876">
        <f>SUM(I9:I21)</f>
        <v>0</v>
      </c>
      <c r="J22" s="737">
        <f>SUM(J9:J21)</f>
        <v>0</v>
      </c>
      <c r="K22" s="877">
        <f t="shared" si="1"/>
        <v>0</v>
      </c>
      <c r="L22" s="6"/>
    </row>
    <row r="23" spans="1:12" ht="15" customHeight="1">
      <c r="A23" s="58"/>
      <c r="B23" s="721"/>
      <c r="C23" s="738" t="s">
        <v>121</v>
      </c>
      <c r="D23" s="739"/>
      <c r="E23" s="878">
        <v>0</v>
      </c>
      <c r="F23" s="740">
        <v>0</v>
      </c>
      <c r="G23" s="871">
        <f t="shared" si="0"/>
        <v>0</v>
      </c>
      <c r="H23" s="16"/>
      <c r="I23" s="878">
        <v>0</v>
      </c>
      <c r="J23" s="740">
        <v>0</v>
      </c>
      <c r="K23" s="871">
        <f t="shared" si="1"/>
        <v>0</v>
      </c>
      <c r="L23" s="6"/>
    </row>
    <row r="24" spans="1:12" ht="15" customHeight="1">
      <c r="A24" s="58"/>
      <c r="B24" s="721"/>
      <c r="C24" s="726" t="s">
        <v>125</v>
      </c>
      <c r="D24" s="730"/>
      <c r="E24" s="870">
        <v>0</v>
      </c>
      <c r="F24" s="727">
        <v>0</v>
      </c>
      <c r="G24" s="871">
        <f t="shared" si="0"/>
        <v>0</v>
      </c>
      <c r="H24" s="16"/>
      <c r="I24" s="870">
        <v>0</v>
      </c>
      <c r="J24" s="727">
        <v>0</v>
      </c>
      <c r="K24" s="871">
        <f t="shared" si="1"/>
        <v>0</v>
      </c>
      <c r="L24" s="6"/>
    </row>
    <row r="25" spans="1:12" ht="15" customHeight="1">
      <c r="A25" s="58"/>
      <c r="B25" s="721"/>
      <c r="C25" s="726" t="s">
        <v>134</v>
      </c>
      <c r="D25" s="730"/>
      <c r="E25" s="870">
        <v>0</v>
      </c>
      <c r="F25" s="727">
        <v>0</v>
      </c>
      <c r="G25" s="871">
        <f t="shared" si="0"/>
        <v>0</v>
      </c>
      <c r="H25" s="16"/>
      <c r="I25" s="870">
        <v>0</v>
      </c>
      <c r="J25" s="727">
        <v>0</v>
      </c>
      <c r="K25" s="871">
        <f t="shared" si="1"/>
        <v>0</v>
      </c>
      <c r="L25" s="6"/>
    </row>
    <row r="26" spans="1:12" ht="15" customHeight="1">
      <c r="A26" s="58"/>
      <c r="B26" s="721"/>
      <c r="C26" s="726" t="s">
        <v>135</v>
      </c>
      <c r="D26" s="730"/>
      <c r="E26" s="870">
        <v>0</v>
      </c>
      <c r="F26" s="727">
        <v>0</v>
      </c>
      <c r="G26" s="871">
        <f t="shared" si="0"/>
        <v>0</v>
      </c>
      <c r="H26" s="16"/>
      <c r="I26" s="870">
        <v>0</v>
      </c>
      <c r="J26" s="727">
        <v>0</v>
      </c>
      <c r="K26" s="871">
        <f t="shared" si="1"/>
        <v>0</v>
      </c>
      <c r="L26" s="6"/>
    </row>
    <row r="27" spans="1:12" ht="15" customHeight="1">
      <c r="A27" s="58"/>
      <c r="B27" s="721"/>
      <c r="C27" s="731" t="s">
        <v>136</v>
      </c>
      <c r="D27" s="741"/>
      <c r="E27" s="879">
        <v>0</v>
      </c>
      <c r="F27" s="742">
        <v>0</v>
      </c>
      <c r="G27" s="880">
        <f t="shared" si="0"/>
        <v>0</v>
      </c>
      <c r="H27" s="16"/>
      <c r="I27" s="879">
        <v>0</v>
      </c>
      <c r="J27" s="742">
        <v>0</v>
      </c>
      <c r="K27" s="880">
        <f t="shared" si="1"/>
        <v>0</v>
      </c>
      <c r="L27" s="6"/>
    </row>
    <row r="28" spans="1:12" ht="15" customHeight="1">
      <c r="A28" s="58"/>
      <c r="B28" s="736" t="s">
        <v>137</v>
      </c>
      <c r="C28" s="736"/>
      <c r="D28" s="22"/>
      <c r="E28" s="881">
        <f>SUM(E23:E27)</f>
        <v>0</v>
      </c>
      <c r="F28" s="743">
        <f>SUM(F23:F27)</f>
        <v>0</v>
      </c>
      <c r="G28" s="877">
        <f t="shared" si="0"/>
        <v>0</v>
      </c>
      <c r="H28" s="16"/>
      <c r="I28" s="881">
        <f>SUM(I23:I27)</f>
        <v>0</v>
      </c>
      <c r="J28" s="743">
        <f>SUM(J23:J27)</f>
        <v>0</v>
      </c>
      <c r="K28" s="877">
        <f t="shared" si="1"/>
        <v>0</v>
      </c>
      <c r="L28" s="6"/>
    </row>
    <row r="29" spans="1:12" ht="15" customHeight="1" thickBot="1">
      <c r="A29" s="58"/>
      <c r="B29" s="721"/>
      <c r="C29" s="721" t="s">
        <v>105</v>
      </c>
      <c r="D29" s="16"/>
      <c r="E29" s="882">
        <f>+E22+E28</f>
        <v>0</v>
      </c>
      <c r="F29" s="744">
        <f>+F22+F28</f>
        <v>0</v>
      </c>
      <c r="G29" s="883">
        <f t="shared" si="0"/>
        <v>0</v>
      </c>
      <c r="H29" s="16"/>
      <c r="I29" s="882">
        <f>+I22+I28</f>
        <v>0</v>
      </c>
      <c r="J29" s="744">
        <f>+J22+J28</f>
        <v>0</v>
      </c>
      <c r="K29" s="883">
        <f t="shared" si="1"/>
        <v>0</v>
      </c>
      <c r="L29" s="6"/>
    </row>
    <row r="30" spans="1:12" ht="7.5" customHeight="1" thickTop="1">
      <c r="A30" s="25"/>
      <c r="B30" s="745"/>
      <c r="C30" s="746"/>
      <c r="D30" s="745"/>
      <c r="E30" s="745"/>
      <c r="F30" s="747"/>
      <c r="G30" s="884"/>
      <c r="H30" s="16"/>
      <c r="I30" s="25"/>
      <c r="J30" s="15"/>
      <c r="K30" s="15"/>
      <c r="L30" s="12"/>
    </row>
    <row r="31" spans="1:12" ht="8.25" customHeight="1">
      <c r="H31" s="16"/>
    </row>
    <row r="32" spans="1:12">
      <c r="B32" s="887"/>
      <c r="C32" s="55" t="s">
        <v>327</v>
      </c>
      <c r="D32" s="55"/>
      <c r="E32" s="55"/>
      <c r="F32" s="55"/>
      <c r="G32" s="54"/>
      <c r="H32" s="16"/>
      <c r="I32" s="887" t="s">
        <v>326</v>
      </c>
      <c r="J32" s="22"/>
      <c r="K32" s="22"/>
      <c r="L32" s="888"/>
    </row>
    <row r="33" spans="2:12" ht="154.5" customHeight="1">
      <c r="B33" s="887"/>
      <c r="C33" s="2285"/>
      <c r="D33" s="2285"/>
      <c r="E33" s="2285"/>
      <c r="F33" s="2285"/>
      <c r="G33" s="2286"/>
      <c r="H33" s="16"/>
      <c r="I33" s="2410"/>
      <c r="J33" s="2285"/>
      <c r="K33" s="2285"/>
      <c r="L33" s="2286"/>
    </row>
    <row r="34" spans="2:12">
      <c r="H34" s="16"/>
    </row>
    <row r="35" spans="2:12">
      <c r="H35" s="16"/>
    </row>
    <row r="36" spans="2:12">
      <c r="H36" s="16"/>
    </row>
    <row r="37" spans="2:12">
      <c r="H37" s="16"/>
    </row>
    <row r="38" spans="2:12">
      <c r="H38" s="16"/>
    </row>
    <row r="39" spans="2:12">
      <c r="H39" s="16"/>
    </row>
    <row r="40" spans="2:12">
      <c r="H40" s="16"/>
    </row>
  </sheetData>
  <mergeCells count="2">
    <mergeCell ref="C33:G33"/>
    <mergeCell ref="I33:L33"/>
  </mergeCells>
  <phoneticPr fontId="25" type="noConversion"/>
  <printOptions horizontalCentered="1"/>
  <pageMargins left="0" right="0" top="0.25" bottom="0.35" header="0.25" footer="0.25"/>
  <pageSetup scale="92" orientation="landscape" r:id="rId1"/>
  <headerFooter alignWithMargins="0">
    <oddFooter>&amp;L&amp;8Created:  April 11, 2008  Printed:  &amp;D  &amp;T   &amp;Z&amp;F  &amp;A</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C36"/>
  <sheetViews>
    <sheetView workbookViewId="0">
      <selection activeCell="B18" sqref="B18"/>
    </sheetView>
  </sheetViews>
  <sheetFormatPr defaultRowHeight="13.2"/>
  <cols>
    <col min="1" max="1" width="20.109375" customWidth="1"/>
    <col min="2" max="2" width="94.6640625" customWidth="1"/>
    <col min="3" max="3" width="11.77734375" customWidth="1"/>
  </cols>
  <sheetData>
    <row r="1" spans="1:2" ht="15.6">
      <c r="A1" s="1783" t="s">
        <v>1002</v>
      </c>
      <c r="B1" s="802"/>
    </row>
    <row r="2" spans="1:2" ht="15.6">
      <c r="A2" s="1783" t="s">
        <v>1003</v>
      </c>
      <c r="B2" s="802"/>
    </row>
    <row r="3" spans="1:2" ht="6.75" customHeight="1"/>
    <row r="4" spans="1:2" ht="15" customHeight="1">
      <c r="A4" s="757"/>
      <c r="B4" s="757"/>
    </row>
    <row r="5" spans="1:2" ht="15" customHeight="1">
      <c r="A5" s="758" t="s">
        <v>616</v>
      </c>
      <c r="B5" s="758" t="s">
        <v>1016</v>
      </c>
    </row>
    <row r="6" spans="1:2" ht="32.25" customHeight="1">
      <c r="A6" s="758" t="s">
        <v>229</v>
      </c>
      <c r="B6" s="758" t="s">
        <v>995</v>
      </c>
    </row>
    <row r="7" spans="1:2" ht="15" customHeight="1">
      <c r="A7" s="757" t="s">
        <v>225</v>
      </c>
      <c r="B7" s="757" t="s">
        <v>666</v>
      </c>
    </row>
    <row r="8" spans="1:2" ht="15.75" customHeight="1">
      <c r="A8" s="757" t="s">
        <v>441</v>
      </c>
      <c r="B8" s="757" t="s">
        <v>666</v>
      </c>
    </row>
    <row r="9" spans="1:2" ht="15" customHeight="1">
      <c r="A9" s="757" t="s">
        <v>236</v>
      </c>
      <c r="B9" s="757" t="s">
        <v>442</v>
      </c>
    </row>
    <row r="10" spans="1:2" ht="15" customHeight="1">
      <c r="A10" s="757" t="s">
        <v>237</v>
      </c>
      <c r="B10" s="757" t="s">
        <v>442</v>
      </c>
    </row>
    <row r="11" spans="1:2" ht="15" customHeight="1">
      <c r="A11" s="757" t="s">
        <v>430</v>
      </c>
      <c r="B11" s="757" t="s">
        <v>442</v>
      </c>
    </row>
    <row r="12" spans="1:2" ht="45" customHeight="1">
      <c r="A12" s="757" t="s">
        <v>597</v>
      </c>
      <c r="B12" s="757" t="s">
        <v>996</v>
      </c>
    </row>
    <row r="13" spans="1:2" ht="47.25" customHeight="1">
      <c r="A13" s="757" t="s">
        <v>598</v>
      </c>
      <c r="B13" s="757" t="s">
        <v>997</v>
      </c>
    </row>
    <row r="14" spans="1:2" ht="15" customHeight="1">
      <c r="A14" s="757" t="s">
        <v>599</v>
      </c>
      <c r="B14" s="757" t="s">
        <v>238</v>
      </c>
    </row>
    <row r="15" spans="1:2" ht="15" customHeight="1">
      <c r="A15" s="757" t="s">
        <v>600</v>
      </c>
      <c r="B15" s="757" t="s">
        <v>998</v>
      </c>
    </row>
    <row r="16" spans="1:2" ht="47.4" customHeight="1">
      <c r="A16" s="757" t="s">
        <v>602</v>
      </c>
      <c r="B16" s="1880" t="s">
        <v>1048</v>
      </c>
    </row>
    <row r="17" spans="1:3" ht="15.75" customHeight="1">
      <c r="A17" s="757" t="s">
        <v>603</v>
      </c>
      <c r="B17" s="757" t="s">
        <v>475</v>
      </c>
    </row>
    <row r="18" spans="1:3" ht="15" customHeight="1">
      <c r="A18" s="757" t="s">
        <v>343</v>
      </c>
      <c r="B18" s="757" t="s">
        <v>475</v>
      </c>
    </row>
    <row r="19" spans="1:3" ht="46.5" customHeight="1">
      <c r="A19" s="757" t="s">
        <v>665</v>
      </c>
      <c r="B19" s="757" t="s">
        <v>999</v>
      </c>
    </row>
    <row r="20" spans="1:3" ht="15" customHeight="1">
      <c r="A20" s="757" t="s">
        <v>339</v>
      </c>
      <c r="B20" s="757" t="s">
        <v>1000</v>
      </c>
    </row>
    <row r="21" spans="1:3" ht="100.5" hidden="1" customHeight="1">
      <c r="A21" s="757" t="s">
        <v>339</v>
      </c>
      <c r="B21" s="757" t="s">
        <v>98</v>
      </c>
    </row>
    <row r="22" spans="1:3" ht="15.75" customHeight="1">
      <c r="A22" s="757" t="s">
        <v>385</v>
      </c>
      <c r="B22" s="757" t="s">
        <v>1001</v>
      </c>
    </row>
    <row r="23" spans="1:3" ht="15.6">
      <c r="A23" s="757" t="s">
        <v>318</v>
      </c>
      <c r="B23" s="757" t="s">
        <v>238</v>
      </c>
    </row>
    <row r="24" spans="1:3" ht="15.6">
      <c r="A24" s="757" t="s">
        <v>319</v>
      </c>
      <c r="B24" s="827" t="s">
        <v>238</v>
      </c>
      <c r="C24" s="42"/>
    </row>
    <row r="25" spans="1:3" ht="17.25" hidden="1" customHeight="1">
      <c r="A25" s="760" t="s">
        <v>320</v>
      </c>
      <c r="B25" s="757" t="s">
        <v>238</v>
      </c>
    </row>
    <row r="26" spans="1:3" ht="15.6" hidden="1">
      <c r="A26" s="760" t="s">
        <v>321</v>
      </c>
      <c r="B26" s="757" t="s">
        <v>238</v>
      </c>
    </row>
    <row r="27" spans="1:3" ht="15.6">
      <c r="A27" s="760"/>
      <c r="B27" s="760"/>
    </row>
    <row r="28" spans="1:3" ht="15.6">
      <c r="A28" s="137"/>
      <c r="B28" s="137"/>
    </row>
    <row r="29" spans="1:3">
      <c r="A29" s="7"/>
      <c r="B29" s="7"/>
    </row>
    <row r="30" spans="1:3">
      <c r="A30" s="7"/>
      <c r="B30" s="7"/>
    </row>
    <row r="31" spans="1:3">
      <c r="A31" s="7"/>
      <c r="B31" s="7"/>
    </row>
    <row r="32" spans="1:3">
      <c r="A32" s="7"/>
      <c r="B32" s="7"/>
    </row>
    <row r="33" spans="1:2">
      <c r="A33" s="7"/>
      <c r="B33" s="7"/>
    </row>
    <row r="34" spans="1:2">
      <c r="A34" s="7"/>
      <c r="B34" s="7"/>
    </row>
    <row r="35" spans="1:2">
      <c r="A35" s="7"/>
      <c r="B35" s="7"/>
    </row>
    <row r="36" spans="1:2">
      <c r="B36" s="7"/>
    </row>
  </sheetData>
  <printOptions horizontalCentered="1"/>
  <pageMargins left="0" right="0" top="0.75" bottom="0.35" header="0.25" footer="0.25"/>
  <pageSetup orientation="portrait" r:id="rId1"/>
  <headerFooter alignWithMargins="0">
    <oddFooter>&amp;L&amp;8Revised:  May 5, 2008    &amp;Z&amp;F  &amp;A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FF00"/>
  </sheetPr>
  <dimension ref="A1:E80"/>
  <sheetViews>
    <sheetView workbookViewId="0">
      <selection activeCell="B39" sqref="B39"/>
    </sheetView>
  </sheetViews>
  <sheetFormatPr defaultRowHeight="13.2"/>
  <cols>
    <col min="1" max="1" width="9.33203125" bestFit="1" customWidth="1"/>
    <col min="2" max="2" width="95.109375" customWidth="1"/>
    <col min="5" max="5" width="95" customWidth="1"/>
  </cols>
  <sheetData>
    <row r="1" spans="1:5">
      <c r="B1" s="1774" t="s">
        <v>1018</v>
      </c>
    </row>
    <row r="2" spans="1:5" ht="26.4">
      <c r="A2" s="1808" t="s">
        <v>1072</v>
      </c>
      <c r="B2" s="1922" t="s">
        <v>1073</v>
      </c>
    </row>
    <row r="3" spans="1:5" ht="25.5" customHeight="1">
      <c r="A3" s="7"/>
      <c r="B3" s="1922" t="s">
        <v>1074</v>
      </c>
      <c r="D3" s="1356">
        <v>40673</v>
      </c>
      <c r="E3" s="1808" t="s">
        <v>1019</v>
      </c>
    </row>
    <row r="4" spans="1:5">
      <c r="A4" s="7"/>
      <c r="B4" s="1922" t="s">
        <v>1075</v>
      </c>
    </row>
    <row r="5" spans="1:5">
      <c r="B5" s="1774"/>
    </row>
    <row r="6" spans="1:5" ht="26.4">
      <c r="A6" s="1356">
        <v>41059</v>
      </c>
      <c r="B6" s="1785" t="s">
        <v>1017</v>
      </c>
    </row>
    <row r="7" spans="1:5" ht="52.8">
      <c r="A7" s="1356">
        <v>41059</v>
      </c>
      <c r="B7" s="1785" t="s">
        <v>1063</v>
      </c>
    </row>
    <row r="8" spans="1:5" ht="26.4">
      <c r="A8" s="1356">
        <v>41060</v>
      </c>
      <c r="B8" s="1922" t="s">
        <v>1102</v>
      </c>
    </row>
    <row r="9" spans="1:5">
      <c r="A9" s="1356"/>
      <c r="B9" s="1917"/>
    </row>
    <row r="10" spans="1:5" ht="13.8">
      <c r="A10" s="1356"/>
      <c r="B10" s="1923" t="s">
        <v>1068</v>
      </c>
    </row>
    <row r="11" spans="1:5">
      <c r="A11" s="1356">
        <v>41377</v>
      </c>
      <c r="B11" s="1922" t="s">
        <v>1069</v>
      </c>
    </row>
    <row r="12" spans="1:5">
      <c r="A12" s="1356"/>
      <c r="B12" s="1673" t="s">
        <v>1042</v>
      </c>
    </row>
    <row r="13" spans="1:5">
      <c r="A13" s="1356"/>
      <c r="B13" s="1673" t="s">
        <v>1043</v>
      </c>
    </row>
    <row r="14" spans="1:5">
      <c r="A14" s="1356"/>
      <c r="B14" s="1673" t="s">
        <v>1070</v>
      </c>
    </row>
    <row r="15" spans="1:5">
      <c r="A15" s="1356"/>
      <c r="B15" s="1673"/>
    </row>
    <row r="16" spans="1:5" ht="39.6">
      <c r="A16" s="1925">
        <v>41061</v>
      </c>
      <c r="B16" s="1926" t="s">
        <v>1020</v>
      </c>
    </row>
    <row r="17" spans="1:2">
      <c r="A17" s="7"/>
      <c r="B17" s="1806"/>
    </row>
    <row r="18" spans="1:2">
      <c r="A18" s="7"/>
      <c r="B18" s="1806"/>
    </row>
    <row r="19" spans="1:2">
      <c r="A19" s="7"/>
      <c r="B19" s="1806"/>
    </row>
    <row r="20" spans="1:2">
      <c r="A20" s="7"/>
      <c r="B20" s="7" t="s">
        <v>518</v>
      </c>
    </row>
    <row r="21" spans="1:2" ht="26.4">
      <c r="A21" s="7"/>
      <c r="B21" s="7" t="s">
        <v>519</v>
      </c>
    </row>
    <row r="22" spans="1:2" ht="53.25" customHeight="1">
      <c r="A22" s="1913" t="s">
        <v>59</v>
      </c>
      <c r="B22" s="1913" t="s">
        <v>1053</v>
      </c>
    </row>
    <row r="23" spans="1:2" ht="52.8">
      <c r="A23" s="1913" t="s">
        <v>59</v>
      </c>
      <c r="B23" s="1913" t="s">
        <v>981</v>
      </c>
    </row>
    <row r="24" spans="1:2">
      <c r="A24" s="1356">
        <v>41039</v>
      </c>
      <c r="B24" s="7"/>
    </row>
    <row r="25" spans="1:2" ht="27" thickBot="1">
      <c r="A25" s="1715" t="s">
        <v>972</v>
      </c>
      <c r="B25" s="1719" t="s">
        <v>971</v>
      </c>
    </row>
    <row r="26" spans="1:2" ht="13.8" thickBot="1">
      <c r="A26" s="1716"/>
      <c r="B26" s="1717" t="s">
        <v>1007</v>
      </c>
    </row>
    <row r="27" spans="1:2">
      <c r="A27" s="1718"/>
      <c r="B27" s="1720" t="s">
        <v>1008</v>
      </c>
    </row>
    <row r="28" spans="1:2">
      <c r="A28" s="7"/>
      <c r="B28" s="7"/>
    </row>
    <row r="29" spans="1:2">
      <c r="A29" s="7"/>
      <c r="B29" s="7"/>
    </row>
    <row r="30" spans="1:2">
      <c r="A30" s="7"/>
      <c r="B30" s="1500" t="s">
        <v>712</v>
      </c>
    </row>
    <row r="31" spans="1:2" ht="26.4">
      <c r="A31" s="1356">
        <v>40673</v>
      </c>
      <c r="B31" s="1808" t="s">
        <v>1019</v>
      </c>
    </row>
    <row r="32" spans="1:2">
      <c r="A32" s="1910"/>
    </row>
    <row r="33" spans="1:2">
      <c r="A33" s="1911">
        <v>40675</v>
      </c>
      <c r="B33" s="1393" t="s">
        <v>352</v>
      </c>
    </row>
    <row r="34" spans="1:2">
      <c r="A34" s="1498"/>
      <c r="B34" s="1393" t="s">
        <v>794</v>
      </c>
    </row>
    <row r="35" spans="1:2" ht="12.75" customHeight="1">
      <c r="A35" s="1498"/>
      <c r="B35" s="1393" t="s">
        <v>793</v>
      </c>
    </row>
    <row r="36" spans="1:2">
      <c r="A36" s="1498"/>
      <c r="B36" s="1393" t="s">
        <v>795</v>
      </c>
    </row>
    <row r="37" spans="1:2">
      <c r="A37" s="1498"/>
      <c r="B37" s="1393" t="s">
        <v>796</v>
      </c>
    </row>
    <row r="38" spans="1:2">
      <c r="A38" s="1498"/>
      <c r="B38" s="1393"/>
    </row>
    <row r="39" spans="1:2">
      <c r="A39" s="1498"/>
      <c r="B39" s="1393" t="s">
        <v>353</v>
      </c>
    </row>
    <row r="40" spans="1:2">
      <c r="A40" s="1498"/>
      <c r="B40" s="1393"/>
    </row>
    <row r="41" spans="1:2">
      <c r="A41" s="1498"/>
      <c r="B41" s="1393"/>
    </row>
    <row r="42" spans="1:2">
      <c r="A42" s="1498"/>
      <c r="B42" s="1393"/>
    </row>
    <row r="43" spans="1:2">
      <c r="A43" s="1498"/>
      <c r="B43" s="1393"/>
    </row>
    <row r="44" spans="1:2">
      <c r="A44" s="1498"/>
      <c r="B44" s="1393"/>
    </row>
    <row r="45" spans="1:2">
      <c r="A45" s="1910"/>
      <c r="B45" s="1268" t="s">
        <v>713</v>
      </c>
    </row>
    <row r="46" spans="1:2">
      <c r="A46" s="1912">
        <v>40360</v>
      </c>
      <c r="B46" t="s">
        <v>700</v>
      </c>
    </row>
    <row r="47" spans="1:2">
      <c r="A47" s="7"/>
      <c r="B47" s="7"/>
    </row>
    <row r="48" spans="1:2">
      <c r="A48" s="7"/>
      <c r="B48" t="s">
        <v>357</v>
      </c>
    </row>
    <row r="49" spans="1:2">
      <c r="A49" s="7"/>
      <c r="B49" t="s">
        <v>356</v>
      </c>
    </row>
    <row r="50" spans="1:2">
      <c r="A50" s="7"/>
      <c r="B50" t="s">
        <v>355</v>
      </c>
    </row>
    <row r="51" spans="1:2">
      <c r="A51" s="7"/>
      <c r="B51" s="7"/>
    </row>
    <row r="52" spans="1:2">
      <c r="A52" s="7"/>
      <c r="B52" s="7" t="s">
        <v>702</v>
      </c>
    </row>
    <row r="53" spans="1:2">
      <c r="A53" s="7"/>
      <c r="B53" s="7"/>
    </row>
    <row r="54" spans="1:2" ht="26.4">
      <c r="A54" s="7"/>
      <c r="B54" s="7" t="s">
        <v>701</v>
      </c>
    </row>
    <row r="55" spans="1:2">
      <c r="A55" s="7"/>
      <c r="B55" s="7"/>
    </row>
    <row r="56" spans="1:2">
      <c r="A56" s="7"/>
      <c r="B56" s="7"/>
    </row>
    <row r="57" spans="1:2">
      <c r="A57" s="1356">
        <v>40364</v>
      </c>
      <c r="B57" s="7" t="s">
        <v>817</v>
      </c>
    </row>
    <row r="58" spans="1:2" ht="26.4">
      <c r="A58" s="7"/>
      <c r="B58" s="7" t="s">
        <v>818</v>
      </c>
    </row>
    <row r="59" spans="1:2">
      <c r="A59" s="7"/>
      <c r="B59" s="7"/>
    </row>
    <row r="60" spans="1:2" ht="39.6">
      <c r="A60" s="7"/>
      <c r="B60" s="7" t="s">
        <v>819</v>
      </c>
    </row>
    <row r="61" spans="1:2">
      <c r="A61" s="7"/>
      <c r="B61" s="7"/>
    </row>
    <row r="62" spans="1:2" ht="52.8">
      <c r="A62" s="7"/>
      <c r="B62" s="7" t="s">
        <v>820</v>
      </c>
    </row>
    <row r="63" spans="1:2">
      <c r="A63" s="7"/>
      <c r="B63" s="7"/>
    </row>
    <row r="64" spans="1:2">
      <c r="A64" s="7"/>
      <c r="B64" s="7"/>
    </row>
    <row r="65" spans="1:2">
      <c r="A65" s="7"/>
      <c r="B65" s="7"/>
    </row>
    <row r="66" spans="1:2">
      <c r="A66" s="7"/>
      <c r="B66" s="7"/>
    </row>
    <row r="67" spans="1:2">
      <c r="A67" s="7"/>
    </row>
    <row r="68" spans="1:2">
      <c r="A68" s="7"/>
      <c r="B68" s="7"/>
    </row>
    <row r="69" spans="1:2">
      <c r="A69" s="7"/>
      <c r="B69" s="7"/>
    </row>
    <row r="70" spans="1:2">
      <c r="A70" s="7"/>
      <c r="B70" s="7"/>
    </row>
    <row r="71" spans="1:2">
      <c r="A71" s="7"/>
      <c r="B71" s="7"/>
    </row>
    <row r="72" spans="1:2">
      <c r="A72" s="7"/>
      <c r="B72" s="7"/>
    </row>
    <row r="73" spans="1:2">
      <c r="A73" s="7"/>
      <c r="B73" s="7"/>
    </row>
    <row r="74" spans="1:2">
      <c r="A74" s="7"/>
      <c r="B74" s="7"/>
    </row>
    <row r="75" spans="1:2">
      <c r="A75" s="7"/>
      <c r="B75" s="7"/>
    </row>
    <row r="76" spans="1:2">
      <c r="A76" s="7"/>
      <c r="B76" s="7"/>
    </row>
    <row r="77" spans="1:2">
      <c r="A77" s="7"/>
      <c r="B77" s="7"/>
    </row>
    <row r="78" spans="1:2">
      <c r="A78" s="7"/>
      <c r="B78" s="7"/>
    </row>
    <row r="79" spans="1:2">
      <c r="A79" s="7"/>
      <c r="B79" s="7"/>
    </row>
    <row r="80" spans="1:2">
      <c r="A80" s="7"/>
      <c r="B80" s="7"/>
    </row>
  </sheetData>
  <phoneticPr fontId="25" type="noConversion"/>
  <printOptions horizontalCentered="1"/>
  <pageMargins left="0" right="0" top="1" bottom="1" header="0.5" footer="0.5"/>
  <pageSetup orientation="portrait" r:id="rId1"/>
  <headerFooter alignWithMargins="0">
    <oddFooter>&amp;L&amp;8Created:  July 3, 2010  Printed:  &amp;D  &amp;T   &amp;Z&amp;F &amp;F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66FFFF"/>
  </sheetPr>
  <dimension ref="A1:D91"/>
  <sheetViews>
    <sheetView tabSelected="1" zoomScaleNormal="100" workbookViewId="0"/>
  </sheetViews>
  <sheetFormatPr defaultRowHeight="13.2"/>
  <cols>
    <col min="1" max="1" width="122.77734375" customWidth="1"/>
    <col min="2" max="2" width="8.33203125" customWidth="1"/>
    <col min="3" max="3" width="117" customWidth="1"/>
  </cols>
  <sheetData>
    <row r="1" spans="1:3" ht="13.8">
      <c r="A1" s="1169" t="s">
        <v>406</v>
      </c>
    </row>
    <row r="2" spans="1:3" ht="13.8">
      <c r="A2" s="1169" t="s">
        <v>1220</v>
      </c>
    </row>
    <row r="3" spans="1:3" ht="6.75" customHeight="1">
      <c r="A3" s="42"/>
    </row>
    <row r="4" spans="1:3" ht="94.5" customHeight="1">
      <c r="A4" s="1786" t="s">
        <v>1221</v>
      </c>
      <c r="C4" s="1803" t="s">
        <v>589</v>
      </c>
    </row>
    <row r="5" spans="1:3" ht="6" customHeight="1">
      <c r="A5" s="568"/>
    </row>
    <row r="6" spans="1:3" ht="16.5" customHeight="1">
      <c r="A6" s="1927" t="s">
        <v>1078</v>
      </c>
    </row>
    <row r="7" spans="1:3" ht="15" customHeight="1">
      <c r="A7" s="1927" t="s">
        <v>1079</v>
      </c>
    </row>
    <row r="8" spans="1:3" ht="171.6" customHeight="1">
      <c r="A8" s="1791" t="s">
        <v>1259</v>
      </c>
      <c r="B8" s="42"/>
      <c r="C8" s="2000"/>
    </row>
    <row r="9" spans="1:3" ht="30" customHeight="1">
      <c r="A9" s="2102" t="s">
        <v>1159</v>
      </c>
    </row>
    <row r="10" spans="1:3" ht="49.35" customHeight="1">
      <c r="A10" s="1150" t="s">
        <v>1260</v>
      </c>
    </row>
    <row r="11" spans="1:3" ht="15" customHeight="1">
      <c r="A11" s="1793" t="s">
        <v>1157</v>
      </c>
    </row>
    <row r="12" spans="1:3" ht="32.25" customHeight="1">
      <c r="A12" s="1793" t="s">
        <v>1130</v>
      </c>
    </row>
    <row r="13" spans="1:3" ht="35.25" customHeight="1">
      <c r="A13" s="1793" t="s">
        <v>926</v>
      </c>
    </row>
    <row r="14" spans="1:3" ht="82.65" customHeight="1">
      <c r="A14" s="1793" t="s">
        <v>1131</v>
      </c>
    </row>
    <row r="15" spans="1:3" ht="62.4" customHeight="1">
      <c r="A15" s="1793" t="s">
        <v>1158</v>
      </c>
      <c r="B15" s="2130" t="s">
        <v>589</v>
      </c>
    </row>
    <row r="16" spans="1:3" ht="96" customHeight="1">
      <c r="A16" s="1150" t="s">
        <v>177</v>
      </c>
    </row>
    <row r="17" spans="1:1" ht="15" customHeight="1">
      <c r="A17" s="1800" t="s">
        <v>928</v>
      </c>
    </row>
    <row r="18" spans="1:1" ht="15" customHeight="1">
      <c r="A18" s="1173" t="s">
        <v>163</v>
      </c>
    </row>
    <row r="19" spans="1:1" ht="33" customHeight="1">
      <c r="A19" s="1150" t="s">
        <v>164</v>
      </c>
    </row>
    <row r="20" spans="1:1" ht="33.75" customHeight="1">
      <c r="A20" s="1150" t="s">
        <v>927</v>
      </c>
    </row>
    <row r="21" spans="1:1" ht="16.5" customHeight="1">
      <c r="A21" s="1150" t="s">
        <v>165</v>
      </c>
    </row>
    <row r="22" spans="1:1" ht="7.5" customHeight="1">
      <c r="A22" s="1152"/>
    </row>
    <row r="23" spans="1:1" ht="15" customHeight="1">
      <c r="A23" s="568" t="s">
        <v>929</v>
      </c>
    </row>
    <row r="24" spans="1:1" ht="66.599999999999994" customHeight="1">
      <c r="A24" s="1150" t="s">
        <v>1261</v>
      </c>
    </row>
    <row r="25" spans="1:1" ht="15" customHeight="1">
      <c r="A25" s="1151" t="s">
        <v>930</v>
      </c>
    </row>
    <row r="26" spans="1:1" ht="78.599999999999994" customHeight="1">
      <c r="A26" s="1793" t="s">
        <v>1058</v>
      </c>
    </row>
    <row r="27" spans="1:1" ht="15" customHeight="1">
      <c r="A27" s="1151" t="s">
        <v>931</v>
      </c>
    </row>
    <row r="28" spans="1:1" ht="78.75" customHeight="1">
      <c r="A28" s="1150" t="s">
        <v>178</v>
      </c>
    </row>
    <row r="29" spans="1:1" ht="15" customHeight="1">
      <c r="A29" s="1151" t="s">
        <v>932</v>
      </c>
    </row>
    <row r="30" spans="1:1" ht="31.5" customHeight="1">
      <c r="A30" s="1150" t="s">
        <v>1222</v>
      </c>
    </row>
    <row r="31" spans="1:1" ht="15.6">
      <c r="A31" s="139" t="s">
        <v>255</v>
      </c>
    </row>
    <row r="32" spans="1:1" ht="15.6">
      <c r="A32" s="604" t="s">
        <v>475</v>
      </c>
    </row>
    <row r="33" spans="1:2" ht="9" customHeight="1">
      <c r="A33" s="603"/>
    </row>
    <row r="34" spans="1:2" ht="15.6">
      <c r="A34" s="139" t="s">
        <v>1223</v>
      </c>
    </row>
    <row r="35" spans="1:2" ht="142.35" customHeight="1">
      <c r="A35" s="1788" t="s">
        <v>1262</v>
      </c>
      <c r="B35" s="1498"/>
    </row>
    <row r="36" spans="1:2" ht="35.25" customHeight="1">
      <c r="A36" s="1174" t="s">
        <v>933</v>
      </c>
    </row>
    <row r="37" spans="1:2" ht="9" customHeight="1">
      <c r="A37" s="136"/>
    </row>
    <row r="38" spans="1:2" ht="15" customHeight="1">
      <c r="A38" s="140" t="s">
        <v>166</v>
      </c>
    </row>
    <row r="39" spans="1:2" ht="96.9" customHeight="1">
      <c r="A39" s="1672" t="s">
        <v>938</v>
      </c>
    </row>
    <row r="40" spans="1:2" ht="31.2">
      <c r="A40" s="1787" t="s">
        <v>1010</v>
      </c>
    </row>
    <row r="41" spans="1:2" ht="15.6">
      <c r="A41" s="1176" t="s">
        <v>1263</v>
      </c>
    </row>
    <row r="42" spans="1:2" ht="17.100000000000001" customHeight="1">
      <c r="A42" s="1176" t="s">
        <v>1264</v>
      </c>
    </row>
    <row r="43" spans="1:2" ht="34.65" customHeight="1">
      <c r="A43" s="1176" t="s">
        <v>1265</v>
      </c>
    </row>
    <row r="44" spans="1:2" ht="30.75" customHeight="1">
      <c r="A44" s="1176" t="s">
        <v>1266</v>
      </c>
    </row>
    <row r="45" spans="1:2" ht="30.75" customHeight="1">
      <c r="A45" s="1176" t="s">
        <v>1267</v>
      </c>
    </row>
    <row r="46" spans="1:2" ht="31.2">
      <c r="A46" s="1176" t="s">
        <v>1268</v>
      </c>
    </row>
    <row r="47" spans="1:2" ht="32.25" customHeight="1">
      <c r="A47" s="1150" t="s">
        <v>474</v>
      </c>
    </row>
    <row r="48" spans="1:2" ht="36" customHeight="1">
      <c r="A48" s="1150" t="s">
        <v>1269</v>
      </c>
    </row>
    <row r="49" spans="1:4" ht="31.2">
      <c r="A49" s="1799" t="s">
        <v>1270</v>
      </c>
    </row>
    <row r="50" spans="1:4" ht="9" customHeight="1">
      <c r="A50" s="136"/>
    </row>
    <row r="51" spans="1:4" ht="14.25" customHeight="1">
      <c r="A51" s="1787" t="s">
        <v>1141</v>
      </c>
      <c r="B51" s="1673"/>
      <c r="C51" s="1673"/>
    </row>
    <row r="52" spans="1:4" ht="31.2">
      <c r="A52" s="1672" t="s">
        <v>939</v>
      </c>
      <c r="B52" s="1785"/>
      <c r="C52" s="86"/>
      <c r="D52" s="86"/>
    </row>
    <row r="53" spans="1:4" ht="48" customHeight="1">
      <c r="A53" s="1150" t="s">
        <v>162</v>
      </c>
    </row>
    <row r="54" spans="1:4" ht="17.25" customHeight="1">
      <c r="A54" s="1150" t="s">
        <v>779</v>
      </c>
    </row>
    <row r="55" spans="1:4" ht="17.25" customHeight="1">
      <c r="A55" s="1178" t="s">
        <v>780</v>
      </c>
    </row>
    <row r="56" spans="1:4" ht="17.25" customHeight="1">
      <c r="A56" s="1178" t="s">
        <v>781</v>
      </c>
    </row>
    <row r="57" spans="1:4" ht="16.5" customHeight="1">
      <c r="A57" s="1177" t="s">
        <v>386</v>
      </c>
      <c r="D57" s="63"/>
    </row>
    <row r="58" spans="1:4" ht="50.25" customHeight="1">
      <c r="A58" s="1801" t="s">
        <v>1160</v>
      </c>
      <c r="B58" s="1789" t="s">
        <v>589</v>
      </c>
      <c r="D58" s="63"/>
    </row>
    <row r="59" spans="1:4" ht="16.5" customHeight="1">
      <c r="A59" s="140" t="s">
        <v>452</v>
      </c>
      <c r="B59" s="1790"/>
      <c r="D59" s="63"/>
    </row>
    <row r="60" spans="1:4" ht="48.6" customHeight="1">
      <c r="A60" s="1788" t="s">
        <v>1161</v>
      </c>
      <c r="B60" s="1790" t="s">
        <v>589</v>
      </c>
      <c r="D60" s="63"/>
    </row>
    <row r="61" spans="1:4" ht="47.4" customHeight="1">
      <c r="A61" s="1788" t="s">
        <v>1224</v>
      </c>
      <c r="B61" s="1789" t="s">
        <v>589</v>
      </c>
      <c r="D61" s="63"/>
    </row>
    <row r="62" spans="1:4" ht="9" customHeight="1">
      <c r="A62" s="136"/>
    </row>
    <row r="63" spans="1:4" ht="16.5" customHeight="1">
      <c r="A63" s="140" t="s">
        <v>462</v>
      </c>
      <c r="D63" s="63"/>
    </row>
    <row r="64" spans="1:4" ht="93.6">
      <c r="A64" s="1791" t="s">
        <v>1271</v>
      </c>
    </row>
    <row r="65" spans="1:3" ht="94.5" customHeight="1">
      <c r="A65" s="1799" t="s">
        <v>1272</v>
      </c>
    </row>
    <row r="66" spans="1:3" ht="9.75" customHeight="1">
      <c r="A66" s="136"/>
    </row>
    <row r="67" spans="1:3" ht="15.75" customHeight="1">
      <c r="A67" s="1180" t="s">
        <v>469</v>
      </c>
    </row>
    <row r="68" spans="1:3" ht="33" customHeight="1">
      <c r="A68" s="1792" t="s">
        <v>1225</v>
      </c>
    </row>
    <row r="69" spans="1:3" ht="63.75" customHeight="1">
      <c r="A69" s="1791" t="s">
        <v>1273</v>
      </c>
    </row>
    <row r="70" spans="1:3" ht="47.4" customHeight="1">
      <c r="A70" s="1793" t="s">
        <v>1274</v>
      </c>
      <c r="B70" s="1790" t="s">
        <v>589</v>
      </c>
      <c r="C70" s="1931"/>
    </row>
    <row r="71" spans="1:3" ht="46.35" customHeight="1">
      <c r="A71" s="1793" t="s">
        <v>1138</v>
      </c>
      <c r="B71" s="1774"/>
    </row>
    <row r="72" spans="1:3" ht="79.650000000000006" customHeight="1">
      <c r="A72" s="1916" t="s">
        <v>1275</v>
      </c>
    </row>
    <row r="73" spans="1:3" ht="63" customHeight="1">
      <c r="A73" s="1802" t="s">
        <v>1139</v>
      </c>
    </row>
    <row r="74" spans="1:3" ht="45.6" customHeight="1">
      <c r="A74" s="1801" t="s">
        <v>1080</v>
      </c>
    </row>
    <row r="75" spans="1:3" ht="9.75" customHeight="1">
      <c r="A75" s="1183"/>
    </row>
    <row r="76" spans="1:3" ht="15" customHeight="1">
      <c r="A76" s="1180" t="s">
        <v>467</v>
      </c>
    </row>
    <row r="77" spans="1:3" ht="64.5" customHeight="1">
      <c r="A77" s="1171" t="s">
        <v>594</v>
      </c>
    </row>
    <row r="78" spans="1:3" ht="112.35" customHeight="1">
      <c r="A78" s="1793" t="s">
        <v>1140</v>
      </c>
    </row>
    <row r="79" spans="1:3" ht="18" customHeight="1">
      <c r="A79" s="1150" t="s">
        <v>123</v>
      </c>
    </row>
    <row r="80" spans="1:3" ht="20.25" customHeight="1">
      <c r="A80" s="1793" t="s">
        <v>1013</v>
      </c>
    </row>
    <row r="81" spans="1:1" ht="48" customHeight="1">
      <c r="A81" s="1150" t="s">
        <v>397</v>
      </c>
    </row>
    <row r="82" spans="1:1" ht="32.25" customHeight="1">
      <c r="A82" s="1793" t="s">
        <v>1083</v>
      </c>
    </row>
    <row r="83" spans="1:1" ht="63" customHeight="1">
      <c r="A83" s="1184" t="s">
        <v>1226</v>
      </c>
    </row>
    <row r="84" spans="1:1" ht="48.6" customHeight="1">
      <c r="A84" s="1879" t="s">
        <v>1174</v>
      </c>
    </row>
    <row r="85" spans="1:1" ht="9" customHeight="1">
      <c r="A85" s="1183"/>
    </row>
    <row r="86" spans="1:1" ht="16.5" customHeight="1">
      <c r="A86" s="1787" t="s">
        <v>1227</v>
      </c>
    </row>
    <row r="87" spans="1:1" ht="126.6" customHeight="1">
      <c r="A87" s="1792" t="s">
        <v>1228</v>
      </c>
    </row>
    <row r="88" spans="1:1" ht="10.65" customHeight="1">
      <c r="A88" s="1183"/>
    </row>
    <row r="89" spans="1:1" ht="15.6">
      <c r="A89" s="139" t="s">
        <v>139</v>
      </c>
    </row>
    <row r="90" spans="1:1" ht="62.4">
      <c r="A90" s="1193" t="s">
        <v>1229</v>
      </c>
    </row>
    <row r="91" spans="1:1">
      <c r="A91" s="42"/>
    </row>
  </sheetData>
  <phoneticPr fontId="0" type="noConversion"/>
  <printOptions horizontalCentered="1"/>
  <pageMargins left="0" right="0" top="0.35" bottom="0.35" header="0.25" footer="0.25"/>
  <pageSetup fitToWidth="4" fitToHeight="4" orientation="portrait" r:id="rId1"/>
  <headerFooter alignWithMargins="0"/>
  <rowBreaks count="4" manualBreakCount="4">
    <brk id="16" max="16383" man="1"/>
    <brk id="37" max="16383" man="1"/>
    <brk id="60" max="16383" man="1"/>
    <brk id="7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G52"/>
  <sheetViews>
    <sheetView workbookViewId="0"/>
  </sheetViews>
  <sheetFormatPr defaultRowHeight="13.2"/>
  <cols>
    <col min="1" max="1" width="14.77734375" customWidth="1"/>
    <col min="2" max="2" width="14" customWidth="1"/>
    <col min="3" max="3" width="13.109375" customWidth="1"/>
    <col min="4" max="4" width="11.77734375" customWidth="1"/>
    <col min="5" max="5" width="15.109375" customWidth="1"/>
    <col min="6" max="6" width="5.6640625" customWidth="1"/>
    <col min="7" max="7" width="25.6640625" customWidth="1"/>
  </cols>
  <sheetData>
    <row r="1" spans="1:7" ht="15.6">
      <c r="A1" s="802" t="s">
        <v>425</v>
      </c>
      <c r="B1" s="802"/>
      <c r="C1" s="802"/>
      <c r="D1" s="802"/>
      <c r="E1" s="802"/>
      <c r="F1" s="802"/>
      <c r="G1" s="802"/>
    </row>
    <row r="2" spans="1:7" ht="15.6">
      <c r="A2" s="802" t="s">
        <v>426</v>
      </c>
      <c r="B2" s="802"/>
      <c r="C2" s="802"/>
      <c r="D2" s="802"/>
      <c r="E2" s="802"/>
      <c r="F2" s="802"/>
      <c r="G2" s="802"/>
    </row>
    <row r="3" spans="1:7" ht="6" customHeight="1"/>
    <row r="4" spans="1:7" ht="117" customHeight="1">
      <c r="A4" s="2221" t="s">
        <v>550</v>
      </c>
      <c r="B4" s="2221"/>
      <c r="C4" s="2221"/>
      <c r="D4" s="2221"/>
      <c r="E4" s="2221"/>
      <c r="F4" s="2221"/>
      <c r="G4" s="2222"/>
    </row>
    <row r="5" spans="1:7" ht="6.75" customHeight="1">
      <c r="A5" s="27"/>
      <c r="B5" s="17"/>
      <c r="C5" s="17"/>
      <c r="D5" s="17"/>
      <c r="E5" s="17"/>
      <c r="F5" s="17"/>
      <c r="G5" s="590"/>
    </row>
    <row r="6" spans="1:7" ht="13.8">
      <c r="A6" s="591" t="s">
        <v>221</v>
      </c>
      <c r="B6" s="16"/>
      <c r="C6" s="16"/>
      <c r="D6" s="16"/>
      <c r="E6" s="16"/>
      <c r="F6" s="16"/>
      <c r="G6" s="6"/>
    </row>
    <row r="7" spans="1:7" ht="6.75" customHeight="1">
      <c r="A7" s="58"/>
      <c r="B7" s="16"/>
      <c r="C7" s="16"/>
      <c r="D7" s="16"/>
      <c r="E7" s="16"/>
      <c r="F7" s="16"/>
      <c r="G7" s="6"/>
    </row>
    <row r="8" spans="1:7" ht="35.25" customHeight="1">
      <c r="A8" s="2223" t="s">
        <v>346</v>
      </c>
      <c r="B8" s="2224"/>
      <c r="C8" s="2224"/>
      <c r="D8" s="2224"/>
      <c r="E8" s="2224"/>
      <c r="F8" s="2224"/>
      <c r="G8" s="2225"/>
    </row>
    <row r="9" spans="1:7">
      <c r="A9" s="58"/>
      <c r="B9" s="16"/>
      <c r="C9" s="16"/>
      <c r="D9" s="16"/>
      <c r="E9" s="16"/>
      <c r="F9" s="16"/>
      <c r="G9" s="6"/>
    </row>
    <row r="10" spans="1:7" ht="26.4">
      <c r="A10" s="51" t="s">
        <v>476</v>
      </c>
      <c r="B10" s="138" t="s">
        <v>1217</v>
      </c>
      <c r="C10" s="138" t="s">
        <v>1258</v>
      </c>
      <c r="D10" s="93" t="s">
        <v>241</v>
      </c>
      <c r="E10" s="93" t="s">
        <v>477</v>
      </c>
      <c r="F10" s="15"/>
      <c r="G10" s="589" t="s">
        <v>391</v>
      </c>
    </row>
    <row r="11" spans="1:7">
      <c r="A11" s="584">
        <v>1</v>
      </c>
      <c r="B11" s="585">
        <v>30000</v>
      </c>
      <c r="C11" s="585">
        <v>31500</v>
      </c>
      <c r="D11" s="585">
        <f>+C11-B11</f>
        <v>1500</v>
      </c>
      <c r="E11" s="586">
        <f>+D11/B11</f>
        <v>0.05</v>
      </c>
      <c r="F11" s="16"/>
      <c r="G11" s="6"/>
    </row>
    <row r="12" spans="1:7">
      <c r="A12" s="584">
        <v>2</v>
      </c>
      <c r="B12" s="585">
        <v>42500</v>
      </c>
      <c r="C12" s="585">
        <v>42500</v>
      </c>
      <c r="D12" s="585">
        <f t="shared" ref="D12:D20" si="0">+C12-B12</f>
        <v>0</v>
      </c>
      <c r="E12" s="586">
        <f t="shared" ref="E12:E21" si="1">+D12/B12</f>
        <v>0</v>
      </c>
      <c r="F12" s="16" t="s">
        <v>419</v>
      </c>
      <c r="G12" s="6" t="s">
        <v>226</v>
      </c>
    </row>
    <row r="13" spans="1:7">
      <c r="A13" s="584">
        <v>3</v>
      </c>
      <c r="B13" s="585">
        <v>62000</v>
      </c>
      <c r="C13" s="585">
        <v>70000</v>
      </c>
      <c r="D13" s="585">
        <f t="shared" si="0"/>
        <v>8000</v>
      </c>
      <c r="E13" s="586">
        <f t="shared" si="1"/>
        <v>0.12903225806451613</v>
      </c>
      <c r="F13" s="16" t="s">
        <v>480</v>
      </c>
      <c r="G13" s="6"/>
    </row>
    <row r="14" spans="1:7">
      <c r="A14" s="584">
        <v>4</v>
      </c>
      <c r="B14" s="585">
        <v>18000</v>
      </c>
      <c r="C14" s="585">
        <v>19000</v>
      </c>
      <c r="D14" s="585">
        <f t="shared" si="0"/>
        <v>1000</v>
      </c>
      <c r="E14" s="586">
        <f t="shared" si="1"/>
        <v>5.5555555555555552E-2</v>
      </c>
      <c r="F14" s="16"/>
      <c r="G14" s="6"/>
    </row>
    <row r="15" spans="1:7">
      <c r="A15" s="584">
        <v>5</v>
      </c>
      <c r="B15" s="585">
        <v>14000</v>
      </c>
      <c r="C15" s="585">
        <v>14000</v>
      </c>
      <c r="D15" s="585">
        <f t="shared" si="0"/>
        <v>0</v>
      </c>
      <c r="E15" s="586">
        <f t="shared" si="1"/>
        <v>0</v>
      </c>
      <c r="F15" s="16"/>
      <c r="G15" s="6" t="s">
        <v>226</v>
      </c>
    </row>
    <row r="16" spans="1:7">
      <c r="A16" s="584">
        <v>6</v>
      </c>
      <c r="B16" s="585">
        <v>36500</v>
      </c>
      <c r="C16" s="585">
        <v>37500</v>
      </c>
      <c r="D16" s="585">
        <f t="shared" si="0"/>
        <v>1000</v>
      </c>
      <c r="E16" s="586">
        <f t="shared" si="1"/>
        <v>2.7397260273972601E-2</v>
      </c>
      <c r="F16" s="16"/>
      <c r="G16" s="6"/>
    </row>
    <row r="17" spans="1:7">
      <c r="A17" s="584">
        <v>7</v>
      </c>
      <c r="B17" s="585">
        <v>39600</v>
      </c>
      <c r="C17" s="585">
        <v>41100</v>
      </c>
      <c r="D17" s="585">
        <f t="shared" si="0"/>
        <v>1500</v>
      </c>
      <c r="E17" s="586">
        <f t="shared" si="1"/>
        <v>3.787878787878788E-2</v>
      </c>
      <c r="F17" s="16"/>
      <c r="G17" s="6"/>
    </row>
    <row r="18" spans="1:7">
      <c r="A18" s="584">
        <v>8</v>
      </c>
      <c r="B18" s="585">
        <v>64000</v>
      </c>
      <c r="C18" s="585">
        <v>65500</v>
      </c>
      <c r="D18" s="585">
        <f t="shared" si="0"/>
        <v>1500</v>
      </c>
      <c r="E18" s="586">
        <f t="shared" si="1"/>
        <v>2.34375E-2</v>
      </c>
      <c r="F18" s="16"/>
      <c r="G18" s="6"/>
    </row>
    <row r="19" spans="1:7">
      <c r="A19" s="584">
        <v>9</v>
      </c>
      <c r="B19" s="585">
        <v>32000</v>
      </c>
      <c r="C19" s="585">
        <v>33500</v>
      </c>
      <c r="D19" s="585">
        <f t="shared" si="0"/>
        <v>1500</v>
      </c>
      <c r="E19" s="586">
        <f t="shared" si="1"/>
        <v>4.6875E-2</v>
      </c>
      <c r="F19" s="16"/>
      <c r="G19" s="6"/>
    </row>
    <row r="20" spans="1:7" ht="13.8" thickBot="1">
      <c r="A20" s="587">
        <v>10</v>
      </c>
      <c r="B20" s="97">
        <v>22600</v>
      </c>
      <c r="C20" s="97">
        <v>24100</v>
      </c>
      <c r="D20" s="97">
        <f t="shared" si="0"/>
        <v>1500</v>
      </c>
      <c r="E20" s="98">
        <f t="shared" si="1"/>
        <v>6.637168141592921E-2</v>
      </c>
      <c r="F20" s="96"/>
      <c r="G20" s="592"/>
    </row>
    <row r="21" spans="1:7" ht="13.8" thickBot="1">
      <c r="A21" s="588" t="s">
        <v>228</v>
      </c>
      <c r="B21" s="94">
        <f>SUM(B11:B20)</f>
        <v>361200</v>
      </c>
      <c r="C21" s="94">
        <f>SUM(C11:C20)</f>
        <v>378700</v>
      </c>
      <c r="D21" s="94">
        <f>SUM(D11:D20)</f>
        <v>17500</v>
      </c>
      <c r="E21" s="95">
        <f t="shared" si="1"/>
        <v>4.8449612403100778E-2</v>
      </c>
      <c r="F21" s="96" t="s">
        <v>479</v>
      </c>
      <c r="G21" s="592"/>
    </row>
    <row r="22" spans="1:7">
      <c r="A22" s="58"/>
      <c r="B22" s="16"/>
      <c r="C22" s="16"/>
      <c r="D22" s="16"/>
      <c r="E22" s="16"/>
      <c r="F22" s="16"/>
      <c r="G22" s="6"/>
    </row>
    <row r="23" spans="1:7" ht="12.75" customHeight="1">
      <c r="A23" s="56"/>
      <c r="B23" s="50" t="s">
        <v>481</v>
      </c>
      <c r="C23" s="16"/>
      <c r="D23" s="16"/>
      <c r="E23" s="16"/>
      <c r="F23" s="16"/>
      <c r="G23" s="6"/>
    </row>
    <row r="24" spans="1:7" ht="12.75" customHeight="1">
      <c r="A24" s="56"/>
      <c r="B24" s="50"/>
      <c r="C24" s="16"/>
      <c r="D24" s="16"/>
      <c r="E24" s="16"/>
      <c r="F24" s="16"/>
      <c r="G24" s="6"/>
    </row>
    <row r="25" spans="1:7" ht="12.75" customHeight="1">
      <c r="A25" s="58"/>
      <c r="B25" s="16"/>
      <c r="C25" s="582" t="s">
        <v>482</v>
      </c>
      <c r="D25" s="17"/>
      <c r="E25" s="100">
        <v>0</v>
      </c>
      <c r="F25" s="16"/>
      <c r="G25" s="6"/>
    </row>
    <row r="26" spans="1:7" ht="12.75" customHeight="1">
      <c r="A26" s="58"/>
      <c r="B26" s="16"/>
      <c r="C26" s="583" t="s">
        <v>483</v>
      </c>
      <c r="D26" s="16"/>
      <c r="E26" s="102">
        <v>0.129</v>
      </c>
      <c r="F26" s="16"/>
      <c r="G26" s="6"/>
    </row>
    <row r="27" spans="1:7" ht="12.75" customHeight="1">
      <c r="A27" s="58"/>
      <c r="B27" s="16"/>
      <c r="C27" s="2226" t="s">
        <v>484</v>
      </c>
      <c r="D27" s="2227"/>
      <c r="E27" s="104">
        <v>4.8000000000000001E-2</v>
      </c>
      <c r="F27" s="16"/>
      <c r="G27" s="6"/>
    </row>
    <row r="28" spans="1:7" ht="6" customHeight="1">
      <c r="A28" s="103"/>
      <c r="B28" s="593"/>
      <c r="C28" s="15"/>
      <c r="D28" s="15"/>
      <c r="E28" s="15"/>
      <c r="F28" s="15"/>
      <c r="G28" s="12"/>
    </row>
    <row r="29" spans="1:7" ht="10.5" customHeight="1">
      <c r="A29" s="105"/>
      <c r="B29" s="106"/>
    </row>
    <row r="30" spans="1:7" ht="28.5" customHeight="1">
      <c r="A30" s="594" t="s">
        <v>390</v>
      </c>
      <c r="B30" s="595"/>
      <c r="C30" s="596"/>
      <c r="D30" s="596"/>
      <c r="E30" s="596"/>
      <c r="F30" s="596"/>
      <c r="G30" s="597"/>
    </row>
    <row r="31" spans="1:7" ht="6" customHeight="1">
      <c r="A31" s="103"/>
      <c r="B31" s="593"/>
      <c r="C31" s="15"/>
      <c r="D31" s="15"/>
      <c r="E31" s="15"/>
      <c r="F31" s="15"/>
      <c r="G31" s="12"/>
    </row>
    <row r="32" spans="1:7" ht="21.75" customHeight="1">
      <c r="A32" s="2223" t="s">
        <v>29</v>
      </c>
      <c r="B32" s="2224"/>
      <c r="C32" s="2224"/>
      <c r="D32" s="2224"/>
      <c r="E32" s="2224"/>
      <c r="F32" s="2224"/>
      <c r="G32" s="2225"/>
    </row>
    <row r="33" spans="1:7" ht="8.25" customHeight="1">
      <c r="A33" s="58"/>
      <c r="B33" s="16"/>
      <c r="C33" s="16"/>
      <c r="D33" s="16"/>
      <c r="E33" s="16"/>
      <c r="F33" s="16"/>
      <c r="G33" s="6"/>
    </row>
    <row r="34" spans="1:7" ht="26.4">
      <c r="A34" s="51" t="s">
        <v>476</v>
      </c>
      <c r="B34" s="138" t="s">
        <v>1217</v>
      </c>
      <c r="C34" s="138" t="s">
        <v>1258</v>
      </c>
      <c r="D34" s="93" t="s">
        <v>241</v>
      </c>
      <c r="E34" s="93" t="s">
        <v>477</v>
      </c>
      <c r="F34" s="15"/>
      <c r="G34" s="589" t="s">
        <v>391</v>
      </c>
    </row>
    <row r="35" spans="1:7">
      <c r="A35" s="584">
        <v>1</v>
      </c>
      <c r="B35" s="585">
        <v>30000</v>
      </c>
      <c r="C35" s="585">
        <v>31500</v>
      </c>
      <c r="D35" s="585">
        <f>+C35-B35</f>
        <v>1500</v>
      </c>
      <c r="E35" s="586">
        <f>+D35/B35</f>
        <v>0.05</v>
      </c>
      <c r="F35" s="16"/>
      <c r="G35" s="6"/>
    </row>
    <row r="36" spans="1:7">
      <c r="A36" s="1357">
        <v>2</v>
      </c>
      <c r="B36" s="1358"/>
      <c r="C36" s="1358"/>
      <c r="D36" s="1358">
        <f t="shared" ref="D36:D44" si="2">+C36-B36</f>
        <v>0</v>
      </c>
      <c r="E36" s="1359"/>
      <c r="F36" s="1360"/>
      <c r="G36" s="1361" t="s">
        <v>226</v>
      </c>
    </row>
    <row r="37" spans="1:7">
      <c r="A37" s="584">
        <v>3</v>
      </c>
      <c r="B37" s="585">
        <v>62000</v>
      </c>
      <c r="C37" s="585">
        <v>70000</v>
      </c>
      <c r="D37" s="585">
        <f t="shared" si="2"/>
        <v>8000</v>
      </c>
      <c r="E37" s="586">
        <f t="shared" ref="E37:E45" si="3">+D37/B37</f>
        <v>0.12903225806451613</v>
      </c>
      <c r="F37" s="16" t="s">
        <v>480</v>
      </c>
      <c r="G37" s="6"/>
    </row>
    <row r="38" spans="1:7">
      <c r="A38" s="584">
        <v>4</v>
      </c>
      <c r="B38" s="585">
        <v>18000</v>
      </c>
      <c r="C38" s="585">
        <v>19000</v>
      </c>
      <c r="D38" s="585">
        <f t="shared" si="2"/>
        <v>1000</v>
      </c>
      <c r="E38" s="586">
        <f t="shared" si="3"/>
        <v>5.5555555555555552E-2</v>
      </c>
      <c r="F38" s="16"/>
      <c r="G38" s="6"/>
    </row>
    <row r="39" spans="1:7">
      <c r="A39" s="1357">
        <v>5</v>
      </c>
      <c r="B39" s="1358"/>
      <c r="C39" s="1358"/>
      <c r="D39" s="1358">
        <f t="shared" si="2"/>
        <v>0</v>
      </c>
      <c r="E39" s="1359"/>
      <c r="F39" s="1360"/>
      <c r="G39" s="1361" t="s">
        <v>226</v>
      </c>
    </row>
    <row r="40" spans="1:7">
      <c r="A40" s="584">
        <v>6</v>
      </c>
      <c r="B40" s="585">
        <v>36500</v>
      </c>
      <c r="C40" s="585">
        <v>37500</v>
      </c>
      <c r="D40" s="585">
        <f t="shared" si="2"/>
        <v>1000</v>
      </c>
      <c r="E40" s="586">
        <f t="shared" si="3"/>
        <v>2.7397260273972601E-2</v>
      </c>
      <c r="F40" s="16"/>
      <c r="G40" s="6"/>
    </row>
    <row r="41" spans="1:7">
      <c r="A41" s="584">
        <v>7</v>
      </c>
      <c r="B41" s="585">
        <v>39600</v>
      </c>
      <c r="C41" s="585">
        <v>41100</v>
      </c>
      <c r="D41" s="585">
        <f t="shared" si="2"/>
        <v>1500</v>
      </c>
      <c r="E41" s="586">
        <f t="shared" si="3"/>
        <v>3.787878787878788E-2</v>
      </c>
      <c r="F41" s="16"/>
      <c r="G41" s="6"/>
    </row>
    <row r="42" spans="1:7">
      <c r="A42" s="584">
        <v>8</v>
      </c>
      <c r="B42" s="585">
        <v>64000</v>
      </c>
      <c r="C42" s="585">
        <v>65500</v>
      </c>
      <c r="D42" s="585">
        <f t="shared" si="2"/>
        <v>1500</v>
      </c>
      <c r="E42" s="586">
        <f t="shared" si="3"/>
        <v>2.34375E-2</v>
      </c>
      <c r="F42" s="16" t="s">
        <v>478</v>
      </c>
      <c r="G42" s="6"/>
    </row>
    <row r="43" spans="1:7">
      <c r="A43" s="584">
        <v>9</v>
      </c>
      <c r="B43" s="585">
        <v>32000</v>
      </c>
      <c r="C43" s="585">
        <v>33500</v>
      </c>
      <c r="D43" s="585">
        <f t="shared" si="2"/>
        <v>1500</v>
      </c>
      <c r="E43" s="586">
        <f t="shared" si="3"/>
        <v>4.6875E-2</v>
      </c>
      <c r="F43" s="16"/>
      <c r="G43" s="6"/>
    </row>
    <row r="44" spans="1:7" ht="13.8" thickBot="1">
      <c r="A44" s="587">
        <v>10</v>
      </c>
      <c r="B44" s="97">
        <v>22600</v>
      </c>
      <c r="C44" s="97">
        <v>24100</v>
      </c>
      <c r="D44" s="97">
        <f t="shared" si="2"/>
        <v>1500</v>
      </c>
      <c r="E44" s="98">
        <f t="shared" si="3"/>
        <v>6.637168141592921E-2</v>
      </c>
      <c r="F44" s="16"/>
      <c r="G44" s="6"/>
    </row>
    <row r="45" spans="1:7" ht="13.8" thickBot="1">
      <c r="A45" s="588" t="s">
        <v>227</v>
      </c>
      <c r="B45" s="94">
        <f>SUM(B35:B44)</f>
        <v>304700</v>
      </c>
      <c r="C45" s="94">
        <f>SUM(C35:C44)</f>
        <v>322200</v>
      </c>
      <c r="D45" s="94">
        <f>SUM(D35:D44)</f>
        <v>17500</v>
      </c>
      <c r="E45" s="95">
        <f t="shared" si="3"/>
        <v>5.743354118805382E-2</v>
      </c>
      <c r="F45" s="16" t="s">
        <v>479</v>
      </c>
      <c r="G45" s="6"/>
    </row>
    <row r="46" spans="1:7">
      <c r="A46" s="58"/>
      <c r="B46" s="16"/>
      <c r="C46" s="16"/>
      <c r="D46" s="16"/>
      <c r="E46" s="16"/>
      <c r="F46" s="16"/>
      <c r="G46" s="6"/>
    </row>
    <row r="47" spans="1:7">
      <c r="A47" s="56"/>
      <c r="B47" s="1057" t="s">
        <v>389</v>
      </c>
      <c r="C47" s="50"/>
      <c r="D47" s="50"/>
      <c r="E47" s="16"/>
      <c r="F47" s="16"/>
      <c r="G47" s="6"/>
    </row>
    <row r="48" spans="1:7" ht="9.75" customHeight="1">
      <c r="A48" s="58"/>
      <c r="B48" s="50"/>
      <c r="C48" s="50"/>
      <c r="D48" s="16"/>
      <c r="E48" s="16"/>
      <c r="F48" s="16"/>
      <c r="G48" s="6"/>
    </row>
    <row r="49" spans="1:7">
      <c r="A49" s="58"/>
      <c r="B49" s="16"/>
      <c r="C49" s="99" t="s">
        <v>482</v>
      </c>
      <c r="D49" s="17"/>
      <c r="E49" s="1779">
        <f>E42</f>
        <v>2.34375E-2</v>
      </c>
      <c r="F49" s="106"/>
      <c r="G49" s="6"/>
    </row>
    <row r="50" spans="1:7">
      <c r="A50" s="58"/>
      <c r="B50" s="16"/>
      <c r="C50" s="101" t="s">
        <v>483</v>
      </c>
      <c r="D50" s="16"/>
      <c r="E50" s="1780">
        <f>E37</f>
        <v>0.12903225806451613</v>
      </c>
      <c r="F50" s="106"/>
      <c r="G50" s="6"/>
    </row>
    <row r="51" spans="1:7">
      <c r="A51" s="58"/>
      <c r="B51" s="16"/>
      <c r="C51" s="2226" t="s">
        <v>484</v>
      </c>
      <c r="D51" s="2227"/>
      <c r="E51" s="1781">
        <f>E45</f>
        <v>5.743354118805382E-2</v>
      </c>
      <c r="F51" s="106"/>
      <c r="G51" s="6"/>
    </row>
    <row r="52" spans="1:7" ht="6" customHeight="1">
      <c r="A52" s="25"/>
      <c r="B52" s="15"/>
      <c r="C52" s="15"/>
      <c r="D52" s="15"/>
      <c r="E52" s="15"/>
      <c r="F52" s="15"/>
      <c r="G52" s="12"/>
    </row>
  </sheetData>
  <mergeCells count="5">
    <mergeCell ref="A4:G4"/>
    <mergeCell ref="A32:G32"/>
    <mergeCell ref="A8:G8"/>
    <mergeCell ref="C51:D51"/>
    <mergeCell ref="C27:D27"/>
  </mergeCells>
  <phoneticPr fontId="25" type="noConversion"/>
  <printOptions horizontalCentered="1"/>
  <pageMargins left="0" right="0" top="0.25" bottom="0.5" header="0.25" footer="0.25"/>
  <pageSetup scale="9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J62"/>
  <sheetViews>
    <sheetView zoomScaleNormal="100" workbookViewId="0"/>
  </sheetViews>
  <sheetFormatPr defaultColWidth="9.33203125" defaultRowHeight="13.2"/>
  <cols>
    <col min="1" max="1" width="40.6640625" style="127" customWidth="1"/>
    <col min="2" max="2" width="12.33203125" style="127" customWidth="1"/>
    <col min="3" max="3" width="12.77734375" style="127" customWidth="1"/>
    <col min="4" max="4" width="16.109375" style="127" customWidth="1"/>
    <col min="5" max="5" width="15.6640625" style="127" customWidth="1"/>
    <col min="6" max="6" width="15.33203125" style="127" customWidth="1"/>
    <col min="7" max="16384" width="9.33203125" style="127"/>
  </cols>
  <sheetData>
    <row r="1" spans="1:10" ht="15.6">
      <c r="A1" s="803" t="s">
        <v>406</v>
      </c>
      <c r="B1" s="803"/>
      <c r="C1" s="803"/>
      <c r="D1" s="803"/>
      <c r="E1" s="803"/>
      <c r="F1" s="803"/>
    </row>
    <row r="2" spans="1:10" ht="15.6">
      <c r="A2" s="803" t="s">
        <v>1255</v>
      </c>
      <c r="B2" s="803"/>
      <c r="C2" s="803"/>
      <c r="D2" s="803"/>
      <c r="E2" s="803"/>
      <c r="F2" s="803"/>
    </row>
    <row r="3" spans="1:10" ht="15.6">
      <c r="A3" s="803" t="s">
        <v>427</v>
      </c>
      <c r="B3" s="803"/>
      <c r="C3" s="803"/>
      <c r="D3" s="803"/>
      <c r="E3" s="803"/>
      <c r="F3" s="803"/>
    </row>
    <row r="4" spans="1:10" ht="6.75" customHeight="1">
      <c r="A4" s="1058"/>
      <c r="B4" s="126"/>
      <c r="C4" s="126"/>
      <c r="D4" s="126"/>
      <c r="E4" s="126"/>
      <c r="F4" s="126"/>
    </row>
    <row r="5" spans="1:10">
      <c r="A5" s="1059" t="s">
        <v>248</v>
      </c>
      <c r="B5" s="2256" t="s">
        <v>287</v>
      </c>
      <c r="C5" s="2257"/>
      <c r="D5" s="2257"/>
      <c r="E5" s="2258"/>
      <c r="F5" s="2259"/>
    </row>
    <row r="6" spans="1:10">
      <c r="A6" s="1064" t="s">
        <v>417</v>
      </c>
      <c r="B6" s="2252"/>
      <c r="C6" s="2253"/>
      <c r="D6" s="2253"/>
      <c r="E6" s="2254"/>
      <c r="F6" s="2255"/>
    </row>
    <row r="7" spans="1:10">
      <c r="A7" s="1065" t="s">
        <v>612</v>
      </c>
      <c r="B7" s="1065"/>
      <c r="C7" s="134"/>
      <c r="D7" s="129"/>
      <c r="E7" s="129"/>
      <c r="F7" s="130"/>
    </row>
    <row r="8" spans="1:10" ht="55.5" customHeight="1">
      <c r="A8" s="1066" t="s">
        <v>613</v>
      </c>
      <c r="B8" s="1066" t="s">
        <v>259</v>
      </c>
      <c r="C8" s="1067" t="s">
        <v>242</v>
      </c>
      <c r="D8" s="1068" t="s">
        <v>361</v>
      </c>
      <c r="E8" s="1068" t="s">
        <v>243</v>
      </c>
      <c r="F8" s="1069" t="s">
        <v>244</v>
      </c>
    </row>
    <row r="9" spans="1:10" ht="15" customHeight="1">
      <c r="A9" s="2207" t="s">
        <v>1196</v>
      </c>
      <c r="B9" s="1071">
        <v>0</v>
      </c>
      <c r="C9" s="1072">
        <v>10</v>
      </c>
      <c r="D9" s="1073">
        <v>5</v>
      </c>
      <c r="E9" s="1073">
        <v>8</v>
      </c>
      <c r="F9" s="1074">
        <f t="shared" ref="F9:F16" si="0">SUM(B9:E9)</f>
        <v>23</v>
      </c>
      <c r="G9" s="1522"/>
      <c r="H9" s="1522"/>
      <c r="I9" s="1522"/>
      <c r="J9" s="1522"/>
    </row>
    <row r="10" spans="1:10" ht="15" customHeight="1">
      <c r="A10" s="1070" t="s">
        <v>611</v>
      </c>
      <c r="B10" s="1071">
        <v>0</v>
      </c>
      <c r="C10" s="1072">
        <v>10</v>
      </c>
      <c r="D10" s="1073">
        <v>5</v>
      </c>
      <c r="E10" s="1073">
        <v>8</v>
      </c>
      <c r="F10" s="1074">
        <f t="shared" si="0"/>
        <v>23</v>
      </c>
    </row>
    <row r="11" spans="1:10" ht="15" customHeight="1">
      <c r="A11" s="1075" t="s">
        <v>387</v>
      </c>
      <c r="B11" s="1076">
        <v>0</v>
      </c>
      <c r="C11" s="1077">
        <v>20</v>
      </c>
      <c r="D11" s="1078">
        <v>25</v>
      </c>
      <c r="E11" s="1078">
        <v>32</v>
      </c>
      <c r="F11" s="1079">
        <f t="shared" si="0"/>
        <v>77</v>
      </c>
    </row>
    <row r="12" spans="1:10" ht="15" customHeight="1">
      <c r="A12" s="1075" t="s">
        <v>1169</v>
      </c>
      <c r="B12" s="1076">
        <v>1</v>
      </c>
      <c r="C12" s="1077">
        <v>22</v>
      </c>
      <c r="D12" s="1078">
        <v>28</v>
      </c>
      <c r="E12" s="1078">
        <v>22</v>
      </c>
      <c r="F12" s="1079">
        <f t="shared" si="0"/>
        <v>73</v>
      </c>
    </row>
    <row r="13" spans="1:10" ht="15" customHeight="1">
      <c r="A13" s="1075" t="s">
        <v>1170</v>
      </c>
      <c r="B13" s="1076">
        <v>0</v>
      </c>
      <c r="C13" s="1077">
        <v>10</v>
      </c>
      <c r="D13" s="1078">
        <v>17</v>
      </c>
      <c r="E13" s="1078">
        <v>10</v>
      </c>
      <c r="F13" s="1079">
        <f t="shared" si="0"/>
        <v>37</v>
      </c>
    </row>
    <row r="14" spans="1:10" ht="15" customHeight="1">
      <c r="A14" s="1075" t="s">
        <v>1171</v>
      </c>
      <c r="B14" s="1076">
        <v>0</v>
      </c>
      <c r="C14" s="1077">
        <v>8</v>
      </c>
      <c r="D14" s="1078">
        <v>4</v>
      </c>
      <c r="E14" s="1078">
        <v>6</v>
      </c>
      <c r="F14" s="1079">
        <f t="shared" si="0"/>
        <v>18</v>
      </c>
    </row>
    <row r="15" spans="1:10" ht="15" customHeight="1">
      <c r="A15" s="1075" t="s">
        <v>388</v>
      </c>
      <c r="B15" s="1076">
        <v>0</v>
      </c>
      <c r="C15" s="1077">
        <v>3</v>
      </c>
      <c r="D15" s="1078">
        <v>0</v>
      </c>
      <c r="E15" s="1078"/>
      <c r="F15" s="1079">
        <f t="shared" si="0"/>
        <v>3</v>
      </c>
    </row>
    <row r="16" spans="1:10" ht="15" customHeight="1">
      <c r="A16" s="1075" t="s">
        <v>245</v>
      </c>
      <c r="B16" s="1076">
        <v>0</v>
      </c>
      <c r="C16" s="1077">
        <v>0</v>
      </c>
      <c r="D16" s="1078">
        <v>0</v>
      </c>
      <c r="E16" s="1078"/>
      <c r="F16" s="1079">
        <f t="shared" si="0"/>
        <v>0</v>
      </c>
    </row>
    <row r="17" spans="1:7" ht="15" customHeight="1">
      <c r="A17" s="1080" t="s">
        <v>670</v>
      </c>
      <c r="B17" s="1081">
        <f>SUM(B9:B16)</f>
        <v>1</v>
      </c>
      <c r="C17" s="1081">
        <f>SUM(C9:C16)</f>
        <v>83</v>
      </c>
      <c r="D17" s="1081">
        <f>SUM(D9:D16)</f>
        <v>84</v>
      </c>
      <c r="E17" s="1081">
        <f>SUM(E9:E16)</f>
        <v>86</v>
      </c>
      <c r="F17" s="1082">
        <f>SUM(F9:F16)</f>
        <v>254</v>
      </c>
      <c r="G17" s="1145" t="s">
        <v>1176</v>
      </c>
    </row>
    <row r="18" spans="1:7" ht="24" customHeight="1">
      <c r="A18" s="1083" t="s">
        <v>538</v>
      </c>
      <c r="B18" s="1084" t="s">
        <v>362</v>
      </c>
      <c r="C18" s="1085"/>
      <c r="D18" s="1086"/>
      <c r="E18" s="1086"/>
      <c r="F18" s="1087"/>
    </row>
    <row r="19" spans="1:7" ht="15" customHeight="1">
      <c r="A19" s="1075" t="s">
        <v>540</v>
      </c>
      <c r="B19" s="1088">
        <v>0.03</v>
      </c>
      <c r="C19" s="1089">
        <v>-0.02</v>
      </c>
      <c r="D19" s="1090">
        <v>-2.5000000000000001E-2</v>
      </c>
      <c r="E19" s="1090">
        <v>-1.7500000000000002E-2</v>
      </c>
      <c r="F19" s="1091">
        <v>-2.2499999999999999E-2</v>
      </c>
      <c r="G19" s="1144" t="s">
        <v>1175</v>
      </c>
    </row>
    <row r="20" spans="1:7" ht="15" customHeight="1">
      <c r="A20" s="1075" t="s">
        <v>541</v>
      </c>
      <c r="B20" s="1088">
        <v>0.03</v>
      </c>
      <c r="C20" s="1089">
        <v>0.1</v>
      </c>
      <c r="D20" s="1090">
        <v>0.05</v>
      </c>
      <c r="E20" s="1090">
        <v>5.6000000000000001E-2</v>
      </c>
      <c r="F20" s="1091">
        <v>0.1</v>
      </c>
    </row>
    <row r="21" spans="1:7" ht="15" customHeight="1">
      <c r="A21" s="1092" t="s">
        <v>542</v>
      </c>
      <c r="B21" s="1093">
        <v>0.03</v>
      </c>
      <c r="C21" s="1094">
        <v>2.75E-2</v>
      </c>
      <c r="D21" s="1095">
        <v>2.5000000000000001E-2</v>
      </c>
      <c r="E21" s="1095">
        <v>2.5000000000000001E-2</v>
      </c>
      <c r="F21" s="1096">
        <v>0.03</v>
      </c>
      <c r="G21" s="1144" t="s">
        <v>1175</v>
      </c>
    </row>
    <row r="22" spans="1:7" ht="15" customHeight="1">
      <c r="A22" s="1364" t="s">
        <v>349</v>
      </c>
      <c r="B22" s="1365"/>
      <c r="C22" s="1366"/>
      <c r="D22" s="1367"/>
      <c r="E22" s="1367"/>
      <c r="F22" s="1368"/>
    </row>
    <row r="23" spans="1:7" ht="15" customHeight="1">
      <c r="A23" s="1501"/>
      <c r="B23" s="1502" t="s">
        <v>259</v>
      </c>
      <c r="C23" s="1502" t="s">
        <v>106</v>
      </c>
      <c r="D23" s="1503" t="s">
        <v>707</v>
      </c>
      <c r="E23" s="1503" t="s">
        <v>733</v>
      </c>
      <c r="F23" s="1504" t="s">
        <v>635</v>
      </c>
    </row>
    <row r="24" spans="1:7" ht="15" customHeight="1">
      <c r="A24" s="1404" t="s">
        <v>670</v>
      </c>
      <c r="B24" s="1081">
        <f>SUM(B9:B16)</f>
        <v>1</v>
      </c>
      <c r="C24" s="1081">
        <f t="shared" ref="C24:E24" si="1">SUM(C9:C16)</f>
        <v>83</v>
      </c>
      <c r="D24" s="1081">
        <f t="shared" si="1"/>
        <v>84</v>
      </c>
      <c r="E24" s="1081">
        <f t="shared" si="1"/>
        <v>86</v>
      </c>
      <c r="F24" s="1082">
        <f>SUM(F9:F16)</f>
        <v>254</v>
      </c>
      <c r="G24" s="1144" t="s">
        <v>1177</v>
      </c>
    </row>
    <row r="25" spans="1:7" ht="15" customHeight="1">
      <c r="A25" s="1403" t="s">
        <v>348</v>
      </c>
      <c r="B25" s="1097">
        <v>3000</v>
      </c>
      <c r="C25" s="1097">
        <v>109500</v>
      </c>
      <c r="D25" s="1098">
        <v>74000</v>
      </c>
      <c r="E25" s="1098">
        <v>35000</v>
      </c>
      <c r="F25" s="1099">
        <f>SUM(B25:E25)</f>
        <v>221500</v>
      </c>
      <c r="G25" s="1145" t="s">
        <v>1182</v>
      </c>
    </row>
    <row r="26" spans="1:7" ht="15" customHeight="1">
      <c r="A26" s="1100" t="s">
        <v>627</v>
      </c>
      <c r="B26" s="1101">
        <f>B25/B24</f>
        <v>3000</v>
      </c>
      <c r="C26" s="1101">
        <f t="shared" ref="C26:E26" si="2">C25/C24</f>
        <v>1319.2771084337348</v>
      </c>
      <c r="D26" s="1101">
        <f t="shared" si="2"/>
        <v>880.95238095238096</v>
      </c>
      <c r="E26" s="1101">
        <f t="shared" si="2"/>
        <v>406.97674418604652</v>
      </c>
      <c r="F26" s="1102">
        <f>F25/F24</f>
        <v>872.04724409448818</v>
      </c>
      <c r="G26" s="1145" t="s">
        <v>1179</v>
      </c>
    </row>
    <row r="27" spans="1:7" ht="15" customHeight="1">
      <c r="A27" s="1512" t="s">
        <v>710</v>
      </c>
      <c r="B27" s="1509"/>
      <c r="C27" s="1509"/>
      <c r="D27" s="1509"/>
      <c r="E27" s="1509"/>
      <c r="F27" s="1510"/>
      <c r="G27" s="2169" t="s">
        <v>589</v>
      </c>
    </row>
    <row r="28" spans="1:7" ht="15" customHeight="1">
      <c r="A28" s="1505" t="s">
        <v>1009</v>
      </c>
      <c r="B28" s="2156">
        <f>SUM(B11:B16)</f>
        <v>1</v>
      </c>
      <c r="C28" s="2156">
        <f>SUM(C11:C16)</f>
        <v>63</v>
      </c>
      <c r="D28" s="2156">
        <f>SUM(D11:D16)</f>
        <v>74</v>
      </c>
      <c r="E28" s="2156">
        <f>SUM(E11:E16)</f>
        <v>70</v>
      </c>
      <c r="F28" s="2157">
        <f>SUM(F11:F16)</f>
        <v>208</v>
      </c>
      <c r="G28" s="2169" t="s">
        <v>1183</v>
      </c>
    </row>
    <row r="29" spans="1:7" ht="15" customHeight="1">
      <c r="A29" s="1506" t="s">
        <v>348</v>
      </c>
      <c r="B29" s="1507">
        <f>B25</f>
        <v>3000</v>
      </c>
      <c r="C29" s="1507">
        <f>C25</f>
        <v>109500</v>
      </c>
      <c r="D29" s="1507">
        <f>D25</f>
        <v>74000</v>
      </c>
      <c r="E29" s="1507">
        <f>E25</f>
        <v>35000</v>
      </c>
      <c r="F29" s="1511">
        <f>F25</f>
        <v>221500</v>
      </c>
    </row>
    <row r="30" spans="1:7" ht="15" customHeight="1">
      <c r="A30" s="1508" t="s">
        <v>627</v>
      </c>
      <c r="B30" s="1777">
        <f>+B29/B28</f>
        <v>3000</v>
      </c>
      <c r="C30" s="1777">
        <f>+C29/C28</f>
        <v>1738.0952380952381</v>
      </c>
      <c r="D30" s="1777">
        <f>+D29/D28</f>
        <v>1000</v>
      </c>
      <c r="E30" s="1777">
        <f>+E29/E28</f>
        <v>500</v>
      </c>
      <c r="F30" s="1778">
        <f>+F29/F28</f>
        <v>1064.9038461538462</v>
      </c>
      <c r="G30" s="1145"/>
    </row>
    <row r="31" spans="1:7" ht="15" customHeight="1">
      <c r="A31" s="2265" t="s">
        <v>585</v>
      </c>
      <c r="B31" s="2266"/>
      <c r="C31" s="2266"/>
      <c r="D31" s="1103" t="s">
        <v>671</v>
      </c>
      <c r="E31" s="2240">
        <v>45103</v>
      </c>
      <c r="F31" s="2241"/>
      <c r="G31" s="132"/>
    </row>
    <row r="32" spans="1:7" ht="15" customHeight="1">
      <c r="A32" s="2264" t="s">
        <v>672</v>
      </c>
      <c r="B32" s="2263"/>
      <c r="C32" s="2263"/>
      <c r="D32" s="1104" t="s">
        <v>673</v>
      </c>
      <c r="E32" s="2242">
        <v>45108</v>
      </c>
      <c r="F32" s="2243"/>
      <c r="G32" s="132"/>
    </row>
    <row r="33" spans="1:8" ht="12.75" customHeight="1">
      <c r="A33" s="2262" t="s">
        <v>674</v>
      </c>
      <c r="B33" s="2263"/>
      <c r="C33" s="2263"/>
      <c r="D33" s="1105" t="s">
        <v>675</v>
      </c>
      <c r="E33" s="2242">
        <v>45200</v>
      </c>
      <c r="F33" s="2243"/>
      <c r="G33" s="132"/>
    </row>
    <row r="34" spans="1:8" ht="27.75" customHeight="1">
      <c r="A34" s="2260" t="s">
        <v>676</v>
      </c>
      <c r="B34" s="2261"/>
      <c r="C34" s="2261"/>
      <c r="D34" s="1513" t="s">
        <v>334</v>
      </c>
      <c r="E34" s="1362" t="s">
        <v>30</v>
      </c>
      <c r="F34" s="1106">
        <v>45231</v>
      </c>
      <c r="G34" s="132" t="s">
        <v>589</v>
      </c>
    </row>
    <row r="35" spans="1:8" ht="8.25" customHeight="1">
      <c r="A35" s="1107"/>
      <c r="B35" s="1108"/>
      <c r="C35" s="1108"/>
      <c r="D35" s="1108"/>
      <c r="E35" s="1108"/>
      <c r="F35" s="1109"/>
      <c r="G35" s="132"/>
    </row>
    <row r="36" spans="1:8" ht="27.75" customHeight="1">
      <c r="A36" s="2231" t="s">
        <v>663</v>
      </c>
      <c r="B36" s="2232"/>
      <c r="C36" s="2232"/>
      <c r="D36" s="2232"/>
      <c r="E36" s="2232"/>
      <c r="F36" s="2233"/>
      <c r="G36" s="132"/>
    </row>
    <row r="37" spans="1:8" ht="27.75" customHeight="1">
      <c r="A37" s="1110" t="s">
        <v>678</v>
      </c>
      <c r="B37" s="2158">
        <v>1</v>
      </c>
      <c r="C37" s="2158">
        <v>7</v>
      </c>
      <c r="D37" s="2158">
        <v>2</v>
      </c>
      <c r="E37" s="2159">
        <v>3</v>
      </c>
      <c r="F37" s="2160">
        <f>SUM(B37:E37)</f>
        <v>13</v>
      </c>
      <c r="G37" s="132"/>
    </row>
    <row r="38" spans="1:8" ht="27.75" customHeight="1">
      <c r="A38" s="1111" t="s">
        <v>679</v>
      </c>
      <c r="B38" s="1112">
        <v>3000</v>
      </c>
      <c r="C38" s="1112">
        <v>10500</v>
      </c>
      <c r="D38" s="1112">
        <v>3000</v>
      </c>
      <c r="E38" s="1113">
        <v>2100</v>
      </c>
      <c r="F38" s="1114">
        <f>SUM(B38:E38)</f>
        <v>18600</v>
      </c>
      <c r="G38" s="132"/>
    </row>
    <row r="39" spans="1:8" ht="27.75" customHeight="1">
      <c r="A39" s="1115" t="s">
        <v>680</v>
      </c>
      <c r="B39" s="1116">
        <f>B38/B37</f>
        <v>3000</v>
      </c>
      <c r="C39" s="1116">
        <f>C38/C37</f>
        <v>1500</v>
      </c>
      <c r="D39" s="1116">
        <f>D38/D37</f>
        <v>1500</v>
      </c>
      <c r="E39" s="1116">
        <f>E38/E37</f>
        <v>700</v>
      </c>
      <c r="F39" s="1117">
        <f>F38/F37</f>
        <v>1430.7692307692307</v>
      </c>
      <c r="G39" s="132" t="s">
        <v>1184</v>
      </c>
    </row>
    <row r="40" spans="1:8" ht="8.25" customHeight="1"/>
    <row r="41" spans="1:8" ht="21" customHeight="1">
      <c r="A41" s="2246" t="s">
        <v>681</v>
      </c>
      <c r="B41" s="2247"/>
      <c r="C41" s="2247"/>
      <c r="D41" s="2247"/>
      <c r="E41" s="2247"/>
      <c r="F41" s="2248"/>
    </row>
    <row r="42" spans="1:8" ht="25.5" customHeight="1">
      <c r="A42" s="1118" t="s">
        <v>682</v>
      </c>
      <c r="B42" s="2161">
        <v>1</v>
      </c>
      <c r="C42" s="2161">
        <v>26</v>
      </c>
      <c r="D42" s="2161">
        <v>20</v>
      </c>
      <c r="E42" s="2162">
        <v>5</v>
      </c>
      <c r="F42" s="2163">
        <f>SUM(B42:E42)</f>
        <v>52</v>
      </c>
    </row>
    <row r="43" spans="1:8" ht="25.5" customHeight="1">
      <c r="A43" s="1119" t="s">
        <v>683</v>
      </c>
      <c r="B43" s="1120">
        <v>360</v>
      </c>
      <c r="C43" s="1120">
        <v>9360</v>
      </c>
      <c r="D43" s="1120">
        <v>7200</v>
      </c>
      <c r="E43" s="1121">
        <v>1800</v>
      </c>
      <c r="F43" s="1122">
        <f>SUM(B43:E43)</f>
        <v>18720</v>
      </c>
    </row>
    <row r="44" spans="1:8" ht="15" customHeight="1">
      <c r="A44" s="1123" t="s">
        <v>684</v>
      </c>
      <c r="B44" s="1124">
        <f>B43/B42</f>
        <v>360</v>
      </c>
      <c r="C44" s="1124">
        <f>C43/C42</f>
        <v>360</v>
      </c>
      <c r="D44" s="1124">
        <f>D43/D42</f>
        <v>360</v>
      </c>
      <c r="E44" s="1124">
        <f>E43/E42</f>
        <v>360</v>
      </c>
      <c r="F44" s="1125">
        <f>F43/F42</f>
        <v>360</v>
      </c>
    </row>
    <row r="45" spans="1:8" ht="19.350000000000001" customHeight="1">
      <c r="A45" s="2249" t="s">
        <v>685</v>
      </c>
      <c r="B45" s="2250"/>
      <c r="C45" s="2250"/>
      <c r="D45" s="2250"/>
      <c r="E45" s="2250"/>
      <c r="F45" s="2251"/>
      <c r="H45" s="1514"/>
    </row>
    <row r="46" spans="1:8" ht="8.25" customHeight="1"/>
    <row r="47" spans="1:8" ht="23.4" customHeight="1">
      <c r="A47" s="1126" t="s">
        <v>686</v>
      </c>
      <c r="B47" s="1127"/>
      <c r="C47" s="1127"/>
      <c r="D47" s="1127"/>
      <c r="E47" s="1127"/>
      <c r="F47" s="1128"/>
      <c r="G47" s="132"/>
    </row>
    <row r="48" spans="1:8" ht="16.5" customHeight="1">
      <c r="A48" s="1129" t="s">
        <v>687</v>
      </c>
      <c r="B48" s="1130">
        <v>1</v>
      </c>
      <c r="C48" s="2166">
        <v>73</v>
      </c>
      <c r="D48" s="2166">
        <v>74</v>
      </c>
      <c r="E48" s="2167">
        <v>70</v>
      </c>
      <c r="F48" s="2168">
        <f>SUM(B48:E48)</f>
        <v>218</v>
      </c>
      <c r="G48" s="132"/>
    </row>
    <row r="49" spans="1:7" ht="15.75" customHeight="1">
      <c r="A49" s="1131" t="s">
        <v>688</v>
      </c>
      <c r="B49" s="1132">
        <v>3000</v>
      </c>
      <c r="C49" s="1132">
        <v>54750</v>
      </c>
      <c r="D49" s="1132">
        <v>37000</v>
      </c>
      <c r="E49" s="1132">
        <v>28000</v>
      </c>
      <c r="F49" s="1133">
        <f>SUM(B49:E49)</f>
        <v>122750</v>
      </c>
      <c r="G49" s="132"/>
    </row>
    <row r="50" spans="1:7" ht="15" customHeight="1">
      <c r="A50" s="1134" t="s">
        <v>689</v>
      </c>
      <c r="B50" s="1135">
        <f>B49/B48</f>
        <v>3000</v>
      </c>
      <c r="C50" s="1135">
        <f>C49/C48</f>
        <v>750</v>
      </c>
      <c r="D50" s="1135">
        <f>D49/D48</f>
        <v>500</v>
      </c>
      <c r="E50" s="1135">
        <f>E49/E48</f>
        <v>400</v>
      </c>
      <c r="F50" s="1136">
        <f>F49/F48</f>
        <v>563.0733944954128</v>
      </c>
      <c r="G50" s="132" t="s">
        <v>1184</v>
      </c>
    </row>
    <row r="51" spans="1:7" ht="15" customHeight="1">
      <c r="A51" s="1137" t="s">
        <v>690</v>
      </c>
      <c r="B51" s="1138">
        <v>0.03</v>
      </c>
      <c r="C51" s="1138">
        <v>0.03</v>
      </c>
      <c r="D51" s="1138">
        <v>0.03</v>
      </c>
      <c r="E51" s="1138">
        <v>0.03</v>
      </c>
      <c r="F51" s="1139">
        <v>0.03</v>
      </c>
      <c r="G51" s="132"/>
    </row>
    <row r="52" spans="1:7" ht="12.75" customHeight="1">
      <c r="A52" s="2234" t="s">
        <v>1257</v>
      </c>
      <c r="B52" s="2235"/>
      <c r="C52" s="2236"/>
      <c r="D52" s="1140" t="s">
        <v>691</v>
      </c>
      <c r="E52" s="2244">
        <v>45108</v>
      </c>
      <c r="F52" s="2245"/>
    </row>
    <row r="53" spans="1:7" ht="16.5" hidden="1" customHeight="1">
      <c r="A53" s="133" t="s">
        <v>247</v>
      </c>
      <c r="B53" s="133"/>
      <c r="F53" s="131"/>
    </row>
    <row r="54" spans="1:7" ht="6.75" customHeight="1"/>
    <row r="55" spans="1:7" ht="49.35" customHeight="1">
      <c r="A55" s="2237" t="s">
        <v>1114</v>
      </c>
      <c r="B55" s="2238"/>
      <c r="C55" s="2238"/>
      <c r="D55" s="2238"/>
      <c r="E55" s="2238"/>
      <c r="F55" s="2239"/>
    </row>
    <row r="56" spans="1:7" ht="24.75" customHeight="1">
      <c r="A56" s="2228" t="s">
        <v>1094</v>
      </c>
      <c r="B56" s="2229"/>
      <c r="C56" s="2229"/>
      <c r="D56" s="2229"/>
      <c r="E56" s="2229"/>
      <c r="F56" s="2230"/>
    </row>
    <row r="57" spans="1:7">
      <c r="A57" s="1958"/>
      <c r="B57" s="1959" t="s">
        <v>259</v>
      </c>
      <c r="C57" s="1959" t="s">
        <v>106</v>
      </c>
      <c r="D57" s="1960" t="s">
        <v>707</v>
      </c>
      <c r="E57" s="1960" t="s">
        <v>733</v>
      </c>
      <c r="F57" s="1961" t="s">
        <v>635</v>
      </c>
    </row>
    <row r="58" spans="1:7">
      <c r="A58" s="1962" t="s">
        <v>1095</v>
      </c>
      <c r="B58" s="1951">
        <f>B25</f>
        <v>3000</v>
      </c>
      <c r="C58" s="1951">
        <f t="shared" ref="C58:F58" si="3">C25</f>
        <v>109500</v>
      </c>
      <c r="D58" s="1951">
        <f t="shared" si="3"/>
        <v>74000</v>
      </c>
      <c r="E58" s="1951">
        <f t="shared" si="3"/>
        <v>35000</v>
      </c>
      <c r="F58" s="1952">
        <f t="shared" si="3"/>
        <v>221500</v>
      </c>
    </row>
    <row r="59" spans="1:7">
      <c r="A59" s="1950" t="s">
        <v>1090</v>
      </c>
      <c r="B59" s="1951">
        <f>B38</f>
        <v>3000</v>
      </c>
      <c r="C59" s="1951">
        <f t="shared" ref="C59:F59" si="4">C38</f>
        <v>10500</v>
      </c>
      <c r="D59" s="1951">
        <f t="shared" si="4"/>
        <v>3000</v>
      </c>
      <c r="E59" s="1951">
        <f t="shared" si="4"/>
        <v>2100</v>
      </c>
      <c r="F59" s="1952">
        <f t="shared" si="4"/>
        <v>18600</v>
      </c>
    </row>
    <row r="60" spans="1:7">
      <c r="A60" s="1950" t="s">
        <v>1091</v>
      </c>
      <c r="B60" s="1951">
        <f>B43</f>
        <v>360</v>
      </c>
      <c r="C60" s="1951">
        <f t="shared" ref="C60:F60" si="5">C43</f>
        <v>9360</v>
      </c>
      <c r="D60" s="1951">
        <f t="shared" si="5"/>
        <v>7200</v>
      </c>
      <c r="E60" s="1951">
        <f t="shared" si="5"/>
        <v>1800</v>
      </c>
      <c r="F60" s="1952">
        <f t="shared" si="5"/>
        <v>18720</v>
      </c>
    </row>
    <row r="61" spans="1:7">
      <c r="A61" s="1953" t="s">
        <v>1092</v>
      </c>
      <c r="B61" s="1954">
        <f>B49</f>
        <v>3000</v>
      </c>
      <c r="C61" s="1954">
        <f t="shared" ref="C61:F61" si="6">C49</f>
        <v>54750</v>
      </c>
      <c r="D61" s="1954">
        <f t="shared" si="6"/>
        <v>37000</v>
      </c>
      <c r="E61" s="1954">
        <f t="shared" si="6"/>
        <v>28000</v>
      </c>
      <c r="F61" s="1955">
        <f t="shared" si="6"/>
        <v>122750</v>
      </c>
    </row>
    <row r="62" spans="1:7" ht="13.8" thickBot="1">
      <c r="A62" s="1956" t="s">
        <v>1093</v>
      </c>
      <c r="B62" s="1949">
        <f>SUM(B58:B61)</f>
        <v>9360</v>
      </c>
      <c r="C62" s="1949">
        <f t="shared" ref="C62:F62" si="7">SUM(C58:C61)</f>
        <v>184110</v>
      </c>
      <c r="D62" s="1949">
        <f t="shared" si="7"/>
        <v>121200</v>
      </c>
      <c r="E62" s="1949">
        <f t="shared" si="7"/>
        <v>66900</v>
      </c>
      <c r="F62" s="1957">
        <f t="shared" si="7"/>
        <v>381570</v>
      </c>
    </row>
  </sheetData>
  <mergeCells count="16">
    <mergeCell ref="B6:F6"/>
    <mergeCell ref="B5:F5"/>
    <mergeCell ref="A34:C34"/>
    <mergeCell ref="A33:C33"/>
    <mergeCell ref="A32:C32"/>
    <mergeCell ref="A31:C31"/>
    <mergeCell ref="A56:F56"/>
    <mergeCell ref="A36:F36"/>
    <mergeCell ref="A52:C52"/>
    <mergeCell ref="A55:F55"/>
    <mergeCell ref="E31:F31"/>
    <mergeCell ref="E32:F32"/>
    <mergeCell ref="E33:F33"/>
    <mergeCell ref="E52:F52"/>
    <mergeCell ref="A41:F41"/>
    <mergeCell ref="A45:F45"/>
  </mergeCells>
  <phoneticPr fontId="25" type="noConversion"/>
  <printOptions horizontalCentered="1" headings="1"/>
  <pageMargins left="0" right="0" top="0.25" bottom="0.5" header="0.25" footer="0.25"/>
  <pageSetup scale="78" orientation="portrait" r:id="rId1"/>
  <headerFooter alignWithMargins="0">
    <oddHeader xml:space="preserve">&amp;C&amp;"Times New Roman,Bold"&amp;11
</oddHeader>
  </headerFooter>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66FFFF"/>
    <pageSetUpPr fitToPage="1"/>
  </sheetPr>
  <dimension ref="A1:M70"/>
  <sheetViews>
    <sheetView zoomScaleNormal="100" workbookViewId="0"/>
  </sheetViews>
  <sheetFormatPr defaultColWidth="9.33203125" defaultRowHeight="13.2"/>
  <cols>
    <col min="1" max="1" width="41.109375" style="127" customWidth="1"/>
    <col min="2" max="6" width="15.6640625" style="127" customWidth="1"/>
    <col min="7" max="16384" width="9.33203125" style="127"/>
  </cols>
  <sheetData>
    <row r="1" spans="1:10" ht="15.6">
      <c r="A1" s="803" t="s">
        <v>406</v>
      </c>
      <c r="B1" s="803"/>
      <c r="C1" s="803"/>
      <c r="D1" s="803"/>
      <c r="E1" s="803"/>
      <c r="F1" s="803"/>
    </row>
    <row r="2" spans="1:10" ht="15.6">
      <c r="A2" s="803" t="s">
        <v>1255</v>
      </c>
      <c r="B2" s="803"/>
      <c r="C2" s="803"/>
      <c r="D2" s="803"/>
      <c r="E2" s="803"/>
      <c r="F2" s="803"/>
    </row>
    <row r="3" spans="1:10" ht="15.6">
      <c r="A3" s="803" t="s">
        <v>1076</v>
      </c>
      <c r="B3" s="803"/>
      <c r="C3" s="803"/>
      <c r="D3" s="803"/>
      <c r="E3" s="803"/>
      <c r="F3" s="803"/>
    </row>
    <row r="4" spans="1:10" ht="6.75" customHeight="1">
      <c r="A4" s="1058"/>
      <c r="B4" s="126"/>
      <c r="C4" s="126"/>
      <c r="D4" s="126"/>
      <c r="E4" s="126"/>
      <c r="F4" s="126"/>
    </row>
    <row r="5" spans="1:10">
      <c r="A5" s="1059" t="s">
        <v>248</v>
      </c>
      <c r="B5" s="2009"/>
      <c r="C5" s="2010"/>
      <c r="D5" s="2010"/>
      <c r="E5" s="2010"/>
      <c r="F5" s="2011"/>
    </row>
    <row r="6" spans="1:10">
      <c r="A6" s="1064" t="s">
        <v>417</v>
      </c>
      <c r="B6" s="2252"/>
      <c r="C6" s="2253"/>
      <c r="D6" s="2253"/>
      <c r="E6" s="2254"/>
      <c r="F6" s="2255"/>
    </row>
    <row r="7" spans="1:10" ht="18" customHeight="1">
      <c r="A7" s="1623" t="s">
        <v>924</v>
      </c>
      <c r="B7" s="1065"/>
      <c r="C7" s="134"/>
      <c r="D7" s="129"/>
      <c r="E7" s="129"/>
      <c r="F7" s="130"/>
    </row>
    <row r="8" spans="1:10" ht="55.5" customHeight="1">
      <c r="A8" s="1066" t="s">
        <v>613</v>
      </c>
      <c r="B8" s="1066" t="s">
        <v>259</v>
      </c>
      <c r="C8" s="1067" t="s">
        <v>242</v>
      </c>
      <c r="D8" s="1068" t="s">
        <v>361</v>
      </c>
      <c r="E8" s="1068" t="s">
        <v>243</v>
      </c>
      <c r="F8" s="1069" t="s">
        <v>244</v>
      </c>
    </row>
    <row r="9" spans="1:10" ht="15" customHeight="1">
      <c r="A9" s="2207" t="s">
        <v>1196</v>
      </c>
      <c r="B9" s="1989">
        <v>0</v>
      </c>
      <c r="C9" s="1072">
        <v>0</v>
      </c>
      <c r="D9" s="1073">
        <v>0</v>
      </c>
      <c r="E9" s="1073">
        <v>0</v>
      </c>
      <c r="F9" s="1074">
        <f t="shared" ref="F9:F16" si="0">SUM(B9:E9)</f>
        <v>0</v>
      </c>
      <c r="G9" s="1523"/>
      <c r="H9" s="1522"/>
      <c r="I9" s="1522"/>
      <c r="J9" s="1522"/>
    </row>
    <row r="10" spans="1:10" ht="15" customHeight="1">
      <c r="A10" s="1070" t="s">
        <v>611</v>
      </c>
      <c r="B10" s="1989">
        <v>0</v>
      </c>
      <c r="C10" s="1072">
        <v>0</v>
      </c>
      <c r="D10" s="1073">
        <v>0</v>
      </c>
      <c r="E10" s="1073">
        <v>0</v>
      </c>
      <c r="F10" s="1074">
        <f t="shared" si="0"/>
        <v>0</v>
      </c>
    </row>
    <row r="11" spans="1:10" ht="15" customHeight="1">
      <c r="A11" s="1075" t="s">
        <v>387</v>
      </c>
      <c r="B11" s="1990">
        <v>0</v>
      </c>
      <c r="C11" s="1077">
        <v>0</v>
      </c>
      <c r="D11" s="1078">
        <v>0</v>
      </c>
      <c r="E11" s="1078">
        <v>0</v>
      </c>
      <c r="F11" s="1079">
        <f t="shared" si="0"/>
        <v>0</v>
      </c>
    </row>
    <row r="12" spans="1:10" ht="15" customHeight="1">
      <c r="A12" s="1075" t="s">
        <v>1169</v>
      </c>
      <c r="B12" s="1990">
        <v>0</v>
      </c>
      <c r="C12" s="1077">
        <v>0</v>
      </c>
      <c r="D12" s="1078">
        <v>0</v>
      </c>
      <c r="E12" s="1078">
        <v>0</v>
      </c>
      <c r="F12" s="1079">
        <f t="shared" si="0"/>
        <v>0</v>
      </c>
    </row>
    <row r="13" spans="1:10" ht="15" customHeight="1">
      <c r="A13" s="1075" t="s">
        <v>1170</v>
      </c>
      <c r="B13" s="1990">
        <v>0</v>
      </c>
      <c r="C13" s="1077">
        <v>0</v>
      </c>
      <c r="D13" s="1078">
        <v>0</v>
      </c>
      <c r="E13" s="1078">
        <v>0</v>
      </c>
      <c r="F13" s="1079">
        <f t="shared" si="0"/>
        <v>0</v>
      </c>
    </row>
    <row r="14" spans="1:10" ht="15" customHeight="1">
      <c r="A14" s="1075" t="s">
        <v>1171</v>
      </c>
      <c r="B14" s="1990">
        <v>0</v>
      </c>
      <c r="C14" s="1077">
        <v>0</v>
      </c>
      <c r="D14" s="1078">
        <v>0</v>
      </c>
      <c r="E14" s="1078">
        <v>0</v>
      </c>
      <c r="F14" s="1079">
        <f t="shared" si="0"/>
        <v>0</v>
      </c>
    </row>
    <row r="15" spans="1:10" ht="15" customHeight="1">
      <c r="A15" s="1075" t="s">
        <v>388</v>
      </c>
      <c r="B15" s="1990">
        <v>0</v>
      </c>
      <c r="C15" s="1077">
        <v>0</v>
      </c>
      <c r="D15" s="1078">
        <v>0</v>
      </c>
      <c r="E15" s="1078">
        <v>0</v>
      </c>
      <c r="F15" s="1079">
        <f t="shared" si="0"/>
        <v>0</v>
      </c>
    </row>
    <row r="16" spans="1:10" ht="15" customHeight="1">
      <c r="A16" s="1075" t="s">
        <v>245</v>
      </c>
      <c r="B16" s="1990">
        <v>0</v>
      </c>
      <c r="C16" s="1077">
        <v>0</v>
      </c>
      <c r="D16" s="1078">
        <v>0</v>
      </c>
      <c r="E16" s="1078">
        <v>0</v>
      </c>
      <c r="F16" s="1079">
        <f t="shared" si="0"/>
        <v>0</v>
      </c>
    </row>
    <row r="17" spans="1:13" ht="15" customHeight="1">
      <c r="A17" s="1080" t="s">
        <v>670</v>
      </c>
      <c r="B17" s="1081">
        <f>SUM(B9:B16)</f>
        <v>0</v>
      </c>
      <c r="C17" s="1081">
        <f>SUM(C9:C16)</f>
        <v>0</v>
      </c>
      <c r="D17" s="1081">
        <f>SUM(D9:D16)</f>
        <v>0</v>
      </c>
      <c r="E17" s="1081">
        <f>SUM(E9:E16)</f>
        <v>0</v>
      </c>
      <c r="F17" s="1082">
        <f>SUM(F9:F16)</f>
        <v>0</v>
      </c>
      <c r="G17" s="1145" t="s">
        <v>1176</v>
      </c>
    </row>
    <row r="18" spans="1:13" ht="21" customHeight="1">
      <c r="A18" s="1625" t="s">
        <v>925</v>
      </c>
      <c r="B18" s="1084" t="s">
        <v>362</v>
      </c>
      <c r="C18" s="1085"/>
      <c r="D18" s="1086"/>
      <c r="E18" s="1086"/>
      <c r="F18" s="1087"/>
    </row>
    <row r="19" spans="1:13" ht="15" customHeight="1">
      <c r="A19" s="1075" t="s">
        <v>540</v>
      </c>
      <c r="B19" s="1088">
        <v>0</v>
      </c>
      <c r="C19" s="1089">
        <v>0</v>
      </c>
      <c r="D19" s="1090">
        <v>0</v>
      </c>
      <c r="E19" s="1090">
        <v>0</v>
      </c>
      <c r="F19" s="1091">
        <v>0</v>
      </c>
      <c r="G19" s="1144" t="s">
        <v>1175</v>
      </c>
    </row>
    <row r="20" spans="1:13" ht="15" customHeight="1">
      <c r="A20" s="1075" t="s">
        <v>541</v>
      </c>
      <c r="B20" s="1638">
        <v>0</v>
      </c>
      <c r="C20" s="1089">
        <v>0</v>
      </c>
      <c r="D20" s="1090">
        <v>0</v>
      </c>
      <c r="E20" s="1090">
        <v>0</v>
      </c>
      <c r="F20" s="1091">
        <v>0</v>
      </c>
    </row>
    <row r="21" spans="1:13" ht="15" customHeight="1">
      <c r="A21" s="1092" t="s">
        <v>542</v>
      </c>
      <c r="B21" s="1093">
        <v>0</v>
      </c>
      <c r="C21" s="1094">
        <v>0</v>
      </c>
      <c r="D21" s="1095">
        <v>0</v>
      </c>
      <c r="E21" s="1095">
        <v>0</v>
      </c>
      <c r="F21" s="1096">
        <v>0</v>
      </c>
      <c r="G21" s="1144" t="s">
        <v>1175</v>
      </c>
    </row>
    <row r="22" spans="1:13" ht="15" customHeight="1">
      <c r="A22" s="1883" t="s">
        <v>349</v>
      </c>
      <c r="B22" s="1524"/>
      <c r="C22" s="1525"/>
      <c r="D22" s="1526"/>
      <c r="E22" s="1526"/>
      <c r="F22" s="1527"/>
    </row>
    <row r="23" spans="1:13" ht="15" customHeight="1">
      <c r="A23" s="1528"/>
      <c r="B23" s="1529" t="s">
        <v>259</v>
      </c>
      <c r="C23" s="1529" t="s">
        <v>106</v>
      </c>
      <c r="D23" s="1530" t="s">
        <v>707</v>
      </c>
      <c r="E23" s="1530" t="s">
        <v>733</v>
      </c>
      <c r="F23" s="1531" t="s">
        <v>635</v>
      </c>
    </row>
    <row r="24" spans="1:13" ht="15" customHeight="1">
      <c r="A24" s="1532" t="s">
        <v>670</v>
      </c>
      <c r="B24" s="2164">
        <f>SUM(B9:B16)</f>
        <v>0</v>
      </c>
      <c r="C24" s="2164">
        <f t="shared" ref="C24:E24" si="1">SUM(C9:C16)</f>
        <v>0</v>
      </c>
      <c r="D24" s="2164">
        <f t="shared" si="1"/>
        <v>0</v>
      </c>
      <c r="E24" s="2164">
        <f t="shared" si="1"/>
        <v>0</v>
      </c>
      <c r="F24" s="2165">
        <f>SUM(F9:F16)</f>
        <v>0</v>
      </c>
      <c r="G24" s="1144" t="s">
        <v>1177</v>
      </c>
    </row>
    <row r="25" spans="1:13" ht="15" customHeight="1">
      <c r="A25" s="1134" t="s">
        <v>348</v>
      </c>
      <c r="B25" s="1533">
        <v>0</v>
      </c>
      <c r="C25" s="1533">
        <v>0</v>
      </c>
      <c r="D25" s="1534">
        <v>0</v>
      </c>
      <c r="E25" s="1534">
        <v>0</v>
      </c>
      <c r="F25" s="1535">
        <f>+B25+C25+D25+E25</f>
        <v>0</v>
      </c>
      <c r="G25" s="2170" t="s">
        <v>1178</v>
      </c>
      <c r="H25" s="1522"/>
      <c r="I25" s="1522"/>
      <c r="J25" s="1522"/>
      <c r="K25" s="1522"/>
      <c r="L25" s="1522"/>
      <c r="M25" s="1522"/>
    </row>
    <row r="26" spans="1:13" ht="15" customHeight="1">
      <c r="A26" s="1137" t="s">
        <v>627</v>
      </c>
      <c r="B26" s="2148" t="e">
        <f>+B25/B24</f>
        <v>#DIV/0!</v>
      </c>
      <c r="C26" s="2148" t="e">
        <f t="shared" ref="C26:E26" si="2">+C25/C24</f>
        <v>#DIV/0!</v>
      </c>
      <c r="D26" s="2148" t="e">
        <f t="shared" si="2"/>
        <v>#DIV/0!</v>
      </c>
      <c r="E26" s="2148" t="e">
        <f t="shared" si="2"/>
        <v>#DIV/0!</v>
      </c>
      <c r="F26" s="2149" t="e">
        <f>+F25/F24</f>
        <v>#DIV/0!</v>
      </c>
      <c r="G26" s="2170" t="s">
        <v>1179</v>
      </c>
      <c r="H26" s="1522"/>
      <c r="I26" s="1522"/>
      <c r="J26" s="1522"/>
      <c r="K26" s="1522"/>
      <c r="L26" s="1522"/>
      <c r="M26" s="1522"/>
    </row>
    <row r="27" spans="1:13" ht="15" customHeight="1">
      <c r="A27" s="1538" t="s">
        <v>710</v>
      </c>
      <c r="B27" s="1539"/>
      <c r="C27" s="1539"/>
      <c r="D27" s="1539"/>
      <c r="E27" s="1539"/>
      <c r="F27" s="1540"/>
      <c r="G27" s="2171"/>
      <c r="H27" s="1522"/>
      <c r="I27" s="1522"/>
      <c r="J27" s="1522"/>
      <c r="K27" s="1522"/>
      <c r="L27" s="1522"/>
      <c r="M27" s="1522"/>
    </row>
    <row r="28" spans="1:13" ht="15" customHeight="1">
      <c r="A28" s="1532" t="s">
        <v>1009</v>
      </c>
      <c r="B28" s="2164">
        <f>SUM(B11:B16)</f>
        <v>0</v>
      </c>
      <c r="C28" s="2164">
        <f>SUM(C11:C16)</f>
        <v>0</v>
      </c>
      <c r="D28" s="2164">
        <f>SUM(D11:D16)</f>
        <v>0</v>
      </c>
      <c r="E28" s="2164">
        <f>SUM(E11:E16)</f>
        <v>0</v>
      </c>
      <c r="F28" s="2165">
        <f>SUM(F11:F16)</f>
        <v>0</v>
      </c>
      <c r="G28" s="2171" t="s">
        <v>1180</v>
      </c>
      <c r="H28" s="1522"/>
      <c r="I28" s="1522"/>
      <c r="J28" s="1522"/>
      <c r="K28" s="1522"/>
      <c r="L28" s="1522"/>
      <c r="M28" s="1522"/>
    </row>
    <row r="29" spans="1:13" ht="15" customHeight="1">
      <c r="A29" s="1134" t="s">
        <v>348</v>
      </c>
      <c r="B29" s="1533">
        <f>B25</f>
        <v>0</v>
      </c>
      <c r="C29" s="1533">
        <f>C25</f>
        <v>0</v>
      </c>
      <c r="D29" s="1533">
        <f>D25</f>
        <v>0</v>
      </c>
      <c r="E29" s="1533">
        <f>E25</f>
        <v>0</v>
      </c>
      <c r="F29" s="1541">
        <f>F25</f>
        <v>0</v>
      </c>
      <c r="G29" s="2171" t="s">
        <v>1181</v>
      </c>
      <c r="H29" s="1522"/>
      <c r="I29" s="1522"/>
      <c r="J29" s="1522"/>
      <c r="K29" s="1522"/>
      <c r="L29" s="1522"/>
      <c r="M29" s="1522"/>
    </row>
    <row r="30" spans="1:13" ht="15" customHeight="1">
      <c r="A30" s="1137" t="s">
        <v>627</v>
      </c>
      <c r="B30" s="1536" t="e">
        <f>+B29/B28</f>
        <v>#DIV/0!</v>
      </c>
      <c r="C30" s="1536" t="e">
        <f>+C29/C28</f>
        <v>#DIV/0!</v>
      </c>
      <c r="D30" s="1536" t="e">
        <f>+D29/D28</f>
        <v>#DIV/0!</v>
      </c>
      <c r="E30" s="1536" t="e">
        <f>+E29/E28</f>
        <v>#DIV/0!</v>
      </c>
      <c r="F30" s="1537" t="e">
        <f>+F29/F28</f>
        <v>#DIV/0!</v>
      </c>
      <c r="G30" s="2170"/>
      <c r="H30" s="1522"/>
      <c r="I30" s="1522"/>
      <c r="J30" s="1522"/>
      <c r="K30" s="1522"/>
      <c r="L30" s="1522"/>
      <c r="M30" s="1522"/>
    </row>
    <row r="31" spans="1:13" ht="15" customHeight="1">
      <c r="A31" s="2267" t="s">
        <v>1051</v>
      </c>
      <c r="B31" s="2266"/>
      <c r="C31" s="2266"/>
      <c r="D31" s="2206" t="s">
        <v>1195</v>
      </c>
      <c r="E31" s="2268"/>
      <c r="F31" s="2269"/>
      <c r="G31" s="2171" t="s">
        <v>1256</v>
      </c>
      <c r="H31" s="1522"/>
      <c r="I31" s="1522"/>
      <c r="J31" s="1522"/>
      <c r="K31" s="1522"/>
      <c r="L31" s="1522"/>
      <c r="M31" s="1522"/>
    </row>
    <row r="32" spans="1:13" ht="15" customHeight="1">
      <c r="A32" s="2264" t="s">
        <v>672</v>
      </c>
      <c r="B32" s="2263"/>
      <c r="C32" s="2263"/>
      <c r="D32" s="1104" t="s">
        <v>673</v>
      </c>
      <c r="E32" s="2270"/>
      <c r="F32" s="2271"/>
      <c r="G32" s="132"/>
    </row>
    <row r="33" spans="1:13" ht="12.75" customHeight="1">
      <c r="A33" s="2262" t="s">
        <v>674</v>
      </c>
      <c r="B33" s="2263"/>
      <c r="C33" s="2263"/>
      <c r="D33" s="2205" t="s">
        <v>1194</v>
      </c>
      <c r="E33" s="2270"/>
      <c r="F33" s="2271"/>
      <c r="G33" s="132"/>
    </row>
    <row r="34" spans="1:13" ht="27.75" customHeight="1">
      <c r="A34" s="2260" t="s">
        <v>676</v>
      </c>
      <c r="B34" s="2261"/>
      <c r="C34" s="2261"/>
      <c r="D34" s="1513"/>
      <c r="E34" s="1362" t="s">
        <v>1193</v>
      </c>
      <c r="F34" s="2018"/>
      <c r="G34" s="132" t="s">
        <v>589</v>
      </c>
    </row>
    <row r="35" spans="1:13" ht="8.25" customHeight="1">
      <c r="A35" s="1107"/>
      <c r="B35" s="1108"/>
      <c r="C35" s="1108"/>
      <c r="D35" s="1108"/>
      <c r="E35" s="1108"/>
      <c r="F35" s="1109"/>
      <c r="G35" s="132"/>
    </row>
    <row r="36" spans="1:13" ht="18" customHeight="1">
      <c r="A36" s="2275" t="s">
        <v>921</v>
      </c>
      <c r="B36" s="2276"/>
      <c r="C36" s="2276"/>
      <c r="D36" s="2276"/>
      <c r="E36" s="2276"/>
      <c r="F36" s="2277"/>
      <c r="G36" s="132"/>
    </row>
    <row r="37" spans="1:13" ht="27.75" customHeight="1">
      <c r="A37" s="1110" t="s">
        <v>678</v>
      </c>
      <c r="B37" s="2158">
        <v>0</v>
      </c>
      <c r="C37" s="2158">
        <v>0</v>
      </c>
      <c r="D37" s="2158">
        <v>0</v>
      </c>
      <c r="E37" s="2159">
        <v>0</v>
      </c>
      <c r="F37" s="2160">
        <f>SUM(B37:E37)</f>
        <v>0</v>
      </c>
      <c r="G37" s="132"/>
    </row>
    <row r="38" spans="1:13" ht="27.75" customHeight="1">
      <c r="A38" s="1111" t="s">
        <v>679</v>
      </c>
      <c r="B38" s="1112">
        <v>0</v>
      </c>
      <c r="C38" s="1112">
        <v>0</v>
      </c>
      <c r="D38" s="1112">
        <v>0</v>
      </c>
      <c r="E38" s="1113">
        <v>0</v>
      </c>
      <c r="F38" s="1114">
        <f>SUM(B38:E38)</f>
        <v>0</v>
      </c>
      <c r="G38" s="132"/>
    </row>
    <row r="39" spans="1:13" ht="27.75" customHeight="1">
      <c r="A39" s="1115" t="s">
        <v>680</v>
      </c>
      <c r="B39" s="1116" t="e">
        <f>B38/B37</f>
        <v>#DIV/0!</v>
      </c>
      <c r="C39" s="1116" t="e">
        <f>C38/C37</f>
        <v>#DIV/0!</v>
      </c>
      <c r="D39" s="1116" t="e">
        <f>D38/D37</f>
        <v>#DIV/0!</v>
      </c>
      <c r="E39" s="1116" t="e">
        <f>E38/E37</f>
        <v>#DIV/0!</v>
      </c>
      <c r="F39" s="1117" t="e">
        <f>F38/F37</f>
        <v>#DIV/0!</v>
      </c>
      <c r="G39" s="1145" t="s">
        <v>1184</v>
      </c>
    </row>
    <row r="40" spans="1:13" ht="8.25" customHeight="1">
      <c r="A40" s="1626"/>
      <c r="B40" s="1626"/>
      <c r="C40" s="1626"/>
      <c r="D40" s="1626"/>
      <c r="E40" s="1626"/>
      <c r="F40" s="1627"/>
    </row>
    <row r="41" spans="1:13" ht="18" customHeight="1">
      <c r="A41" s="2278" t="s">
        <v>922</v>
      </c>
      <c r="B41" s="2279"/>
      <c r="C41" s="2279"/>
      <c r="D41" s="2279"/>
      <c r="E41" s="2279"/>
      <c r="F41" s="2280"/>
    </row>
    <row r="42" spans="1:13" ht="25.5" customHeight="1">
      <c r="A42" s="1118" t="s">
        <v>682</v>
      </c>
      <c r="B42" s="2161">
        <v>0</v>
      </c>
      <c r="C42" s="2161">
        <v>0</v>
      </c>
      <c r="D42" s="2161">
        <v>0</v>
      </c>
      <c r="E42" s="2162">
        <v>0</v>
      </c>
      <c r="F42" s="2163">
        <f>SUM(B42:E42)</f>
        <v>0</v>
      </c>
    </row>
    <row r="43" spans="1:13" ht="25.5" customHeight="1">
      <c r="A43" s="1928" t="s">
        <v>683</v>
      </c>
      <c r="B43" s="1120">
        <v>0</v>
      </c>
      <c r="C43" s="1120">
        <v>0</v>
      </c>
      <c r="D43" s="1120">
        <v>0</v>
      </c>
      <c r="E43" s="1121">
        <v>0</v>
      </c>
      <c r="F43" s="1122">
        <f>SUM(B43:E43)</f>
        <v>0</v>
      </c>
    </row>
    <row r="44" spans="1:13" ht="15" customHeight="1">
      <c r="A44" s="1123" t="s">
        <v>684</v>
      </c>
      <c r="B44" s="1124" t="e">
        <f>B43/B42</f>
        <v>#DIV/0!</v>
      </c>
      <c r="C44" s="1124" t="e">
        <f>C43/C42</f>
        <v>#DIV/0!</v>
      </c>
      <c r="D44" s="1124" t="e">
        <f>D43/D42</f>
        <v>#DIV/0!</v>
      </c>
      <c r="E44" s="1124" t="e">
        <f>E43/E42</f>
        <v>#DIV/0!</v>
      </c>
      <c r="F44" s="1125" t="e">
        <f>F43/F42</f>
        <v>#DIV/0!</v>
      </c>
      <c r="G44" s="1145" t="s">
        <v>1184</v>
      </c>
    </row>
    <row r="45" spans="1:13" ht="26.25" customHeight="1">
      <c r="A45" s="2249" t="s">
        <v>169</v>
      </c>
      <c r="B45" s="2250"/>
      <c r="C45" s="2250"/>
      <c r="D45" s="2250"/>
      <c r="E45" s="2250"/>
      <c r="F45" s="2251"/>
      <c r="G45" s="2171" t="s">
        <v>1200</v>
      </c>
      <c r="I45" s="1522"/>
      <c r="J45" s="1522"/>
      <c r="K45" s="1522"/>
      <c r="L45" s="1522"/>
      <c r="M45" s="1522"/>
    </row>
    <row r="46" spans="1:13" ht="8.25" customHeight="1">
      <c r="A46" s="132"/>
      <c r="B46" s="132"/>
      <c r="C46" s="132"/>
      <c r="D46" s="132"/>
      <c r="E46" s="132"/>
      <c r="F46" s="131"/>
      <c r="H46" s="1870"/>
    </row>
    <row r="47" spans="1:13" ht="18" customHeight="1">
      <c r="A47" s="1624" t="s">
        <v>923</v>
      </c>
      <c r="B47" s="1127"/>
      <c r="C47" s="1127"/>
      <c r="D47" s="1127"/>
      <c r="E47" s="1127"/>
      <c r="F47" s="1128"/>
      <c r="G47" s="132"/>
    </row>
    <row r="48" spans="1:13" ht="16.5" customHeight="1">
      <c r="A48" s="1129" t="s">
        <v>687</v>
      </c>
      <c r="B48" s="2166">
        <v>0</v>
      </c>
      <c r="C48" s="2166">
        <v>0</v>
      </c>
      <c r="D48" s="2166">
        <v>0</v>
      </c>
      <c r="E48" s="2167">
        <v>0</v>
      </c>
      <c r="F48" s="2168">
        <f>SUM(B48:E48)</f>
        <v>0</v>
      </c>
      <c r="G48" s="132"/>
    </row>
    <row r="49" spans="1:8" ht="15.75" customHeight="1">
      <c r="A49" s="1131" t="s">
        <v>688</v>
      </c>
      <c r="B49" s="1132">
        <v>0</v>
      </c>
      <c r="C49" s="1132">
        <v>0</v>
      </c>
      <c r="D49" s="1132">
        <v>0</v>
      </c>
      <c r="E49" s="1132">
        <v>0</v>
      </c>
      <c r="F49" s="1133">
        <f>SUM(B49:E49)</f>
        <v>0</v>
      </c>
      <c r="G49" s="132"/>
    </row>
    <row r="50" spans="1:8" ht="15" customHeight="1">
      <c r="A50" s="1134" t="s">
        <v>689</v>
      </c>
      <c r="B50" s="1135" t="e">
        <f>B49/B48</f>
        <v>#DIV/0!</v>
      </c>
      <c r="C50" s="1135" t="e">
        <f>C49/C48</f>
        <v>#DIV/0!</v>
      </c>
      <c r="D50" s="1135" t="e">
        <f>D49/D48</f>
        <v>#DIV/0!</v>
      </c>
      <c r="E50" s="1135" t="e">
        <f>E49/E48</f>
        <v>#DIV/0!</v>
      </c>
      <c r="F50" s="1136" t="e">
        <f>F49/F48</f>
        <v>#DIV/0!</v>
      </c>
      <c r="G50" s="1145" t="s">
        <v>1184</v>
      </c>
    </row>
    <row r="51" spans="1:8" ht="15" customHeight="1">
      <c r="A51" s="1137" t="s">
        <v>690</v>
      </c>
      <c r="B51" s="1138">
        <v>0</v>
      </c>
      <c r="C51" s="1138">
        <v>0</v>
      </c>
      <c r="D51" s="1138">
        <v>0</v>
      </c>
      <c r="E51" s="1138">
        <v>0</v>
      </c>
      <c r="F51" s="1139">
        <v>0</v>
      </c>
      <c r="G51" s="132"/>
    </row>
    <row r="52" spans="1:8" ht="12.75" customHeight="1">
      <c r="A52" s="2234" t="s">
        <v>1257</v>
      </c>
      <c r="B52" s="2235"/>
      <c r="C52" s="2236"/>
      <c r="D52" s="2208" t="s">
        <v>1198</v>
      </c>
      <c r="E52" s="2244"/>
      <c r="F52" s="2281"/>
    </row>
    <row r="53" spans="1:8" ht="16.5" hidden="1" customHeight="1">
      <c r="A53" s="1628" t="s">
        <v>247</v>
      </c>
      <c r="B53" s="1628"/>
      <c r="C53" s="132"/>
      <c r="D53" s="132"/>
      <c r="E53" s="132"/>
      <c r="F53" s="131"/>
    </row>
    <row r="54" spans="1:8" ht="17.25" customHeight="1">
      <c r="A54" s="1992" t="s">
        <v>1050</v>
      </c>
      <c r="B54" s="1993"/>
      <c r="C54" s="1993"/>
      <c r="D54" s="1993"/>
      <c r="E54" s="1993"/>
      <c r="F54" s="1994"/>
    </row>
    <row r="55" spans="1:8" ht="56.25" customHeight="1">
      <c r="A55" s="1963"/>
      <c r="B55" s="1629"/>
      <c r="C55" s="1629"/>
      <c r="D55" s="1629"/>
      <c r="E55" s="1884" t="s">
        <v>1199</v>
      </c>
      <c r="F55" s="1630"/>
      <c r="G55" s="2171" t="s">
        <v>1201</v>
      </c>
    </row>
    <row r="56" spans="1:8" ht="15" customHeight="1">
      <c r="A56" s="1965"/>
      <c r="B56" s="1966"/>
      <c r="C56" s="1966"/>
      <c r="D56" s="1966"/>
      <c r="E56" s="1967"/>
      <c r="F56" s="1968"/>
      <c r="G56" s="1882"/>
      <c r="H56" s="1881"/>
    </row>
    <row r="57" spans="1:8" ht="19.5" customHeight="1">
      <c r="A57" s="2228" t="s">
        <v>1097</v>
      </c>
      <c r="B57" s="2229"/>
      <c r="C57" s="2229"/>
      <c r="D57" s="2229"/>
      <c r="E57" s="2229"/>
      <c r="F57" s="2230"/>
      <c r="G57" s="2171" t="s">
        <v>589</v>
      </c>
    </row>
    <row r="58" spans="1:8" ht="27" customHeight="1">
      <c r="A58" s="1958"/>
      <c r="B58" s="1959" t="s">
        <v>259</v>
      </c>
      <c r="C58" s="1959" t="s">
        <v>106</v>
      </c>
      <c r="D58" s="1960" t="s">
        <v>707</v>
      </c>
      <c r="E58" s="1960" t="s">
        <v>733</v>
      </c>
      <c r="F58" s="1961" t="s">
        <v>635</v>
      </c>
    </row>
    <row r="59" spans="1:8">
      <c r="A59" s="1962" t="s">
        <v>1095</v>
      </c>
      <c r="B59" s="1951">
        <f>B25</f>
        <v>0</v>
      </c>
      <c r="C59" s="1951">
        <f t="shared" ref="C59:F59" si="3">C25</f>
        <v>0</v>
      </c>
      <c r="D59" s="1951">
        <f t="shared" si="3"/>
        <v>0</v>
      </c>
      <c r="E59" s="1951">
        <f t="shared" si="3"/>
        <v>0</v>
      </c>
      <c r="F59" s="1952">
        <f t="shared" si="3"/>
        <v>0</v>
      </c>
    </row>
    <row r="60" spans="1:8">
      <c r="A60" s="1950" t="s">
        <v>1090</v>
      </c>
      <c r="B60" s="1951">
        <f>B38</f>
        <v>0</v>
      </c>
      <c r="C60" s="1951">
        <f t="shared" ref="C60:F60" si="4">C38</f>
        <v>0</v>
      </c>
      <c r="D60" s="1951">
        <f t="shared" si="4"/>
        <v>0</v>
      </c>
      <c r="E60" s="1951">
        <f t="shared" si="4"/>
        <v>0</v>
      </c>
      <c r="F60" s="1952">
        <f t="shared" si="4"/>
        <v>0</v>
      </c>
      <c r="H60" s="1964" t="s">
        <v>1096</v>
      </c>
    </row>
    <row r="61" spans="1:8">
      <c r="A61" s="1950" t="s">
        <v>1091</v>
      </c>
      <c r="B61" s="1951">
        <f>B43</f>
        <v>0</v>
      </c>
      <c r="C61" s="1951">
        <f t="shared" ref="C61:F61" si="5">C43</f>
        <v>0</v>
      </c>
      <c r="D61" s="1951">
        <f t="shared" si="5"/>
        <v>0</v>
      </c>
      <c r="E61" s="1951">
        <f t="shared" si="5"/>
        <v>0</v>
      </c>
      <c r="F61" s="1952">
        <f t="shared" si="5"/>
        <v>0</v>
      </c>
    </row>
    <row r="62" spans="1:8">
      <c r="A62" s="1953" t="s">
        <v>1092</v>
      </c>
      <c r="B62" s="1954">
        <f>B49</f>
        <v>0</v>
      </c>
      <c r="C62" s="1954">
        <f t="shared" ref="C62:F62" si="6">C49</f>
        <v>0</v>
      </c>
      <c r="D62" s="1954">
        <f t="shared" si="6"/>
        <v>0</v>
      </c>
      <c r="E62" s="1954">
        <f t="shared" si="6"/>
        <v>0</v>
      </c>
      <c r="F62" s="1955">
        <f t="shared" si="6"/>
        <v>0</v>
      </c>
    </row>
    <row r="63" spans="1:8" ht="13.8" thickBot="1">
      <c r="A63" s="1956" t="s">
        <v>1093</v>
      </c>
      <c r="B63" s="1949">
        <f>SUM(B59:B62)</f>
        <v>0</v>
      </c>
      <c r="C63" s="1949">
        <f t="shared" ref="C63:F63" si="7">SUM(C59:C62)</f>
        <v>0</v>
      </c>
      <c r="D63" s="1949">
        <f t="shared" si="7"/>
        <v>0</v>
      </c>
      <c r="E63" s="1949">
        <f t="shared" si="7"/>
        <v>0</v>
      </c>
      <c r="F63" s="1957">
        <f t="shared" si="7"/>
        <v>0</v>
      </c>
    </row>
    <row r="70" spans="1:6">
      <c r="A70" s="2272" t="s">
        <v>933</v>
      </c>
      <c r="B70" s="2273"/>
      <c r="C70" s="2273"/>
      <c r="D70" s="2273"/>
      <c r="E70" s="2273"/>
      <c r="F70" s="2274"/>
    </row>
  </sheetData>
  <mergeCells count="15">
    <mergeCell ref="A70:F70"/>
    <mergeCell ref="A36:F36"/>
    <mergeCell ref="A52:C52"/>
    <mergeCell ref="A57:F57"/>
    <mergeCell ref="A41:F41"/>
    <mergeCell ref="A45:F45"/>
    <mergeCell ref="E52:F52"/>
    <mergeCell ref="B6:F6"/>
    <mergeCell ref="A34:C34"/>
    <mergeCell ref="A33:C33"/>
    <mergeCell ref="A32:C32"/>
    <mergeCell ref="A31:C31"/>
    <mergeCell ref="E31:F31"/>
    <mergeCell ref="E32:F32"/>
    <mergeCell ref="E33:F33"/>
  </mergeCells>
  <phoneticPr fontId="25" type="noConversion"/>
  <printOptions horizontalCentered="1"/>
  <pageMargins left="0" right="0" top="0.25" bottom="0.5" header="0.25" footer="0.25"/>
  <pageSetup scale="78" orientation="portrait" r:id="rId1"/>
  <headerFooter alignWithMargins="0">
    <oddHeader xml:space="preserve">&amp;C&amp;"Times New Roman,Bold"&amp;11
</oddHeader>
    <oddFooter>&amp;L&amp;8&amp;D  &amp;T  &amp;F  &amp;A</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37</vt:i4>
      </vt:variant>
      <vt:variant>
        <vt:lpstr>Named Ranges</vt:lpstr>
      </vt:variant>
      <vt:variant>
        <vt:i4>32</vt:i4>
      </vt:variant>
    </vt:vector>
  </HeadingPairs>
  <TitlesOfParts>
    <vt:vector size="69" baseType="lpstr">
      <vt:lpstr>Q&amp;A</vt:lpstr>
      <vt:lpstr>Instructions FY2013</vt:lpstr>
      <vt:lpstr>Changes in FY12</vt:lpstr>
      <vt:lpstr>Changes in FY13</vt:lpstr>
      <vt:lpstr>Notes for Mike FY13 &amp; 14</vt:lpstr>
      <vt:lpstr>Instructions FY24</vt:lpstr>
      <vt:lpstr>Schedule I Info % Calc</vt:lpstr>
      <vt:lpstr>Schedule I - Example</vt:lpstr>
      <vt:lpstr>Schedule I  </vt:lpstr>
      <vt:lpstr>Sch I-a</vt:lpstr>
      <vt:lpstr>Sch I-b</vt:lpstr>
      <vt:lpstr>Sch II &amp; II-1</vt:lpstr>
      <vt:lpstr>Sch II-aa</vt:lpstr>
      <vt:lpstr>CIP 2010 Codes</vt:lpstr>
      <vt:lpstr> Sch II-a</vt:lpstr>
      <vt:lpstr>Sch II-b</vt:lpstr>
      <vt:lpstr>Sch II Change DRAFT 7-6-10</vt:lpstr>
      <vt:lpstr>Sch III Example</vt:lpstr>
      <vt:lpstr>Sch III </vt:lpstr>
      <vt:lpstr>Sch IV Mand Costs </vt:lpstr>
      <vt:lpstr>Sch IV Mand Costs</vt:lpstr>
      <vt:lpstr>Sch V Waivers</vt:lpstr>
      <vt:lpstr>Sch VI </vt:lpstr>
      <vt:lpstr>Sch VI-A Example</vt:lpstr>
      <vt:lpstr>Sch VI-A</vt:lpstr>
      <vt:lpstr>Sch VII Example FY12</vt:lpstr>
      <vt:lpstr>Sch VIII (3)</vt:lpstr>
      <vt:lpstr>Sch VIII</vt:lpstr>
      <vt:lpstr>Sch VIII Chg 1-  FY11</vt:lpstr>
      <vt:lpstr>VIII - Revised Sources Uses - 2</vt:lpstr>
      <vt:lpstr>Sch VIII Chg 2 - FY11</vt:lpstr>
      <vt:lpstr>Sch VII </vt:lpstr>
      <vt:lpstr>Sch XI Legislative Support</vt:lpstr>
      <vt:lpstr>For OSRHE use only Sch I</vt:lpstr>
      <vt:lpstr>Sch VIII Eliminated</vt:lpstr>
      <vt:lpstr>IX - Reallocation of Funds Not </vt:lpstr>
      <vt:lpstr>Sch X Guaranteed Tuition </vt:lpstr>
      <vt:lpstr>'Schedule I  '!Institution_Name</vt:lpstr>
      <vt:lpstr>'Schedule I - Example'!Institution_Name</vt:lpstr>
      <vt:lpstr>' Sch II-a'!Print_Area</vt:lpstr>
      <vt:lpstr>'Instructions FY2013'!Print_Area</vt:lpstr>
      <vt:lpstr>'Instructions FY24'!Print_Area</vt:lpstr>
      <vt:lpstr>'IX - Reallocation of Funds Not '!Print_Area</vt:lpstr>
      <vt:lpstr>'Sch I-a'!Print_Area</vt:lpstr>
      <vt:lpstr>'Sch I-b'!Print_Area</vt:lpstr>
      <vt:lpstr>'Sch II &amp; II-1'!Print_Area</vt:lpstr>
      <vt:lpstr>'Sch II-aa'!Print_Area</vt:lpstr>
      <vt:lpstr>'Sch II-b'!Print_Area</vt:lpstr>
      <vt:lpstr>'Sch III '!Print_Area</vt:lpstr>
      <vt:lpstr>'Sch III Example'!Print_Area</vt:lpstr>
      <vt:lpstr>'Sch IV Mand Costs'!Print_Area</vt:lpstr>
      <vt:lpstr>'Sch IV Mand Costs '!Print_Area</vt:lpstr>
      <vt:lpstr>'Sch V Waivers'!Print_Area</vt:lpstr>
      <vt:lpstr>'Sch VI-A'!Print_Area</vt:lpstr>
      <vt:lpstr>'Sch VII '!Print_Area</vt:lpstr>
      <vt:lpstr>'Sch VII Example FY12'!Print_Area</vt:lpstr>
      <vt:lpstr>'Sch VIII (3)'!Print_Area</vt:lpstr>
      <vt:lpstr>'Sch X Guaranteed Tuition '!Print_Area</vt:lpstr>
      <vt:lpstr>'Sch XI Legislative Support'!Print_Area</vt:lpstr>
      <vt:lpstr>'Schedule I  '!Print_Area</vt:lpstr>
      <vt:lpstr>'Schedule I - Example'!Print_Area</vt:lpstr>
      <vt:lpstr>'VIII - Revised Sources Uses - 2'!Print_Area</vt:lpstr>
      <vt:lpstr>'Schedule I - Example'!Print_Sch_1_Part_2</vt:lpstr>
      <vt:lpstr>Print_Sch_1_Part_2</vt:lpstr>
      <vt:lpstr>'Schedule I  '!Print_Sch_I</vt:lpstr>
      <vt:lpstr>'Schedule I - Example'!Print_Sch_I</vt:lpstr>
      <vt:lpstr>'Instructions FY2013'!Print_Titles</vt:lpstr>
      <vt:lpstr>'Instructions FY24'!Print_Titles</vt:lpstr>
      <vt:lpstr>'Sch I-b'!Print_Titles</vt:lpstr>
    </vt:vector>
  </TitlesOfParts>
  <Company>OSRHE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Chambless</dc:creator>
  <cp:lastModifiedBy>Collier, Yolenda</cp:lastModifiedBy>
  <cp:lastPrinted>2017-05-03T21:54:49Z</cp:lastPrinted>
  <dcterms:created xsi:type="dcterms:W3CDTF">2001-05-07T19:59:00Z</dcterms:created>
  <dcterms:modified xsi:type="dcterms:W3CDTF">2023-04-26T21:55:09Z</dcterms:modified>
</cp:coreProperties>
</file>