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W:\1 - Budget SRA3 - All Years\1 - Budget Needs Survey - All Years\Budget Needs Survey FY2026\"/>
    </mc:Choice>
  </mc:AlternateContent>
  <xr:revisionPtr revIDLastSave="0" documentId="13_ncr:1_{C76D7823-F558-4DA6-A96D-A6B12ADE4714}"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8"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Facility Survey Example" sheetId="78" state="hidden" r:id="rId35"/>
    <sheet name="OSRHE CCA Row 66 " sheetId="105" r:id="rId36"/>
    <sheet name="Facility Update Form " sheetId="88" state="hidden" r:id="rId37"/>
    <sheet name="New Facility  #1" sheetId="84" state="hidden" r:id="rId38"/>
    <sheet name="Facility FY11 #2" sheetId="80" state="hidden" r:id="rId39"/>
    <sheet name="New Facility #2" sheetId="87" state="hidden" r:id="rId40"/>
    <sheet name="New Facility Example" sheetId="86" state="hidden" r:id="rId41"/>
    <sheet name="Facility Update  Example" sheetId="100" state="hidden" r:id="rId42"/>
    <sheet name="BOMA Rates FY05 to FY15" sheetId="101" state="hidden" r:id="rId43"/>
    <sheet name="Example Facility FY10 Update" sheetId="82" state="hidden" r:id="rId44"/>
    <sheet name="Facility- Dates Funded" sheetId="74" state="hidden" r:id="rId45"/>
    <sheet name="Facilities FY2009" sheetId="27" state="hidden" r:id="rId46"/>
  </sheets>
  <externalReferences>
    <externalReference r:id="rId47"/>
    <externalReference r:id="rId48"/>
    <externalReference r:id="rId49"/>
    <externalReference r:id="rId50"/>
    <externalReference r:id="rId51"/>
  </externalReferences>
  <definedNames>
    <definedName name="Courses_and_FTE" localSheetId="41">#REF!</definedName>
    <definedName name="Courses_and_FTE" localSheetId="2">#REF!</definedName>
    <definedName name="Courses_and_FTE" localSheetId="35">#REF!</definedName>
    <definedName name="Courses_and_FTE" localSheetId="33">#REF!</definedName>
    <definedName name="Courses_and_FTE">#REF!</definedName>
    <definedName name="Mandatory_Sorted" localSheetId="41">'[1]Mand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3">'Example Facility FY10 Update'!$A$1:$H$61</definedName>
    <definedName name="_xlnm.Print_Area" localSheetId="31">'Facilities FY011 '!$A$1:$H$61</definedName>
    <definedName name="_xlnm.Print_Area" localSheetId="45">'Facilities FY2009'!$A$1:$H$58</definedName>
    <definedName name="_xlnm.Print_Area" localSheetId="38">'Facility FY11 #2'!$A$1:$H$61</definedName>
    <definedName name="_xlnm.Print_Area" localSheetId="34">'Facility Survey Example'!$A$1:$H$61</definedName>
    <definedName name="_xlnm.Print_Area" localSheetId="41">'Facility Update  Example'!$A$1:$G$61</definedName>
    <definedName name="_xlnm.Print_Area" localSheetId="36">'Facility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37">'New Facility  #1'!$A$1:$G$61</definedName>
    <definedName name="_xlnm.Print_Area" localSheetId="39">'New Facility #2'!$A$1:$G$61</definedName>
    <definedName name="_xlnm.Print_Area" localSheetId="40">'New Facility Example'!$A$1:$G$61</definedName>
    <definedName name="_xlnm.Print_Area" localSheetId="35">'OSRHE CCA Row 66 '!$A$1:$E$53</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FY28'!$A$1:$I$42</definedName>
    <definedName name="_xlnm.Print_Area" localSheetId="8">'Sum-Priorities Funding Example'!$A$1:$I$40</definedName>
    <definedName name="_xlnm.Print_Titles" localSheetId="4">'Misc Data '!$73:$73</definedName>
    <definedName name="_xlnm.Print_Titles" localSheetId="5">'Misc Data  Loss of Stimulus'!$7:$7</definedName>
    <definedName name="_xlnm.Print_Titles" localSheetId="33">'OSRHE Priority Row 57'!#REF!</definedName>
    <definedName name="Range_1" localSheetId="41">#REF!</definedName>
    <definedName name="Range_1" localSheetId="1">#REF!</definedName>
    <definedName name="Range_1" localSheetId="35">#REF!</definedName>
    <definedName name="Range_1" localSheetId="33">#REF!</definedName>
    <definedName name="Range_1">#REF!</definedName>
    <definedName name="Range_2" localSheetId="41">#REF!</definedName>
    <definedName name="Range_2" localSheetId="1">#REF!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K13" i="37" l="1"/>
  <c r="F45" i="89" l="1"/>
  <c r="H35" i="39" l="1"/>
  <c r="E99" i="21" l="1"/>
  <c r="E100" i="21" s="1"/>
  <c r="E94" i="21"/>
  <c r="E95" i="21" s="1"/>
  <c r="E88" i="21" l="1"/>
  <c r="E89" i="21" s="1"/>
  <c r="F46" i="89" l="1"/>
  <c r="B10" i="98" l="1"/>
  <c r="C10" i="98"/>
  <c r="D30" i="37"/>
  <c r="E15" i="37"/>
  <c r="K32" i="37"/>
  <c r="C4" i="41" l="1"/>
  <c r="E153" i="21"/>
  <c r="E154" i="21" s="1"/>
  <c r="E147" i="21"/>
  <c r="E148" i="21" s="1"/>
  <c r="B8" i="105" l="1"/>
  <c r="B8" i="98"/>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E28" i="105" s="1"/>
  <c r="G56" i="78"/>
  <c r="E47" i="56"/>
  <c r="D34" i="98" s="1"/>
  <c r="G54" i="78"/>
  <c r="I67" i="21"/>
  <c r="D31" i="37"/>
  <c r="E35" i="56"/>
  <c r="E34" i="105"/>
  <c r="E47" i="62"/>
  <c r="E47" i="61"/>
  <c r="E44" i="105" s="1"/>
  <c r="E35" i="61"/>
  <c r="E47" i="60"/>
  <c r="E47" i="59"/>
  <c r="E47" i="58"/>
  <c r="D38" i="98" s="1"/>
  <c r="E38" i="105"/>
  <c r="E35" i="58"/>
  <c r="E47" i="57"/>
  <c r="E47" i="55"/>
  <c r="E32" i="105"/>
  <c r="D32" i="98"/>
  <c r="E47" i="54"/>
  <c r="E30" i="105"/>
  <c r="D30" i="98"/>
  <c r="E35" i="54"/>
  <c r="D28" i="98"/>
  <c r="E35" i="53"/>
  <c r="E47" i="52"/>
  <c r="E26" i="105"/>
  <c r="D26" i="98"/>
  <c r="E35" i="52"/>
  <c r="E47" i="51"/>
  <c r="E24" i="105" s="1"/>
  <c r="E47" i="50"/>
  <c r="G20" i="89" s="1"/>
  <c r="J20" i="89" s="1"/>
  <c r="D22" i="98"/>
  <c r="E47" i="49"/>
  <c r="E20" i="105" s="1"/>
  <c r="D20" i="98"/>
  <c r="E47" i="47"/>
  <c r="E16" i="105" s="1"/>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E10" i="105" s="1"/>
  <c r="G34" i="89"/>
  <c r="E31" i="37"/>
  <c r="I25" i="37"/>
  <c r="H15" i="77" l="1"/>
  <c r="D48" i="45" s="1"/>
  <c r="D49" i="45" s="1"/>
  <c r="D24" i="98"/>
  <c r="D16" i="98"/>
  <c r="E22" i="105"/>
  <c r="I31" i="37"/>
  <c r="E46" i="105"/>
  <c r="D46" i="98"/>
  <c r="D44" i="98"/>
  <c r="H31" i="77"/>
  <c r="G31" i="89"/>
  <c r="J31" i="89" s="1"/>
  <c r="E42" i="105"/>
  <c r="D42" i="98"/>
  <c r="E40" i="105"/>
  <c r="D40" i="98"/>
  <c r="E36" i="105"/>
  <c r="D36" i="98"/>
  <c r="E18" i="105"/>
  <c r="D18" i="98"/>
  <c r="E14" i="105"/>
  <c r="D14" i="98"/>
  <c r="E51" i="75"/>
  <c r="E48" i="105"/>
  <c r="D48" i="98"/>
  <c r="E12" i="105"/>
  <c r="D12" i="98"/>
  <c r="E52" i="105"/>
  <c r="D10" i="98"/>
  <c r="J34" i="89"/>
  <c r="D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E50" i="105" l="1"/>
  <c r="E53" i="105" s="1"/>
  <c r="H14" i="39"/>
  <c r="H34" i="39" s="1"/>
  <c r="D50" i="98"/>
  <c r="D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<sst xmlns="http://schemas.openxmlformats.org/spreadsheetml/2006/main" count="3315" uniqueCount="778">
  <si>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</si>
  <si>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</si>
  <si>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</si>
  <si>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</si>
  <si>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</si>
  <si>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</si>
  <si>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</si>
  <si>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</si>
  <si>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</si>
  <si>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</si>
  <si>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</si>
  <si>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</si>
  <si>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</si>
  <si>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</si>
  <si>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</si>
  <si>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</si>
  <si>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</si>
  <si>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</si>
  <si>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</si>
  <si>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</si>
  <si>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</si>
  <si>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</si>
  <si>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</si>
  <si>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</si>
  <si>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</si>
  <si>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</si>
  <si>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</si>
  <si>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</si>
  <si>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</si>
  <si>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</si>
  <si>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</si>
  <si>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</si>
  <si>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</si>
  <si>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</si>
  <si>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</si>
  <si>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</si>
  <si>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</si>
  <si>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</si>
  <si>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</si>
  <si>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</si>
  <si>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</si>
  <si>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</si>
  <si>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</si>
  <si>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</si>
  <si>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</si>
  <si>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</si>
  <si>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</si>
  <si>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</si>
  <si>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</si>
  <si>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</si>
  <si>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</si>
  <si>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</si>
  <si>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</si>
  <si>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</si>
  <si>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</si>
  <si>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</si>
  <si>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</si>
  <si>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</si>
  <si>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</si>
  <si>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</si>
  <si>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</si>
  <si>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</si>
  <si>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</si>
  <si>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</si>
  <si>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</si>
  <si>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</si>
  <si>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</si>
  <si>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</si>
  <si>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</si>
  <si>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</si>
  <si>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</si>
  <si>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</si>
  <si>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</si>
  <si>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</si>
  <si>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</si>
  <si>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</si>
  <si>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</si>
  <si>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</si>
  <si>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</si>
  <si>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</si>
  <si>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</si>
  <si>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</si>
  <si>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</si>
  <si>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</si>
  <si>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</si>
  <si>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</si>
  <si>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</si>
  <si>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</si>
  <si>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</si>
  <si>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</si>
  <si>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</si>
  <si>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</si>
  <si>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</si>
  <si>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</si>
  <si>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</si>
  <si>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</si>
  <si>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</si>
  <si>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</si>
  <si>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</si>
  <si>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</si>
  <si>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</si>
  <si>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</si>
  <si>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</si>
  <si>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</si>
  <si>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</si>
  <si>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</si>
  <si>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</si>
  <si>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</si>
  <si>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</si>
  <si>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</si>
  <si>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</si>
  <si>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</si>
  <si>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</si>
  <si>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</si>
  <si>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</si>
  <si>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</si>
  <si>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</si>
  <si>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</si>
  <si>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</si>
  <si>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</si>
  <si>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</si>
  <si>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</si>
  <si>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</si>
  <si>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</si>
  <si>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</si>
  <si>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</si>
  <si>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</si>
  <si>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</si>
  <si>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</si>
  <si>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</si>
  <si>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</si>
  <si>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</si>
  <si>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</si>
  <si>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</si>
  <si>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</si>
  <si>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</si>
  <si>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</si>
  <si>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</si>
  <si>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</si>
  <si>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</si>
  <si>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</si>
  <si>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</si>
  <si>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</si>
  <si>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</si>
  <si>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</si>
  <si>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</si>
  <si>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</si>
  <si>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</si>
  <si>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</si>
  <si>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</si>
  <si>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</si>
  <si>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</si>
  <si>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</si>
  <si>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</si>
  <si>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</si>
  <si>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</si>
  <si>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</si>
  <si>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</si>
  <si>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</si>
  <si>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</si>
  <si>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</si>
  <si>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</si>
  <si>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</si>
  <si>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</si>
  <si>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</si>
  <si>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</si>
  <si>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</si>
  <si>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</si>
  <si>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</si>
  <si>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</si>
  <si>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</si>
  <si>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</si>
  <si>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</si>
  <si>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</si>
  <si>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</si>
  <si>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</si>
  <si>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</si>
  <si>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</si>
  <si>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</si>
  <si>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</si>
  <si>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</si>
  <si>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</si>
  <si>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</si>
  <si>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</si>
  <si>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</si>
  <si>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</si>
  <si>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</si>
  <si>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</si>
  <si>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</si>
  <si>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</si>
  <si>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</si>
  <si>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</si>
  <si>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</si>
  <si>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</si>
  <si>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</si>
  <si>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</si>
  <si>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</si>
  <si>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</si>
  <si>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</si>
  <si>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</si>
  <si>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</si>
  <si>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</si>
  <si>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</si>
  <si>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</si>
  <si>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</si>
  <si>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</si>
  <si>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</si>
  <si>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</si>
  <si>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</si>
  <si>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</si>
  <si>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</si>
  <si>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</si>
  <si>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</si>
  <si>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</si>
  <si>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</si>
  <si>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</si>
  <si>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</si>
  <si>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</si>
  <si>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</si>
  <si>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</si>
  <si>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</si>
  <si>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</si>
  <si>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</si>
  <si>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</si>
  <si>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</si>
  <si>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</si>
  <si>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</si>
  <si>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</si>
  <si>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</si>
  <si>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</si>
  <si>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</si>
  <si>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</si>
  <si>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</si>
  <si>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</si>
  <si>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</si>
  <si>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</si>
  <si>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</si>
  <si>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</si>
  <si>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</si>
  <si>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</si>
  <si>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</si>
  <si>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</si>
  <si>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</si>
  <si>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</si>
  <si>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</si>
  <si>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</si>
  <si>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</si>
  <si>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</si>
  <si>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</si>
  <si>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</si>
  <si>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</si>
  <si>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</si>
  <si>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</si>
  <si>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</si>
  <si>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</si>
  <si>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</si>
  <si>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</si>
  <si>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</si>
  <si>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</si>
  <si>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</si>
  <si>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</si>
  <si>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</si>
  <si>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</si>
  <si>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</si>
  <si>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</si>
  <si>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</si>
  <si>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</si>
  <si>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</si>
  <si>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</si>
  <si>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</si>
  <si>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</si>
  <si>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</si>
  <si>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</si>
  <si>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</si>
  <si>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</si>
  <si>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</si>
  <si>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</si>
  <si>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</si>
  <si>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</si>
  <si>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</si>
  <si>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</si>
  <si>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</si>
  <si>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</si>
  <si>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</si>
  <si>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</si>
  <si>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</si>
  <si>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</si>
  <si>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</si>
  <si>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</si>
  <si>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</si>
  <si>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</si>
  <si>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</si>
  <si>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</si>
  <si>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</si>
  <si>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</si>
  <si>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</si>
  <si>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</si>
  <si>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</si>
  <si>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</si>
  <si>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</si>
  <si>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</si>
  <si>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</si>
  <si>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</si>
  <si>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</si>
  <si>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</si>
  <si>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</si>
  <si>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</si>
  <si>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</si>
  <si>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</si>
  <si>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</si>
  <si>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</si>
  <si>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</si>
  <si>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</si>
  <si>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</si>
  <si>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</si>
  <si>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</si>
  <si>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</si>
  <si>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</si>
  <si>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</si>
  <si>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</si>
  <si>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</si>
  <si>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</si>
  <si>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</si>
  <si>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</si>
  <si>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</si>
  <si>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</si>
  <si>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</si>
  <si>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</si>
  <si>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</si>
  <si>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</si>
  <si>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</si>
  <si>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</si>
  <si>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</si>
  <si>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</si>
  <si>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</si>
  <si>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</si>
  <si>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</si>
  <si>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</si>
  <si>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</si>
  <si>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</si>
  <si>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</si>
  <si>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</si>
  <si>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</si>
  <si>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</si>
  <si>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</si>
  <si>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</si>
  <si>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</si>
  <si>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</si>
  <si>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</si>
  <si>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</si>
  <si>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</si>
  <si>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</si>
  <si>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</si>
  <si>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</si>
  <si>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</si>
  <si>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</si>
  <si>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</si>
  <si>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</si>
  <si>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</si>
  <si>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</si>
  <si>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</si>
  <si>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</si>
  <si>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</si>
  <si>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</si>
  <si>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</si>
  <si>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</si>
  <si>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</si>
  <si>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</si>
  <si>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</si>
  <si>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</si>
  <si>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</si>
  <si>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</si>
  <si>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</si>
  <si>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</si>
  <si>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</si>
  <si>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</si>
  <si>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</si>
  <si>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</si>
  <si>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</si>
  <si>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</si>
  <si>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</si>
  <si>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</si>
  <si>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</si>
  <si>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</si>
  <si>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</si>
  <si>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</si>
  <si>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</si>
  <si>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</si>
  <si>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</si>
  <si>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</si>
  <si>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</si>
  <si>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</si>
  <si>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</si>
  <si>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</si>
  <si>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</si>
  <si>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</si>
  <si>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</si>
  <si>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</si>
  <si>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</si>
  <si>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</si>
  <si>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</si>
  <si>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</si>
  <si>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</si>
  <si>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</si>
  <si>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</si>
  <si>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</si>
  <si>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</si>
  <si>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</si>
  <si>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</si>
  <si>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</si>
  <si>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</si>
  <si>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</si>
  <si>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</si>
  <si>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</si>
  <si>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</si>
  <si>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</si>
  <si>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</si>
  <si>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</si>
  <si>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</si>
  <si>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</si>
  <si>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</si>
  <si>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</si>
  <si>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</si>
  <si>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</si>
  <si>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</si>
  <si>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</si>
  <si>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</si>
  <si>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</si>
  <si>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</si>
  <si>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</si>
  <si>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</si>
  <si>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</si>
  <si>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</si>
  <si>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</si>
  <si>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</si>
  <si>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</si>
  <si>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</si>
  <si>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</si>
  <si>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</si>
  <si>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</si>
  <si>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</si>
  <si>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</si>
  <si>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</si>
  <si>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</si>
  <si>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</si>
  <si>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</si>
  <si>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</si>
  <si>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</si>
  <si>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</si>
  <si>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</si>
  <si>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</si>
  <si>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</si>
  <si>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</si>
  <si>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</si>
  <si>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</si>
  <si>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</si>
  <si>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</si>
  <si>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</si>
  <si>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</si>
  <si>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</si>
  <si>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</si>
  <si>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</si>
  <si>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</si>
  <si>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</si>
  <si>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</si>
  <si>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</si>
  <si>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</si>
  <si>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</si>
  <si>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</si>
  <si>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</si>
  <si>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</si>
  <si>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</si>
  <si>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</si>
  <si>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</si>
  <si>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</si>
  <si>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</si>
  <si>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</si>
  <si>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</si>
  <si>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</si>
  <si>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</si>
  <si>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</si>
  <si>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</si>
  <si>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</si>
  <si>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</si>
  <si>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</si>
  <si>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</si>
  <si>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</si>
  <si>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</si>
  <si>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</si>
  <si>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</si>
  <si>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</si>
  <si>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</si>
  <si>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</si>
  <si>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</si>
  <si>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</si>
  <si>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</si>
  <si>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</si>
  <si>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</si>
  <si>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</si>
  <si>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</si>
  <si>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</si>
  <si>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</si>
  <si>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</si>
  <si>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</si>
  <si>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</si>
  <si>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</si>
  <si>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</si>
  <si>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</si>
  <si>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</si>
  <si>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</si>
  <si>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</si>
  <si>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</si>
  <si>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</si>
  <si>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</si>
  <si>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</si>
  <si>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</si>
  <si>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</si>
  <si>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</si>
  <si>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</si>
  <si>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</si>
  <si>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</si>
  <si>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</si>
  <si>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</si>
  <si>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</si>
  <si>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</si>
  <si>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</si>
  <si>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</si>
  <si>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</si>
  <si>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</si>
  <si>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</si>
  <si>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</si>
  <si>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</si>
  <si>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</si>
  <si>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</si>
  <si>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</si>
  <si>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</si>
  <si>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</si>
  <si>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</si>
  <si>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</si>
  <si>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</si>
  <si>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</si>
  <si>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</si>
  <si>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</si>
  <si>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</si>
  <si>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</si>
  <si>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</si>
  <si>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</si>
  <si>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</si>
  <si>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</si>
  <si>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</si>
  <si>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</si>
  <si>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</si>
  <si>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</si>
  <si>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</si>
  <si>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</si>
  <si>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</si>
  <si>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</si>
  <si>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</si>
  <si>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</si>
  <si>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</si>
  <si>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</si>
  <si>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</si>
  <si>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</si>
  <si>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</si>
  <si>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</si>
  <si>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</si>
  <si>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</si>
  <si>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</si>
  <si>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</si>
  <si>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</si>
  <si>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</si>
  <si>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</si>
  <si>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</si>
  <si>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</si>
  <si>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</si>
  <si>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</si>
  <si>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</si>
  <si>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</si>
  <si>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</si>
  <si>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</si>
  <si>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</si>
  <si>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</si>
  <si>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</si>
  <si>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</si>
  <si>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</si>
  <si>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</si>
  <si>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</si>
  <si>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</si>
  <si>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</si>
  <si>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</si>
  <si>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</si>
  <si>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</si>
  <si>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</si>
  <si>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</si>
  <si>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</si>
  <si>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</si>
  <si>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</si>
  <si>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</si>
  <si>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</si>
  <si>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</si>
  <si>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</si>
  <si>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</si>
  <si>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</si>
  <si>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</si>
  <si>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</si>
  <si>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</si>
  <si>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</si>
  <si>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</si>
  <si>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</si>
  <si>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</si>
  <si>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</si>
  <si>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</si>
  <si>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</si>
  <si>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</si>
  <si>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</si>
  <si>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</si>
  <si>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</si>
  <si>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</si>
  <si>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</si>
  <si>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</si>
  <si>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</si>
  <si>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</si>
  <si>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</si>
  <si>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</si>
  <si>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</si>
  <si>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</si>
  <si>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</si>
  <si>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</si>
  <si>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</si>
  <si>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</si>
  <si>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</si>
  <si>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</si>
  <si>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</si>
  <si>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</si>
  <si>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</si>
  <si>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</si>
  <si>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</si>
  <si>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</si>
  <si>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</si>
  <si>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</si>
  <si>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</si>
  <si>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</si>
  <si>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</si>
  <si>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</si>
  <si>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</si>
  <si>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t>Total Amount for Priorities - Complete College America</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</si>
  <si>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</si>
  <si>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</si>
  <si>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</si>
  <si>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</si>
  <si>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</si>
  <si>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</si>
  <si>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</si>
  <si>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</si>
  <si>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</si>
  <si>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</si>
  <si>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</si>
  <si>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</si>
  <si>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</si>
  <si>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</si>
  <si>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</si>
  <si>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</si>
  <si>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</si>
  <si>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</si>
  <si>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</si>
  <si>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</si>
  <si>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</si>
  <si>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</si>
  <si>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</si>
  <si>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</si>
  <si>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</si>
  <si>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</si>
  <si>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</si>
  <si>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</si>
  <si>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</si>
  <si>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</si>
  <si>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</si>
  <si>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</si>
  <si>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</si>
  <si>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</si>
  <si>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</si>
  <si>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</si>
  <si>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</si>
  <si>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</si>
  <si>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</si>
  <si>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</si>
  <si>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</si>
  <si>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</si>
  <si>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</si>
  <si>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</si>
  <si>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</si>
  <si>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</si>
  <si>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</si>
  <si>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</si>
  <si>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</si>
  <si>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</si>
  <si>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</si>
  <si>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</si>
  <si>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</si>
  <si>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</si>
  <si>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</si>
  <si>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</si>
  <si>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</si>
  <si>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</si>
  <si>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 xml:space="preserve">``
</t>
  </si>
  <si>
    <t>Was your institution able to annualize your FY2024 salary program within available resources in FY2024?  If NO, complete the rows below.</t>
  </si>
  <si>
    <t>1.  # of months salary increase in effect during FY2024</t>
  </si>
  <si>
    <t>2.  Total annualized salary and benefits for the FY2024 salary program.</t>
  </si>
  <si>
    <t>3.  Amount of annualized salary and benefits funded within FY2024 resources</t>
  </si>
  <si>
    <t>Critical Workforce Development Initiatives:</t>
  </si>
  <si>
    <t>Your Comments about Employee Compensation in FY2027</t>
  </si>
  <si>
    <t>Projected Number of Part-Time and Adjunct Faculty - FY2027</t>
  </si>
  <si>
    <t>Projected Number of Part-Time Staff - FY2027</t>
  </si>
  <si>
    <t>Summary of Degree Completion (Row 66)</t>
  </si>
  <si>
    <t>Degree Completion</t>
  </si>
  <si>
    <t>Amount Related to Degree Completion</t>
  </si>
  <si>
    <t>Budget Needs Survey for FY2028 - Due September 30, 2024</t>
  </si>
  <si>
    <t xml:space="preserve">See worksheets named "Guidance" and "Health Ins Rates".  These worksheets provide guidance for budgeting FY2028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</si>
  <si>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FY2028:</t>
  </si>
  <si>
    <t>Summary of E&amp;G Part I Funding Priorities for FY2028:</t>
  </si>
  <si>
    <t>Budget Priority Worksheets for FY2028:</t>
  </si>
  <si>
    <t xml:space="preserve">   Total Cost to Annualize FY2028 Salary Program</t>
  </si>
  <si>
    <t xml:space="preserve">The FY2028 Budget Need Survey is similar to the FY2027 survey.  There are worksheets to report mandatory costs, miscellaneous data, and budget priorities for FY2028.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</si>
  <si>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FY28" Row 12 reports the FY2028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FY2028" worksheet.
Assume there will be NO increases in State Appropriations for FY2028.</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</si>
  <si>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FY28"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</si>
  <si>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Please report how your institution deployed the FY28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FY28 allocations to increase STEM degree production. It is important that you use this funding to enhance your STEM production and not to supplant prior funding allocated to STEM degree programs. Please refer to your institution’s FY28 allocation packet for additional information on the “at-risk” funds and be as specific in detail as possible as this accountability data is anticipated to receive a considerable amount of attention in the coming legislative session.</t>
  </si>
  <si>
    <t>FY2028 Budget Needs Survey</t>
  </si>
  <si>
    <t xml:space="preserve">FY2028 Mandatory Costs - E&amp;G Part I </t>
  </si>
  <si>
    <t>Projected Mandatory Costs FY2028</t>
  </si>
  <si>
    <t>A.  Costs to Annualize FY2028 Salary Program</t>
  </si>
  <si>
    <t xml:space="preserve">  FY2028 funding sources.</t>
  </si>
  <si>
    <t xml:space="preserve"> Report changes in mandatory Fringe Benefits and Payroll Taxes for Continuing Employees - Do not report benefits &amp; taxes for New Positions Budgeted in FY2028.  New positions and their costs are reported on the priorities worksheet.</t>
  </si>
  <si>
    <t>Budget Needs Survey - Priorities for FY2028</t>
  </si>
  <si>
    <t>Example of Priority for FY2028</t>
  </si>
  <si>
    <t>Total Increases in Personnel and Compensation for FY2028</t>
  </si>
  <si>
    <t>Total Institution Priorities for FY2028</t>
  </si>
  <si>
    <t>Budget Needs Survey for FY2028</t>
  </si>
  <si>
    <t>(1)  Report the  Amount of FY2028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</si>
  <si>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FY2028</t>
  </si>
  <si>
    <t>Miscellaneous Information for FY2028</t>
  </si>
  <si>
    <t>Employee compensation in FY2028:</t>
  </si>
  <si>
    <t>Is your institution planning for a salary increase in FY2028:</t>
  </si>
  <si>
    <t>Is your institution planning for an employee stipend in FY2028:</t>
  </si>
  <si>
    <t>Your Comments about Employee Compensation in FY2028</t>
  </si>
  <si>
    <t>Projected Resident Tuition Waivers Budgeted for FY2028</t>
  </si>
  <si>
    <t>Projected Nonresident Tuition Waivers Budgeted for FY2028</t>
  </si>
  <si>
    <t>Projected Junior High School Students Concurrent Enrollments for FY2028</t>
  </si>
  <si>
    <t>Projected Senior High School Students Concurrent Enrollments for FY2028</t>
  </si>
  <si>
    <t>Projected Annualized Enrollment FY2028</t>
  </si>
  <si>
    <t>Projected Number of Sections Offered FY2028</t>
  </si>
  <si>
    <t>Projected Number of Student Credit Hours Enrolled FY2028</t>
  </si>
  <si>
    <t>Projected Number of Full-Time Faculty - FY2028</t>
  </si>
  <si>
    <t>Projected Number of Part-Time and Adjunct Faculty - FY2028</t>
  </si>
  <si>
    <t>Projected Number of Full-Time Staff - FY2028</t>
  </si>
  <si>
    <t>Projected Number of Part-Time Staff - FY2028</t>
  </si>
  <si>
    <t>Cost Savings
FY2024 to FY2028
 (1)</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</si>
  <si>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FY2028,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</si>
  <si>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FY2028 Mandatory Costs and Budget Priorities to be paid from Cost Savings.  See "Use of Cost Savings" worksheet for amounts to report.</t>
  </si>
  <si>
    <t>Proof - Amount From Summary-Priorities Funding FY2028</t>
  </si>
  <si>
    <t>Budget Needs Survey - Summary of Priorities by Object for FY2028</t>
  </si>
  <si>
    <t>Cost of one percent (1%) increase in salary for FY2028 - Based on FY2027 Salary Program</t>
  </si>
  <si>
    <t xml:space="preserve">Employee compensation in FY2027: </t>
  </si>
  <si>
    <t>Did your institution provide for a salary increase in FY2027:</t>
  </si>
  <si>
    <t>Did your institution provide for a salary stipend in FY2027:</t>
  </si>
  <si>
    <t>Costs to Annualize FY2024 Salaries into FY2027:  Optional</t>
  </si>
  <si>
    <t>4.  Amount of FY2027 funding needed to finalize animalization of FY2024 salary program.</t>
  </si>
  <si>
    <t>Amount of Resident Tuition Waivers Budgeted for FY2027</t>
  </si>
  <si>
    <t>Amount of Nonresident Tuition Waivers Budgeted for FY2027</t>
  </si>
  <si>
    <t>Junior High School Students Concurrent Enrollments for FY2027</t>
  </si>
  <si>
    <t>Senior High School Students Concurrent Enrollments for FY2027</t>
  </si>
  <si>
    <t>Estimated Annualized Enrollment FY2027</t>
  </si>
  <si>
    <t>Estimated Number of Sections Offered FY2027</t>
  </si>
  <si>
    <t>Estimated Number of Student Credit Hours Enrolled FY2027</t>
  </si>
  <si>
    <t>Estimated Number of Full-Time Faculty - FY2027</t>
  </si>
  <si>
    <t>Estimated Number of Full-Time Staff - FY2027</t>
  </si>
  <si>
    <t>Projected Class Size Fall 2027 (FY2028)</t>
  </si>
  <si>
    <t>Estimated Class size Fall 2026 (FY2027)</t>
  </si>
  <si>
    <t xml:space="preserve">See worksheet named "Mandatory Costs".  This worksheet is similar to the worksheet used in last year's survey.
Use Part A to report the costs of FY2027 salary programs that extends into FY2028.  For example, a twelve month salary plan effective October 1, 2027 to September 30, 2028.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</si>
</sst>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15">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3" xfId="29" applyFont="1" applyBorder="1" applyAlignment="1">
      <alignment vertical="top"/>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42" fontId="0" fillId="0" borderId="0" xfId="0" applyNumberFormat="1" applyBorder="1" applyAlignment="1">
      <alignment wrapText="1"/>
    </xf>
    <xf numFmtId="0" fontId="1" fillId="0" borderId="0" xfId="40" applyAlignment="1">
      <alignment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1" xfId="0" applyFont="1" applyFill="1" applyBorder="1" applyAlignment="1">
      <alignment vertical="top"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Border="1" applyAlignment="1">
      <alignment horizontal="center"/>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8/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6.bin"/><Relationship Id="rId4" Type="http://schemas.openxmlformats.org/officeDocument/2006/relationships/comments" Target="../comments6.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7.bin"/><Relationship Id="rId4" Type="http://schemas.openxmlformats.org/officeDocument/2006/relationships/comments" Target="../comments7.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8.bin"/><Relationship Id="rId4" Type="http://schemas.openxmlformats.org/officeDocument/2006/relationships/comments" Target="../comments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39.bin"/><Relationship Id="rId4" Type="http://schemas.openxmlformats.org/officeDocument/2006/relationships/comments" Target="../comments9.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0.bin"/><Relationship Id="rId4" Type="http://schemas.openxmlformats.org/officeDocument/2006/relationships/comments" Target="../comments10.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1.bin"/><Relationship Id="rId4" Type="http://schemas.openxmlformats.org/officeDocument/2006/relationships/comments" Target="../comments11.xml"/></Relationships>
</file>

<file path=xl/worksheets/_rels/sheet4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3.bin"/><Relationship Id="rId4" Type="http://schemas.openxmlformats.org/officeDocument/2006/relationships/comments" Target="../comments13.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31">
        <v>41487</v>
      </c>
      <c r="B4" s="889" t="s">
        <v>567</v>
      </c>
    </row>
    <row r="5" spans="1:2">
      <c r="B5" s="889" t="s">
        <v>568</v>
      </c>
    </row>
    <row r="7" spans="1:2">
      <c r="B7" s="889" t="s">
        <v>580</v>
      </c>
    </row>
    <row r="9" spans="1:2">
      <c r="B9" s="889" t="s">
        <v>581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3" spans="1:7" ht="13.8">
      <c r="B3" s="1341" t="s">
        <v>733</v>
      </c>
      <c r="C3" s="1341"/>
      <c r="D3" s="1341"/>
      <c r="E3" s="1341"/>
    </row>
    <row r="4" spans="1:7">
      <c r="A4" s="1349" t="s">
        <v>528</v>
      </c>
      <c r="B4" s="1350"/>
      <c r="C4" s="1351"/>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t="s">
        <v>665</v>
      </c>
      <c r="C8" s="1314"/>
      <c r="D8" s="260">
        <v>1</v>
      </c>
      <c r="E8" s="261" t="s">
        <v>499</v>
      </c>
      <c r="F8" s="3"/>
      <c r="G8" s="64"/>
    </row>
    <row r="9" spans="1:7" ht="6" customHeight="1">
      <c r="A9" s="30"/>
      <c r="B9" s="63"/>
      <c r="C9" s="4"/>
      <c r="D9" s="108"/>
      <c r="E9" s="109"/>
      <c r="F9" s="73"/>
      <c r="G9" s="69"/>
    </row>
    <row r="10" spans="1:7" ht="12.75" customHeight="1">
      <c r="A10" s="30"/>
      <c r="B10" s="138" t="s">
        <v>96</v>
      </c>
      <c r="C10" s="344"/>
      <c r="D10" s="137"/>
      <c r="E10" s="137"/>
      <c r="F10" s="3"/>
      <c r="G10" s="69"/>
    </row>
    <row r="11" spans="1:7" ht="12.75" customHeight="1">
      <c r="A11" s="30"/>
      <c r="B11" s="138"/>
      <c r="C11" s="268" t="s">
        <v>98</v>
      </c>
      <c r="D11" s="137"/>
      <c r="E11" s="137"/>
      <c r="F11" s="1259" t="s">
        <v>755</v>
      </c>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450"/>
      <c r="E14" s="72">
        <v>0</v>
      </c>
      <c r="F14" s="77"/>
      <c r="G14" s="78"/>
    </row>
    <row r="15" spans="1:7">
      <c r="A15" s="30"/>
      <c r="B15" s="66"/>
      <c r="C15" s="67" t="s">
        <v>139</v>
      </c>
      <c r="D15" s="451"/>
      <c r="E15" s="124">
        <v>0</v>
      </c>
      <c r="F15" s="77"/>
      <c r="G15" s="78"/>
    </row>
    <row r="16" spans="1:7">
      <c r="A16" s="30"/>
      <c r="B16" s="66"/>
      <c r="C16" s="67" t="s">
        <v>263</v>
      </c>
      <c r="D16" s="452"/>
      <c r="E16" s="131">
        <v>0</v>
      </c>
      <c r="F16" s="77"/>
      <c r="G16" s="78"/>
    </row>
    <row r="17" spans="1:7">
      <c r="A17" s="30"/>
      <c r="B17" s="66"/>
      <c r="C17" s="67" t="s">
        <v>264</v>
      </c>
      <c r="D17" s="452"/>
      <c r="E17" s="131">
        <v>0</v>
      </c>
      <c r="F17" s="77"/>
      <c r="G17" s="78"/>
    </row>
    <row r="18" spans="1:7">
      <c r="A18" s="30"/>
      <c r="B18" s="66"/>
      <c r="C18" s="67" t="s">
        <v>201</v>
      </c>
      <c r="D18" s="452"/>
      <c r="E18" s="131">
        <v>0</v>
      </c>
      <c r="F18" s="77"/>
      <c r="G18" s="78"/>
    </row>
    <row r="19" spans="1:7">
      <c r="A19" s="30"/>
      <c r="B19" s="66"/>
      <c r="C19" s="67" t="s">
        <v>202</v>
      </c>
      <c r="D19" s="452"/>
      <c r="E19" s="131">
        <v>0</v>
      </c>
      <c r="F19" s="77"/>
      <c r="G19" s="78"/>
    </row>
    <row r="20" spans="1:7">
      <c r="A20" s="30"/>
      <c r="B20" s="66"/>
      <c r="C20" s="67" t="s">
        <v>265</v>
      </c>
      <c r="D20" s="300" t="s">
        <v>266</v>
      </c>
      <c r="E20" s="131">
        <v>119320</v>
      </c>
      <c r="F20" s="77"/>
      <c r="G20" s="78"/>
    </row>
    <row r="21" spans="1:7">
      <c r="A21" s="30"/>
      <c r="B21" s="66"/>
      <c r="C21" s="27" t="s">
        <v>267</v>
      </c>
      <c r="D21" s="300" t="s">
        <v>266</v>
      </c>
      <c r="E21" s="132">
        <v>0</v>
      </c>
      <c r="F21" s="77"/>
      <c r="G21" s="78"/>
    </row>
    <row r="22" spans="1:7">
      <c r="A22" s="30"/>
      <c r="B22" s="66"/>
      <c r="C22" s="128" t="s">
        <v>203</v>
      </c>
      <c r="D22" s="301">
        <f>SUM(D14:D21)</f>
        <v>0</v>
      </c>
      <c r="E22" s="133">
        <f>SUM(E14:E21)</f>
        <v>119320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v>2</v>
      </c>
      <c r="E25" s="292">
        <f>65000+65000</f>
        <v>130000</v>
      </c>
      <c r="F25" s="3"/>
      <c r="G25" s="31"/>
    </row>
    <row r="26" spans="1:7" ht="12.75" customHeight="1">
      <c r="A26" s="30"/>
      <c r="B26" s="66"/>
      <c r="C26" s="67" t="s">
        <v>140</v>
      </c>
      <c r="D26" s="308"/>
      <c r="E26" s="131">
        <v>0</v>
      </c>
      <c r="F26" s="3"/>
      <c r="G26" s="31"/>
    </row>
    <row r="27" spans="1:7" ht="12.75" customHeight="1">
      <c r="A27" s="30"/>
      <c r="B27" s="66"/>
      <c r="C27" s="67" t="s">
        <v>141</v>
      </c>
      <c r="D27" s="308">
        <v>2</v>
      </c>
      <c r="E27" s="131">
        <f>85000+75000</f>
        <v>160000</v>
      </c>
      <c r="F27" s="3"/>
      <c r="G27" s="31"/>
    </row>
    <row r="28" spans="1:7" ht="12.75" customHeight="1">
      <c r="A28" s="30"/>
      <c r="B28" s="66"/>
      <c r="C28" s="67" t="s">
        <v>142</v>
      </c>
      <c r="D28" s="308">
        <v>1</v>
      </c>
      <c r="E28" s="131">
        <v>24000</v>
      </c>
      <c r="F28" s="3"/>
      <c r="G28" s="31"/>
    </row>
    <row r="29" spans="1:7" ht="12.75" customHeight="1">
      <c r="A29" s="30"/>
      <c r="B29" s="66"/>
      <c r="C29" s="67" t="s">
        <v>143</v>
      </c>
      <c r="D29" s="308">
        <v>0</v>
      </c>
      <c r="E29" s="131">
        <v>0</v>
      </c>
      <c r="F29" s="3"/>
      <c r="G29" s="31"/>
    </row>
    <row r="30" spans="1:7" ht="12.75" customHeight="1">
      <c r="A30" s="30"/>
      <c r="B30" s="66"/>
      <c r="C30" s="67" t="s">
        <v>200</v>
      </c>
      <c r="D30" s="308">
        <v>0</v>
      </c>
      <c r="E30" s="131">
        <v>0</v>
      </c>
      <c r="F30" s="3"/>
      <c r="G30" s="31"/>
    </row>
    <row r="31" spans="1:7" ht="12.75" customHeight="1">
      <c r="A31" s="30"/>
      <c r="B31" s="66"/>
      <c r="C31" s="128" t="s">
        <v>205</v>
      </c>
      <c r="D31" s="309">
        <f>SUM(D25:D30)</f>
        <v>5</v>
      </c>
      <c r="E31" s="133">
        <f>SUM(E25:E30)</f>
        <v>314000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433320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1200</v>
      </c>
      <c r="F38" s="3"/>
      <c r="G38" s="31"/>
    </row>
    <row r="39" spans="1:7">
      <c r="A39" s="30"/>
      <c r="B39" s="66"/>
      <c r="C39" s="140" t="s">
        <v>296</v>
      </c>
      <c r="D39" s="104"/>
      <c r="E39" s="131">
        <v>0</v>
      </c>
      <c r="F39" s="3"/>
      <c r="G39" s="31"/>
    </row>
    <row r="40" spans="1:7">
      <c r="A40" s="30"/>
      <c r="B40" s="66"/>
      <c r="C40" s="141" t="s">
        <v>136</v>
      </c>
      <c r="D40" s="104"/>
      <c r="E40" s="79">
        <v>15000</v>
      </c>
      <c r="F40" s="82"/>
      <c r="G40" s="78"/>
    </row>
    <row r="41" spans="1:7">
      <c r="A41" s="30"/>
      <c r="B41" s="66"/>
      <c r="C41" s="141" t="s">
        <v>120</v>
      </c>
      <c r="D41" s="104"/>
      <c r="E41" s="79">
        <v>28000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44200</v>
      </c>
      <c r="F45" s="82"/>
      <c r="G45" s="78"/>
    </row>
    <row r="46" spans="1:7" ht="6.75" customHeight="1">
      <c r="A46" s="30"/>
      <c r="B46" s="66"/>
      <c r="C46" s="145"/>
      <c r="D46" s="106"/>
      <c r="E46" s="146"/>
      <c r="F46" s="82"/>
      <c r="G46" s="78"/>
    </row>
    <row r="47" spans="1:7" ht="12.75" customHeight="1">
      <c r="A47" s="30"/>
      <c r="B47" s="142" t="s">
        <v>110</v>
      </c>
      <c r="C47" s="125" t="s">
        <v>735</v>
      </c>
      <c r="D47" s="106"/>
      <c r="E47" s="147">
        <f>+E22+E31+E33+E45</f>
        <v>477520</v>
      </c>
      <c r="F47" s="68"/>
      <c r="G47" s="69"/>
    </row>
    <row r="48" spans="1:7" ht="12.75" customHeight="1">
      <c r="A48" s="30"/>
      <c r="B48" s="142"/>
      <c r="C48" s="234" t="s">
        <v>235</v>
      </c>
      <c r="D48" s="236">
        <f>'Sum-Priorities Funding Example'!G14</f>
        <v>477520</v>
      </c>
      <c r="E48" s="253"/>
      <c r="F48" s="68"/>
      <c r="G48" s="69"/>
    </row>
    <row r="49" spans="1:12" ht="12.75" customHeight="1">
      <c r="A49" s="30"/>
      <c r="B49" s="142"/>
      <c r="C49" s="234" t="s">
        <v>236</v>
      </c>
      <c r="D49" s="237">
        <f>+E47-D48</f>
        <v>0</v>
      </c>
      <c r="E49" s="253"/>
      <c r="F49" s="68"/>
      <c r="G49" s="69"/>
    </row>
    <row r="50" spans="1:12" ht="16.5" customHeight="1">
      <c r="A50" s="1187"/>
      <c r="B50" s="1193" t="s">
        <v>477</v>
      </c>
      <c r="C50" s="1188" t="s">
        <v>653</v>
      </c>
      <c r="D50" s="1189" t="s">
        <v>654</v>
      </c>
      <c r="E50" s="1211" t="s">
        <v>566</v>
      </c>
      <c r="F50" s="1198"/>
      <c r="G50" s="1191"/>
    </row>
    <row r="51" spans="1:12" ht="27" thickBot="1">
      <c r="A51" s="25"/>
      <c r="B51" s="1194" t="s">
        <v>478</v>
      </c>
      <c r="C51" s="1195" t="s">
        <v>666</v>
      </c>
      <c r="D51" s="1192"/>
      <c r="E51" s="1206">
        <f>+E47-E45</f>
        <v>433320</v>
      </c>
      <c r="F51" s="21"/>
      <c r="G51" s="38"/>
    </row>
    <row r="52" spans="1:12" ht="17.399999999999999">
      <c r="A52" s="889"/>
      <c r="B52" s="889"/>
      <c r="C52" s="1178" t="s">
        <v>100</v>
      </c>
      <c r="D52" s="1166"/>
      <c r="E52" s="1166"/>
    </row>
    <row r="53" spans="1:12" ht="6.75" customHeight="1">
      <c r="A53" s="889"/>
      <c r="B53" s="889"/>
      <c r="C53" s="889"/>
      <c r="D53" s="889"/>
      <c r="E53" s="889"/>
    </row>
    <row r="54" spans="1:12">
      <c r="A54" s="889"/>
      <c r="B54" s="1167" t="s">
        <v>50</v>
      </c>
      <c r="C54" s="1167"/>
      <c r="D54" s="1167"/>
      <c r="E54" s="1167"/>
      <c r="F54" s="264"/>
      <c r="G54" s="264"/>
      <c r="H54" s="264"/>
      <c r="I54" s="264"/>
      <c r="J54" s="264"/>
    </row>
    <row r="55" spans="1:12">
      <c r="A55" s="889"/>
      <c r="B55" s="1168" t="s">
        <v>51</v>
      </c>
      <c r="C55" s="1169"/>
      <c r="D55" s="1169"/>
      <c r="E55" s="1170"/>
      <c r="F55" s="264"/>
      <c r="G55" s="264"/>
      <c r="H55" s="264"/>
      <c r="I55" s="264"/>
      <c r="J55" s="264"/>
    </row>
    <row r="56" spans="1:12" ht="33.6" customHeight="1">
      <c r="A56" s="889"/>
      <c r="B56" s="1345" t="s">
        <v>322</v>
      </c>
      <c r="C56" s="1346"/>
      <c r="D56" s="1346"/>
      <c r="E56" s="1347"/>
      <c r="G56" s="264"/>
      <c r="H56" s="264"/>
      <c r="I56" s="264"/>
      <c r="J56" s="264"/>
    </row>
    <row r="57" spans="1:12" ht="79.2" customHeight="1">
      <c r="A57" s="889"/>
      <c r="B57" s="1342" t="s">
        <v>656</v>
      </c>
      <c r="C57" s="1343"/>
      <c r="D57" s="1343"/>
      <c r="E57" s="1344"/>
      <c r="F57" s="265"/>
      <c r="G57" s="265"/>
      <c r="H57" s="265"/>
      <c r="I57" s="265"/>
      <c r="J57" s="265"/>
    </row>
    <row r="58" spans="1:12">
      <c r="A58" s="889"/>
      <c r="B58" s="889"/>
      <c r="C58" s="889"/>
      <c r="D58" s="889"/>
      <c r="E58" s="889"/>
      <c r="L58" s="889" t="s">
        <v>657</v>
      </c>
    </row>
    <row r="59" spans="1:12">
      <c r="A59" s="889"/>
      <c r="B59" s="1172" t="s">
        <v>22</v>
      </c>
      <c r="C59" s="1173"/>
      <c r="D59" s="1173"/>
      <c r="E59" s="1174"/>
    </row>
    <row r="60" spans="1:12" ht="29.7" customHeight="1">
      <c r="A60" s="889"/>
      <c r="B60" s="1367" t="s">
        <v>529</v>
      </c>
      <c r="C60" s="1368"/>
      <c r="D60" s="1368"/>
      <c r="E60" s="1369"/>
    </row>
    <row r="61" spans="1:12">
      <c r="A61" s="889"/>
      <c r="B61" s="889"/>
      <c r="C61" s="889"/>
      <c r="D61" s="889"/>
      <c r="E61" s="889"/>
    </row>
    <row r="62" spans="1:12">
      <c r="A62" s="889"/>
      <c r="B62" s="889"/>
      <c r="C62" s="889"/>
      <c r="D62" s="889"/>
      <c r="E62" s="889"/>
    </row>
    <row r="63" spans="1:12">
      <c r="A63" s="889"/>
      <c r="B63" s="1361" t="s">
        <v>23</v>
      </c>
      <c r="C63" s="1362"/>
      <c r="D63" s="1362"/>
      <c r="E63" s="1363"/>
      <c r="F63" s="266"/>
      <c r="G63" s="266"/>
      <c r="H63" s="266"/>
      <c r="I63" s="266"/>
    </row>
    <row r="64" spans="1:12" ht="26.7" customHeight="1">
      <c r="A64" s="889"/>
      <c r="B64" s="1364" t="s">
        <v>565</v>
      </c>
      <c r="C64" s="1365"/>
      <c r="D64" s="1365"/>
      <c r="E64" s="1366"/>
    </row>
    <row r="65" spans="1:9">
      <c r="A65" s="889"/>
      <c r="B65" s="889"/>
      <c r="C65" s="889"/>
      <c r="D65" s="889"/>
      <c r="E65" s="889"/>
    </row>
    <row r="66" spans="1:9" ht="30.6" customHeight="1">
      <c r="A66" s="889"/>
      <c r="B66" s="1358" t="s">
        <v>661</v>
      </c>
      <c r="C66" s="1359"/>
      <c r="D66" s="1359"/>
      <c r="E66" s="1360"/>
    </row>
    <row r="67" spans="1:9" ht="67.5" customHeight="1">
      <c r="B67" s="1306" t="s">
        <v>663</v>
      </c>
      <c r="C67" s="1307"/>
      <c r="D67" s="1307"/>
      <c r="E67" s="1308"/>
      <c r="I67" s="889"/>
    </row>
    <row r="73" spans="1:9">
      <c r="C73" s="889" t="s">
        <v>662</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heetViews>
  <sheetFormatPr defaultColWidth="10.6640625" defaultRowHeight="13.2"/>
  <cols>
    <col min="1" max="1" width="8" style="271" customWidth="1"/>
    <col min="2" max="2" width="46.77734375" style="271" customWidth="1"/>
    <col min="3" max="3" width="13.109375" style="271" customWidth="1"/>
    <col min="4" max="4" width="12" style="271" customWidth="1"/>
    <col min="5" max="5" width="10" style="271" customWidth="1"/>
    <col min="6" max="6" width="12" style="271" customWidth="1"/>
    <col min="7" max="7" width="13.77734375" style="271" customWidth="1"/>
    <col min="8" max="8" width="13.44140625" style="271" customWidth="1"/>
    <col min="9" max="9" width="11.6640625" style="271" customWidth="1"/>
    <col min="10" max="10" width="11.77734375" style="271" customWidth="1"/>
    <col min="11" max="11" width="19.44140625" style="271" customWidth="1"/>
    <col min="12" max="16384" width="10.6640625" style="271"/>
  </cols>
  <sheetData>
    <row r="1" spans="1:20" ht="22.8">
      <c r="A1" s="269" t="s">
        <v>71</v>
      </c>
      <c r="B1" s="270"/>
      <c r="C1" s="270"/>
      <c r="D1" s="270"/>
      <c r="E1" s="270"/>
      <c r="F1" s="270"/>
      <c r="G1" s="270"/>
      <c r="H1" s="270"/>
      <c r="I1" s="270"/>
    </row>
    <row r="2" spans="1:20" ht="17.399999999999999">
      <c r="A2" s="272" t="s">
        <v>736</v>
      </c>
      <c r="B2" s="272"/>
      <c r="C2" s="272"/>
      <c r="D2" s="272"/>
      <c r="E2" s="272"/>
      <c r="F2" s="272"/>
      <c r="G2" s="272"/>
      <c r="H2" s="272"/>
      <c r="I2" s="272"/>
    </row>
    <row r="3" spans="1:20" ht="17.399999999999999">
      <c r="A3" s="273" t="s">
        <v>495</v>
      </c>
      <c r="B3" s="274"/>
      <c r="C3" s="274"/>
      <c r="D3" s="274"/>
      <c r="E3" s="274"/>
      <c r="F3" s="274"/>
      <c r="G3" s="275"/>
      <c r="H3" s="275"/>
      <c r="I3" s="276"/>
    </row>
    <row r="4" spans="1:20" ht="18" customHeight="1">
      <c r="A4" s="898" t="s">
        <v>583</v>
      </c>
      <c r="B4" s="274"/>
      <c r="C4" s="274"/>
      <c r="D4" s="274"/>
      <c r="E4" s="274"/>
      <c r="F4" s="274"/>
      <c r="G4" s="274"/>
      <c r="H4" s="274"/>
      <c r="I4" s="274"/>
    </row>
    <row r="5" spans="1:20" ht="15.6">
      <c r="B5" s="1155" t="s">
        <v>74</v>
      </c>
      <c r="C5" s="1371" t="s">
        <v>658</v>
      </c>
      <c r="D5" s="1318"/>
      <c r="E5" s="1318"/>
      <c r="F5" s="1318"/>
      <c r="G5" s="1319"/>
      <c r="H5" s="1199"/>
      <c r="I5" s="277"/>
    </row>
    <row r="6" spans="1:20" ht="5.25" customHeight="1">
      <c r="A6" s="278"/>
      <c r="B6" s="278"/>
      <c r="C6" s="279"/>
      <c r="D6" s="278"/>
      <c r="E6" s="278"/>
      <c r="F6" s="278"/>
      <c r="G6" s="278"/>
      <c r="H6" s="278"/>
      <c r="I6" s="278"/>
    </row>
    <row r="7" spans="1:20" ht="6" customHeight="1">
      <c r="A7" s="278"/>
      <c r="B7" s="278"/>
      <c r="C7" s="279"/>
      <c r="D7" s="278"/>
      <c r="E7" s="278"/>
      <c r="F7" s="278"/>
      <c r="G7" s="278"/>
      <c r="H7" s="278"/>
      <c r="I7" s="278"/>
    </row>
    <row r="8" spans="1:20" ht="69.75" customHeight="1">
      <c r="A8" s="1335" t="s">
        <v>756</v>
      </c>
      <c r="B8" s="1336"/>
      <c r="C8" s="1336"/>
      <c r="D8" s="1336"/>
      <c r="E8" s="1336"/>
      <c r="F8" s="1336"/>
      <c r="G8" s="1336"/>
      <c r="H8" s="1336"/>
      <c r="I8" s="1337"/>
      <c r="J8" s="1110" t="s">
        <v>48</v>
      </c>
    </row>
    <row r="9" spans="1:20" ht="7.5" customHeight="1">
      <c r="A9" s="291"/>
      <c r="B9" s="278"/>
      <c r="C9" s="278"/>
      <c r="D9" s="278"/>
      <c r="E9" s="278"/>
      <c r="F9" s="278"/>
      <c r="G9" s="278"/>
      <c r="H9" s="278"/>
      <c r="I9" s="278"/>
    </row>
    <row r="10" spans="1:20" ht="31.2">
      <c r="A10" s="341" t="s">
        <v>496</v>
      </c>
      <c r="B10" s="281"/>
      <c r="C10" s="1011" t="s">
        <v>557</v>
      </c>
      <c r="D10" s="288"/>
      <c r="E10" s="288"/>
      <c r="F10" s="288"/>
      <c r="G10" s="1156" t="s">
        <v>582</v>
      </c>
      <c r="H10" s="1156" t="s">
        <v>714</v>
      </c>
      <c r="I10" s="290" t="s">
        <v>103</v>
      </c>
      <c r="J10" s="494"/>
    </row>
    <row r="11" spans="1:20" ht="52.8">
      <c r="A11" s="283" t="s">
        <v>102</v>
      </c>
      <c r="B11" s="984" t="s">
        <v>393</v>
      </c>
      <c r="C11" s="446" t="s">
        <v>104</v>
      </c>
      <c r="D11" s="447" t="s">
        <v>168</v>
      </c>
      <c r="E11" s="447" t="s">
        <v>76</v>
      </c>
      <c r="F11" s="447" t="s">
        <v>755</v>
      </c>
      <c r="G11" s="1095" t="s">
        <v>617</v>
      </c>
      <c r="H11" s="1095" t="s">
        <v>715</v>
      </c>
      <c r="I11" s="338" t="s">
        <v>105</v>
      </c>
      <c r="J11" s="1100" t="s">
        <v>397</v>
      </c>
      <c r="K11" s="453"/>
    </row>
    <row r="12" spans="1:20" ht="12.75" customHeight="1">
      <c r="A12" s="899" t="s">
        <v>258</v>
      </c>
      <c r="B12" s="985" t="s">
        <v>77</v>
      </c>
      <c r="C12" s="872">
        <v>0</v>
      </c>
      <c r="D12" s="873">
        <v>0</v>
      </c>
      <c r="E12" s="874">
        <v>0</v>
      </c>
      <c r="F12" s="1051">
        <v>0</v>
      </c>
      <c r="G12" s="1096">
        <f>'Mandatory Costs'!C64</f>
        <v>0</v>
      </c>
      <c r="H12" s="1096">
        <v>0</v>
      </c>
      <c r="I12" s="1200"/>
      <c r="J12" s="1101">
        <f>+G12-(C12+D12+E12+F12)</f>
        <v>0</v>
      </c>
      <c r="K12" s="1107" t="s">
        <v>629</v>
      </c>
      <c r="L12" s="1108"/>
      <c r="M12" s="1108"/>
      <c r="N12" s="1108"/>
      <c r="O12" s="1108"/>
      <c r="P12" s="454"/>
      <c r="Q12" s="454"/>
      <c r="R12" s="454"/>
      <c r="S12" s="454"/>
      <c r="T12" s="454"/>
    </row>
    <row r="13" spans="1:20" ht="30" customHeight="1">
      <c r="A13" s="986" t="s">
        <v>49</v>
      </c>
      <c r="B13" s="987" t="s">
        <v>494</v>
      </c>
      <c r="C13" s="1220"/>
      <c r="D13" s="1221"/>
      <c r="E13" s="1222"/>
      <c r="F13" s="1222"/>
      <c r="G13" s="1223"/>
      <c r="H13" s="1219"/>
      <c r="I13" s="988"/>
      <c r="J13" s="1102"/>
      <c r="K13" s="1109" t="s">
        <v>630</v>
      </c>
      <c r="L13" s="1108"/>
      <c r="M13" s="1108"/>
      <c r="N13" s="1108"/>
      <c r="O13" s="1108"/>
    </row>
    <row r="14" spans="1:20">
      <c r="A14" s="989">
        <v>1</v>
      </c>
      <c r="B14" s="1175">
        <f>'Budget Priorities WS #1'!B8:C8</f>
        <v>0</v>
      </c>
      <c r="C14" s="1224"/>
      <c r="D14" s="1225"/>
      <c r="E14" s="1226"/>
      <c r="F14" s="1226"/>
      <c r="G14" s="1097">
        <f>'Budget Priorities WS #1'!E47</f>
        <v>0</v>
      </c>
      <c r="H14" s="1201">
        <f>'Budget Priorities WS #1'!E51</f>
        <v>0</v>
      </c>
      <c r="I14" s="990" t="s">
        <v>566</v>
      </c>
      <c r="J14" s="1103">
        <f t="shared" ref="J14:J35" si="0">+G14-(C14+D14+E14+F14)</f>
        <v>0</v>
      </c>
      <c r="K14" s="421" t="s">
        <v>597</v>
      </c>
    </row>
    <row r="15" spans="1:20">
      <c r="A15" s="991">
        <v>2</v>
      </c>
      <c r="B15" s="982">
        <f>'Budget Priorities WS #2'!B8:C8</f>
        <v>0</v>
      </c>
      <c r="C15" s="1224"/>
      <c r="D15" s="1225"/>
      <c r="E15" s="1226"/>
      <c r="F15" s="1226"/>
      <c r="G15" s="1097">
        <f>'Budget Priorities WS #2'!E47</f>
        <v>0</v>
      </c>
      <c r="H15" s="1097">
        <f>'Budget Priorities WS #2'!E51</f>
        <v>0</v>
      </c>
      <c r="I15" s="992"/>
      <c r="J15" s="1103">
        <f t="shared" si="0"/>
        <v>0</v>
      </c>
      <c r="K15" s="421" t="s">
        <v>598</v>
      </c>
    </row>
    <row r="16" spans="1:20">
      <c r="A16" s="991">
        <v>3</v>
      </c>
      <c r="B16" s="983">
        <f>'Budget Priorities WS #3'!B8:C8</f>
        <v>0</v>
      </c>
      <c r="C16" s="1227"/>
      <c r="D16" s="1228"/>
      <c r="E16" s="1226"/>
      <c r="F16" s="1226"/>
      <c r="G16" s="1097">
        <f>'Budget Priorities WS #3'!E47</f>
        <v>0</v>
      </c>
      <c r="H16" s="1097">
        <f>'Budget Priorities WS #3'!E51</f>
        <v>0</v>
      </c>
      <c r="I16" s="992"/>
      <c r="J16" s="1103">
        <f t="shared" si="0"/>
        <v>0</v>
      </c>
      <c r="K16" s="421" t="s">
        <v>599</v>
      </c>
    </row>
    <row r="17" spans="1:11">
      <c r="A17" s="991">
        <v>4</v>
      </c>
      <c r="B17" s="983">
        <f>'Budget Priorities WS #4'!B8:C8</f>
        <v>0</v>
      </c>
      <c r="C17" s="1227"/>
      <c r="D17" s="1228"/>
      <c r="E17" s="1226"/>
      <c r="F17" s="1226"/>
      <c r="G17" s="1097">
        <f>'Budget Priorities WS #4'!E47</f>
        <v>0</v>
      </c>
      <c r="H17" s="1097">
        <f>'Budget Priorities WS #4'!E51</f>
        <v>0</v>
      </c>
      <c r="I17" s="992"/>
      <c r="J17" s="1103">
        <f t="shared" si="0"/>
        <v>0</v>
      </c>
      <c r="K17" s="421" t="s">
        <v>600</v>
      </c>
    </row>
    <row r="18" spans="1:11">
      <c r="A18" s="991">
        <v>5</v>
      </c>
      <c r="B18" s="983">
        <f>'Budget Priorities WS #5'!B8:C8</f>
        <v>0</v>
      </c>
      <c r="C18" s="1227"/>
      <c r="D18" s="1228"/>
      <c r="E18" s="1226"/>
      <c r="F18" s="1226"/>
      <c r="G18" s="1097">
        <f>'Budget Priorities WS #5'!E47</f>
        <v>0</v>
      </c>
      <c r="H18" s="1097">
        <f>'Budget Priorities WS #5'!E51</f>
        <v>0</v>
      </c>
      <c r="I18" s="992"/>
      <c r="J18" s="1103">
        <f t="shared" si="0"/>
        <v>0</v>
      </c>
      <c r="K18" s="421" t="s">
        <v>601</v>
      </c>
    </row>
    <row r="19" spans="1:11">
      <c r="A19" s="991">
        <v>6</v>
      </c>
      <c r="B19" s="983">
        <f>'Budget Priorities WS #6'!B8:C8</f>
        <v>0</v>
      </c>
      <c r="C19" s="1227"/>
      <c r="D19" s="1228"/>
      <c r="E19" s="1226"/>
      <c r="F19" s="1226"/>
      <c r="G19" s="1097">
        <f>'Budget Priorities WS #6'!E47</f>
        <v>0</v>
      </c>
      <c r="H19" s="1097">
        <f>'Budget Priorities WS #6'!E51</f>
        <v>0</v>
      </c>
      <c r="I19" s="992"/>
      <c r="J19" s="1103">
        <f t="shared" si="0"/>
        <v>0</v>
      </c>
      <c r="K19" s="421" t="s">
        <v>602</v>
      </c>
    </row>
    <row r="20" spans="1:11">
      <c r="A20" s="991">
        <v>7</v>
      </c>
      <c r="B20" s="983">
        <f>'Budget Priorities WS #7'!B8:C8</f>
        <v>0</v>
      </c>
      <c r="C20" s="1227"/>
      <c r="D20" s="1228"/>
      <c r="E20" s="1226"/>
      <c r="F20" s="1226"/>
      <c r="G20" s="1097">
        <f>'Budget Priorities WS #7'!E47</f>
        <v>0</v>
      </c>
      <c r="H20" s="1097">
        <f>'Budget Priorities WS #7'!E51</f>
        <v>0</v>
      </c>
      <c r="I20" s="992"/>
      <c r="J20" s="1103">
        <f t="shared" si="0"/>
        <v>0</v>
      </c>
      <c r="K20" s="421" t="s">
        <v>603</v>
      </c>
    </row>
    <row r="21" spans="1:11">
      <c r="A21" s="991">
        <v>8</v>
      </c>
      <c r="B21" s="983">
        <f>'Budget Priorities WS #8'!B8:C8</f>
        <v>0</v>
      </c>
      <c r="C21" s="1227"/>
      <c r="D21" s="1228"/>
      <c r="E21" s="1226"/>
      <c r="F21" s="1226"/>
      <c r="G21" s="1097">
        <f>'Budget Priorities WS #8'!E47</f>
        <v>0</v>
      </c>
      <c r="H21" s="1097">
        <f>'Budget Priorities WS #8'!E51</f>
        <v>0</v>
      </c>
      <c r="I21" s="992"/>
      <c r="J21" s="1103">
        <f t="shared" si="0"/>
        <v>0</v>
      </c>
      <c r="K21" s="421" t="s">
        <v>604</v>
      </c>
    </row>
    <row r="22" spans="1:11">
      <c r="A22" s="991">
        <v>9</v>
      </c>
      <c r="B22" s="983">
        <f>'Budget Priorities WS #9'!B8:C8</f>
        <v>0</v>
      </c>
      <c r="C22" s="1227"/>
      <c r="D22" s="1228"/>
      <c r="E22" s="1226"/>
      <c r="F22" s="1226"/>
      <c r="G22" s="1097">
        <f>'Budget Priorities WS #9'!E47</f>
        <v>0</v>
      </c>
      <c r="H22" s="1097">
        <f>'Budget Priorities WS #9'!E51</f>
        <v>0</v>
      </c>
      <c r="I22" s="992"/>
      <c r="J22" s="1103">
        <f t="shared" si="0"/>
        <v>0</v>
      </c>
      <c r="K22" s="421" t="s">
        <v>605</v>
      </c>
    </row>
    <row r="23" spans="1:11">
      <c r="A23" s="991">
        <v>10</v>
      </c>
      <c r="B23" s="983">
        <f>'Budget Priorities WS #10'!B8:C8</f>
        <v>0</v>
      </c>
      <c r="C23" s="1227"/>
      <c r="D23" s="1228"/>
      <c r="E23" s="1226"/>
      <c r="F23" s="1226"/>
      <c r="G23" s="1097">
        <f>'Budget Priorities WS #10'!E47</f>
        <v>0</v>
      </c>
      <c r="H23" s="1097">
        <f>'Budget Priorities WS #10'!E51</f>
        <v>0</v>
      </c>
      <c r="I23" s="992"/>
      <c r="J23" s="1103">
        <f t="shared" si="0"/>
        <v>0</v>
      </c>
      <c r="K23" s="421" t="s">
        <v>606</v>
      </c>
    </row>
    <row r="24" spans="1:11">
      <c r="A24" s="991">
        <v>11</v>
      </c>
      <c r="B24" s="983">
        <f>'Budget Priorities WS #11'!B8:C8</f>
        <v>0</v>
      </c>
      <c r="C24" s="1227"/>
      <c r="D24" s="1228"/>
      <c r="E24" s="1226"/>
      <c r="F24" s="1226"/>
      <c r="G24" s="1097">
        <f>'Budget Priorities WS #11'!E47</f>
        <v>0</v>
      </c>
      <c r="H24" s="1097">
        <f>'Budget Priorities WS #11'!E51</f>
        <v>0</v>
      </c>
      <c r="I24" s="992"/>
      <c r="J24" s="1103">
        <f t="shared" si="0"/>
        <v>0</v>
      </c>
      <c r="K24" s="421" t="s">
        <v>607</v>
      </c>
    </row>
    <row r="25" spans="1:11">
      <c r="A25" s="991">
        <v>12</v>
      </c>
      <c r="B25" s="983">
        <f>'Budget Priorities WS #12'!B8:C8</f>
        <v>0</v>
      </c>
      <c r="C25" s="1227"/>
      <c r="D25" s="1228"/>
      <c r="E25" s="1226"/>
      <c r="F25" s="1226"/>
      <c r="G25" s="1097">
        <f>'Budget Priorities WS #12'!E47</f>
        <v>0</v>
      </c>
      <c r="H25" s="1097">
        <f>'Budget Priorities WS #12'!E51</f>
        <v>0</v>
      </c>
      <c r="I25" s="992"/>
      <c r="J25" s="1103">
        <f t="shared" si="0"/>
        <v>0</v>
      </c>
      <c r="K25" s="421" t="s">
        <v>608</v>
      </c>
    </row>
    <row r="26" spans="1:11">
      <c r="A26" s="991">
        <v>13</v>
      </c>
      <c r="B26" s="983">
        <f>'Budget Priorities WS #13'!B8:C8</f>
        <v>0</v>
      </c>
      <c r="C26" s="1227"/>
      <c r="D26" s="1228"/>
      <c r="E26" s="1226"/>
      <c r="F26" s="1226"/>
      <c r="G26" s="1097">
        <f>'Budget Priorities WS #13'!E47</f>
        <v>0</v>
      </c>
      <c r="H26" s="1097">
        <f>'Budget Priorities WS #13'!E51</f>
        <v>0</v>
      </c>
      <c r="I26" s="992"/>
      <c r="J26" s="1103">
        <f t="shared" si="0"/>
        <v>0</v>
      </c>
      <c r="K26" s="421" t="s">
        <v>609</v>
      </c>
    </row>
    <row r="27" spans="1:11">
      <c r="A27" s="991">
        <v>14</v>
      </c>
      <c r="B27" s="983">
        <f>'Budget Priorities WS #14'!B8:C8</f>
        <v>0</v>
      </c>
      <c r="C27" s="1227"/>
      <c r="D27" s="1228"/>
      <c r="E27" s="1226"/>
      <c r="F27" s="1226"/>
      <c r="G27" s="1097">
        <f>'Budget Priorities WS #14'!E47</f>
        <v>0</v>
      </c>
      <c r="H27" s="1097">
        <f>'Budget Priorities WS #14'!E51</f>
        <v>0</v>
      </c>
      <c r="I27" s="992"/>
      <c r="J27" s="1103">
        <f t="shared" si="0"/>
        <v>0</v>
      </c>
      <c r="K27" s="421" t="s">
        <v>610</v>
      </c>
    </row>
    <row r="28" spans="1:11">
      <c r="A28" s="991">
        <v>15</v>
      </c>
      <c r="B28" s="983">
        <f>'Budget Priorities WS #15'!B8:C8</f>
        <v>0</v>
      </c>
      <c r="C28" s="1227"/>
      <c r="D28" s="1228"/>
      <c r="E28" s="1226"/>
      <c r="F28" s="1226"/>
      <c r="G28" s="1097">
        <f>'Budget Priorities WS #15'!E47</f>
        <v>0</v>
      </c>
      <c r="H28" s="1097">
        <f>'Budget Priorities WS #15'!E51</f>
        <v>0</v>
      </c>
      <c r="I28" s="992"/>
      <c r="J28" s="1103">
        <f t="shared" si="0"/>
        <v>0</v>
      </c>
      <c r="K28" s="421" t="s">
        <v>611</v>
      </c>
    </row>
    <row r="29" spans="1:11">
      <c r="A29" s="991">
        <v>16</v>
      </c>
      <c r="B29" s="983">
        <f>'Budget Priorities WS #16'!B8:C8</f>
        <v>0</v>
      </c>
      <c r="C29" s="1227"/>
      <c r="D29" s="1228"/>
      <c r="E29" s="1226"/>
      <c r="F29" s="1226"/>
      <c r="G29" s="1097">
        <f>'Budget Priorities WS #16'!E47</f>
        <v>0</v>
      </c>
      <c r="H29" s="1097">
        <f>'Budget Priorities WS #16'!E51</f>
        <v>0</v>
      </c>
      <c r="I29" s="992"/>
      <c r="J29" s="1103">
        <f t="shared" si="0"/>
        <v>0</v>
      </c>
      <c r="K29" s="421" t="s">
        <v>612</v>
      </c>
    </row>
    <row r="30" spans="1:11">
      <c r="A30" s="991">
        <v>17</v>
      </c>
      <c r="B30" s="983">
        <f>'Budget Priorities WS #17'!B8:C8</f>
        <v>0</v>
      </c>
      <c r="C30" s="1227"/>
      <c r="D30" s="1228"/>
      <c r="E30" s="1226"/>
      <c r="F30" s="1226"/>
      <c r="G30" s="1097">
        <f>'Budget Priorities WS #17'!E47</f>
        <v>0</v>
      </c>
      <c r="H30" s="1097">
        <f>'Budget Priorities WS #17'!E51</f>
        <v>0</v>
      </c>
      <c r="I30" s="992"/>
      <c r="J30" s="1103">
        <f t="shared" si="0"/>
        <v>0</v>
      </c>
      <c r="K30" s="421" t="s">
        <v>613</v>
      </c>
    </row>
    <row r="31" spans="1:11">
      <c r="A31" s="991">
        <v>18</v>
      </c>
      <c r="B31" s="983">
        <f>'Budget Priorities WS #18'!B8:C8</f>
        <v>0</v>
      </c>
      <c r="C31" s="1227"/>
      <c r="D31" s="1228"/>
      <c r="E31" s="1226"/>
      <c r="F31" s="1226"/>
      <c r="G31" s="1097">
        <f>'Budget Priorities WS #18'!E47</f>
        <v>0</v>
      </c>
      <c r="H31" s="1097">
        <f>'Budget Priorities WS #18'!E51</f>
        <v>0</v>
      </c>
      <c r="I31" s="992"/>
      <c r="J31" s="1103">
        <f t="shared" si="0"/>
        <v>0</v>
      </c>
      <c r="K31" s="421" t="s">
        <v>614</v>
      </c>
    </row>
    <row r="32" spans="1:11">
      <c r="A32" s="991">
        <v>19</v>
      </c>
      <c r="B32" s="983">
        <f>'Budget Priorities WS #19'!B8:C8</f>
        <v>0</v>
      </c>
      <c r="C32" s="1227"/>
      <c r="D32" s="1228"/>
      <c r="E32" s="1226"/>
      <c r="F32" s="1226"/>
      <c r="G32" s="1097">
        <f>'Budget Priorities WS #19'!E47</f>
        <v>0</v>
      </c>
      <c r="H32" s="1097">
        <f>'Budget Priorities WS #19'!E51</f>
        <v>0</v>
      </c>
      <c r="I32" s="992"/>
      <c r="J32" s="1103">
        <f t="shared" si="0"/>
        <v>0</v>
      </c>
      <c r="K32" s="421" t="s">
        <v>615</v>
      </c>
    </row>
    <row r="33" spans="1:11">
      <c r="A33" s="1080">
        <v>20</v>
      </c>
      <c r="B33" s="1081">
        <f>'Budget Priorities WS #20'!B8:C8</f>
        <v>0</v>
      </c>
      <c r="C33" s="1229"/>
      <c r="D33" s="1230"/>
      <c r="E33" s="1231"/>
      <c r="F33" s="1231"/>
      <c r="G33" s="1098">
        <f>'Budget Priorities WS #20'!E47</f>
        <v>0</v>
      </c>
      <c r="H33" s="1098">
        <f>'Budget Priorities WS #20'!E51</f>
        <v>0</v>
      </c>
      <c r="I33" s="1082"/>
      <c r="J33" s="1104">
        <f t="shared" si="0"/>
        <v>0</v>
      </c>
      <c r="K33" s="421" t="s">
        <v>616</v>
      </c>
    </row>
    <row r="34" spans="1:11">
      <c r="A34" s="993"/>
      <c r="B34" s="994" t="s">
        <v>198</v>
      </c>
      <c r="C34" s="995">
        <f>SUM(C14:C33)</f>
        <v>0</v>
      </c>
      <c r="D34" s="996">
        <f>SUM(D14:D33)</f>
        <v>0</v>
      </c>
      <c r="E34" s="996">
        <f>SUM(E14:E33)</f>
        <v>0</v>
      </c>
      <c r="F34" s="1052">
        <f>SUM(F14:F33)</f>
        <v>0</v>
      </c>
      <c r="G34" s="1099">
        <f>SUM(C34:F34)</f>
        <v>0</v>
      </c>
      <c r="H34" s="1203">
        <f>SUM(H14:H33)</f>
        <v>0</v>
      </c>
      <c r="I34" s="997"/>
      <c r="J34" s="1105">
        <f t="shared" si="0"/>
        <v>0</v>
      </c>
      <c r="K34" s="271" t="s">
        <v>655</v>
      </c>
    </row>
    <row r="35" spans="1:11" ht="13.8" thickBot="1">
      <c r="A35" s="998"/>
      <c r="B35" s="999" t="s">
        <v>632</v>
      </c>
      <c r="C35" s="1000">
        <f t="shared" ref="C35:H35" si="1">+C12+C34</f>
        <v>0</v>
      </c>
      <c r="D35" s="1000">
        <f t="shared" si="1"/>
        <v>0</v>
      </c>
      <c r="E35" s="1000">
        <f t="shared" si="1"/>
        <v>0</v>
      </c>
      <c r="F35" s="1000">
        <f t="shared" si="1"/>
        <v>0</v>
      </c>
      <c r="G35" s="1202">
        <f t="shared" si="1"/>
        <v>0</v>
      </c>
      <c r="H35" s="1202">
        <f t="shared" si="1"/>
        <v>0</v>
      </c>
      <c r="I35" s="1001"/>
      <c r="J35" s="1106">
        <f t="shared" si="0"/>
        <v>0</v>
      </c>
    </row>
    <row r="36" spans="1:11" ht="19.5" customHeight="1">
      <c r="A36" s="1002"/>
      <c r="B36" s="1002"/>
      <c r="C36" s="659" t="s">
        <v>533</v>
      </c>
      <c r="D36" s="659" t="s">
        <v>8</v>
      </c>
      <c r="E36" s="659" t="s">
        <v>7</v>
      </c>
      <c r="F36" s="660" t="s">
        <v>543</v>
      </c>
      <c r="G36" s="655"/>
      <c r="H36" s="655"/>
      <c r="I36" s="1002"/>
    </row>
    <row r="37" spans="1:11" ht="5.25" customHeight="1">
      <c r="A37" s="1002"/>
      <c r="B37" s="1002"/>
      <c r="C37" s="1003"/>
      <c r="D37" s="653"/>
      <c r="E37" s="653"/>
      <c r="F37" s="654"/>
      <c r="G37" s="655"/>
      <c r="H37" s="655"/>
      <c r="I37" s="1002"/>
    </row>
    <row r="38" spans="1:11">
      <c r="A38" s="1002"/>
      <c r="B38" s="1002"/>
      <c r="C38" s="1002"/>
      <c r="D38" s="1002"/>
      <c r="E38" s="1002"/>
      <c r="F38" s="1004"/>
      <c r="G38" s="1002"/>
      <c r="H38" s="1002"/>
      <c r="I38" s="1002"/>
    </row>
    <row r="39" spans="1:11" ht="13.2" customHeight="1">
      <c r="A39" s="1338" t="s">
        <v>757</v>
      </c>
      <c r="B39" s="1339"/>
      <c r="C39" s="1339"/>
      <c r="D39" s="1339"/>
      <c r="E39" s="1339"/>
      <c r="F39" s="1339"/>
      <c r="G39" s="1339"/>
      <c r="H39" s="1340"/>
      <c r="I39" s="1339"/>
      <c r="J39" s="1339"/>
    </row>
    <row r="40" spans="1:11">
      <c r="A40" s="1330" t="s">
        <v>680</v>
      </c>
      <c r="B40" s="1331"/>
      <c r="C40" s="1331"/>
      <c r="D40" s="1331"/>
      <c r="E40" s="1331"/>
      <c r="F40" s="1331"/>
      <c r="G40" s="1331"/>
      <c r="H40" s="1332"/>
      <c r="I40" s="1331"/>
      <c r="J40" s="1331"/>
    </row>
    <row r="41" spans="1:11" ht="25.5" customHeight="1">
      <c r="A41" s="1330" t="s">
        <v>738</v>
      </c>
      <c r="B41" s="1331"/>
      <c r="C41" s="1331"/>
      <c r="D41" s="1331"/>
      <c r="E41" s="1331"/>
      <c r="F41" s="1331"/>
      <c r="G41" s="1331"/>
      <c r="H41" s="1332"/>
      <c r="I41" s="1331"/>
      <c r="J41" s="1331"/>
    </row>
    <row r="42" spans="1:11" ht="12.75" customHeight="1">
      <c r="A42" s="1370" t="s">
        <v>554</v>
      </c>
      <c r="B42" s="1289"/>
      <c r="C42" s="1289"/>
      <c r="D42" s="1289"/>
      <c r="E42" s="1289"/>
      <c r="F42" s="1289"/>
      <c r="G42" s="1289"/>
      <c r="H42" s="1289"/>
      <c r="I42" s="1289"/>
      <c r="J42" s="1289"/>
    </row>
    <row r="43" spans="1:11">
      <c r="A43" s="1006"/>
      <c r="B43" s="1005"/>
      <c r="C43" s="1005"/>
      <c r="D43" s="1005"/>
      <c r="E43" s="1005"/>
      <c r="F43" s="1005"/>
      <c r="G43" s="1005"/>
      <c r="H43" s="1005"/>
      <c r="I43" s="1005"/>
    </row>
    <row r="44" spans="1:11" hidden="1">
      <c r="A44" s="940" t="s">
        <v>535</v>
      </c>
      <c r="B44" s="941"/>
      <c r="C44" s="941"/>
      <c r="D44" s="941"/>
      <c r="E44" s="941"/>
      <c r="F44" s="941"/>
      <c r="G44" s="941"/>
      <c r="H44" s="941"/>
      <c r="I44" s="494"/>
    </row>
    <row r="45" spans="1:11" hidden="1">
      <c r="A45" s="942"/>
      <c r="B45" s="943" t="s">
        <v>536</v>
      </c>
      <c r="C45" s="943"/>
      <c r="D45" s="943"/>
      <c r="E45" s="943"/>
      <c r="F45" s="949" t="e">
        <f>'[4]Summary - Cost Savings'!$I$32</f>
        <v>#REF!</v>
      </c>
      <c r="G45" s="943"/>
      <c r="H45" s="943"/>
      <c r="I45" s="944"/>
    </row>
    <row r="46" spans="1:11" hidden="1">
      <c r="A46" s="942"/>
      <c r="B46" s="943" t="s">
        <v>534</v>
      </c>
      <c r="C46" s="943"/>
      <c r="D46" s="943"/>
      <c r="E46" s="943"/>
      <c r="F46" s="949" t="e">
        <f>'[5]Summary - Cost Savings'!$I$32</f>
        <v>#REF!</v>
      </c>
      <c r="G46" s="943"/>
      <c r="H46" s="943"/>
      <c r="I46" s="944"/>
    </row>
    <row r="47" spans="1:11" hidden="1">
      <c r="A47" s="942"/>
      <c r="B47" s="948" t="s">
        <v>698</v>
      </c>
      <c r="C47" s="948"/>
      <c r="D47" s="948"/>
      <c r="E47" s="948"/>
      <c r="F47" s="950" t="e">
        <f>SUM(F45:F46)</f>
        <v>#REF!</v>
      </c>
      <c r="G47" s="943"/>
      <c r="H47" s="943"/>
      <c r="I47" s="944"/>
    </row>
    <row r="48" spans="1:11" hidden="1">
      <c r="A48" s="945"/>
      <c r="B48" s="946"/>
      <c r="C48" s="946"/>
      <c r="D48" s="946"/>
      <c r="E48" s="946"/>
      <c r="F48" s="946"/>
      <c r="G48" s="946"/>
      <c r="H48" s="946"/>
      <c r="I48" s="947"/>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election activeCell="B8" sqref="B8:C8"/>
    </sheetView>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48" t="s">
        <v>71</v>
      </c>
      <c r="C1" s="1348"/>
      <c r="D1" s="1348"/>
      <c r="E1" s="1348"/>
    </row>
    <row r="2" spans="1:9" ht="15.6">
      <c r="B2" s="1348" t="s">
        <v>732</v>
      </c>
      <c r="C2" s="1348"/>
      <c r="D2" s="1348"/>
      <c r="E2" s="1348"/>
    </row>
    <row r="4" spans="1:9">
      <c r="A4" s="702"/>
      <c r="B4" s="703"/>
      <c r="C4" s="1179" t="str">
        <f>'Summary-Priorities Funding FY28'!C5:G5</f>
        <v>The University</v>
      </c>
      <c r="D4" s="748" t="s">
        <v>73</v>
      </c>
      <c r="E4" s="59"/>
      <c r="F4" s="59"/>
      <c r="G4" s="80"/>
      <c r="I4" s="909" t="s">
        <v>537</v>
      </c>
    </row>
    <row r="5" spans="1:9" ht="6" customHeight="1" thickBot="1">
      <c r="A5" s="1354"/>
      <c r="B5" s="1354"/>
      <c r="C5" s="1354"/>
      <c r="D5" s="1354"/>
      <c r="E5" s="1354"/>
      <c r="F5" s="1354"/>
      <c r="G5" s="1354"/>
    </row>
    <row r="6" spans="1:9" ht="4.5" customHeight="1">
      <c r="A6" s="30"/>
      <c r="B6" s="20"/>
      <c r="C6" s="4"/>
      <c r="D6" s="20"/>
      <c r="E6" s="20"/>
      <c r="F6" s="28"/>
      <c r="G6" s="62"/>
    </row>
    <row r="7" spans="1:9" ht="12.75" customHeight="1">
      <c r="A7" s="30"/>
      <c r="B7" s="1355" t="s">
        <v>95</v>
      </c>
      <c r="C7" s="1356"/>
      <c r="D7" s="182" t="s">
        <v>94</v>
      </c>
      <c r="E7" s="182" t="s">
        <v>129</v>
      </c>
      <c r="F7" s="3"/>
      <c r="G7" s="64"/>
      <c r="I7" s="938" t="s">
        <v>532</v>
      </c>
    </row>
    <row r="8" spans="1:9" ht="24" customHeight="1">
      <c r="A8" s="30"/>
      <c r="B8" s="1357"/>
      <c r="C8" s="1314"/>
      <c r="D8" s="260">
        <v>1</v>
      </c>
      <c r="E8" s="951"/>
      <c r="F8" s="3"/>
      <c r="G8" s="64"/>
      <c r="I8" s="939" t="s">
        <v>531</v>
      </c>
    </row>
    <row r="9" spans="1:9" ht="6" customHeight="1">
      <c r="A9" s="30"/>
      <c r="B9" s="63"/>
      <c r="C9" s="4"/>
      <c r="D9" s="108"/>
      <c r="E9" s="109"/>
      <c r="F9" s="73"/>
      <c r="G9" s="69"/>
    </row>
    <row r="10" spans="1:9" ht="12.75" customHeight="1">
      <c r="A10" s="30"/>
      <c r="B10" s="138" t="s">
        <v>96</v>
      </c>
      <c r="C10" s="344"/>
      <c r="D10" s="137"/>
      <c r="E10" s="137"/>
      <c r="F10" s="3"/>
      <c r="G10" s="69"/>
    </row>
    <row r="11" spans="1:9" ht="12.75" customHeight="1">
      <c r="A11" s="30"/>
      <c r="B11" s="138"/>
      <c r="C11" s="268" t="s">
        <v>98</v>
      </c>
      <c r="D11" s="137"/>
      <c r="E11" s="137"/>
      <c r="F11" s="1259" t="s">
        <v>755</v>
      </c>
      <c r="G11" s="69"/>
    </row>
    <row r="12" spans="1:9" ht="24.75" customHeight="1">
      <c r="A12" s="71"/>
      <c r="B12" s="139" t="s">
        <v>134</v>
      </c>
      <c r="C12" s="122" t="s">
        <v>209</v>
      </c>
      <c r="D12" s="298" t="s">
        <v>107</v>
      </c>
      <c r="E12" s="296" t="s">
        <v>135</v>
      </c>
      <c r="F12" s="74"/>
      <c r="G12" s="70"/>
    </row>
    <row r="13" spans="1:9" ht="12.75" customHeight="1">
      <c r="A13" s="71"/>
      <c r="B13" s="1352" t="s">
        <v>99</v>
      </c>
      <c r="C13" s="1353"/>
      <c r="D13" s="299"/>
      <c r="E13" s="121"/>
      <c r="F13" s="74"/>
      <c r="G13" s="70"/>
    </row>
    <row r="14" spans="1:9">
      <c r="A14" s="30"/>
      <c r="B14" s="66"/>
      <c r="C14" s="75" t="s">
        <v>262</v>
      </c>
      <c r="D14" s="319"/>
      <c r="E14" s="72">
        <v>0</v>
      </c>
      <c r="F14" s="77"/>
      <c r="G14" s="78"/>
    </row>
    <row r="15" spans="1:9">
      <c r="A15" s="30"/>
      <c r="B15" s="66"/>
      <c r="C15" s="67" t="s">
        <v>139</v>
      </c>
      <c r="D15" s="320"/>
      <c r="E15" s="124">
        <v>0</v>
      </c>
      <c r="F15" s="77"/>
      <c r="G15" s="78"/>
    </row>
    <row r="16" spans="1:9">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877" t="s">
        <v>633</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877"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Funding'!H14</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603" t="s">
        <v>566</v>
      </c>
      <c r="F50" s="1198"/>
      <c r="G50" s="1191"/>
    </row>
    <row r="51" spans="1:12" ht="27" thickBot="1">
      <c r="A51" s="25"/>
      <c r="B51" s="1194" t="s">
        <v>478</v>
      </c>
      <c r="C51" s="1195" t="s">
        <v>666</v>
      </c>
      <c r="D51" s="1192"/>
      <c r="E51" s="1206"/>
      <c r="F51" s="21"/>
      <c r="G51" s="38"/>
    </row>
    <row r="52" spans="1:12" ht="17.399999999999999">
      <c r="B52" s="889"/>
      <c r="C52" s="1178" t="s">
        <v>100</v>
      </c>
      <c r="D52" s="1166"/>
      <c r="E52" s="1166"/>
    </row>
    <row r="53" spans="1:12" ht="6.75" customHeight="1">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c r="F58" s="265"/>
      <c r="G58" s="265"/>
      <c r="H58" s="262"/>
      <c r="I58" s="263"/>
      <c r="J58" s="263"/>
      <c r="K58" s="263"/>
      <c r="L58" s="263"/>
    </row>
    <row r="59" spans="1:12" ht="14.2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F62" s="266"/>
      <c r="G62" s="266"/>
    </row>
    <row r="63" spans="1:12" ht="79.95" customHeight="1">
      <c r="B63" s="1364" t="s">
        <v>75</v>
      </c>
      <c r="C63" s="1365"/>
      <c r="D63" s="1365"/>
      <c r="E63" s="1366"/>
      <c r="H63" s="266"/>
      <c r="I63" s="266"/>
    </row>
    <row r="64" spans="1:12" ht="10.5" customHeight="1">
      <c r="B64" s="889"/>
      <c r="C64" s="889"/>
      <c r="D64" s="889"/>
      <c r="E64" s="889"/>
    </row>
    <row r="65" spans="2:12" ht="40.950000000000003" customHeight="1">
      <c r="B65" s="1372" t="s">
        <v>667</v>
      </c>
      <c r="C65" s="1373"/>
      <c r="D65" s="1373"/>
      <c r="E65" s="1374"/>
      <c r="I65" s="1176" t="s">
        <v>664</v>
      </c>
      <c r="J65" s="1177"/>
      <c r="K65" s="1177"/>
      <c r="L65" s="1177"/>
    </row>
    <row r="66" spans="2:12" ht="79.95" customHeight="1">
      <c r="B66" s="1342"/>
      <c r="C66" s="1343"/>
      <c r="D66" s="1343"/>
      <c r="E66" s="1344"/>
      <c r="I66" s="1196"/>
      <c r="J66" s="1197"/>
      <c r="K66" s="1197"/>
      <c r="L66" s="1197"/>
    </row>
    <row r="67" spans="2:12">
      <c r="B67" s="889"/>
      <c r="C67" s="889"/>
      <c r="D67" s="889"/>
      <c r="E67" s="889"/>
    </row>
    <row r="68" spans="2:12" ht="66" customHeight="1">
      <c r="B68" s="889"/>
      <c r="C68" s="889"/>
      <c r="D68" s="889"/>
      <c r="E68" s="889"/>
      <c r="I68" s="1196"/>
      <c r="J68" s="1197"/>
      <c r="K68" s="1197"/>
      <c r="L68" s="1197"/>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F11" sqref="F11"/>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1259" t="s">
        <v>755</v>
      </c>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Funding'!H15</f>
        <v>0</v>
      </c>
      <c r="E48" s="253"/>
      <c r="F48" s="68"/>
      <c r="G48" s="69"/>
    </row>
    <row r="49" spans="1:12" ht="12.75" customHeight="1">
      <c r="A49" s="30"/>
      <c r="B49" s="142"/>
      <c r="C49" s="234" t="s">
        <v>236</v>
      </c>
      <c r="D49" s="237">
        <f>+E47-D48</f>
        <v>0</v>
      </c>
      <c r="E49" s="1204"/>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7"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2.6" customHeight="1">
      <c r="B65" s="1372" t="s">
        <v>667</v>
      </c>
      <c r="C65" s="1373"/>
      <c r="D65" s="1373"/>
      <c r="E65" s="1374"/>
    </row>
    <row r="66" spans="2:5" ht="79.95" customHeight="1">
      <c r="B66" s="1342"/>
      <c r="C66" s="1343"/>
      <c r="D66" s="1343"/>
      <c r="E66" s="134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election activeCell="F11" sqref="F11"/>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1259" t="s">
        <v>755</v>
      </c>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Funding'!H16</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4.4" customHeight="1">
      <c r="B65" s="1372" t="s">
        <v>667</v>
      </c>
      <c r="C65" s="1373"/>
      <c r="D65" s="1373"/>
      <c r="E65" s="1374"/>
    </row>
    <row r="66" spans="2:5" ht="79.95" customHeight="1">
      <c r="B66" s="1342"/>
      <c r="C66" s="1343"/>
      <c r="D66" s="1343"/>
      <c r="E66" s="1344"/>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Funding'!H17</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0.200000000000003" customHeight="1">
      <c r="B65" s="1372" t="s">
        <v>667</v>
      </c>
      <c r="C65" s="1373"/>
      <c r="D65" s="1373"/>
      <c r="E65" s="1374"/>
    </row>
    <row r="66" spans="2:5" ht="79.95" customHeight="1">
      <c r="B66" s="1342"/>
      <c r="C66" s="1343"/>
      <c r="D66" s="1343"/>
      <c r="E66" s="1344"/>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78"/>
      <c r="C8" s="1379"/>
      <c r="D8" s="260">
        <v>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Funding'!H18</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889"/>
      <c r="D58" s="1120"/>
      <c r="E58" s="1120"/>
    </row>
    <row r="59" spans="1:12" ht="14.2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2.6" customHeight="1">
      <c r="B65" s="1372" t="s">
        <v>667</v>
      </c>
      <c r="C65" s="1373"/>
      <c r="D65" s="1373"/>
      <c r="E65" s="1374"/>
    </row>
    <row r="66" spans="2:5" ht="79.95" customHeight="1">
      <c r="B66" s="1342"/>
      <c r="C66" s="1343"/>
      <c r="D66" s="1343"/>
      <c r="E66" s="134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Funding'!H19</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2.6" customHeight="1">
      <c r="B65" s="1372" t="s">
        <v>667</v>
      </c>
      <c r="C65" s="1373"/>
      <c r="D65" s="1373"/>
      <c r="E65" s="1374"/>
    </row>
    <row r="66" spans="2:5" ht="79.95" customHeight="1">
      <c r="B66" s="1342"/>
      <c r="C66" s="1343"/>
      <c r="D66" s="1343"/>
      <c r="E66" s="134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Funding'!H20</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1.7" customHeight="1">
      <c r="B65" s="1372" t="s">
        <v>667</v>
      </c>
      <c r="C65" s="1373"/>
      <c r="D65" s="1373"/>
      <c r="E65" s="1374"/>
    </row>
    <row r="66" spans="2:5" ht="79.95" customHeight="1">
      <c r="B66" s="1342"/>
      <c r="C66" s="1343"/>
      <c r="D66" s="1343"/>
      <c r="E66" s="134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Funding'!H21</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2.6" customHeight="1">
      <c r="B65" s="1372" t="s">
        <v>667</v>
      </c>
      <c r="C65" s="1373"/>
      <c r="D65" s="1373"/>
      <c r="E65" s="1374"/>
    </row>
    <row r="66" spans="2:5" ht="79.95" customHeight="1">
      <c r="B66" s="1342"/>
      <c r="C66" s="1343"/>
      <c r="D66" s="1343"/>
      <c r="E66" s="134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89" t="s">
        <v>75</v>
      </c>
      <c r="B1" s="713" t="s">
        <v>71</v>
      </c>
      <c r="C1" s="713"/>
      <c r="D1" s="713"/>
      <c r="E1" s="713"/>
      <c r="F1" s="713"/>
      <c r="G1" s="713"/>
      <c r="H1" s="713"/>
      <c r="I1" s="713"/>
      <c r="J1" s="713"/>
      <c r="K1" s="713"/>
      <c r="L1" s="713"/>
    </row>
    <row r="2" spans="1:15" ht="17.399999999999999">
      <c r="B2" s="713" t="s">
        <v>716</v>
      </c>
      <c r="C2" s="753"/>
      <c r="D2" s="753"/>
      <c r="E2" s="753"/>
      <c r="F2" s="753"/>
      <c r="G2" s="753"/>
      <c r="H2" s="753"/>
      <c r="I2" s="753"/>
      <c r="J2" s="753"/>
      <c r="K2" s="753"/>
      <c r="L2" s="713"/>
    </row>
    <row r="4" spans="1:15" ht="134.4" customHeight="1">
      <c r="A4" s="1281" t="s">
        <v>722</v>
      </c>
      <c r="B4" s="1282"/>
      <c r="C4" s="1282"/>
      <c r="D4" s="1282"/>
      <c r="E4" s="1282"/>
      <c r="F4" s="1282"/>
      <c r="G4" s="1282"/>
      <c r="H4" s="1282"/>
      <c r="I4" s="1282"/>
      <c r="J4" s="1282"/>
      <c r="K4" s="1282"/>
      <c r="L4" s="1283"/>
      <c r="N4" s="1111"/>
      <c r="O4" s="156"/>
    </row>
    <row r="5" spans="1:15" ht="12.45" customHeight="1">
      <c r="A5" s="1032">
        <v>1</v>
      </c>
      <c r="B5" s="1272" t="s">
        <v>369</v>
      </c>
      <c r="C5" s="1273"/>
      <c r="D5" s="1273"/>
      <c r="E5" s="1273"/>
      <c r="F5" s="1273"/>
      <c r="G5" s="1273"/>
      <c r="H5" s="1273"/>
      <c r="I5" s="1273"/>
      <c r="J5" s="1273"/>
      <c r="K5" s="1273"/>
      <c r="L5" s="1274"/>
      <c r="M5" s="384"/>
    </row>
    <row r="6" spans="1:15" ht="78" customHeight="1">
      <c r="A6" s="1033"/>
      <c r="B6" s="1275" t="s">
        <v>717</v>
      </c>
      <c r="C6" s="1286"/>
      <c r="D6" s="1286"/>
      <c r="E6" s="1286"/>
      <c r="F6" s="1286"/>
      <c r="G6" s="1286"/>
      <c r="H6" s="1286"/>
      <c r="I6" s="1286"/>
      <c r="J6" s="1286"/>
      <c r="K6" s="1286"/>
      <c r="L6" s="1287"/>
      <c r="M6" s="384"/>
      <c r="O6" s="156"/>
    </row>
    <row r="7" spans="1:15" ht="12.75" customHeight="1">
      <c r="A7" s="1034">
        <v>2</v>
      </c>
      <c r="B7" s="1284" t="s">
        <v>370</v>
      </c>
      <c r="C7" s="1284"/>
      <c r="D7" s="1284"/>
      <c r="E7" s="1284"/>
      <c r="F7" s="1284"/>
      <c r="G7" s="1284"/>
      <c r="H7" s="1284"/>
      <c r="I7" s="1284"/>
      <c r="J7" s="1284"/>
      <c r="K7" s="1284"/>
      <c r="L7" s="1285"/>
      <c r="M7" s="384"/>
    </row>
    <row r="8" spans="1:15" ht="44.25" customHeight="1">
      <c r="A8" s="1034"/>
      <c r="B8" s="1275" t="s">
        <v>538</v>
      </c>
      <c r="C8" s="1279"/>
      <c r="D8" s="1279"/>
      <c r="E8" s="1279"/>
      <c r="F8" s="1279"/>
      <c r="G8" s="1279"/>
      <c r="H8" s="1279"/>
      <c r="I8" s="1279"/>
      <c r="J8" s="1279"/>
      <c r="K8" s="1279"/>
      <c r="L8" s="1280"/>
      <c r="M8" s="384"/>
      <c r="O8" s="156"/>
    </row>
    <row r="9" spans="1:15" ht="12.75" customHeight="1">
      <c r="A9" s="1032">
        <v>3</v>
      </c>
      <c r="B9" s="1272" t="s">
        <v>718</v>
      </c>
      <c r="C9" s="1273"/>
      <c r="D9" s="1273"/>
      <c r="E9" s="1273"/>
      <c r="F9" s="1273"/>
      <c r="G9" s="1273"/>
      <c r="H9" s="1273"/>
      <c r="I9" s="1273"/>
      <c r="J9" s="1273"/>
      <c r="K9" s="1273"/>
      <c r="L9" s="1274"/>
      <c r="M9" s="384"/>
      <c r="O9" s="754" t="s">
        <v>75</v>
      </c>
    </row>
    <row r="10" spans="1:15" ht="165.75" customHeight="1">
      <c r="A10" s="1035"/>
      <c r="B10" s="1288" t="s">
        <v>777</v>
      </c>
      <c r="C10" s="1291"/>
      <c r="D10" s="1291"/>
      <c r="E10" s="1291"/>
      <c r="F10" s="1291"/>
      <c r="G10" s="1291"/>
      <c r="H10" s="1291"/>
      <c r="I10" s="1291"/>
      <c r="J10" s="1291"/>
      <c r="K10" s="1291"/>
      <c r="L10" s="1292"/>
      <c r="M10" s="517"/>
    </row>
    <row r="11" spans="1:15" ht="12.75" customHeight="1">
      <c r="A11" s="1035"/>
      <c r="B11" s="1288" t="s">
        <v>627</v>
      </c>
      <c r="C11" s="1293"/>
      <c r="D11" s="1293"/>
      <c r="E11" s="1293"/>
      <c r="F11" s="1293"/>
      <c r="G11" s="1293"/>
      <c r="H11" s="1293"/>
      <c r="I11" s="1293"/>
      <c r="J11" s="1293"/>
      <c r="K11" s="1293"/>
      <c r="L11" s="1294"/>
      <c r="M11" s="517"/>
    </row>
    <row r="12" spans="1:15" ht="17.7" customHeight="1">
      <c r="A12" s="1035"/>
      <c r="B12" s="1288" t="s">
        <v>628</v>
      </c>
      <c r="C12" s="1289"/>
      <c r="D12" s="1289"/>
      <c r="E12" s="1289"/>
      <c r="F12" s="1289"/>
      <c r="G12" s="1289"/>
      <c r="H12" s="1289"/>
      <c r="I12" s="1289"/>
      <c r="J12" s="1289"/>
      <c r="K12" s="1289"/>
      <c r="L12" s="1290"/>
      <c r="M12" s="517"/>
    </row>
    <row r="13" spans="1:15" ht="12.75" customHeight="1">
      <c r="A13" s="1032">
        <v>4</v>
      </c>
      <c r="B13" s="1272" t="s">
        <v>719</v>
      </c>
      <c r="C13" s="1284"/>
      <c r="D13" s="1284"/>
      <c r="E13" s="1284"/>
      <c r="F13" s="1284"/>
      <c r="G13" s="1284"/>
      <c r="H13" s="1284"/>
      <c r="I13" s="1284"/>
      <c r="J13" s="1284"/>
      <c r="K13" s="1284"/>
      <c r="L13" s="1285"/>
      <c r="M13" s="517"/>
    </row>
    <row r="14" spans="1:15" ht="165.45" customHeight="1">
      <c r="A14" s="1033"/>
      <c r="B14" s="1275" t="s">
        <v>723</v>
      </c>
      <c r="C14" s="1279"/>
      <c r="D14" s="1279"/>
      <c r="E14" s="1279"/>
      <c r="F14" s="1279"/>
      <c r="G14" s="1279"/>
      <c r="H14" s="1279"/>
      <c r="I14" s="1279"/>
      <c r="J14" s="1279"/>
      <c r="K14" s="1279"/>
      <c r="L14" s="1280"/>
      <c r="M14" s="517"/>
      <c r="N14" s="1112" t="s">
        <v>686</v>
      </c>
    </row>
    <row r="15" spans="1:15" ht="12.75" customHeight="1">
      <c r="A15" s="1032">
        <v>5</v>
      </c>
      <c r="B15" s="1272" t="s">
        <v>720</v>
      </c>
      <c r="C15" s="1273"/>
      <c r="D15" s="1273"/>
      <c r="E15" s="1273"/>
      <c r="F15" s="1273"/>
      <c r="G15" s="1273"/>
      <c r="H15" s="1273"/>
      <c r="I15" s="1273"/>
      <c r="J15" s="1273"/>
      <c r="K15" s="1273"/>
      <c r="L15" s="1274"/>
      <c r="M15" s="517"/>
    </row>
    <row r="16" spans="1:15" ht="302.25" customHeight="1">
      <c r="A16" s="1033"/>
      <c r="B16" s="1275" t="s">
        <v>724</v>
      </c>
      <c r="C16" s="1279"/>
      <c r="D16" s="1279"/>
      <c r="E16" s="1279"/>
      <c r="F16" s="1279"/>
      <c r="G16" s="1279"/>
      <c r="H16" s="1279"/>
      <c r="I16" s="1279"/>
      <c r="J16" s="1279"/>
      <c r="K16" s="1279"/>
      <c r="L16" s="1280"/>
      <c r="M16" s="517"/>
    </row>
    <row r="17" spans="1:23" ht="12.75" customHeight="1">
      <c r="A17" s="1032">
        <v>6</v>
      </c>
      <c r="B17" s="1272" t="s">
        <v>78</v>
      </c>
      <c r="C17" s="1273"/>
      <c r="D17" s="1273"/>
      <c r="E17" s="1273"/>
      <c r="F17" s="1273"/>
      <c r="G17" s="1273"/>
      <c r="H17" s="1273"/>
      <c r="I17" s="1273"/>
      <c r="J17" s="1273"/>
      <c r="K17" s="1273"/>
      <c r="L17" s="1274"/>
      <c r="M17" s="517"/>
    </row>
    <row r="18" spans="1:23" ht="28.5" customHeight="1">
      <c r="A18" s="1033"/>
      <c r="B18" s="1275" t="s">
        <v>669</v>
      </c>
      <c r="C18" s="1277"/>
      <c r="D18" s="1277"/>
      <c r="E18" s="1277"/>
      <c r="F18" s="1277"/>
      <c r="G18" s="1277"/>
      <c r="H18" s="1277"/>
      <c r="I18" s="1277"/>
      <c r="J18" s="1277"/>
      <c r="K18" s="1277"/>
      <c r="L18" s="1278"/>
      <c r="M18" s="518"/>
      <c r="N18" s="516"/>
      <c r="O18" s="516"/>
      <c r="P18" s="516"/>
      <c r="Q18" s="516"/>
      <c r="R18" s="516"/>
      <c r="S18" s="516"/>
      <c r="T18" s="516"/>
      <c r="U18" s="516"/>
      <c r="V18" s="516"/>
      <c r="W18" s="516"/>
    </row>
    <row r="19" spans="1:23">
      <c r="A19" s="1032">
        <v>7</v>
      </c>
      <c r="B19" s="1272" t="s">
        <v>709</v>
      </c>
      <c r="C19" s="1273"/>
      <c r="D19" s="1273"/>
      <c r="E19" s="1273"/>
      <c r="F19" s="1273"/>
      <c r="G19" s="1273"/>
      <c r="H19" s="1273"/>
      <c r="I19" s="1273"/>
      <c r="J19" s="1273"/>
      <c r="K19" s="1273"/>
      <c r="L19" s="1274"/>
    </row>
    <row r="20" spans="1:23" ht="104.25" customHeight="1">
      <c r="A20" s="1033"/>
      <c r="B20" s="1275" t="s">
        <v>725</v>
      </c>
      <c r="C20" s="1275"/>
      <c r="D20" s="1275"/>
      <c r="E20" s="1275"/>
      <c r="F20" s="1275"/>
      <c r="G20" s="1275"/>
      <c r="H20" s="1275"/>
      <c r="I20" s="1275"/>
      <c r="J20" s="1275"/>
      <c r="K20" s="1275"/>
      <c r="L20" s="1276"/>
    </row>
    <row r="21" spans="1:23">
      <c r="B21" s="198"/>
    </row>
  </sheetData>
  <mergeCells count="17">
    <mergeCell ref="B15:L15"/>
    <mergeCell ref="B12:L12"/>
    <mergeCell ref="B5:L5"/>
    <mergeCell ref="B9:L9"/>
    <mergeCell ref="B10:L10"/>
    <mergeCell ref="B13:L13"/>
    <mergeCell ref="B11:L11"/>
    <mergeCell ref="A4:L4"/>
    <mergeCell ref="B7:L7"/>
    <mergeCell ref="B8:L8"/>
    <mergeCell ref="B6:L6"/>
    <mergeCell ref="B14:L14"/>
    <mergeCell ref="B19:L19"/>
    <mergeCell ref="B20:L20"/>
    <mergeCell ref="B18:L18"/>
    <mergeCell ref="B16:L16"/>
    <mergeCell ref="B17:L17"/>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Funding'!H22</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9.7"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2" customHeight="1">
      <c r="B65" s="1372" t="s">
        <v>667</v>
      </c>
      <c r="C65" s="1373"/>
      <c r="D65" s="1373"/>
      <c r="E65" s="1374"/>
    </row>
    <row r="66" spans="2:5" ht="79.95" customHeight="1">
      <c r="B66" s="1342"/>
      <c r="C66" s="1343"/>
      <c r="D66" s="1343"/>
      <c r="E66" s="134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10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Funding'!H23</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31.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4.4" customHeight="1">
      <c r="B65" s="1372" t="s">
        <v>667</v>
      </c>
      <c r="C65" s="1373"/>
      <c r="D65" s="1373"/>
      <c r="E65" s="1374"/>
    </row>
    <row r="66" spans="2:5" ht="79.95" customHeight="1">
      <c r="B66" s="1342"/>
      <c r="C66" s="1343"/>
      <c r="D66" s="1343"/>
      <c r="E66" s="134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11</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457">
        <v>0</v>
      </c>
      <c r="F40" s="82"/>
      <c r="G40" s="78"/>
    </row>
    <row r="41" spans="1:7">
      <c r="A41" s="30"/>
      <c r="B41" s="66"/>
      <c r="C41" s="141" t="s">
        <v>120</v>
      </c>
      <c r="D41" s="104"/>
      <c r="E41" s="457">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Funding'!H24</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30"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2"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3.2" customHeight="1">
      <c r="B65" s="1372" t="s">
        <v>667</v>
      </c>
      <c r="C65" s="1373"/>
      <c r="D65" s="1373"/>
      <c r="E65" s="1374"/>
    </row>
    <row r="66" spans="2:5" ht="79.95" customHeight="1">
      <c r="B66" s="1342"/>
      <c r="C66" s="1343"/>
      <c r="D66" s="1343"/>
      <c r="E66" s="134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12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Funding'!H25</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3.95" customHeight="1">
      <c r="B64" s="889"/>
      <c r="C64" s="889"/>
      <c r="D64" s="889"/>
      <c r="E64" s="889"/>
      <c r="H64" s="266"/>
      <c r="I64" s="266"/>
    </row>
    <row r="65" spans="2:5" ht="43.2" customHeight="1">
      <c r="B65" s="1372" t="s">
        <v>667</v>
      </c>
      <c r="C65" s="1373"/>
      <c r="D65" s="1373"/>
      <c r="E65" s="1374"/>
    </row>
    <row r="66" spans="2:5" ht="79.95" customHeight="1">
      <c r="B66" s="1342"/>
      <c r="C66" s="1343"/>
      <c r="D66" s="1343"/>
      <c r="E66" s="134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13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Funding'!H26</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c r="B55" s="1168" t="s">
        <v>51</v>
      </c>
      <c r="C55" s="1169"/>
      <c r="D55" s="1169"/>
      <c r="E55" s="1170"/>
      <c r="F55" s="264"/>
      <c r="G55" s="264"/>
      <c r="H55" s="264"/>
      <c r="I55" s="264"/>
      <c r="J55" s="264"/>
    </row>
    <row r="56" spans="1:12" ht="31.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3.2" customHeight="1">
      <c r="B65" s="1372" t="s">
        <v>667</v>
      </c>
      <c r="C65" s="1373"/>
      <c r="D65" s="1373"/>
      <c r="E65" s="1374"/>
    </row>
    <row r="66" spans="2:5" ht="79.95" customHeight="1">
      <c r="B66" s="1342"/>
      <c r="C66" s="1343"/>
      <c r="D66" s="1343"/>
      <c r="E66" s="134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48" t="s">
        <v>71</v>
      </c>
      <c r="C1" s="1348"/>
      <c r="D1" s="1348"/>
      <c r="E1" s="1348"/>
    </row>
    <row r="2" spans="1:7" ht="15" customHeight="1">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14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Funding'!H27</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5" t="s">
        <v>322</v>
      </c>
      <c r="C56" s="1346"/>
      <c r="D56" s="1346"/>
      <c r="E56" s="1347"/>
      <c r="F56" s="265"/>
      <c r="G56" s="265"/>
      <c r="H56" s="265"/>
      <c r="I56" s="265"/>
      <c r="J56" s="265"/>
    </row>
    <row r="57" spans="1:12" ht="79.95" customHeight="1">
      <c r="B57" s="1342" t="s">
        <v>75</v>
      </c>
      <c r="C57" s="1343"/>
      <c r="D57" s="1343"/>
      <c r="E57" s="1344"/>
      <c r="F57" s="265"/>
      <c r="G57" s="265"/>
      <c r="H57" s="262"/>
      <c r="I57" s="263"/>
      <c r="J57" s="263"/>
      <c r="K57" s="263"/>
      <c r="L57" s="263"/>
    </row>
    <row r="58" spans="1:12">
      <c r="B58" s="1171"/>
      <c r="C58" s="1120"/>
      <c r="D58" s="1120"/>
      <c r="E58" s="1120"/>
    </row>
    <row r="59" spans="1:12" ht="13.5" customHeight="1">
      <c r="B59" s="1172" t="s">
        <v>22</v>
      </c>
      <c r="C59" s="1173"/>
      <c r="D59" s="1173"/>
      <c r="E59" s="1174"/>
    </row>
    <row r="60" spans="1:12" ht="79.95" customHeight="1">
      <c r="B60" s="1364" t="s">
        <v>75</v>
      </c>
      <c r="C60" s="1365"/>
      <c r="D60" s="1365"/>
      <c r="E60" s="1366"/>
    </row>
    <row r="61" spans="1:12" ht="10.5" customHeight="1">
      <c r="B61" s="889"/>
      <c r="C61" s="889"/>
      <c r="D61" s="889"/>
      <c r="E61" s="889"/>
      <c r="H61" s="267"/>
      <c r="I61" s="267"/>
    </row>
    <row r="62" spans="1:12" ht="13.95" customHeight="1">
      <c r="B62" s="1361" t="s">
        <v>23</v>
      </c>
      <c r="C62" s="1362"/>
      <c r="D62" s="1362"/>
      <c r="E62" s="1363"/>
      <c r="H62" s="266"/>
      <c r="I62" s="266"/>
    </row>
    <row r="63" spans="1:12" ht="79.95" customHeight="1">
      <c r="B63" s="1364" t="s">
        <v>75</v>
      </c>
      <c r="C63" s="1365"/>
      <c r="D63" s="1365"/>
      <c r="E63" s="1366"/>
      <c r="F63" s="266"/>
      <c r="G63" s="266"/>
    </row>
    <row r="64" spans="1:12" ht="10.5" customHeight="1">
      <c r="B64" s="889"/>
      <c r="C64" s="889"/>
      <c r="D64" s="889"/>
      <c r="E64" s="889"/>
      <c r="H64" s="266"/>
      <c r="I64" s="266"/>
    </row>
    <row r="65" spans="2:5" ht="43.2" customHeight="1">
      <c r="B65" s="1372" t="s">
        <v>667</v>
      </c>
      <c r="C65" s="1373"/>
      <c r="D65" s="1373"/>
      <c r="E65" s="1374"/>
    </row>
    <row r="66" spans="2:5" ht="79.95" customHeight="1">
      <c r="B66" s="1342"/>
      <c r="C66" s="1343"/>
      <c r="D66" s="1343"/>
      <c r="E66" s="1344"/>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15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Funding'!H28</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5" t="s">
        <v>322</v>
      </c>
      <c r="C56" s="1346"/>
      <c r="D56" s="1346"/>
      <c r="E56" s="1347"/>
      <c r="F56" s="265"/>
      <c r="G56" s="265"/>
      <c r="H56" s="265"/>
      <c r="I56" s="265"/>
      <c r="J56" s="265"/>
    </row>
    <row r="57" spans="1:12" ht="79.95" customHeight="1">
      <c r="A57" s="889"/>
      <c r="B57" s="1342" t="s">
        <v>75</v>
      </c>
      <c r="C57" s="1343"/>
      <c r="D57" s="1343"/>
      <c r="E57" s="1344"/>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4" t="s">
        <v>75</v>
      </c>
      <c r="C60" s="1365"/>
      <c r="D60" s="1365"/>
      <c r="E60" s="1366"/>
    </row>
    <row r="61" spans="1:12" ht="10.5" customHeight="1">
      <c r="A61" s="889"/>
      <c r="B61" s="889"/>
      <c r="C61" s="889"/>
      <c r="D61" s="889"/>
      <c r="E61" s="889"/>
      <c r="H61" s="267"/>
      <c r="I61" s="267"/>
    </row>
    <row r="62" spans="1:12" ht="13.95" customHeight="1">
      <c r="A62" s="889"/>
      <c r="B62" s="1361" t="s">
        <v>23</v>
      </c>
      <c r="C62" s="1362"/>
      <c r="D62" s="1362"/>
      <c r="E62" s="1363"/>
      <c r="H62" s="266"/>
      <c r="I62" s="266"/>
    </row>
    <row r="63" spans="1:12" ht="79.95" customHeight="1">
      <c r="A63" s="889"/>
      <c r="B63" s="1364" t="s">
        <v>75</v>
      </c>
      <c r="C63" s="1365"/>
      <c r="D63" s="1365"/>
      <c r="E63" s="1366"/>
      <c r="F63" s="266"/>
      <c r="G63" s="266"/>
    </row>
    <row r="64" spans="1:12" ht="10.5" customHeight="1">
      <c r="A64" s="889"/>
      <c r="B64" s="889"/>
      <c r="C64" s="889"/>
      <c r="D64" s="889"/>
      <c r="E64" s="889"/>
      <c r="H64" s="266"/>
      <c r="I64" s="266"/>
    </row>
    <row r="65" spans="1:5" ht="42.6" customHeight="1">
      <c r="A65" s="889"/>
      <c r="B65" s="1372" t="s">
        <v>667</v>
      </c>
      <c r="C65" s="1373"/>
      <c r="D65" s="1373"/>
      <c r="E65" s="1374"/>
    </row>
    <row r="66" spans="1:5" ht="79.95" customHeight="1">
      <c r="A66" s="889"/>
      <c r="B66" s="1342"/>
      <c r="C66" s="1343"/>
      <c r="D66" s="1343"/>
      <c r="E66" s="1344"/>
    </row>
    <row r="67" spans="1:5">
      <c r="A67" s="889"/>
      <c r="B67" s="889"/>
      <c r="C67" s="889"/>
      <c r="D67" s="889"/>
      <c r="E67" s="889"/>
    </row>
    <row r="68" spans="1:5">
      <c r="A68" s="889"/>
      <c r="B68" s="889"/>
      <c r="C68" s="889"/>
      <c r="D68" s="889"/>
      <c r="E68"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16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Funding'!H29</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5" t="s">
        <v>322</v>
      </c>
      <c r="C56" s="1346"/>
      <c r="D56" s="1346"/>
      <c r="E56" s="1347"/>
      <c r="F56" s="265"/>
      <c r="G56" s="265"/>
      <c r="H56" s="265"/>
      <c r="I56" s="265"/>
      <c r="J56" s="265"/>
    </row>
    <row r="57" spans="1:12" ht="79.95" customHeight="1">
      <c r="A57" s="889"/>
      <c r="B57" s="1342" t="s">
        <v>75</v>
      </c>
      <c r="C57" s="1343"/>
      <c r="D57" s="1343"/>
      <c r="E57" s="1344"/>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4" t="s">
        <v>75</v>
      </c>
      <c r="C60" s="1365"/>
      <c r="D60" s="1365"/>
      <c r="E60" s="1366"/>
    </row>
    <row r="61" spans="1:12" ht="10.5" customHeight="1">
      <c r="A61" s="889"/>
      <c r="B61" s="889"/>
      <c r="C61" s="889"/>
      <c r="D61" s="889"/>
      <c r="E61" s="889"/>
      <c r="H61" s="267"/>
      <c r="I61" s="267"/>
    </row>
    <row r="62" spans="1:12" ht="13.95" customHeight="1">
      <c r="A62" s="889"/>
      <c r="B62" s="1361" t="s">
        <v>23</v>
      </c>
      <c r="C62" s="1362"/>
      <c r="D62" s="1362"/>
      <c r="E62" s="1363"/>
      <c r="H62" s="266"/>
      <c r="I62" s="266"/>
    </row>
    <row r="63" spans="1:12" ht="79.95" customHeight="1">
      <c r="A63" s="889"/>
      <c r="B63" s="1364" t="s">
        <v>75</v>
      </c>
      <c r="C63" s="1365"/>
      <c r="D63" s="1365"/>
      <c r="E63" s="1366"/>
      <c r="F63" s="266"/>
      <c r="G63" s="266"/>
    </row>
    <row r="64" spans="1:12" ht="10.5" customHeight="1">
      <c r="A64" s="889"/>
      <c r="B64" s="889"/>
      <c r="C64" s="889"/>
      <c r="D64" s="889"/>
      <c r="E64" s="889"/>
      <c r="H64" s="266"/>
      <c r="I64" s="266"/>
    </row>
    <row r="65" spans="1:5" ht="42.6" customHeight="1">
      <c r="A65" s="889"/>
      <c r="B65" s="1372" t="s">
        <v>667</v>
      </c>
      <c r="C65" s="1373"/>
      <c r="D65" s="1373"/>
      <c r="E65" s="1374"/>
    </row>
    <row r="66" spans="1:5" ht="79.95" customHeight="1">
      <c r="A66" s="889"/>
      <c r="B66" s="1342"/>
      <c r="C66" s="1343"/>
      <c r="D66" s="1343"/>
      <c r="E66" s="1344"/>
    </row>
    <row r="67" spans="1:5">
      <c r="A67" s="889"/>
      <c r="B67" s="889"/>
      <c r="C67" s="889"/>
      <c r="D67" s="889"/>
      <c r="E67"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17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Funding'!H30</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5" t="s">
        <v>322</v>
      </c>
      <c r="C56" s="1346"/>
      <c r="D56" s="1346"/>
      <c r="E56" s="1347"/>
      <c r="F56" s="265"/>
      <c r="G56" s="265"/>
      <c r="H56" s="265"/>
      <c r="I56" s="265"/>
      <c r="J56" s="265"/>
    </row>
    <row r="57" spans="1:12" ht="79.95" customHeight="1">
      <c r="A57" s="889"/>
      <c r="B57" s="1342" t="s">
        <v>75</v>
      </c>
      <c r="C57" s="1343"/>
      <c r="D57" s="1343"/>
      <c r="E57" s="1344"/>
      <c r="F57" s="265"/>
      <c r="G57" s="265"/>
      <c r="H57" s="262"/>
      <c r="I57" s="263"/>
      <c r="J57" s="263"/>
      <c r="K57" s="263"/>
      <c r="L57" s="263"/>
    </row>
    <row r="58" spans="1:12" ht="10.5" customHeight="1">
      <c r="A58" s="889"/>
      <c r="B58" s="1171"/>
      <c r="C58" s="1120"/>
      <c r="D58" s="1120"/>
      <c r="E58" s="1120"/>
    </row>
    <row r="59" spans="1:12" ht="13.95" customHeight="1">
      <c r="A59" s="889"/>
      <c r="B59" s="1172" t="s">
        <v>22</v>
      </c>
      <c r="C59" s="1173"/>
      <c r="D59" s="1173"/>
      <c r="E59" s="1174"/>
    </row>
    <row r="60" spans="1:12" ht="79.95" customHeight="1">
      <c r="A60" s="889"/>
      <c r="B60" s="1364" t="s">
        <v>75</v>
      </c>
      <c r="C60" s="1365"/>
      <c r="D60" s="1365"/>
      <c r="E60" s="1366"/>
    </row>
    <row r="61" spans="1:12" ht="10.5" customHeight="1">
      <c r="A61" s="889"/>
      <c r="B61" s="889"/>
      <c r="C61" s="889"/>
      <c r="D61" s="889"/>
      <c r="E61" s="889"/>
      <c r="H61" s="267"/>
      <c r="I61" s="267"/>
    </row>
    <row r="62" spans="1:12" ht="13.95" customHeight="1">
      <c r="A62" s="889"/>
      <c r="B62" s="1361" t="s">
        <v>23</v>
      </c>
      <c r="C62" s="1362"/>
      <c r="D62" s="1362"/>
      <c r="E62" s="1363"/>
      <c r="H62" s="266"/>
      <c r="I62" s="266"/>
    </row>
    <row r="63" spans="1:12" ht="79.95" customHeight="1">
      <c r="A63" s="889"/>
      <c r="B63" s="1364" t="s">
        <v>75</v>
      </c>
      <c r="C63" s="1365"/>
      <c r="D63" s="1365"/>
      <c r="E63" s="1366"/>
      <c r="F63" s="266"/>
      <c r="G63" s="266"/>
    </row>
    <row r="64" spans="1:12" ht="10.5" customHeight="1">
      <c r="A64" s="889"/>
      <c r="B64" s="889"/>
      <c r="C64" s="889"/>
      <c r="D64" s="889"/>
      <c r="E64" s="889"/>
      <c r="H64" s="266"/>
      <c r="I64" s="266"/>
    </row>
    <row r="65" spans="1:5" ht="42.6" customHeight="1">
      <c r="A65" s="889"/>
      <c r="B65" s="1372" t="s">
        <v>667</v>
      </c>
      <c r="C65" s="1373"/>
      <c r="D65" s="1373"/>
      <c r="E65" s="1374"/>
    </row>
    <row r="66" spans="1:5" ht="79.95" customHeight="1">
      <c r="A66" s="889"/>
      <c r="B66" s="1342"/>
      <c r="C66" s="1343"/>
      <c r="D66" s="1343"/>
      <c r="E66" s="134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18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Funding'!H31</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5" t="s">
        <v>322</v>
      </c>
      <c r="C56" s="1346"/>
      <c r="D56" s="1346"/>
      <c r="E56" s="1347"/>
      <c r="F56" s="265"/>
      <c r="G56" s="265"/>
      <c r="H56" s="265"/>
      <c r="I56" s="265"/>
      <c r="J56" s="265"/>
    </row>
    <row r="57" spans="1:12" ht="79.95" customHeight="1">
      <c r="A57" s="889"/>
      <c r="B57" s="1342" t="s">
        <v>75</v>
      </c>
      <c r="C57" s="1343"/>
      <c r="D57" s="1343"/>
      <c r="E57" s="1344"/>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4" t="s">
        <v>75</v>
      </c>
      <c r="C60" s="1365"/>
      <c r="D60" s="1365"/>
      <c r="E60" s="1366"/>
    </row>
    <row r="61" spans="1:12" ht="10.5" customHeight="1">
      <c r="A61" s="889"/>
      <c r="B61" s="889"/>
      <c r="C61" s="889"/>
      <c r="D61" s="889"/>
      <c r="E61" s="889"/>
      <c r="H61" s="267"/>
      <c r="I61" s="267"/>
    </row>
    <row r="62" spans="1:12" ht="13.95" customHeight="1">
      <c r="A62" s="889"/>
      <c r="B62" s="1361" t="s">
        <v>23</v>
      </c>
      <c r="C62" s="1362"/>
      <c r="D62" s="1362"/>
      <c r="E62" s="1363"/>
      <c r="H62" s="266"/>
      <c r="I62" s="266"/>
    </row>
    <row r="63" spans="1:12" ht="79.95" customHeight="1">
      <c r="A63" s="889"/>
      <c r="B63" s="1364" t="s">
        <v>75</v>
      </c>
      <c r="C63" s="1365"/>
      <c r="D63" s="1365"/>
      <c r="E63" s="1366"/>
      <c r="F63" s="266"/>
      <c r="G63" s="266"/>
    </row>
    <row r="64" spans="1:12" ht="10.5" customHeight="1">
      <c r="A64" s="889"/>
      <c r="B64" s="889"/>
      <c r="C64" s="889"/>
      <c r="D64" s="889"/>
      <c r="E64" s="889"/>
      <c r="H64" s="266"/>
      <c r="I64" s="266"/>
    </row>
    <row r="65" spans="1:5" ht="42.6" customHeight="1">
      <c r="A65" s="889"/>
      <c r="B65" s="1372" t="s">
        <v>667</v>
      </c>
      <c r="C65" s="1373"/>
      <c r="D65" s="1373"/>
      <c r="E65" s="1374"/>
    </row>
    <row r="66" spans="1:5" ht="79.95" customHeight="1">
      <c r="A66" s="889"/>
      <c r="B66" s="1342"/>
      <c r="C66" s="1343"/>
      <c r="D66" s="1343"/>
      <c r="E66" s="134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201" customWidth="1"/>
    <col min="2" max="2" width="70.109375" style="201" customWidth="1"/>
    <col min="3" max="3" width="17.77734375" style="201" customWidth="1"/>
    <col min="4" max="4" width="74.44140625" style="201" customWidth="1"/>
    <col min="5" max="5" width="17.44140625" style="201" customWidth="1"/>
    <col min="6" max="6" width="33.77734375" style="201" customWidth="1"/>
    <col min="7" max="7" width="14.6640625" style="201" customWidth="1"/>
    <col min="8" max="8" width="33" style="201" customWidth="1"/>
    <col min="9" max="16384" width="9.33203125" style="201"/>
  </cols>
  <sheetData>
    <row r="1" spans="1:10" ht="15.6">
      <c r="B1" s="1121" t="s">
        <v>71</v>
      </c>
      <c r="C1" s="1121"/>
      <c r="D1" s="1121"/>
    </row>
    <row r="2" spans="1:10" ht="15.6">
      <c r="B2" s="1121" t="s">
        <v>726</v>
      </c>
      <c r="C2" s="1121"/>
      <c r="D2" s="1121"/>
    </row>
    <row r="3" spans="1:10" ht="15.6">
      <c r="B3" s="1121" t="s">
        <v>727</v>
      </c>
      <c r="C3" s="1121"/>
      <c r="D3" s="1121"/>
    </row>
    <row r="4" spans="1:10" ht="7.5" customHeight="1"/>
    <row r="5" spans="1:10" ht="15.75" customHeight="1">
      <c r="A5" s="597"/>
      <c r="B5" s="294" t="s">
        <v>341</v>
      </c>
      <c r="C5" s="1295"/>
      <c r="D5" s="1296"/>
      <c r="E5" s="515" t="s">
        <v>75</v>
      </c>
      <c r="G5" s="101"/>
      <c r="H5" s="714"/>
      <c r="I5" s="101"/>
      <c r="J5" s="101"/>
    </row>
    <row r="6" spans="1:10" ht="36" customHeight="1">
      <c r="A6" s="1123"/>
      <c r="B6" s="598" t="s">
        <v>79</v>
      </c>
      <c r="C6" s="1122" t="s">
        <v>728</v>
      </c>
      <c r="D6" s="715" t="s">
        <v>111</v>
      </c>
      <c r="E6" s="744"/>
    </row>
    <row r="7" spans="1:10" ht="13.5" customHeight="1">
      <c r="A7" s="597"/>
      <c r="B7" s="1128" t="s">
        <v>729</v>
      </c>
      <c r="C7" s="205"/>
      <c r="D7" s="716"/>
      <c r="E7" s="745"/>
    </row>
    <row r="8" spans="1:10">
      <c r="A8" s="1124"/>
      <c r="B8" s="226" t="s">
        <v>132</v>
      </c>
      <c r="C8" s="228">
        <v>0</v>
      </c>
      <c r="D8" s="717"/>
      <c r="E8" s="746" t="s">
        <v>498</v>
      </c>
    </row>
    <row r="9" spans="1:10">
      <c r="A9" s="1124"/>
      <c r="B9" s="227" t="s">
        <v>133</v>
      </c>
      <c r="C9" s="232">
        <v>0</v>
      </c>
      <c r="D9" s="718"/>
      <c r="E9" s="746" t="s">
        <v>730</v>
      </c>
    </row>
    <row r="10" spans="1:10">
      <c r="A10" s="1124"/>
      <c r="B10" s="213" t="s">
        <v>721</v>
      </c>
      <c r="C10" s="311">
        <f>+C8+C9</f>
        <v>0</v>
      </c>
      <c r="D10" s="719" t="s">
        <v>211</v>
      </c>
      <c r="E10" s="745"/>
    </row>
    <row r="11" spans="1:10" ht="41.25" customHeight="1">
      <c r="A11" s="714"/>
      <c r="B11" s="203" t="s">
        <v>210</v>
      </c>
      <c r="C11" s="204"/>
      <c r="D11" s="720" t="s">
        <v>731</v>
      </c>
      <c r="E11" s="747"/>
      <c r="F11" s="1271" t="s">
        <v>755</v>
      </c>
      <c r="H11" s="312"/>
    </row>
    <row r="12" spans="1:10">
      <c r="A12" s="1125"/>
      <c r="B12" s="206" t="s">
        <v>80</v>
      </c>
      <c r="C12" s="229">
        <v>0</v>
      </c>
      <c r="D12" s="721"/>
      <c r="E12" s="747"/>
      <c r="F12" s="714"/>
      <c r="G12" s="714"/>
      <c r="H12" s="714"/>
    </row>
    <row r="13" spans="1:10">
      <c r="A13" s="1125"/>
      <c r="B13" s="207" t="s">
        <v>81</v>
      </c>
      <c r="C13" s="230">
        <v>0</v>
      </c>
      <c r="D13" s="722"/>
      <c r="E13" s="745"/>
    </row>
    <row r="14" spans="1:10">
      <c r="A14" s="1125"/>
      <c r="B14" s="207" t="s">
        <v>82</v>
      </c>
      <c r="C14" s="231">
        <v>0</v>
      </c>
      <c r="D14" s="722"/>
      <c r="E14" s="745"/>
    </row>
    <row r="15" spans="1:10">
      <c r="A15" s="1125"/>
      <c r="B15" s="207" t="s">
        <v>83</v>
      </c>
      <c r="C15" s="231">
        <v>0</v>
      </c>
      <c r="D15" s="722"/>
      <c r="E15" s="745"/>
      <c r="G15" s="397"/>
    </row>
    <row r="16" spans="1:10">
      <c r="A16" s="1125"/>
      <c r="B16" s="207" t="s">
        <v>84</v>
      </c>
      <c r="C16" s="231">
        <v>0</v>
      </c>
      <c r="D16" s="722"/>
      <c r="E16" s="745"/>
      <c r="G16" s="397"/>
    </row>
    <row r="17" spans="1:7">
      <c r="A17" s="1125"/>
      <c r="B17" s="208" t="s">
        <v>85</v>
      </c>
      <c r="C17" s="231">
        <v>0</v>
      </c>
      <c r="D17" s="722"/>
      <c r="E17" s="745"/>
      <c r="G17" s="397"/>
    </row>
    <row r="18" spans="1:7">
      <c r="A18" s="1125"/>
      <c r="B18" s="209" t="s">
        <v>86</v>
      </c>
      <c r="C18" s="231">
        <v>0</v>
      </c>
      <c r="D18" s="722"/>
      <c r="E18" s="745"/>
      <c r="G18" s="397"/>
    </row>
    <row r="19" spans="1:7">
      <c r="A19" s="1125"/>
      <c r="B19" s="233" t="s">
        <v>226</v>
      </c>
      <c r="C19" s="231">
        <v>0</v>
      </c>
      <c r="D19" s="722"/>
      <c r="E19" s="745"/>
      <c r="G19" s="397"/>
    </row>
    <row r="20" spans="1:7">
      <c r="A20" s="1125"/>
      <c r="B20" s="210" t="s">
        <v>277</v>
      </c>
      <c r="C20" s="231">
        <v>0</v>
      </c>
      <c r="D20" s="722"/>
      <c r="E20" s="745"/>
    </row>
    <row r="21" spans="1:7">
      <c r="A21" s="1125"/>
      <c r="B21" s="207" t="s">
        <v>87</v>
      </c>
      <c r="C21" s="231">
        <v>0</v>
      </c>
      <c r="D21" s="722"/>
      <c r="E21" s="745"/>
    </row>
    <row r="22" spans="1:7">
      <c r="A22" s="1125"/>
      <c r="B22" s="207" t="s">
        <v>88</v>
      </c>
      <c r="C22" s="231">
        <v>0</v>
      </c>
      <c r="D22" s="722"/>
      <c r="E22" s="745"/>
    </row>
    <row r="23" spans="1:7">
      <c r="A23" s="1125"/>
      <c r="B23" s="553" t="s">
        <v>89</v>
      </c>
      <c r="C23" s="554">
        <f>C72</f>
        <v>0</v>
      </c>
      <c r="D23" s="723" t="s">
        <v>688</v>
      </c>
      <c r="E23" s="745"/>
    </row>
    <row r="24" spans="1:7">
      <c r="A24" s="1125"/>
      <c r="B24" s="213" t="s">
        <v>90</v>
      </c>
      <c r="C24" s="313">
        <f>SUM(C12:C23)</f>
        <v>0</v>
      </c>
      <c r="D24" s="719" t="s">
        <v>211</v>
      </c>
      <c r="E24" s="745"/>
    </row>
    <row r="25" spans="1:7" ht="15" customHeight="1">
      <c r="A25" s="1125"/>
      <c r="B25" s="314" t="s">
        <v>212</v>
      </c>
      <c r="C25" s="315"/>
      <c r="D25" s="724" t="s">
        <v>213</v>
      </c>
      <c r="E25" s="746"/>
      <c r="F25" s="419"/>
      <c r="G25" s="419"/>
    </row>
    <row r="26" spans="1:7">
      <c r="A26" s="1125"/>
      <c r="B26" s="215" t="s">
        <v>353</v>
      </c>
      <c r="C26" s="398"/>
      <c r="D26" s="725"/>
      <c r="E26" s="746"/>
      <c r="F26" s="419"/>
      <c r="G26" s="419"/>
    </row>
    <row r="27" spans="1:7">
      <c r="A27" s="1125"/>
      <c r="B27" s="407" t="s">
        <v>682</v>
      </c>
      <c r="C27" s="400">
        <v>0</v>
      </c>
      <c r="D27" s="726"/>
      <c r="E27" s="746"/>
      <c r="F27" s="419"/>
      <c r="G27" s="419"/>
    </row>
    <row r="28" spans="1:7">
      <c r="A28" s="1125"/>
      <c r="B28" s="399" t="s">
        <v>354</v>
      </c>
      <c r="C28" s="401">
        <v>0</v>
      </c>
      <c r="D28" s="726"/>
      <c r="E28" s="746"/>
      <c r="F28" s="419"/>
      <c r="G28" s="419"/>
    </row>
    <row r="29" spans="1:7">
      <c r="A29" s="1125"/>
      <c r="B29" s="399" t="s">
        <v>355</v>
      </c>
      <c r="C29" s="401">
        <v>0</v>
      </c>
      <c r="D29" s="726"/>
      <c r="E29" s="746"/>
      <c r="F29" s="419"/>
      <c r="G29" s="419"/>
    </row>
    <row r="30" spans="1:7" ht="13.8" thickBot="1">
      <c r="A30" s="1125"/>
      <c r="B30" s="519" t="s">
        <v>356</v>
      </c>
      <c r="C30" s="520">
        <f>C95</f>
        <v>0</v>
      </c>
      <c r="D30" s="727" t="s">
        <v>689</v>
      </c>
      <c r="E30" s="746"/>
      <c r="F30" s="419"/>
      <c r="G30" s="419"/>
    </row>
    <row r="31" spans="1:7" ht="13.8" thickBot="1">
      <c r="A31" s="1125"/>
      <c r="B31" s="213" t="s">
        <v>357</v>
      </c>
      <c r="C31" s="214">
        <f>SUM(C27:C30)</f>
        <v>0</v>
      </c>
      <c r="D31" s="719" t="s">
        <v>211</v>
      </c>
      <c r="E31" s="746"/>
      <c r="F31" s="1048" t="s">
        <v>621</v>
      </c>
      <c r="G31" s="1047"/>
    </row>
    <row r="32" spans="1:7">
      <c r="A32" s="1125"/>
      <c r="B32" s="211" t="s">
        <v>281</v>
      </c>
      <c r="C32" s="398"/>
      <c r="D32" s="728"/>
      <c r="E32" s="745"/>
      <c r="F32" s="1045"/>
      <c r="G32" s="1079"/>
    </row>
    <row r="33" spans="1:9">
      <c r="A33" s="1125"/>
      <c r="B33" s="402" t="s">
        <v>91</v>
      </c>
      <c r="C33" s="400">
        <v>0</v>
      </c>
      <c r="D33" s="729"/>
      <c r="E33" s="745"/>
      <c r="F33" s="870"/>
      <c r="G33" s="1041"/>
    </row>
    <row r="34" spans="1:9">
      <c r="A34" s="1125"/>
      <c r="B34" s="207" t="s">
        <v>92</v>
      </c>
      <c r="C34" s="401">
        <v>0</v>
      </c>
      <c r="D34" s="730"/>
      <c r="E34" s="745"/>
      <c r="F34" s="1038"/>
      <c r="G34" s="843"/>
    </row>
    <row r="35" spans="1:9">
      <c r="A35" s="1125"/>
      <c r="B35" s="207" t="s">
        <v>93</v>
      </c>
      <c r="C35" s="401">
        <v>0</v>
      </c>
      <c r="D35" s="730"/>
      <c r="E35" s="745"/>
      <c r="F35" s="1038"/>
      <c r="G35" s="843"/>
    </row>
    <row r="36" spans="1:9" ht="12.75" customHeight="1">
      <c r="A36" s="1125"/>
      <c r="B36" s="519" t="s">
        <v>634</v>
      </c>
      <c r="C36" s="520">
        <f>G37</f>
        <v>0</v>
      </c>
      <c r="D36" s="727" t="s">
        <v>677</v>
      </c>
      <c r="E36" s="745"/>
      <c r="F36" s="1038"/>
      <c r="G36" s="843"/>
    </row>
    <row r="37" spans="1:9">
      <c r="A37" s="1125"/>
      <c r="B37" s="213" t="s">
        <v>214</v>
      </c>
      <c r="C37" s="214">
        <f>SUM(C33:C36)</f>
        <v>0</v>
      </c>
      <c r="D37" s="719" t="s">
        <v>211</v>
      </c>
      <c r="E37" s="745"/>
      <c r="F37" s="1043" t="s">
        <v>622</v>
      </c>
      <c r="G37" s="1044">
        <f>SUM(G32:G36)</f>
        <v>0</v>
      </c>
      <c r="H37" s="418"/>
      <c r="I37" s="418"/>
    </row>
    <row r="38" spans="1:9" ht="7.5" customHeight="1">
      <c r="A38" s="1125"/>
      <c r="B38" s="215"/>
      <c r="C38" s="216"/>
      <c r="D38" s="731"/>
      <c r="E38" s="745"/>
      <c r="F38" s="419"/>
      <c r="G38" s="419"/>
      <c r="H38" s="419"/>
      <c r="I38" s="419"/>
    </row>
    <row r="39" spans="1:9" ht="12.75" customHeight="1">
      <c r="A39" s="1125"/>
      <c r="B39" s="213" t="s">
        <v>282</v>
      </c>
      <c r="C39" s="214">
        <v>0</v>
      </c>
      <c r="D39" s="719"/>
      <c r="E39" s="745"/>
      <c r="F39" s="419"/>
      <c r="G39" s="419"/>
      <c r="H39" s="418"/>
      <c r="I39" s="418"/>
    </row>
    <row r="40" spans="1:9" ht="12.75" customHeight="1">
      <c r="A40" s="1125"/>
      <c r="B40" s="215" t="s">
        <v>283</v>
      </c>
      <c r="C40" s="403"/>
      <c r="D40" s="728"/>
      <c r="E40" s="745"/>
      <c r="F40" s="419"/>
      <c r="G40" s="419"/>
      <c r="H40" s="419"/>
      <c r="I40" s="419"/>
    </row>
    <row r="41" spans="1:9">
      <c r="A41" s="1125"/>
      <c r="B41" s="402" t="s">
        <v>358</v>
      </c>
      <c r="C41" s="404">
        <v>0</v>
      </c>
      <c r="D41" s="728"/>
      <c r="E41" s="745"/>
      <c r="F41" s="419"/>
      <c r="G41" s="419"/>
      <c r="H41" s="419"/>
      <c r="I41" s="419"/>
    </row>
    <row r="42" spans="1:9">
      <c r="A42" s="1125"/>
      <c r="B42" s="405" t="s">
        <v>359</v>
      </c>
      <c r="C42" s="404">
        <v>0</v>
      </c>
      <c r="D42" s="728"/>
      <c r="E42" s="745"/>
      <c r="F42" s="419"/>
      <c r="G42" s="419"/>
      <c r="H42" s="419"/>
      <c r="I42" s="419"/>
    </row>
    <row r="43" spans="1:9">
      <c r="A43" s="1125"/>
      <c r="B43" s="405" t="s">
        <v>360</v>
      </c>
      <c r="C43" s="404">
        <v>0</v>
      </c>
      <c r="D43" s="728"/>
      <c r="E43" s="745"/>
      <c r="F43" s="419"/>
      <c r="G43" s="419"/>
      <c r="H43" s="419"/>
      <c r="I43" s="419"/>
    </row>
    <row r="44" spans="1:9">
      <c r="A44" s="1125"/>
      <c r="B44" s="405" t="s">
        <v>361</v>
      </c>
      <c r="C44" s="404">
        <v>0</v>
      </c>
      <c r="D44" s="728"/>
      <c r="E44" s="745"/>
      <c r="F44" s="419"/>
      <c r="G44" s="419"/>
      <c r="H44" s="419"/>
      <c r="I44" s="419"/>
    </row>
    <row r="45" spans="1:9">
      <c r="A45" s="1125"/>
      <c r="B45" s="405" t="s">
        <v>683</v>
      </c>
      <c r="C45" s="403">
        <v>0</v>
      </c>
      <c r="D45" s="728"/>
      <c r="E45" s="745"/>
      <c r="F45" s="419"/>
      <c r="G45" s="419"/>
      <c r="H45" s="419"/>
      <c r="I45" s="419"/>
    </row>
    <row r="46" spans="1:9">
      <c r="A46" s="1125"/>
      <c r="B46" s="217" t="s">
        <v>215</v>
      </c>
      <c r="C46" s="401">
        <v>0</v>
      </c>
      <c r="D46" s="728"/>
      <c r="E46" s="745"/>
      <c r="F46" s="419"/>
      <c r="G46" s="419"/>
      <c r="H46" s="419"/>
      <c r="I46" s="419"/>
    </row>
    <row r="47" spans="1:9">
      <c r="A47" s="1125"/>
      <c r="B47" s="218" t="s">
        <v>216</v>
      </c>
      <c r="C47" s="401">
        <v>0</v>
      </c>
      <c r="D47" s="728"/>
      <c r="E47" s="745"/>
      <c r="F47" s="419"/>
      <c r="G47" s="419"/>
      <c r="H47" s="419"/>
      <c r="I47" s="419"/>
    </row>
    <row r="48" spans="1:9">
      <c r="A48" s="1125"/>
      <c r="B48" s="218" t="s">
        <v>217</v>
      </c>
      <c r="C48" s="401">
        <v>0</v>
      </c>
      <c r="D48" s="728"/>
      <c r="E48" s="745"/>
      <c r="F48" s="419"/>
      <c r="G48" s="419"/>
      <c r="H48" s="419"/>
      <c r="I48" s="419"/>
    </row>
    <row r="49" spans="1:9">
      <c r="A49" s="1125"/>
      <c r="B49" s="218" t="s">
        <v>218</v>
      </c>
      <c r="C49" s="401">
        <v>0</v>
      </c>
      <c r="D49" s="728"/>
      <c r="E49" s="745"/>
      <c r="F49" s="419"/>
      <c r="G49" s="419"/>
      <c r="H49" s="419"/>
      <c r="I49" s="419"/>
    </row>
    <row r="50" spans="1:9">
      <c r="A50" s="1125"/>
      <c r="B50" s="218" t="s">
        <v>219</v>
      </c>
      <c r="C50" s="401">
        <v>0</v>
      </c>
      <c r="D50" s="730"/>
      <c r="E50" s="745"/>
      <c r="F50" s="419"/>
      <c r="G50" s="419"/>
      <c r="H50" s="419"/>
      <c r="I50" s="419"/>
    </row>
    <row r="51" spans="1:9" ht="12.75" customHeight="1">
      <c r="A51" s="1125"/>
      <c r="B51" s="218" t="s">
        <v>220</v>
      </c>
      <c r="C51" s="406">
        <v>0</v>
      </c>
      <c r="D51" s="732"/>
      <c r="E51" s="745"/>
      <c r="F51" s="419"/>
      <c r="G51" s="419"/>
      <c r="H51" s="419"/>
      <c r="I51" s="419"/>
    </row>
    <row r="52" spans="1:9" ht="12.75" customHeight="1">
      <c r="A52" s="1125"/>
      <c r="B52" s="407" t="s">
        <v>684</v>
      </c>
      <c r="C52" s="408">
        <v>0</v>
      </c>
      <c r="D52" s="733"/>
      <c r="E52" s="745"/>
      <c r="F52" s="419"/>
      <c r="G52" s="419"/>
      <c r="H52" s="419"/>
      <c r="I52" s="419"/>
    </row>
    <row r="53" spans="1:9" ht="12.75" customHeight="1">
      <c r="A53" s="1125"/>
      <c r="B53" s="409" t="s">
        <v>685</v>
      </c>
      <c r="C53" s="410">
        <f>C80</f>
        <v>0</v>
      </c>
      <c r="D53" s="734" t="s">
        <v>690</v>
      </c>
      <c r="E53" s="745"/>
      <c r="F53" s="419"/>
      <c r="G53" s="419"/>
      <c r="H53" s="419"/>
      <c r="I53" s="419"/>
    </row>
    <row r="54" spans="1:9" ht="12.75" customHeight="1">
      <c r="A54" s="1125"/>
      <c r="B54" s="213" t="s">
        <v>221</v>
      </c>
      <c r="C54" s="214">
        <f>SUM(C41:C53)</f>
        <v>0</v>
      </c>
      <c r="D54" s="719" t="s">
        <v>211</v>
      </c>
      <c r="E54" s="745"/>
      <c r="F54" s="419"/>
      <c r="G54" s="419"/>
      <c r="H54" s="418"/>
      <c r="I54" s="418"/>
    </row>
    <row r="55" spans="1:9" ht="7.5" customHeight="1">
      <c r="A55" s="1125"/>
      <c r="B55" s="219"/>
      <c r="C55" s="406"/>
      <c r="D55" s="735"/>
      <c r="E55" s="745"/>
      <c r="F55" s="419"/>
      <c r="G55" s="419"/>
      <c r="H55" s="419"/>
      <c r="I55" s="419"/>
    </row>
    <row r="56" spans="1:9" ht="12.75" customHeight="1">
      <c r="A56" s="1125"/>
      <c r="B56" s="220" t="s">
        <v>284</v>
      </c>
      <c r="C56" s="411"/>
      <c r="D56" s="721"/>
      <c r="E56" s="745"/>
      <c r="F56" s="419"/>
      <c r="G56" s="419"/>
      <c r="H56" s="419"/>
      <c r="I56" s="419"/>
    </row>
    <row r="57" spans="1:9" ht="12.75" customHeight="1">
      <c r="A57" s="1125"/>
      <c r="B57" s="402" t="s">
        <v>365</v>
      </c>
      <c r="C57" s="401">
        <v>0</v>
      </c>
      <c r="D57" s="722"/>
      <c r="E57" s="745"/>
      <c r="F57" s="419"/>
      <c r="G57" s="419"/>
      <c r="H57" s="419"/>
      <c r="I57" s="419"/>
    </row>
    <row r="58" spans="1:9" ht="12.75" customHeight="1">
      <c r="A58" s="1125"/>
      <c r="B58" s="412" t="s">
        <v>366</v>
      </c>
      <c r="C58" s="410">
        <f>C86</f>
        <v>0</v>
      </c>
      <c r="D58" s="727" t="s">
        <v>691</v>
      </c>
      <c r="E58" s="745"/>
      <c r="F58" s="419"/>
      <c r="G58" s="419"/>
      <c r="H58" s="419"/>
      <c r="I58" s="419"/>
    </row>
    <row r="59" spans="1:9" ht="15" customHeight="1" thickBot="1">
      <c r="A59" s="1125"/>
      <c r="B59" s="213" t="s">
        <v>222</v>
      </c>
      <c r="C59" s="413">
        <f>SUM(C57:C58)</f>
        <v>0</v>
      </c>
      <c r="D59" s="719" t="s">
        <v>211</v>
      </c>
      <c r="E59" s="745"/>
      <c r="F59" s="419"/>
      <c r="G59" s="419"/>
      <c r="H59" s="418"/>
      <c r="I59" s="418"/>
    </row>
    <row r="60" spans="1:9" ht="15" customHeight="1" thickBot="1">
      <c r="A60" s="1125"/>
      <c r="B60" s="221" t="s">
        <v>442</v>
      </c>
      <c r="C60" s="214">
        <v>0</v>
      </c>
      <c r="D60" s="719"/>
      <c r="E60" s="761"/>
      <c r="F60" s="1048" t="s">
        <v>579</v>
      </c>
      <c r="G60" s="1047"/>
      <c r="H60" s="418"/>
      <c r="I60" s="418"/>
    </row>
    <row r="61" spans="1:9" ht="14.25" customHeight="1">
      <c r="A61" s="1125"/>
      <c r="B61" s="221" t="s">
        <v>285</v>
      </c>
      <c r="C61" s="214">
        <v>0</v>
      </c>
      <c r="D61" s="719"/>
      <c r="E61" s="745"/>
      <c r="F61" s="1045" t="s">
        <v>576</v>
      </c>
      <c r="G61" s="1046"/>
      <c r="H61" s="418"/>
      <c r="I61" s="418"/>
    </row>
    <row r="62" spans="1:9" ht="12.75" customHeight="1">
      <c r="A62" s="1125"/>
      <c r="B62" s="221" t="s">
        <v>286</v>
      </c>
      <c r="C62" s="214">
        <v>0</v>
      </c>
      <c r="D62" s="719" t="s">
        <v>530</v>
      </c>
      <c r="E62" s="745"/>
      <c r="F62" s="870"/>
      <c r="G62" s="1041"/>
      <c r="H62" s="418"/>
      <c r="I62" s="418"/>
    </row>
    <row r="63" spans="1:9" ht="12.75" customHeight="1">
      <c r="A63" s="1125"/>
      <c r="B63" s="414" t="s">
        <v>287</v>
      </c>
      <c r="C63" s="415">
        <f>+C31+C37+C39+C54+C59+C60+C61+C62</f>
        <v>0</v>
      </c>
      <c r="D63" s="736" t="s">
        <v>211</v>
      </c>
      <c r="E63" s="745"/>
      <c r="F63" s="1038"/>
      <c r="G63" s="843"/>
      <c r="H63" s="418"/>
      <c r="I63" s="418"/>
    </row>
    <row r="64" spans="1:9" ht="16.5" customHeight="1" thickBot="1">
      <c r="A64" s="1125"/>
      <c r="B64" s="522" t="s">
        <v>288</v>
      </c>
      <c r="C64" s="523">
        <f>+C10+C24+C63</f>
        <v>0</v>
      </c>
      <c r="D64" s="737" t="s">
        <v>211</v>
      </c>
      <c r="E64" s="745"/>
      <c r="F64" s="1038"/>
      <c r="G64" s="843"/>
      <c r="H64" s="418"/>
      <c r="I64" s="418"/>
    </row>
    <row r="65" spans="1:9" ht="7.5" customHeight="1">
      <c r="A65" s="1125"/>
      <c r="B65" s="599"/>
      <c r="C65" s="600"/>
      <c r="D65" s="601"/>
      <c r="E65" s="745"/>
      <c r="F65" s="1038"/>
      <c r="G65" s="843"/>
      <c r="H65" s="419"/>
      <c r="I65" s="419"/>
    </row>
    <row r="66" spans="1:9" ht="12.75" customHeight="1">
      <c r="A66" s="1136"/>
      <c r="B66" s="416" t="s">
        <v>675</v>
      </c>
      <c r="C66" s="482"/>
      <c r="D66" s="738"/>
      <c r="E66" s="745"/>
      <c r="F66" s="1038"/>
      <c r="G66" s="843"/>
      <c r="H66" s="419"/>
      <c r="I66" s="419"/>
    </row>
    <row r="67" spans="1:9" ht="12.75" customHeight="1">
      <c r="A67" s="1127"/>
      <c r="B67" s="318" t="s">
        <v>441</v>
      </c>
      <c r="C67" s="483">
        <v>0</v>
      </c>
      <c r="D67" s="1086"/>
      <c r="E67" s="745"/>
      <c r="F67" s="1038"/>
      <c r="G67" s="843"/>
      <c r="H67" s="419"/>
      <c r="I67" s="419"/>
    </row>
    <row r="68" spans="1:9" ht="12.75" customHeight="1">
      <c r="A68" s="1126"/>
      <c r="B68" s="318"/>
      <c r="C68" s="483">
        <v>0</v>
      </c>
      <c r="D68" s="722"/>
      <c r="E68" s="745"/>
      <c r="F68" s="1039"/>
      <c r="G68" s="1037"/>
      <c r="H68" s="419"/>
      <c r="I68" s="419"/>
    </row>
    <row r="69" spans="1:9" ht="12.75" customHeight="1">
      <c r="A69" s="1126"/>
      <c r="B69" s="222"/>
      <c r="C69" s="483">
        <v>0</v>
      </c>
      <c r="D69" s="722"/>
      <c r="E69" s="745"/>
      <c r="F69" s="1043" t="s">
        <v>687</v>
      </c>
      <c r="G69" s="1044">
        <f>SUM(G61:G68)</f>
        <v>0</v>
      </c>
      <c r="H69" s="419"/>
      <c r="I69" s="419"/>
    </row>
    <row r="70" spans="1:9">
      <c r="A70" s="1126"/>
      <c r="B70" s="222"/>
      <c r="C70" s="483">
        <v>0</v>
      </c>
      <c r="D70" s="722"/>
      <c r="E70" s="761"/>
      <c r="F70" s="1040" t="s">
        <v>573</v>
      </c>
      <c r="G70" s="1078"/>
      <c r="H70" s="419"/>
      <c r="I70" s="419"/>
    </row>
    <row r="71" spans="1:9">
      <c r="A71" s="1126"/>
      <c r="B71" s="1049" t="s">
        <v>578</v>
      </c>
      <c r="C71" s="488">
        <f>G69</f>
        <v>0</v>
      </c>
      <c r="D71" s="739"/>
      <c r="E71" s="761"/>
      <c r="F71" s="870"/>
      <c r="G71" s="1041"/>
      <c r="H71" s="419"/>
      <c r="I71" s="419"/>
    </row>
    <row r="72" spans="1:9">
      <c r="A72" s="1126"/>
      <c r="B72" s="316" t="s">
        <v>367</v>
      </c>
      <c r="C72" s="484">
        <f>SUM(C67:C71)</f>
        <v>0</v>
      </c>
      <c r="D72" s="740" t="s">
        <v>671</v>
      </c>
      <c r="E72" s="745"/>
      <c r="F72" s="1038"/>
      <c r="G72" s="843"/>
      <c r="H72" s="419"/>
      <c r="I72" s="419"/>
    </row>
    <row r="73" spans="1:9" ht="7.5" customHeight="1">
      <c r="A73" s="1127"/>
      <c r="B73" s="223"/>
      <c r="C73" s="485"/>
      <c r="D73" s="741"/>
      <c r="E73" s="745"/>
      <c r="F73" s="1038"/>
      <c r="G73" s="843"/>
      <c r="H73" s="419"/>
      <c r="I73" s="419"/>
    </row>
    <row r="74" spans="1:9">
      <c r="A74" s="1125"/>
      <c r="B74" s="417" t="s">
        <v>678</v>
      </c>
      <c r="C74" s="486"/>
      <c r="D74" s="742"/>
      <c r="E74" s="745"/>
      <c r="F74" s="1038"/>
      <c r="G74" s="843"/>
      <c r="H74" s="419"/>
      <c r="I74" s="419"/>
    </row>
    <row r="75" spans="1:9" ht="12.75" customHeight="1">
      <c r="A75" s="1125"/>
      <c r="B75" s="224" t="s">
        <v>223</v>
      </c>
      <c r="C75" s="487">
        <v>0</v>
      </c>
      <c r="D75" s="743"/>
      <c r="E75" s="745"/>
      <c r="F75" s="1038"/>
      <c r="G75" s="843"/>
      <c r="H75" s="419"/>
      <c r="I75" s="419"/>
    </row>
    <row r="76" spans="1:9" ht="14.25" customHeight="1">
      <c r="A76" s="1125"/>
      <c r="B76" s="225" t="s">
        <v>224</v>
      </c>
      <c r="C76" s="488">
        <v>0</v>
      </c>
      <c r="D76" s="730"/>
      <c r="E76" s="745"/>
      <c r="F76" s="1038"/>
      <c r="G76" s="843"/>
      <c r="H76" s="419"/>
      <c r="I76" s="419"/>
    </row>
    <row r="77" spans="1:9">
      <c r="A77" s="1125"/>
      <c r="B77" s="225" t="s">
        <v>225</v>
      </c>
      <c r="C77" s="488">
        <v>0</v>
      </c>
      <c r="D77" s="730"/>
      <c r="E77" s="745"/>
      <c r="F77" s="1039"/>
      <c r="G77" s="1037"/>
      <c r="H77" s="419"/>
      <c r="I77" s="419"/>
    </row>
    <row r="78" spans="1:9">
      <c r="A78" s="1125"/>
      <c r="B78" s="225"/>
      <c r="C78" s="488">
        <v>0</v>
      </c>
      <c r="D78" s="730"/>
      <c r="E78" s="745"/>
      <c r="F78" s="1043" t="s">
        <v>574</v>
      </c>
      <c r="G78" s="1044">
        <f>SUM(G70:G77)</f>
        <v>0</v>
      </c>
      <c r="H78" s="419"/>
      <c r="I78" s="419"/>
    </row>
    <row r="79" spans="1:9" ht="12.75" customHeight="1">
      <c r="A79" s="1125"/>
      <c r="B79" s="1050" t="s">
        <v>577</v>
      </c>
      <c r="C79" s="488">
        <f>G78</f>
        <v>0</v>
      </c>
      <c r="D79" s="730"/>
      <c r="E79" s="1036"/>
      <c r="F79" s="1042" t="s">
        <v>571</v>
      </c>
      <c r="G79" s="1078"/>
      <c r="H79" s="419"/>
      <c r="I79" s="419"/>
    </row>
    <row r="80" spans="1:9">
      <c r="A80" s="1125"/>
      <c r="B80" s="317" t="s">
        <v>368</v>
      </c>
      <c r="C80" s="489">
        <f>SUM(C75:C79)</f>
        <v>0</v>
      </c>
      <c r="D80" s="740" t="s">
        <v>672</v>
      </c>
      <c r="E80" s="1036"/>
      <c r="G80" s="1041"/>
      <c r="H80" s="419"/>
      <c r="I80" s="419"/>
    </row>
    <row r="81" spans="1:9" ht="7.5" customHeight="1">
      <c r="A81" s="1125"/>
      <c r="B81" s="202"/>
      <c r="C81" s="490"/>
      <c r="D81" s="202"/>
      <c r="E81" s="745"/>
      <c r="F81" s="1038"/>
      <c r="G81" s="843"/>
      <c r="H81" s="419"/>
      <c r="I81" s="419"/>
    </row>
    <row r="82" spans="1:9" ht="12.75" customHeight="1">
      <c r="A82" s="1125"/>
      <c r="B82" s="417" t="s">
        <v>679</v>
      </c>
      <c r="C82" s="486"/>
      <c r="D82" s="742"/>
      <c r="E82" s="745"/>
      <c r="F82" s="1038"/>
      <c r="G82" s="843"/>
      <c r="H82" s="419"/>
      <c r="I82" s="419"/>
    </row>
    <row r="83" spans="1:9">
      <c r="A83" s="1125"/>
      <c r="B83" s="224"/>
      <c r="C83" s="487">
        <v>0</v>
      </c>
      <c r="D83" s="743"/>
      <c r="E83" s="745"/>
      <c r="F83" s="1038"/>
      <c r="G83" s="843"/>
      <c r="H83" s="419"/>
      <c r="I83" s="419"/>
    </row>
    <row r="84" spans="1:9">
      <c r="A84" s="1125"/>
      <c r="B84" s="224"/>
      <c r="C84" s="487">
        <v>0</v>
      </c>
      <c r="D84" s="743"/>
      <c r="E84" s="745"/>
      <c r="F84" s="1038"/>
      <c r="G84" s="843"/>
      <c r="H84" s="419"/>
      <c r="I84" s="419"/>
    </row>
    <row r="85" spans="1:9">
      <c r="A85" s="1125"/>
      <c r="B85" s="1050" t="s">
        <v>670</v>
      </c>
      <c r="C85" s="488">
        <f>G87</f>
        <v>0</v>
      </c>
      <c r="D85" s="730"/>
      <c r="E85" s="745"/>
      <c r="F85" s="1038"/>
      <c r="G85" s="843"/>
      <c r="H85" s="419"/>
      <c r="I85" s="419"/>
    </row>
    <row r="86" spans="1:9">
      <c r="A86" s="1125"/>
      <c r="B86" s="317" t="s">
        <v>289</v>
      </c>
      <c r="C86" s="489">
        <f>SUM(C83:C85)</f>
        <v>0</v>
      </c>
      <c r="D86" s="740" t="s">
        <v>673</v>
      </c>
      <c r="E86" s="745"/>
      <c r="F86" s="1039"/>
      <c r="G86" s="1037"/>
      <c r="H86" s="419"/>
      <c r="I86" s="419"/>
    </row>
    <row r="87" spans="1:9" ht="13.5" customHeight="1">
      <c r="A87" s="1125"/>
      <c r="B87" s="202"/>
      <c r="C87" s="490"/>
      <c r="D87" s="202"/>
      <c r="E87" s="1036"/>
      <c r="F87" s="1043" t="s">
        <v>575</v>
      </c>
      <c r="G87" s="1044">
        <f>SUM(G79:G86)</f>
        <v>0</v>
      </c>
      <c r="H87" s="419"/>
      <c r="I87" s="419"/>
    </row>
    <row r="88" spans="1:9">
      <c r="A88" s="1125"/>
      <c r="B88" s="417" t="s">
        <v>676</v>
      </c>
      <c r="C88" s="486"/>
      <c r="D88" s="742"/>
      <c r="E88" s="761"/>
      <c r="F88" s="1040" t="s">
        <v>572</v>
      </c>
      <c r="G88" s="1078"/>
      <c r="H88" s="419"/>
      <c r="I88" s="419"/>
    </row>
    <row r="89" spans="1:9">
      <c r="A89" s="1125"/>
      <c r="B89" s="224"/>
      <c r="C89" s="487">
        <v>0</v>
      </c>
      <c r="D89" s="743"/>
      <c r="E89" s="761"/>
      <c r="F89" s="1038"/>
      <c r="G89" s="843"/>
      <c r="H89" s="419"/>
      <c r="I89" s="419"/>
    </row>
    <row r="90" spans="1:9">
      <c r="A90" s="1125"/>
      <c r="B90" s="521"/>
      <c r="C90" s="487">
        <v>0</v>
      </c>
      <c r="D90" s="743"/>
      <c r="E90" s="761"/>
      <c r="F90" s="1038"/>
      <c r="G90" s="843"/>
      <c r="H90" s="419"/>
      <c r="I90" s="419"/>
    </row>
    <row r="91" spans="1:9">
      <c r="A91" s="1125"/>
      <c r="B91" s="224"/>
      <c r="C91" s="487">
        <v>0</v>
      </c>
      <c r="D91" s="743"/>
      <c r="E91" s="761"/>
      <c r="F91" s="1038"/>
      <c r="G91" s="843"/>
      <c r="H91" s="419"/>
      <c r="I91" s="419"/>
    </row>
    <row r="92" spans="1:9">
      <c r="A92" s="1125"/>
      <c r="B92" s="225"/>
      <c r="C92" s="488">
        <v>0</v>
      </c>
      <c r="D92" s="730"/>
      <c r="E92" s="761"/>
      <c r="F92" s="1038"/>
      <c r="G92" s="843"/>
      <c r="H92" s="419"/>
      <c r="I92" s="419"/>
    </row>
    <row r="93" spans="1:9">
      <c r="A93" s="1125"/>
      <c r="B93" s="225"/>
      <c r="C93" s="488">
        <v>0</v>
      </c>
      <c r="D93" s="730"/>
      <c r="E93" s="761"/>
      <c r="F93" s="1038"/>
      <c r="G93" s="843"/>
      <c r="H93" s="419"/>
      <c r="I93" s="419"/>
    </row>
    <row r="94" spans="1:9">
      <c r="A94" s="1125"/>
      <c r="B94" s="1050" t="s">
        <v>570</v>
      </c>
      <c r="C94" s="488">
        <f>G95</f>
        <v>0</v>
      </c>
      <c r="D94" s="730"/>
      <c r="E94" s="761"/>
      <c r="F94" s="1039"/>
      <c r="G94" s="1037"/>
      <c r="H94" s="419"/>
      <c r="I94" s="419"/>
    </row>
    <row r="95" spans="1:9">
      <c r="A95" s="1125"/>
      <c r="B95" s="317" t="s">
        <v>416</v>
      </c>
      <c r="C95" s="489">
        <f>SUM(C89:C94)</f>
        <v>0</v>
      </c>
      <c r="D95" s="740" t="s">
        <v>674</v>
      </c>
      <c r="E95" s="865"/>
      <c r="F95" s="1043" t="s">
        <v>569</v>
      </c>
      <c r="G95" s="1044">
        <f>SUM(G88:G94)</f>
        <v>0</v>
      </c>
      <c r="H95" s="419"/>
      <c r="I95" s="419"/>
    </row>
    <row r="96" spans="1:9">
      <c r="A96" s="1137"/>
      <c r="G96" s="419"/>
      <c r="H96" s="419"/>
      <c r="I96" s="419"/>
    </row>
    <row r="97" spans="1:9">
      <c r="A97" s="1138"/>
      <c r="B97" s="1085" t="s">
        <v>644</v>
      </c>
      <c r="G97" s="419"/>
      <c r="H97" s="419"/>
      <c r="I97" s="419"/>
    </row>
    <row r="98" spans="1:9" ht="30" customHeight="1">
      <c r="A98" s="714"/>
      <c r="B98" s="1297" t="s">
        <v>625</v>
      </c>
      <c r="C98" s="1289"/>
      <c r="D98" s="1289"/>
      <c r="G98" s="419"/>
      <c r="H98" s="419"/>
      <c r="I98" s="419"/>
    </row>
    <row r="99" spans="1:9" ht="15.6">
      <c r="B99" s="1212" t="s">
        <v>626</v>
      </c>
      <c r="G99" s="419"/>
      <c r="H99" s="419"/>
      <c r="I99" s="419"/>
    </row>
    <row r="100" spans="1:9">
      <c r="G100" s="419"/>
      <c r="H100" s="419"/>
      <c r="I100" s="419"/>
    </row>
    <row r="101" spans="1:9">
      <c r="G101" s="419"/>
      <c r="H101" s="419"/>
      <c r="I101" s="419"/>
    </row>
    <row r="102" spans="1:9">
      <c r="G102" s="419"/>
      <c r="H102" s="419"/>
      <c r="I102" s="419"/>
    </row>
    <row r="103" spans="1:9">
      <c r="H103" s="419"/>
      <c r="I103" s="419"/>
    </row>
    <row r="104" spans="1:9">
      <c r="H104" s="419"/>
      <c r="I104" s="419"/>
    </row>
    <row r="105" spans="1:9">
      <c r="H105" s="419"/>
      <c r="I105" s="419"/>
    </row>
    <row r="106" spans="1:9">
      <c r="H106" s="419"/>
      <c r="I106" s="419"/>
    </row>
    <row r="107" spans="1:9">
      <c r="H107" s="419"/>
      <c r="I107" s="419"/>
    </row>
    <row r="108" spans="1:9">
      <c r="H108" s="419"/>
      <c r="I108" s="419"/>
    </row>
    <row r="109" spans="1:9">
      <c r="H109" s="419"/>
      <c r="I109" s="419"/>
    </row>
    <row r="110" spans="1:9">
      <c r="H110" s="419"/>
      <c r="I110" s="419"/>
    </row>
    <row r="111" spans="1:9">
      <c r="H111" s="419"/>
      <c r="I111" s="419"/>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19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Funding'!H32</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5" customHeight="1">
      <c r="A55" s="889"/>
      <c r="B55" s="1168" t="s">
        <v>51</v>
      </c>
      <c r="C55" s="1169"/>
      <c r="D55" s="1169"/>
      <c r="E55" s="1170"/>
      <c r="F55" s="264"/>
      <c r="G55" s="264"/>
      <c r="H55" s="264"/>
      <c r="I55" s="264"/>
      <c r="J55" s="264"/>
    </row>
    <row r="56" spans="1:12" ht="30.6" customHeight="1">
      <c r="A56" s="889"/>
      <c r="B56" s="1345" t="s">
        <v>322</v>
      </c>
      <c r="C56" s="1346"/>
      <c r="D56" s="1346"/>
      <c r="E56" s="1347"/>
      <c r="F56" s="265"/>
      <c r="G56" s="265"/>
      <c r="H56" s="265"/>
      <c r="I56" s="265"/>
      <c r="J56" s="265"/>
    </row>
    <row r="57" spans="1:12" ht="79.95" customHeight="1">
      <c r="A57" s="889"/>
      <c r="B57" s="1342" t="s">
        <v>75</v>
      </c>
      <c r="C57" s="1343"/>
      <c r="D57" s="1343"/>
      <c r="E57" s="1344"/>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4" t="s">
        <v>75</v>
      </c>
      <c r="C60" s="1365"/>
      <c r="D60" s="1365"/>
      <c r="E60" s="1366"/>
    </row>
    <row r="61" spans="1:12" ht="10.5" customHeight="1">
      <c r="A61" s="889"/>
      <c r="B61" s="889"/>
      <c r="C61" s="889"/>
      <c r="D61" s="889"/>
      <c r="E61" s="889"/>
      <c r="H61" s="267"/>
      <c r="I61" s="267"/>
    </row>
    <row r="62" spans="1:12" ht="13.95" customHeight="1">
      <c r="A62" s="889"/>
      <c r="B62" s="1361" t="s">
        <v>23</v>
      </c>
      <c r="C62" s="1362"/>
      <c r="D62" s="1362"/>
      <c r="E62" s="1363"/>
      <c r="H62" s="266"/>
      <c r="I62" s="266"/>
    </row>
    <row r="63" spans="1:12" ht="79.95" customHeight="1">
      <c r="A63" s="889"/>
      <c r="B63" s="1364" t="s">
        <v>75</v>
      </c>
      <c r="C63" s="1365"/>
      <c r="D63" s="1365"/>
      <c r="E63" s="1366"/>
      <c r="F63" s="266"/>
      <c r="G63" s="266"/>
    </row>
    <row r="64" spans="1:12" ht="10.5" customHeight="1">
      <c r="A64" s="889"/>
      <c r="B64" s="889"/>
      <c r="C64" s="889"/>
      <c r="D64" s="889"/>
      <c r="E64" s="889"/>
      <c r="H64" s="266"/>
      <c r="I64" s="266"/>
    </row>
    <row r="65" spans="1:5" ht="42.6" customHeight="1">
      <c r="A65" s="889"/>
      <c r="B65" s="1372" t="s">
        <v>667</v>
      </c>
      <c r="C65" s="1373"/>
      <c r="D65" s="1373"/>
      <c r="E65" s="1374"/>
    </row>
    <row r="66" spans="1:5" ht="79.95" customHeight="1">
      <c r="A66" s="889"/>
      <c r="B66" s="1342"/>
      <c r="C66" s="1343"/>
      <c r="D66" s="1343"/>
      <c r="E66" s="134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election activeCell="I25" sqref="I2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8" t="s">
        <v>71</v>
      </c>
      <c r="C1" s="1348"/>
      <c r="D1" s="1348"/>
      <c r="E1" s="1348"/>
    </row>
    <row r="2" spans="1:7" ht="15.6">
      <c r="B2" s="1348" t="s">
        <v>732</v>
      </c>
      <c r="C2" s="1348"/>
      <c r="D2" s="1348"/>
      <c r="E2" s="1348"/>
    </row>
    <row r="4" spans="1:7">
      <c r="A4" s="1375" t="str">
        <f>'Budget Priorities WS #1'!C4</f>
        <v>The University</v>
      </c>
      <c r="B4" s="1376"/>
      <c r="C4" s="1377"/>
      <c r="D4" s="12" t="s">
        <v>73</v>
      </c>
      <c r="E4" s="59"/>
      <c r="F4" s="59"/>
      <c r="G4" s="80"/>
    </row>
    <row r="5" spans="1:7" ht="6" customHeight="1" thickBot="1">
      <c r="A5" s="1354"/>
      <c r="B5" s="1354"/>
      <c r="C5" s="1354"/>
      <c r="D5" s="1354"/>
      <c r="E5" s="1354"/>
      <c r="F5" s="1354"/>
      <c r="G5" s="1354"/>
    </row>
    <row r="6" spans="1:7" ht="4.5" customHeight="1">
      <c r="A6" s="30"/>
      <c r="B6" s="20"/>
      <c r="C6" s="4"/>
      <c r="D6" s="20"/>
      <c r="E6" s="20"/>
      <c r="F6" s="28"/>
      <c r="G6" s="62"/>
    </row>
    <row r="7" spans="1:7" ht="12.75" customHeight="1">
      <c r="A7" s="30"/>
      <c r="B7" s="1355" t="s">
        <v>95</v>
      </c>
      <c r="C7" s="1356"/>
      <c r="D7" s="182" t="s">
        <v>94</v>
      </c>
      <c r="E7" s="182" t="s">
        <v>129</v>
      </c>
      <c r="F7" s="3"/>
      <c r="G7" s="64"/>
    </row>
    <row r="8" spans="1:7" ht="24" customHeight="1">
      <c r="A8" s="30"/>
      <c r="B8" s="1357"/>
      <c r="C8" s="1314"/>
      <c r="D8" s="260">
        <v>20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2" t="s">
        <v>99</v>
      </c>
      <c r="C13" s="135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734</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79">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Funding'!H33</f>
        <v>0</v>
      </c>
      <c r="E48" s="253"/>
      <c r="F48" s="68"/>
      <c r="G48" s="69"/>
    </row>
    <row r="49" spans="1:8" ht="12.75" customHeight="1">
      <c r="A49" s="30"/>
      <c r="B49" s="235"/>
      <c r="C49" s="234" t="s">
        <v>236</v>
      </c>
      <c r="D49" s="237">
        <f>+E47-D48</f>
        <v>0</v>
      </c>
      <c r="E49" s="253"/>
      <c r="F49" s="68"/>
      <c r="G49" s="69"/>
    </row>
    <row r="50" spans="1:8" ht="16.5" customHeight="1">
      <c r="A50" s="1187"/>
      <c r="B50" s="1193" t="s">
        <v>477</v>
      </c>
      <c r="C50" s="1188" t="s">
        <v>653</v>
      </c>
      <c r="D50" s="1189" t="s">
        <v>654</v>
      </c>
      <c r="E50" s="1190"/>
      <c r="F50" s="1198"/>
      <c r="G50" s="1191"/>
    </row>
    <row r="51" spans="1:8" ht="27" thickBot="1">
      <c r="A51" s="25"/>
      <c r="B51" s="1194" t="s">
        <v>478</v>
      </c>
      <c r="C51" s="1195" t="s">
        <v>666</v>
      </c>
      <c r="D51" s="1192"/>
      <c r="E51" s="1206">
        <v>0</v>
      </c>
      <c r="F51" s="21"/>
      <c r="G51" s="38"/>
    </row>
    <row r="52" spans="1:8" ht="17.399999999999999">
      <c r="A52" s="889"/>
      <c r="B52" s="889"/>
      <c r="C52" s="1178" t="s">
        <v>100</v>
      </c>
      <c r="D52" s="1166"/>
      <c r="E52" s="1166"/>
    </row>
    <row r="53" spans="1:8">
      <c r="A53" s="889"/>
      <c r="B53" s="889"/>
      <c r="C53" s="889"/>
      <c r="D53" s="889"/>
      <c r="E53" s="889"/>
    </row>
    <row r="54" spans="1:8">
      <c r="A54" s="889"/>
      <c r="B54" s="1167" t="s">
        <v>50</v>
      </c>
      <c r="C54" s="1167"/>
      <c r="D54" s="1167"/>
      <c r="E54" s="1167"/>
      <c r="F54" s="264"/>
      <c r="G54" s="264"/>
      <c r="H54" s="264"/>
    </row>
    <row r="55" spans="1:8" ht="13.95" customHeight="1">
      <c r="A55" s="889"/>
      <c r="B55" s="1168" t="s">
        <v>51</v>
      </c>
      <c r="C55" s="1169"/>
      <c r="D55" s="1169"/>
      <c r="E55" s="1170"/>
      <c r="F55" s="264"/>
      <c r="G55" s="264"/>
      <c r="H55" s="264"/>
    </row>
    <row r="56" spans="1:8" ht="28.2" customHeight="1">
      <c r="A56" s="889"/>
      <c r="B56" s="1345" t="s">
        <v>322</v>
      </c>
      <c r="C56" s="1346"/>
      <c r="D56" s="1346"/>
      <c r="E56" s="1347"/>
      <c r="F56" s="265"/>
      <c r="G56" s="265"/>
      <c r="H56" s="265"/>
    </row>
    <row r="57" spans="1:8" ht="79.95" customHeight="1">
      <c r="A57" s="889"/>
      <c r="B57" s="1342" t="s">
        <v>75</v>
      </c>
      <c r="C57" s="1343"/>
      <c r="D57" s="1343"/>
      <c r="E57" s="1344"/>
      <c r="F57" s="265"/>
      <c r="G57" s="265"/>
      <c r="H57" s="262"/>
    </row>
    <row r="58" spans="1:8" ht="10.5" customHeight="1">
      <c r="A58" s="889"/>
      <c r="B58" s="1171"/>
      <c r="C58" s="1120"/>
      <c r="D58" s="1120"/>
      <c r="E58" s="1120"/>
    </row>
    <row r="59" spans="1:8" ht="14.25" customHeight="1">
      <c r="A59" s="889"/>
      <c r="B59" s="1172" t="s">
        <v>22</v>
      </c>
      <c r="C59" s="1173"/>
      <c r="D59" s="1173"/>
      <c r="E59" s="1174"/>
    </row>
    <row r="60" spans="1:8" ht="79.95" customHeight="1">
      <c r="A60" s="889"/>
      <c r="B60" s="1364" t="s">
        <v>75</v>
      </c>
      <c r="C60" s="1365"/>
      <c r="D60" s="1365"/>
      <c r="E60" s="1366"/>
    </row>
    <row r="61" spans="1:8" ht="10.5" customHeight="1">
      <c r="A61" s="889"/>
      <c r="B61" s="889"/>
      <c r="C61" s="889"/>
      <c r="D61" s="889"/>
      <c r="E61" s="889"/>
      <c r="H61" s="267"/>
    </row>
    <row r="62" spans="1:8" ht="13.95" customHeight="1">
      <c r="A62" s="889"/>
      <c r="B62" s="1361" t="s">
        <v>23</v>
      </c>
      <c r="C62" s="1362"/>
      <c r="D62" s="1362"/>
      <c r="E62" s="1363"/>
      <c r="H62" s="266"/>
    </row>
    <row r="63" spans="1:8" ht="79.95" customHeight="1">
      <c r="A63" s="889"/>
      <c r="B63" s="1364" t="s">
        <v>75</v>
      </c>
      <c r="C63" s="1365"/>
      <c r="D63" s="1365"/>
      <c r="E63" s="1366"/>
      <c r="F63" s="266"/>
      <c r="G63" s="266"/>
    </row>
    <row r="64" spans="1:8" ht="10.5" customHeight="1">
      <c r="A64" s="889"/>
      <c r="B64" s="889"/>
      <c r="C64" s="889"/>
      <c r="D64" s="889"/>
      <c r="E64" s="889"/>
      <c r="H64" s="266"/>
    </row>
    <row r="65" spans="1:5" ht="42.6" customHeight="1">
      <c r="A65" s="889"/>
      <c r="B65" s="1372" t="s">
        <v>667</v>
      </c>
      <c r="C65" s="1373"/>
      <c r="D65" s="1373"/>
      <c r="E65" s="1374"/>
    </row>
    <row r="66" spans="1:5" ht="79.95" customHeight="1">
      <c r="A66" s="889"/>
      <c r="B66" s="1342"/>
      <c r="C66" s="1343"/>
      <c r="D66" s="1343"/>
      <c r="E66" s="1344"/>
    </row>
    <row r="67" spans="1:5">
      <c r="A67" s="889"/>
      <c r="B67" s="889"/>
      <c r="C67" s="889"/>
      <c r="D67" s="889"/>
      <c r="E67"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380" t="s">
        <v>71</v>
      </c>
      <c r="C1" s="1380"/>
      <c r="D1" s="1380"/>
      <c r="E1" s="1380"/>
      <c r="F1" s="1380"/>
      <c r="G1" s="1381"/>
    </row>
    <row r="2" spans="1:19">
      <c r="B2" s="1380" t="s">
        <v>166</v>
      </c>
      <c r="C2" s="1380"/>
      <c r="D2" s="1380"/>
      <c r="E2" s="1380"/>
      <c r="F2" s="1380"/>
      <c r="G2" s="1381"/>
      <c r="I2" s="381" t="s">
        <v>391</v>
      </c>
      <c r="J2" s="101"/>
    </row>
    <row r="3" spans="1:19" ht="7.5" customHeight="1">
      <c r="B3" s="155"/>
      <c r="C3" s="156"/>
      <c r="D3" s="156"/>
      <c r="E3" s="156"/>
      <c r="F3" s="156"/>
      <c r="G3" s="156"/>
    </row>
    <row r="4" spans="1:19" ht="15.6">
      <c r="B4" s="157" t="s">
        <v>278</v>
      </c>
      <c r="C4" s="1385"/>
      <c r="D4" s="1386"/>
      <c r="E4" s="1386"/>
      <c r="F4" s="1386"/>
      <c r="G4" s="1387"/>
    </row>
    <row r="5" spans="1:19" ht="8.25" customHeight="1" thickBot="1">
      <c r="B5" s="7"/>
      <c r="C5" s="6"/>
      <c r="D5" s="6"/>
      <c r="E5" s="6"/>
      <c r="F5" s="6"/>
      <c r="G5" s="6"/>
      <c r="I5" s="101"/>
    </row>
    <row r="6" spans="1:19" ht="21"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167</v>
      </c>
      <c r="D7" s="186"/>
      <c r="E7" s="1391" t="s">
        <v>318</v>
      </c>
      <c r="F7" s="1392"/>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8"/>
      <c r="D9" s="1389"/>
      <c r="E9" s="1389"/>
      <c r="F9" s="1389"/>
      <c r="G9" s="1390"/>
      <c r="H9" s="31"/>
    </row>
    <row r="10" spans="1:19" ht="13.8">
      <c r="A10" s="30"/>
      <c r="B10" s="160" t="s">
        <v>320</v>
      </c>
      <c r="C10" s="1310"/>
      <c r="D10" s="1311"/>
      <c r="F10" s="6"/>
      <c r="G10" s="26"/>
      <c r="H10" s="31"/>
    </row>
    <row r="11" spans="1:19" ht="6" customHeight="1">
      <c r="A11" s="30"/>
      <c r="B11" s="160"/>
      <c r="C11" s="19"/>
      <c r="D11" s="19"/>
      <c r="F11" s="6"/>
      <c r="G11" s="6"/>
      <c r="H11" s="31"/>
    </row>
    <row r="12" spans="1:19" ht="13.8">
      <c r="A12" s="30"/>
      <c r="B12" s="382" t="s">
        <v>344</v>
      </c>
      <c r="C12" s="375"/>
      <c r="D12" s="375"/>
      <c r="E12" s="383"/>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8" ht="13.8">
      <c r="A17" s="30"/>
      <c r="B17" s="188" t="s">
        <v>68</v>
      </c>
      <c r="C17" s="19"/>
      <c r="D17" s="19"/>
      <c r="E17" s="1310"/>
      <c r="F17" s="1394"/>
      <c r="G17" s="1334"/>
      <c r="H17" s="31"/>
    </row>
    <row r="18" spans="1:8" ht="8.25" customHeight="1">
      <c r="A18" s="30"/>
      <c r="B18" s="160"/>
      <c r="C18" s="6"/>
      <c r="D18" s="6"/>
      <c r="E18" s="6"/>
      <c r="F18" s="6"/>
      <c r="G18" s="6"/>
      <c r="H18" s="31"/>
    </row>
    <row r="19" spans="1:8" ht="13.8">
      <c r="A19" s="30"/>
      <c r="B19" s="345" t="s">
        <v>64</v>
      </c>
      <c r="C19" s="22" t="s">
        <v>44</v>
      </c>
      <c r="D19" s="22" t="s">
        <v>45</v>
      </c>
      <c r="E19" s="181" t="s">
        <v>55</v>
      </c>
      <c r="F19" s="181" t="s">
        <v>46</v>
      </c>
      <c r="G19" s="181" t="s">
        <v>54</v>
      </c>
      <c r="H19" s="31"/>
    </row>
    <row r="20" spans="1:8" ht="13.8">
      <c r="A20" s="30"/>
      <c r="B20" s="346" t="s">
        <v>67</v>
      </c>
      <c r="C20" s="184"/>
      <c r="D20" s="184"/>
      <c r="E20" s="184"/>
      <c r="F20" s="184"/>
      <c r="G20" s="184"/>
      <c r="H20" s="31"/>
    </row>
    <row r="21" spans="1:8" ht="13.8">
      <c r="A21" s="30"/>
      <c r="B21" s="346" t="s">
        <v>66</v>
      </c>
      <c r="C21" s="22" t="s">
        <v>63</v>
      </c>
      <c r="D21" s="181" t="s">
        <v>47</v>
      </c>
      <c r="E21" s="181" t="s">
        <v>343</v>
      </c>
      <c r="F21" s="181" t="s">
        <v>268</v>
      </c>
      <c r="G21" s="181" t="s">
        <v>295</v>
      </c>
      <c r="H21" s="31"/>
    </row>
    <row r="22" spans="1:8" ht="13.8">
      <c r="A22" s="30"/>
      <c r="B22" s="347" t="s">
        <v>67</v>
      </c>
      <c r="C22" s="184"/>
      <c r="D22" s="184"/>
      <c r="E22" s="184"/>
      <c r="F22" s="184"/>
      <c r="G22" s="184">
        <f>+C20+D20+E20+F20+G20+C22+D22+E22+F22</f>
        <v>0</v>
      </c>
      <c r="H22" s="31"/>
    </row>
    <row r="23" spans="1:8" ht="8.25" customHeight="1">
      <c r="A23" s="30"/>
      <c r="B23" s="2"/>
      <c r="C23" s="6"/>
      <c r="D23" s="6"/>
      <c r="E23" s="6"/>
      <c r="F23" s="6"/>
      <c r="G23" s="6"/>
      <c r="H23" s="31"/>
    </row>
    <row r="24" spans="1:8" ht="13.8">
      <c r="A24" s="30"/>
      <c r="B24" s="245" t="s">
        <v>259</v>
      </c>
      <c r="C24" s="8"/>
      <c r="D24" s="8"/>
      <c r="E24" s="8"/>
      <c r="F24" s="8"/>
      <c r="G24" s="8"/>
      <c r="H24" s="31"/>
    </row>
    <row r="25" spans="1:8" ht="13.8">
      <c r="A25" s="30"/>
      <c r="B25" s="246" t="s">
        <v>57</v>
      </c>
      <c r="C25" s="385">
        <v>0</v>
      </c>
      <c r="D25" s="386" t="s">
        <v>297</v>
      </c>
      <c r="E25" s="387"/>
      <c r="F25" s="385">
        <v>0</v>
      </c>
      <c r="G25" s="8"/>
      <c r="H25" s="31"/>
    </row>
    <row r="26" spans="1:8" ht="13.8">
      <c r="A26" s="30"/>
      <c r="B26" s="246" t="s">
        <v>58</v>
      </c>
      <c r="C26" s="385">
        <v>0</v>
      </c>
      <c r="D26" s="386" t="s">
        <v>298</v>
      </c>
      <c r="E26" s="387"/>
      <c r="F26" s="385">
        <v>0</v>
      </c>
      <c r="G26" s="8"/>
      <c r="H26" s="31"/>
    </row>
    <row r="27" spans="1:8" ht="13.8">
      <c r="A27" s="30"/>
      <c r="B27" s="246" t="s">
        <v>59</v>
      </c>
      <c r="C27" s="385">
        <v>0</v>
      </c>
      <c r="D27" s="386" t="s">
        <v>60</v>
      </c>
      <c r="E27" s="387"/>
      <c r="F27" s="385">
        <v>0</v>
      </c>
      <c r="G27" s="8"/>
      <c r="H27" s="31"/>
    </row>
    <row r="28" spans="1:8" ht="15.75" customHeight="1">
      <c r="A28" s="30"/>
      <c r="B28" s="249"/>
      <c r="C28" s="387"/>
      <c r="D28" s="386" t="s">
        <v>260</v>
      </c>
      <c r="E28" s="387"/>
      <c r="F28" s="388">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393"/>
      <c r="C31" s="1307"/>
      <c r="D31" s="1307"/>
      <c r="E31" s="1307"/>
      <c r="F31" s="1307"/>
      <c r="G31" s="1308"/>
      <c r="H31" s="31"/>
    </row>
    <row r="32" spans="1:8" ht="3.75" customHeight="1">
      <c r="A32" s="30"/>
      <c r="B32" s="2"/>
      <c r="C32" s="6"/>
      <c r="D32" s="6"/>
      <c r="E32" s="6"/>
      <c r="F32" s="6"/>
      <c r="G32" s="6"/>
      <c r="H32" s="31"/>
    </row>
    <row r="33" spans="1:9" ht="16.2">
      <c r="A33" s="30"/>
      <c r="B33" s="161" t="s">
        <v>301</v>
      </c>
      <c r="C33" s="6"/>
      <c r="D33" s="6"/>
      <c r="E33" s="6"/>
      <c r="F33" s="6"/>
      <c r="G33" s="6"/>
      <c r="H33" s="31"/>
    </row>
    <row r="34" spans="1:9" ht="9" customHeight="1">
      <c r="A34" s="30"/>
      <c r="B34" s="159"/>
      <c r="C34" s="6"/>
      <c r="D34" s="6"/>
      <c r="E34" s="6"/>
      <c r="F34" s="6"/>
      <c r="G34" s="6"/>
      <c r="H34" s="31"/>
    </row>
    <row r="35" spans="1:9" ht="59.25" customHeight="1">
      <c r="A35" s="30"/>
      <c r="B35" s="1382" t="s">
        <v>165</v>
      </c>
      <c r="C35" s="1383"/>
      <c r="D35" s="1383"/>
      <c r="E35" s="1383"/>
      <c r="F35" s="1383"/>
      <c r="G35" s="1384"/>
      <c r="H35" s="31"/>
    </row>
    <row r="36" spans="1:9" ht="12.75" customHeight="1">
      <c r="A36" s="30"/>
      <c r="B36" s="159"/>
      <c r="C36" s="6"/>
      <c r="D36" s="127" t="s">
        <v>127</v>
      </c>
      <c r="E36" s="127" t="s">
        <v>345</v>
      </c>
      <c r="F36" s="127" t="s">
        <v>227</v>
      </c>
      <c r="G36" s="127" t="s">
        <v>121</v>
      </c>
      <c r="H36" s="31"/>
    </row>
    <row r="37" spans="1:9">
      <c r="A37" s="30"/>
      <c r="B37" s="32" t="s">
        <v>244</v>
      </c>
      <c r="C37" s="26"/>
      <c r="D37" s="162"/>
      <c r="E37" s="259"/>
      <c r="F37" s="256"/>
      <c r="G37" s="256"/>
      <c r="H37" s="31"/>
    </row>
    <row r="38" spans="1:9">
      <c r="A38" s="30"/>
      <c r="B38" s="33" t="s">
        <v>302</v>
      </c>
      <c r="C38" s="6"/>
      <c r="D38" s="162"/>
      <c r="E38" s="259"/>
      <c r="F38" s="256"/>
      <c r="G38" s="256"/>
      <c r="H38" s="31"/>
    </row>
    <row r="39" spans="1:9">
      <c r="A39" s="30"/>
      <c r="B39" s="163" t="s">
        <v>228</v>
      </c>
      <c r="C39" s="164"/>
      <c r="D39" s="164"/>
      <c r="E39" s="165">
        <v>0</v>
      </c>
      <c r="F39" s="165">
        <v>0</v>
      </c>
      <c r="G39" s="165">
        <f>+E39+F39</f>
        <v>0</v>
      </c>
      <c r="H39" s="31"/>
      <c r="I39" s="394" t="s">
        <v>385</v>
      </c>
    </row>
    <row r="40" spans="1:9">
      <c r="A40" s="30"/>
      <c r="B40" s="166" t="s">
        <v>229</v>
      </c>
      <c r="C40" s="167"/>
      <c r="D40" s="167"/>
      <c r="E40" s="168">
        <f>+E39/12</f>
        <v>0</v>
      </c>
      <c r="F40" s="168">
        <f>+F39/12</f>
        <v>0</v>
      </c>
      <c r="G40" s="168">
        <f>+G39/12</f>
        <v>0</v>
      </c>
      <c r="H40" s="31"/>
      <c r="I40" s="394" t="s">
        <v>384</v>
      </c>
    </row>
    <row r="41" spans="1:9" ht="12.75" customHeight="1">
      <c r="A41" s="30"/>
      <c r="B41" s="389" t="s">
        <v>383</v>
      </c>
      <c r="C41" s="390"/>
      <c r="D41" s="391"/>
      <c r="E41" s="392">
        <f>$G$58*E40</f>
        <v>0</v>
      </c>
      <c r="F41" s="392">
        <f>$G$58*F40</f>
        <v>0</v>
      </c>
      <c r="G41" s="392">
        <f>$G$58*G40</f>
        <v>0</v>
      </c>
      <c r="H41" s="31"/>
      <c r="I41" s="394" t="s">
        <v>232</v>
      </c>
    </row>
    <row r="42" spans="1:9" ht="6" customHeight="1">
      <c r="A42" s="30"/>
      <c r="B42" s="389"/>
      <c r="C42" s="390"/>
      <c r="D42" s="391"/>
      <c r="E42" s="393"/>
      <c r="F42" s="392"/>
      <c r="G42" s="392"/>
      <c r="H42" s="31"/>
    </row>
    <row r="43" spans="1:9">
      <c r="A43" s="30"/>
      <c r="B43" s="12" t="s">
        <v>346</v>
      </c>
      <c r="C43" s="13"/>
      <c r="D43" s="22" t="s">
        <v>303</v>
      </c>
      <c r="E43" s="35" t="s">
        <v>304</v>
      </c>
      <c r="F43" s="191" t="s">
        <v>245</v>
      </c>
      <c r="G43" s="191" t="s">
        <v>122</v>
      </c>
      <c r="H43" s="31"/>
    </row>
    <row r="44" spans="1:9">
      <c r="A44" s="30"/>
      <c r="B44" s="348" t="s">
        <v>305</v>
      </c>
      <c r="C44" s="360"/>
      <c r="D44" s="366"/>
      <c r="E44" s="329" t="e">
        <f>+D44/$D$47</f>
        <v>#DIV/0!</v>
      </c>
      <c r="F44" s="330"/>
      <c r="G44" s="331"/>
      <c r="H44" s="31"/>
      <c r="I44" s="395" t="s">
        <v>389</v>
      </c>
    </row>
    <row r="45" spans="1:9">
      <c r="A45" s="30"/>
      <c r="B45" s="349" t="s">
        <v>123</v>
      </c>
      <c r="C45" s="140"/>
      <c r="D45" s="363"/>
      <c r="E45" s="332" t="e">
        <f>+D45/$D$47</f>
        <v>#DIV/0!</v>
      </c>
      <c r="F45" s="333"/>
      <c r="G45" s="334"/>
      <c r="H45" s="31"/>
    </row>
    <row r="46" spans="1:9">
      <c r="A46" s="30"/>
      <c r="B46" s="361" t="s">
        <v>124</v>
      </c>
      <c r="C46" s="362"/>
      <c r="D46" s="364"/>
      <c r="E46" s="335" t="e">
        <f>+D46/$D$47</f>
        <v>#DIV/0!</v>
      </c>
      <c r="F46" s="336"/>
      <c r="G46" s="337"/>
      <c r="H46" s="31"/>
    </row>
    <row r="47" spans="1:9">
      <c r="A47" s="30"/>
      <c r="B47" s="34" t="s">
        <v>61</v>
      </c>
      <c r="C47" s="11"/>
      <c r="D47" s="365">
        <f>SUM(D44:D46)</f>
        <v>0</v>
      </c>
      <c r="E47" s="185" t="e">
        <f>+D47/$D$47</f>
        <v>#DIV/0!</v>
      </c>
      <c r="F47" s="200">
        <f>SUM(F44:F46)</f>
        <v>0</v>
      </c>
      <c r="G47" s="199">
        <f>SUM(G44:G46)</f>
        <v>0</v>
      </c>
      <c r="H47" s="31"/>
    </row>
    <row r="48" spans="1:9">
      <c r="A48" s="30"/>
      <c r="B48" s="2"/>
      <c r="C48" s="6"/>
      <c r="D48" s="6"/>
      <c r="E48" s="6"/>
      <c r="F48" s="252" t="s">
        <v>246</v>
      </c>
      <c r="G48" s="251">
        <f>+D47-F47-G47</f>
        <v>0</v>
      </c>
      <c r="H48" s="31"/>
      <c r="I48" s="394" t="s">
        <v>388</v>
      </c>
    </row>
    <row r="49" spans="1:9" ht="66">
      <c r="A49" s="30"/>
      <c r="B49" s="36" t="s">
        <v>308</v>
      </c>
      <c r="C49" s="36" t="s">
        <v>309</v>
      </c>
      <c r="D49" s="36" t="s">
        <v>310</v>
      </c>
      <c r="E49" s="36" t="s">
        <v>311</v>
      </c>
      <c r="F49" s="36" t="s">
        <v>230</v>
      </c>
      <c r="G49" s="36" t="s">
        <v>231</v>
      </c>
      <c r="H49" s="31"/>
      <c r="I49" s="396" t="s">
        <v>234</v>
      </c>
    </row>
    <row r="50" spans="1:9">
      <c r="A50" s="30"/>
      <c r="B50" s="33"/>
      <c r="C50" s="352"/>
      <c r="D50" s="352"/>
      <c r="E50" s="352"/>
      <c r="F50" s="352"/>
      <c r="G50" s="352"/>
      <c r="H50" s="31"/>
    </row>
    <row r="51" spans="1:9">
      <c r="A51" s="30"/>
      <c r="B51" s="349" t="s">
        <v>312</v>
      </c>
      <c r="C51" s="367">
        <v>0.57999999999999996</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1.28</v>
      </c>
      <c r="D52" s="363">
        <f t="shared" si="0"/>
        <v>0</v>
      </c>
      <c r="E52" s="351">
        <f t="shared" si="1"/>
        <v>0</v>
      </c>
      <c r="F52" s="371">
        <f t="shared" si="2"/>
        <v>0</v>
      </c>
      <c r="G52" s="351">
        <f t="shared" si="3"/>
        <v>0</v>
      </c>
      <c r="H52" s="31"/>
      <c r="I52" s="394" t="s">
        <v>392</v>
      </c>
    </row>
    <row r="53" spans="1:9">
      <c r="A53" s="30"/>
      <c r="B53" s="349" t="s">
        <v>296</v>
      </c>
      <c r="C53" s="368">
        <v>2.1800000000000002</v>
      </c>
      <c r="D53" s="363">
        <f t="shared" si="0"/>
        <v>0</v>
      </c>
      <c r="E53" s="351">
        <f t="shared" si="1"/>
        <v>0</v>
      </c>
      <c r="F53" s="371">
        <f t="shared" si="2"/>
        <v>0</v>
      </c>
      <c r="G53" s="351">
        <f t="shared" si="3"/>
        <v>0</v>
      </c>
      <c r="H53" s="31"/>
    </row>
    <row r="54" spans="1:9">
      <c r="A54" s="30"/>
      <c r="B54" s="349" t="s">
        <v>314</v>
      </c>
      <c r="C54" s="368">
        <v>0.28000000000000003</v>
      </c>
      <c r="D54" s="363">
        <f t="shared" si="0"/>
        <v>0</v>
      </c>
      <c r="E54" s="351">
        <f t="shared" si="1"/>
        <v>0</v>
      </c>
      <c r="F54" s="371">
        <f t="shared" si="2"/>
        <v>0</v>
      </c>
      <c r="G54" s="351">
        <f t="shared" si="3"/>
        <v>0</v>
      </c>
      <c r="H54" s="31"/>
    </row>
    <row r="55" spans="1:9">
      <c r="A55" s="30"/>
      <c r="B55" s="349" t="s">
        <v>315</v>
      </c>
      <c r="C55" s="368">
        <v>0.11</v>
      </c>
      <c r="D55" s="363">
        <f t="shared" si="0"/>
        <v>0</v>
      </c>
      <c r="E55" s="351">
        <f t="shared" si="1"/>
        <v>0</v>
      </c>
      <c r="F55" s="371">
        <f t="shared" si="2"/>
        <v>0</v>
      </c>
      <c r="G55" s="351">
        <f t="shared" si="3"/>
        <v>0</v>
      </c>
      <c r="H55" s="31"/>
    </row>
    <row r="56" spans="1:9">
      <c r="A56" s="30"/>
      <c r="B56" s="349" t="s">
        <v>316</v>
      </c>
      <c r="C56" s="368">
        <v>1.84</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6.2700000000000005</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69</v>
      </c>
      <c r="C60" s="356"/>
      <c r="D60" s="356"/>
      <c r="E60" s="356"/>
      <c r="F60" s="356"/>
      <c r="G60" s="357"/>
      <c r="H60" s="31"/>
    </row>
    <row r="61" spans="1:9" ht="13.8" thickBot="1">
      <c r="A61" s="25"/>
      <c r="B61" s="358" t="s">
        <v>70</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topLeftCell="A3" zoomScaleNormal="100" workbookViewId="0">
      <selection activeCell="J13" sqref="J13"/>
    </sheetView>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48" t="s">
        <v>71</v>
      </c>
      <c r="C1" s="1348"/>
      <c r="D1" s="1348"/>
      <c r="E1" s="1348"/>
    </row>
    <row r="2" spans="1:19" ht="15.6">
      <c r="B2" s="1348" t="s">
        <v>759</v>
      </c>
      <c r="C2" s="1348"/>
      <c r="D2" s="1348"/>
      <c r="E2" s="1348"/>
    </row>
    <row r="3" spans="1:19" ht="5.25" customHeight="1"/>
    <row r="4" spans="1:19">
      <c r="A4" s="702">
        <f>'Budget Priorities WS #1'!A4:C4</f>
        <v>0</v>
      </c>
      <c r="B4" s="709"/>
      <c r="C4" s="708" t="str">
        <f>'Budget Priorities WS #1'!C4</f>
        <v>The University</v>
      </c>
      <c r="D4" s="12" t="s">
        <v>73</v>
      </c>
      <c r="E4" s="59"/>
      <c r="F4" s="59"/>
      <c r="G4" s="80"/>
    </row>
    <row r="5" spans="1:19" ht="6" customHeight="1" thickBot="1">
      <c r="A5" s="1354"/>
      <c r="B5" s="1354"/>
      <c r="C5" s="1354"/>
      <c r="D5" s="1354"/>
      <c r="E5" s="1354"/>
      <c r="F5" s="1354"/>
      <c r="G5" s="1354"/>
    </row>
    <row r="6" spans="1:19" ht="4.5" customHeight="1">
      <c r="A6" s="30"/>
      <c r="B6" s="20"/>
      <c r="C6" s="4"/>
      <c r="D6" s="20"/>
      <c r="E6" s="20"/>
      <c r="F6" s="28"/>
      <c r="G6" s="62"/>
    </row>
    <row r="7" spans="1:19" ht="12.75" customHeight="1">
      <c r="A7" s="30"/>
      <c r="B7" s="1355" t="s">
        <v>95</v>
      </c>
      <c r="C7" s="1356"/>
      <c r="D7" s="182" t="s">
        <v>94</v>
      </c>
      <c r="E7" s="182" t="s">
        <v>129</v>
      </c>
      <c r="F7" s="3"/>
      <c r="G7" s="64"/>
    </row>
    <row r="8" spans="1:19" ht="24" customHeight="1">
      <c r="A8" s="30"/>
      <c r="B8" s="1393" t="s">
        <v>339</v>
      </c>
      <c r="C8" s="1307"/>
      <c r="D8" s="608" t="s">
        <v>339</v>
      </c>
      <c r="E8" s="607" t="s">
        <v>266</v>
      </c>
      <c r="F8" s="3"/>
      <c r="G8" s="64"/>
      <c r="I8" s="755" t="s">
        <v>350</v>
      </c>
    </row>
    <row r="9" spans="1:19" ht="6" customHeight="1">
      <c r="A9" s="30"/>
      <c r="B9" s="63"/>
      <c r="C9" s="4"/>
      <c r="D9" s="108"/>
      <c r="E9" s="109"/>
      <c r="F9" s="73"/>
      <c r="G9" s="69"/>
    </row>
    <row r="10" spans="1:19" ht="12.75" customHeight="1">
      <c r="A10" s="30"/>
      <c r="B10" s="138" t="s">
        <v>96</v>
      </c>
      <c r="C10" s="136"/>
      <c r="D10" s="137"/>
      <c r="E10" s="137"/>
      <c r="F10" s="3"/>
      <c r="G10" s="69"/>
      <c r="K10" s="1093" t="s">
        <v>75</v>
      </c>
      <c r="L10" s="889" t="s">
        <v>75</v>
      </c>
    </row>
    <row r="11" spans="1:19" ht="12.75" customHeight="1">
      <c r="A11" s="30"/>
      <c r="B11" s="138"/>
      <c r="C11" s="268" t="s">
        <v>98</v>
      </c>
      <c r="D11" s="137"/>
      <c r="E11" s="137"/>
      <c r="F11" s="3"/>
      <c r="G11" s="69"/>
      <c r="J11" s="909" t="s">
        <v>620</v>
      </c>
      <c r="K11" s="909"/>
    </row>
    <row r="12" spans="1:19" ht="24.75" customHeight="1">
      <c r="A12" s="71"/>
      <c r="B12" s="139" t="s">
        <v>134</v>
      </c>
      <c r="C12" s="122" t="s">
        <v>209</v>
      </c>
      <c r="D12" s="298" t="s">
        <v>107</v>
      </c>
      <c r="E12" s="296" t="s">
        <v>135</v>
      </c>
      <c r="F12" s="74"/>
      <c r="G12" s="70"/>
      <c r="J12" s="1069" t="s">
        <v>618</v>
      </c>
      <c r="K12" s="1088" t="s">
        <v>631</v>
      </c>
      <c r="L12" s="1070" t="s">
        <v>262</v>
      </c>
      <c r="M12" s="1070" t="s">
        <v>139</v>
      </c>
      <c r="N12" s="1070" t="s">
        <v>263</v>
      </c>
      <c r="O12" s="1070" t="s">
        <v>264</v>
      </c>
      <c r="P12" s="1070" t="s">
        <v>201</v>
      </c>
      <c r="Q12" s="1070" t="s">
        <v>202</v>
      </c>
      <c r="R12" s="1071"/>
      <c r="S12" s="1077"/>
    </row>
    <row r="13" spans="1:19" ht="12.75" customHeight="1">
      <c r="A13" s="71"/>
      <c r="B13" s="1352" t="s">
        <v>99</v>
      </c>
      <c r="C13" s="1353"/>
      <c r="D13" s="299"/>
      <c r="E13" s="121"/>
      <c r="F13" s="74"/>
      <c r="G13" s="70"/>
      <c r="J13" s="1067">
        <v>1</v>
      </c>
      <c r="K13" s="1090" t="e">
        <f>'Budget Priorities WS #1'!B8:C8</f>
        <v>#VALUE!</v>
      </c>
      <c r="L13" s="1068">
        <f>'Budget Priorities WS #1'!D14</f>
        <v>0</v>
      </c>
      <c r="M13" s="1068">
        <f>'Budget Priorities WS #1'!D15</f>
        <v>0</v>
      </c>
      <c r="N13" s="1068">
        <f>'Budget Priorities WS #1'!D16</f>
        <v>0</v>
      </c>
      <c r="O13" s="1068">
        <f>'Budget Priorities WS #1'!D17</f>
        <v>0</v>
      </c>
      <c r="P13" s="1068">
        <f>'Budget Priorities WS #1'!D18</f>
        <v>0</v>
      </c>
      <c r="Q13" s="1068">
        <f>'Budget Priorities WS #1'!D19</f>
        <v>0</v>
      </c>
      <c r="R13" s="50"/>
    </row>
    <row r="14" spans="1:19">
      <c r="A14" s="30"/>
      <c r="B14" s="66"/>
      <c r="C14" s="75" t="s">
        <v>262</v>
      </c>
      <c r="D14" s="1164"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65">
        <v>2</v>
      </c>
      <c r="K14" s="1091" t="e">
        <f>'Budget Priorities WS #2'!B8:C8</f>
        <v>#VALUE!</v>
      </c>
      <c r="L14" s="1066">
        <f>'Budget Priorities WS #2'!D14</f>
        <v>0</v>
      </c>
      <c r="M14" s="1066">
        <f>'Budget Priorities WS #2'!D15</f>
        <v>0</v>
      </c>
      <c r="N14" s="1066">
        <f>'Budget Priorities WS #2'!D16</f>
        <v>0</v>
      </c>
      <c r="O14" s="1066">
        <f>'Budget Priorities WS #2'!D17</f>
        <v>0</v>
      </c>
      <c r="P14" s="1066">
        <f>'Budget Priorities WS #2'!D18</f>
        <v>0</v>
      </c>
      <c r="Q14" s="1066">
        <f>'Budget Priorities WS #2'!D19</f>
        <v>0</v>
      </c>
      <c r="R14" s="52"/>
    </row>
    <row r="15" spans="1:19">
      <c r="A15" s="30"/>
      <c r="B15" s="66"/>
      <c r="C15" s="67" t="s">
        <v>139</v>
      </c>
      <c r="D15" s="1165" t="e">
        <f>M33</f>
        <v>#DIV/0!</v>
      </c>
      <c r="E15" s="322">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65">
        <v>3</v>
      </c>
      <c r="K15" s="1091" t="e">
        <f>'Budget Priorities WS #3'!B8:C8</f>
        <v>#VALUE!</v>
      </c>
      <c r="L15" s="1066">
        <f>'Budget Priorities WS #3'!D14</f>
        <v>0</v>
      </c>
      <c r="M15" s="1066">
        <f>'Budget Priorities WS #3'!D15</f>
        <v>0</v>
      </c>
      <c r="N15" s="1066">
        <f>'Budget Priorities WS #3'!D16</f>
        <v>0</v>
      </c>
      <c r="O15" s="1066">
        <f>'Budget Priorities WS #3'!D17</f>
        <v>0</v>
      </c>
      <c r="P15" s="1066">
        <f>'Budget Priorities WS #3'!D18</f>
        <v>0</v>
      </c>
      <c r="Q15" s="1066">
        <f>'Budget Priorities WS #3'!D19</f>
        <v>0</v>
      </c>
      <c r="R15" s="52"/>
    </row>
    <row r="16" spans="1:19">
      <c r="A16" s="30"/>
      <c r="B16" s="66"/>
      <c r="C16" s="67" t="s">
        <v>263</v>
      </c>
      <c r="D16" s="1165" t="e">
        <f>N33</f>
        <v>#DIV/0!</v>
      </c>
      <c r="E16" s="322">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65">
        <v>4</v>
      </c>
      <c r="K16" s="1091" t="e">
        <f>'Budget Priorities WS #4'!B8:C8</f>
        <v>#VALUE!</v>
      </c>
      <c r="L16" s="1066">
        <f>'Budget Priorities WS #4'!D14</f>
        <v>0</v>
      </c>
      <c r="M16" s="1066">
        <f>'Budget Priorities WS #4'!D15</f>
        <v>0</v>
      </c>
      <c r="N16" s="1066">
        <f>'Budget Priorities WS #4'!D16</f>
        <v>0</v>
      </c>
      <c r="O16" s="1066">
        <f>'Budget Priorities WS #4'!D17</f>
        <v>0</v>
      </c>
      <c r="P16" s="1066">
        <f>'Budget Priorities WS #4'!D18</f>
        <v>0</v>
      </c>
      <c r="Q16" s="1066">
        <f>'Budget Priorities WS #4'!D19</f>
        <v>0</v>
      </c>
      <c r="R16" s="52"/>
    </row>
    <row r="17" spans="1:18">
      <c r="A17" s="30"/>
      <c r="B17" s="66"/>
      <c r="C17" s="67" t="s">
        <v>264</v>
      </c>
      <c r="D17" s="1165" t="e">
        <f>O33</f>
        <v>#DIV/0!</v>
      </c>
      <c r="E17" s="322">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65">
        <v>5</v>
      </c>
      <c r="K17" s="1214" t="e">
        <f>'Budget Priorities WS #5'!B8:C8</f>
        <v>#VALUE!</v>
      </c>
      <c r="L17" s="1066">
        <f>'Budget Priorities WS #5'!D14</f>
        <v>0</v>
      </c>
      <c r="M17" s="1066">
        <f>'Budget Priorities WS #5'!D15</f>
        <v>0</v>
      </c>
      <c r="N17" s="1066">
        <f>'Budget Priorities WS #5'!D16</f>
        <v>0</v>
      </c>
      <c r="O17" s="1066">
        <f>'Budget Priorities WS #5'!D17</f>
        <v>0</v>
      </c>
      <c r="P17" s="1066">
        <f>'Budget Priorities WS #5'!D18</f>
        <v>0</v>
      </c>
      <c r="Q17" s="1066">
        <f>'Budget Priorities WS #5'!D19</f>
        <v>0</v>
      </c>
      <c r="R17" s="52"/>
    </row>
    <row r="18" spans="1:18">
      <c r="A18" s="30"/>
      <c r="B18" s="66"/>
      <c r="C18" s="67" t="s">
        <v>201</v>
      </c>
      <c r="D18" s="323" t="s">
        <v>266</v>
      </c>
      <c r="E18" s="322">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65">
        <v>6</v>
      </c>
      <c r="K18" s="1091" t="e">
        <f>'Budget Priorities WS #6'!B8:C8</f>
        <v>#VALUE!</v>
      </c>
      <c r="L18" s="1066">
        <f>'Budget Priorities WS #6'!D14</f>
        <v>0</v>
      </c>
      <c r="M18" s="1066">
        <f>'Budget Priorities WS #6'!D15</f>
        <v>0</v>
      </c>
      <c r="N18" s="1066">
        <f>'Budget Priorities WS #6'!D16</f>
        <v>0</v>
      </c>
      <c r="O18" s="1066">
        <f>'Budget Priorities WS #6'!D17</f>
        <v>0</v>
      </c>
      <c r="P18" s="1066">
        <f>'Budget Priorities WS #6'!D18</f>
        <v>0</v>
      </c>
      <c r="Q18" s="1066">
        <f>'Budget Priorities WS #6'!D19</f>
        <v>0</v>
      </c>
      <c r="R18" s="52"/>
    </row>
    <row r="19" spans="1:18">
      <c r="A19" s="30"/>
      <c r="B19" s="66"/>
      <c r="C19" s="67" t="s">
        <v>202</v>
      </c>
      <c r="D19" s="323" t="s">
        <v>266</v>
      </c>
      <c r="E19" s="322">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65">
        <v>7</v>
      </c>
      <c r="K19" s="1091" t="e">
        <f>'Budget Priorities WS #7'!B8:C8</f>
        <v>#VALUE!</v>
      </c>
      <c r="L19" s="1066">
        <f>'Budget Priorities WS #7'!D14</f>
        <v>0</v>
      </c>
      <c r="M19" s="1066">
        <f>'Budget Priorities WS #7'!D15</f>
        <v>0</v>
      </c>
      <c r="N19" s="1066">
        <f>'Budget Priorities WS #7'!D16</f>
        <v>0</v>
      </c>
      <c r="O19" s="1066">
        <f>'Budget Priorities WS #7'!D17</f>
        <v>0</v>
      </c>
      <c r="P19" s="1066">
        <f>'Budget Priorities WS #7'!D18</f>
        <v>0</v>
      </c>
      <c r="Q19" s="1066">
        <f>'Budget Priorities WS #7'!D19</f>
        <v>0</v>
      </c>
      <c r="R19" s="52"/>
    </row>
    <row r="20" spans="1:18">
      <c r="A20" s="30"/>
      <c r="B20" s="66"/>
      <c r="C20" s="67" t="s">
        <v>265</v>
      </c>
      <c r="D20" s="323" t="s">
        <v>266</v>
      </c>
      <c r="E20" s="322">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65">
        <v>8</v>
      </c>
      <c r="K20" s="1091" t="e">
        <f>'Budget Priorities WS #8'!B8:C8</f>
        <v>#VALUE!</v>
      </c>
      <c r="L20" s="1066">
        <f>'Budget Priorities WS #8'!D14</f>
        <v>0</v>
      </c>
      <c r="M20" s="1066">
        <f>'Budget Priorities WS #8'!D15</f>
        <v>0</v>
      </c>
      <c r="N20" s="1066">
        <f>'Budget Priorities WS #8'!D16</f>
        <v>0</v>
      </c>
      <c r="O20" s="1066">
        <f>'Budget Priorities WS #8'!D17</f>
        <v>0</v>
      </c>
      <c r="P20" s="1066">
        <f>'Budget Priorities WS #8'!D18</f>
        <v>0</v>
      </c>
      <c r="Q20" s="1066">
        <f>'Budget Priorities WS #8'!D19</f>
        <v>0</v>
      </c>
      <c r="R20" s="52"/>
    </row>
    <row r="21" spans="1:18">
      <c r="A21" s="30"/>
      <c r="B21" s="66"/>
      <c r="C21" s="27" t="s">
        <v>267</v>
      </c>
      <c r="D21" s="324" t="s">
        <v>266</v>
      </c>
      <c r="E21" s="325">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65">
        <v>9</v>
      </c>
      <c r="K21" s="1091" t="e">
        <f>'Budget Priorities WS #9'!B8:C8</f>
        <v>#VALUE!</v>
      </c>
      <c r="L21" s="1066">
        <f>'Budget Priorities WS #9'!D14</f>
        <v>0</v>
      </c>
      <c r="M21" s="1066">
        <f>'Budget Priorities WS #9'!D15</f>
        <v>0</v>
      </c>
      <c r="N21" s="1066">
        <f>'Budget Priorities WS #9'!D16</f>
        <v>0</v>
      </c>
      <c r="O21" s="1066">
        <f>'Budget Priorities WS #9'!D17</f>
        <v>0</v>
      </c>
      <c r="P21" s="1066">
        <f>'Budget Priorities WS #9'!D18</f>
        <v>0</v>
      </c>
      <c r="Q21" s="1066">
        <f>'Budget Priorities WS #9'!D19</f>
        <v>0</v>
      </c>
      <c r="R21" s="52"/>
    </row>
    <row r="22" spans="1:18">
      <c r="A22" s="30"/>
      <c r="B22" s="66"/>
      <c r="C22" s="128" t="s">
        <v>203</v>
      </c>
      <c r="D22" s="324" t="s">
        <v>266</v>
      </c>
      <c r="E22" s="133">
        <f>SUM(E14:E21)</f>
        <v>0</v>
      </c>
      <c r="F22" s="81"/>
      <c r="G22" s="69"/>
      <c r="J22" s="1065">
        <v>10</v>
      </c>
      <c r="K22" s="1091" t="e">
        <f>'Budget Priorities WS #10'!B8:C8</f>
        <v>#VALUE!</v>
      </c>
      <c r="L22" s="1066">
        <f>'Budget Priorities WS #10'!D14</f>
        <v>0</v>
      </c>
      <c r="M22" s="1066">
        <f>'Budget Priorities WS #10'!D15</f>
        <v>0</v>
      </c>
      <c r="N22" s="1066">
        <f>'Budget Priorities WS #10'!D16</f>
        <v>0</v>
      </c>
      <c r="O22" s="1066">
        <f>'Budget Priorities WS #10'!D17</f>
        <v>0</v>
      </c>
      <c r="P22" s="1066">
        <f>'Budget Priorities WS #10'!D18</f>
        <v>0</v>
      </c>
      <c r="Q22" s="1066">
        <f>'Budget Priorities WS #10'!D19</f>
        <v>0</v>
      </c>
      <c r="R22" s="52"/>
    </row>
    <row r="23" spans="1:18" ht="12.75" customHeight="1">
      <c r="A23" s="30"/>
      <c r="B23" s="66"/>
      <c r="C23" s="3"/>
      <c r="D23" s="106"/>
      <c r="E23" s="123"/>
      <c r="F23" s="3"/>
      <c r="G23" s="31"/>
      <c r="J23" s="1065">
        <v>11</v>
      </c>
      <c r="K23" s="1091" t="e">
        <f>'Budget Priorities WS #11'!B8:C8</f>
        <v>#VALUE!</v>
      </c>
      <c r="L23" s="1066">
        <f>'Budget Priorities WS #11'!D14</f>
        <v>0</v>
      </c>
      <c r="M23" s="1066">
        <f>'Budget Priorities WS #11'!D15</f>
        <v>0</v>
      </c>
      <c r="N23" s="1066">
        <f>'Budget Priorities WS #11'!D16</f>
        <v>0</v>
      </c>
      <c r="O23" s="1066">
        <f>'Budget Priorities WS #11'!D17</f>
        <v>0</v>
      </c>
      <c r="P23" s="1066">
        <f>'Budget Priorities WS #11'!D18</f>
        <v>0</v>
      </c>
      <c r="Q23" s="1066">
        <f>'Budget Priorities WS #11'!D19</f>
        <v>0</v>
      </c>
      <c r="R23" s="52"/>
    </row>
    <row r="24" spans="1:18" ht="12.75" customHeight="1">
      <c r="A24" s="30"/>
      <c r="B24" s="33" t="s">
        <v>204</v>
      </c>
      <c r="C24" s="20"/>
      <c r="D24" s="298" t="s">
        <v>208</v>
      </c>
      <c r="E24" s="297" t="s">
        <v>279</v>
      </c>
      <c r="F24" s="3"/>
      <c r="G24" s="31"/>
      <c r="I24" s="1062" t="s">
        <v>185</v>
      </c>
      <c r="J24" s="1065">
        <v>12</v>
      </c>
      <c r="K24" s="1091" t="e">
        <f>'Budget Priorities WS #12'!B8:C8</f>
        <v>#VALUE!</v>
      </c>
      <c r="L24" s="1066">
        <f>'Budget Priorities WS #12'!D14</f>
        <v>0</v>
      </c>
      <c r="M24" s="1066">
        <f>'Budget Priorities WS #12'!D15</f>
        <v>0</v>
      </c>
      <c r="N24" s="1066">
        <f>'Budget Priorities WS #12'!D16</f>
        <v>0</v>
      </c>
      <c r="O24" s="1066">
        <f>'Budget Priorities WS #12'!D17</f>
        <v>0</v>
      </c>
      <c r="P24" s="1066">
        <f>'Budget Priorities WS #12'!D18</f>
        <v>0</v>
      </c>
      <c r="Q24" s="1066">
        <f>'Budget Priorities WS #12'!D19</f>
        <v>0</v>
      </c>
      <c r="R24" s="52"/>
    </row>
    <row r="25" spans="1:18" ht="12.75" customHeight="1">
      <c r="A25" s="30"/>
      <c r="B25" s="66"/>
      <c r="C25" s="17" t="s">
        <v>275</v>
      </c>
      <c r="D25" s="295">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63" t="e">
        <f>+E25/D25</f>
        <v>#DIV/0!</v>
      </c>
      <c r="J25" s="1065">
        <v>13</v>
      </c>
      <c r="K25" s="1091" t="e">
        <f>'Budget Priorities WS #13'!B8:C8</f>
        <v>#VALUE!</v>
      </c>
      <c r="L25" s="1066">
        <f>'Budget Priorities WS #13'!D14</f>
        <v>0</v>
      </c>
      <c r="M25" s="1066">
        <f>'Budget Priorities WS #13'!D15</f>
        <v>0</v>
      </c>
      <c r="N25" s="1066">
        <f>'Budget Priorities WS #13'!D16</f>
        <v>0</v>
      </c>
      <c r="O25" s="1066">
        <f>'Budget Priorities WS #13'!D17</f>
        <v>0</v>
      </c>
      <c r="P25" s="1066">
        <f>'Budget Priorities WS #13'!D18</f>
        <v>0</v>
      </c>
      <c r="Q25" s="1066">
        <f>'Budget Priorities WS #13'!D19</f>
        <v>0</v>
      </c>
      <c r="R25" s="52"/>
    </row>
    <row r="26" spans="1:18" ht="12.75" customHeight="1">
      <c r="A26" s="30"/>
      <c r="B26" s="66"/>
      <c r="C26" s="67" t="s">
        <v>140</v>
      </c>
      <c r="D26" s="326">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2">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63" t="e">
        <f t="shared" ref="I26:I31" si="0">+E26/D26</f>
        <v>#DIV/0!</v>
      </c>
      <c r="J26" s="1065">
        <v>14</v>
      </c>
      <c r="K26" s="1091" t="e">
        <f>'Budget Priorities WS #14'!B8:C8</f>
        <v>#VALUE!</v>
      </c>
      <c r="L26" s="1066">
        <f>'Budget Priorities WS #14'!D14</f>
        <v>0</v>
      </c>
      <c r="M26" s="1066">
        <f>'Budget Priorities WS #14'!D15</f>
        <v>0</v>
      </c>
      <c r="N26" s="1066">
        <f>'Budget Priorities WS #14'!D16</f>
        <v>0</v>
      </c>
      <c r="O26" s="1066">
        <f>'Budget Priorities WS #14'!D17</f>
        <v>0</v>
      </c>
      <c r="P26" s="1066">
        <f>'Budget Priorities WS #14'!D18</f>
        <v>0</v>
      </c>
      <c r="Q26" s="1066">
        <f>'Budget Priorities WS #14'!D19</f>
        <v>0</v>
      </c>
      <c r="R26" s="52"/>
    </row>
    <row r="27" spans="1:18" ht="12.75" customHeight="1">
      <c r="A27" s="30"/>
      <c r="B27" s="66"/>
      <c r="C27" s="67" t="s">
        <v>141</v>
      </c>
      <c r="D27" s="326">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2">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63" t="e">
        <f t="shared" si="0"/>
        <v>#DIV/0!</v>
      </c>
      <c r="J27" s="1065">
        <v>15</v>
      </c>
      <c r="K27" s="1091" t="e">
        <f>'Budget Priorities WS #15'!B8:C8</f>
        <v>#VALUE!</v>
      </c>
      <c r="L27" s="1066">
        <f>'Budget Priorities WS #15'!D14</f>
        <v>0</v>
      </c>
      <c r="M27" s="1066">
        <f>'Budget Priorities WS #15'!D15</f>
        <v>0</v>
      </c>
      <c r="N27" s="1066">
        <f>'Budget Priorities WS #15'!D16</f>
        <v>0</v>
      </c>
      <c r="O27" s="1066">
        <f>'Budget Priorities WS #15'!D17</f>
        <v>0</v>
      </c>
      <c r="P27" s="1066">
        <f>'Budget Priorities WS #15'!D18</f>
        <v>0</v>
      </c>
      <c r="Q27" s="1066">
        <f>'Budget Priorities WS #15'!D19</f>
        <v>0</v>
      </c>
      <c r="R27" s="52"/>
    </row>
    <row r="28" spans="1:18" ht="12.75" customHeight="1">
      <c r="A28" s="30"/>
      <c r="B28" s="66"/>
      <c r="C28" s="67" t="s">
        <v>142</v>
      </c>
      <c r="D28" s="326">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2">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63" t="e">
        <f t="shared" si="0"/>
        <v>#DIV/0!</v>
      </c>
      <c r="J28" s="1065">
        <v>16</v>
      </c>
      <c r="K28" s="1091" t="e">
        <f>'Budget Priorities WS #16'!B8:C8</f>
        <v>#VALUE!</v>
      </c>
      <c r="L28" s="1066">
        <f>'Budget Priorities WS #16'!D14</f>
        <v>0</v>
      </c>
      <c r="M28" s="1066">
        <f>'Budget Priorities WS #16'!D15</f>
        <v>0</v>
      </c>
      <c r="N28" s="1066">
        <f>'Budget Priorities WS #16'!D16</f>
        <v>0</v>
      </c>
      <c r="O28" s="1066">
        <f>'Budget Priorities WS #16'!D17</f>
        <v>0</v>
      </c>
      <c r="P28" s="1066">
        <f>'Budget Priorities WS #16'!D18</f>
        <v>0</v>
      </c>
      <c r="Q28" s="1066">
        <f>'Budget Priorities WS #16'!D19</f>
        <v>0</v>
      </c>
      <c r="R28" s="52"/>
    </row>
    <row r="29" spans="1:18" ht="12.75" customHeight="1">
      <c r="A29" s="30"/>
      <c r="B29" s="66"/>
      <c r="C29" s="67" t="s">
        <v>143</v>
      </c>
      <c r="D29" s="326">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2">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63" t="e">
        <f t="shared" si="0"/>
        <v>#DIV/0!</v>
      </c>
      <c r="J29" s="1065">
        <v>17</v>
      </c>
      <c r="K29" s="1091" t="e">
        <f>'Budget Priorities WS #17'!B8:C8</f>
        <v>#VALUE!</v>
      </c>
      <c r="L29" s="1066">
        <f>'Budget Priorities WS #17'!D14</f>
        <v>0</v>
      </c>
      <c r="M29" s="1066">
        <f>'Budget Priorities WS #17'!D15</f>
        <v>0</v>
      </c>
      <c r="N29" s="1066">
        <f>'Budget Priorities WS #17'!D16</f>
        <v>0</v>
      </c>
      <c r="O29" s="1066">
        <f>'Budget Priorities WS #17'!D17</f>
        <v>0</v>
      </c>
      <c r="P29" s="1066">
        <f>'Budget Priorities WS #17'!D18</f>
        <v>0</v>
      </c>
      <c r="Q29" s="1066">
        <f>'Budget Priorities WS #17'!D19</f>
        <v>0</v>
      </c>
      <c r="R29" s="52"/>
    </row>
    <row r="30" spans="1:18" ht="12.75" customHeight="1">
      <c r="A30" s="30"/>
      <c r="B30" s="66"/>
      <c r="C30" s="67" t="s">
        <v>200</v>
      </c>
      <c r="D30" s="1254">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55">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63" t="e">
        <f t="shared" si="0"/>
        <v>#DIV/0!</v>
      </c>
      <c r="J30" s="1065">
        <v>18</v>
      </c>
      <c r="K30" s="1091" t="e">
        <f>'Budget Priorities WS #18'!B8:C8</f>
        <v>#VALUE!</v>
      </c>
      <c r="L30" s="1066">
        <f>'Budget Priorities WS #18'!D14</f>
        <v>0</v>
      </c>
      <c r="M30" s="1066">
        <f>'Budget Priorities WS #18'!D15</f>
        <v>0</v>
      </c>
      <c r="N30" s="1066">
        <f>'Budget Priorities WS #18'!D16</f>
        <v>0</v>
      </c>
      <c r="O30" s="1066">
        <f>'Budget Priorities WS #18'!D17</f>
        <v>0</v>
      </c>
      <c r="P30" s="1066">
        <f>'Budget Priorities WS #18'!D18</f>
        <v>0</v>
      </c>
      <c r="Q30" s="1066">
        <f>'Budget Priorities WS #18'!D19</f>
        <v>0</v>
      </c>
      <c r="R30" s="52"/>
    </row>
    <row r="31" spans="1:18" ht="12.75" customHeight="1">
      <c r="A31" s="30"/>
      <c r="B31" s="66"/>
      <c r="C31" s="128" t="s">
        <v>205</v>
      </c>
      <c r="D31" s="1256">
        <f>SUM(D25:D30)</f>
        <v>0</v>
      </c>
      <c r="E31" s="133">
        <f>SUM(E25:E30)</f>
        <v>0</v>
      </c>
      <c r="F31" s="3"/>
      <c r="G31" s="31"/>
      <c r="I31" s="1064" t="e">
        <f t="shared" si="0"/>
        <v>#DIV/0!</v>
      </c>
      <c r="J31" s="1065">
        <v>19</v>
      </c>
      <c r="K31" s="1091" t="e">
        <f>'Budget Priorities WS #19'!B8:C8</f>
        <v>#VALUE!</v>
      </c>
      <c r="L31" s="1066">
        <f>'Budget Priorities WS #19'!D14</f>
        <v>0</v>
      </c>
      <c r="M31" s="1066">
        <f>'Budget Priorities WS #19'!D15</f>
        <v>0</v>
      </c>
      <c r="N31" s="1066">
        <f>'Budget Priorities WS #19'!D16</f>
        <v>0</v>
      </c>
      <c r="O31" s="1066">
        <f>'Budget Priorities WS #19'!D17</f>
        <v>0</v>
      </c>
      <c r="P31" s="1066">
        <f>'Budget Priorities WS #19'!D18</f>
        <v>0</v>
      </c>
      <c r="Q31" s="1066">
        <f>'Budget Priorities WS #19'!D19</f>
        <v>0</v>
      </c>
      <c r="R31" s="52"/>
    </row>
    <row r="32" spans="1:18" ht="12.75" customHeight="1">
      <c r="A32" s="30"/>
      <c r="B32" s="66"/>
      <c r="C32" s="3"/>
      <c r="D32" s="302"/>
      <c r="E32" s="123"/>
      <c r="F32" s="3"/>
      <c r="G32" s="31"/>
      <c r="J32" s="1072">
        <v>20</v>
      </c>
      <c r="K32" s="1092" t="e">
        <f>'Budget Priorities WS #20'!B8:C8</f>
        <v>#VALUE!</v>
      </c>
      <c r="L32" s="1073">
        <f>'Budget Priorities WS #20'!D14</f>
        <v>0</v>
      </c>
      <c r="M32" s="1073">
        <f>'Budget Priorities WS #20'!D15</f>
        <v>0</v>
      </c>
      <c r="N32" s="1073">
        <f>'Budget Priorities WS #20'!D16</f>
        <v>0</v>
      </c>
      <c r="O32" s="1073">
        <f>'Budget Priorities WS #20'!D17</f>
        <v>0</v>
      </c>
      <c r="P32" s="1073">
        <f>'Budget Priorities WS #20'!D18</f>
        <v>0</v>
      </c>
      <c r="Q32" s="1073">
        <f>'Budget Priorities WS #20'!D19</f>
        <v>0</v>
      </c>
      <c r="R32" s="1074"/>
    </row>
    <row r="33" spans="1:18" ht="12.75" customHeight="1">
      <c r="A33" s="30"/>
      <c r="B33" s="33" t="s">
        <v>97</v>
      </c>
      <c r="C33" s="59"/>
      <c r="D33" s="303"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69" t="s">
        <v>619</v>
      </c>
      <c r="K33" s="1089"/>
      <c r="L33" s="1075" t="e">
        <f>AVERAGEIF(L13:L32,"&lt;&gt;0")</f>
        <v>#DIV/0!</v>
      </c>
      <c r="M33" s="1075" t="e">
        <f t="shared" ref="M33:Q33" si="1">AVERAGEIF(M13:M32,"&lt;&gt;0")</f>
        <v>#DIV/0!</v>
      </c>
      <c r="N33" s="1075" t="e">
        <f t="shared" si="1"/>
        <v>#DIV/0!</v>
      </c>
      <c r="O33" s="1075" t="e">
        <f t="shared" si="1"/>
        <v>#DIV/0!</v>
      </c>
      <c r="P33" s="1075" t="e">
        <f t="shared" si="1"/>
        <v>#DIV/0!</v>
      </c>
      <c r="Q33" s="1075" t="e">
        <f t="shared" si="1"/>
        <v>#DIV/0!</v>
      </c>
      <c r="R33" s="1076"/>
    </row>
    <row r="34" spans="1:18" ht="6.75" customHeight="1">
      <c r="A34" s="30"/>
      <c r="B34" s="33"/>
      <c r="C34" s="3"/>
      <c r="D34" s="304"/>
      <c r="E34" s="106"/>
      <c r="F34" s="3"/>
      <c r="G34" s="31"/>
    </row>
    <row r="35" spans="1:18" ht="12.75" customHeight="1" thickBot="1">
      <c r="A35" s="30"/>
      <c r="B35" s="47"/>
      <c r="C35" s="100" t="s">
        <v>734</v>
      </c>
      <c r="D35" s="305" t="s">
        <v>266</v>
      </c>
      <c r="E35" s="143">
        <f>E22+E31+E33</f>
        <v>0</v>
      </c>
      <c r="F35" s="3"/>
      <c r="G35" s="31"/>
    </row>
    <row r="36" spans="1:18" ht="6.75" customHeight="1">
      <c r="A36" s="30"/>
      <c r="B36" s="66"/>
      <c r="C36" s="3"/>
      <c r="D36" s="105"/>
      <c r="E36" s="106"/>
      <c r="F36" s="3"/>
      <c r="G36" s="31"/>
    </row>
    <row r="37" spans="1:18">
      <c r="A37" s="30"/>
      <c r="B37" s="135" t="s">
        <v>109</v>
      </c>
      <c r="C37" s="2" t="s">
        <v>207</v>
      </c>
      <c r="D37" s="105"/>
      <c r="E37" s="106"/>
      <c r="F37" s="3"/>
      <c r="G37" s="31"/>
    </row>
    <row r="38" spans="1:18">
      <c r="A38" s="30"/>
      <c r="B38" s="66"/>
      <c r="C38" s="140"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0" t="s">
        <v>296</v>
      </c>
      <c r="D39" s="104"/>
      <c r="E39" s="327">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1" t="s">
        <v>136</v>
      </c>
      <c r="D40" s="104"/>
      <c r="E40" s="327">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1" t="s">
        <v>120</v>
      </c>
      <c r="D41" s="104"/>
      <c r="E41" s="327">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0" t="s">
        <v>206</v>
      </c>
      <c r="D42" s="104"/>
      <c r="E42" s="327">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1" t="s">
        <v>130</v>
      </c>
      <c r="D43" s="104"/>
      <c r="E43" s="327">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1" t="s">
        <v>128</v>
      </c>
      <c r="D44" s="144"/>
      <c r="E44" s="328">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8" t="s">
        <v>72</v>
      </c>
      <c r="D45" s="107"/>
      <c r="E45" s="134">
        <f>SUM(E38:E44)</f>
        <v>0</v>
      </c>
      <c r="F45" s="82"/>
      <c r="G45" s="78"/>
    </row>
    <row r="46" spans="1:18" ht="6.75" customHeight="1">
      <c r="A46" s="30"/>
      <c r="B46" s="66"/>
      <c r="C46" s="145"/>
      <c r="D46" s="106"/>
      <c r="E46" s="146"/>
      <c r="F46" s="82"/>
      <c r="G46" s="78"/>
    </row>
    <row r="47" spans="1:18" ht="12.75" customHeight="1">
      <c r="A47" s="30"/>
      <c r="B47" s="142" t="s">
        <v>110</v>
      </c>
      <c r="C47" s="125" t="s">
        <v>735</v>
      </c>
      <c r="D47" s="106"/>
      <c r="E47" s="147">
        <f>+E22+E31+E33+E45</f>
        <v>0</v>
      </c>
      <c r="F47" s="68"/>
      <c r="G47" s="69"/>
    </row>
    <row r="48" spans="1:18" ht="12.75" customHeight="1">
      <c r="A48" s="30"/>
      <c r="B48" s="142"/>
      <c r="C48" s="234" t="s">
        <v>235</v>
      </c>
      <c r="D48" s="306">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3"/>
      <c r="F48" s="68"/>
      <c r="G48" s="69"/>
    </row>
    <row r="49" spans="1:7" ht="12.75" customHeight="1">
      <c r="A49" s="30"/>
      <c r="B49" s="142"/>
      <c r="C49" s="234" t="s">
        <v>236</v>
      </c>
      <c r="D49" s="1163">
        <f>+E47-D48</f>
        <v>0</v>
      </c>
      <c r="E49" s="253"/>
      <c r="F49" s="68"/>
      <c r="G49" s="69"/>
    </row>
    <row r="50" spans="1:7" ht="16.5" customHeight="1">
      <c r="A50" s="1187"/>
      <c r="B50" s="1193" t="s">
        <v>477</v>
      </c>
      <c r="C50" s="1188" t="s">
        <v>653</v>
      </c>
      <c r="D50" s="1189" t="s">
        <v>654</v>
      </c>
      <c r="E50" s="1190"/>
      <c r="F50" s="1198"/>
      <c r="G50" s="1191"/>
    </row>
    <row r="51" spans="1:7" ht="27" thickBot="1">
      <c r="A51" s="25"/>
      <c r="B51" s="1194" t="s">
        <v>478</v>
      </c>
      <c r="C51" s="1195" t="s">
        <v>666</v>
      </c>
      <c r="D51" s="1192"/>
      <c r="E51" s="1210">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heetViews>
  <sheetFormatPr defaultRowHeight="13.2"/>
  <cols>
    <col min="1" max="1" width="13" customWidth="1"/>
    <col min="2" max="2" width="99.6640625" customWidth="1"/>
    <col min="3" max="3" width="18.33203125" customWidth="1"/>
    <col min="4" max="4" width="18" customWidth="1"/>
  </cols>
  <sheetData>
    <row r="1" spans="1:11" ht="15.6">
      <c r="A1" s="686" t="s">
        <v>71</v>
      </c>
      <c r="B1" s="687"/>
      <c r="C1" s="687"/>
      <c r="D1" s="687"/>
    </row>
    <row r="2" spans="1:11" ht="15.6">
      <c r="A2" s="686" t="s">
        <v>726</v>
      </c>
      <c r="B2" s="687"/>
      <c r="C2" s="687"/>
      <c r="D2" s="687"/>
    </row>
    <row r="3" spans="1:11" ht="15.6">
      <c r="A3" s="686" t="s">
        <v>500</v>
      </c>
      <c r="B3" s="687"/>
      <c r="C3" s="687"/>
      <c r="D3" s="687"/>
    </row>
    <row r="4" spans="1:11" ht="15.6">
      <c r="A4" s="1232"/>
      <c r="B4" s="1232"/>
      <c r="C4" s="1232"/>
      <c r="D4" s="1232"/>
    </row>
    <row r="5" spans="1:11" ht="15.6">
      <c r="A5" s="1238" t="s">
        <v>697</v>
      </c>
      <c r="B5" s="1232"/>
      <c r="C5" s="1232"/>
      <c r="D5" s="1232"/>
    </row>
    <row r="6" spans="1:11" ht="15.6">
      <c r="A6" s="557"/>
      <c r="B6" s="1232"/>
      <c r="C6" s="1232"/>
      <c r="D6" s="1232"/>
    </row>
    <row r="7" spans="1:11" ht="18">
      <c r="A7" s="936" t="s">
        <v>183</v>
      </c>
      <c r="B7" s="937"/>
      <c r="C7" s="1235"/>
      <c r="D7" s="1235"/>
    </row>
    <row r="8" spans="1:11" ht="18" customHeight="1">
      <c r="A8" s="1233" t="s">
        <v>181</v>
      </c>
      <c r="B8" s="1234" t="str">
        <f>'Budget Priorities WS #1'!C4</f>
        <v>The University</v>
      </c>
      <c r="C8" s="59"/>
      <c r="D8" s="80"/>
    </row>
    <row r="9" spans="1:11" ht="16.2" customHeight="1">
      <c r="A9" s="698" t="s">
        <v>94</v>
      </c>
      <c r="B9" s="699" t="s">
        <v>95</v>
      </c>
      <c r="C9" s="700" t="s">
        <v>129</v>
      </c>
      <c r="D9" s="701" t="s">
        <v>182</v>
      </c>
      <c r="H9" s="690"/>
      <c r="I9" s="690"/>
      <c r="J9" s="690"/>
      <c r="K9" s="690"/>
    </row>
    <row r="10" spans="1:11" ht="15.75" customHeight="1">
      <c r="A10" s="696">
        <f>'Budget Priorities WS #1'!D8</f>
        <v>1</v>
      </c>
      <c r="B10" s="704">
        <f>'Budget Priorities WS #1'!B8:C8</f>
        <v>0</v>
      </c>
      <c r="C10" s="692">
        <f>'Budget Priorities WS #1'!E8</f>
        <v>0</v>
      </c>
      <c r="D10" s="692">
        <f>'Budget Priorities WS #1'!E47</f>
        <v>0</v>
      </c>
      <c r="H10" s="690"/>
      <c r="I10" s="690"/>
      <c r="J10" s="690"/>
      <c r="K10" s="690"/>
    </row>
    <row r="11" spans="1:11" ht="54" customHeight="1">
      <c r="A11" s="697" t="s">
        <v>184</v>
      </c>
      <c r="B11" s="705" t="str">
        <f>'Budget Priorities WS #1'!B57:E57</f>
        <v xml:space="preserve"> </v>
      </c>
      <c r="C11" s="966"/>
      <c r="D11" s="974"/>
      <c r="E11" s="889" t="s">
        <v>75</v>
      </c>
      <c r="H11" s="3"/>
      <c r="I11" s="3"/>
      <c r="J11" s="3"/>
      <c r="K11" s="3"/>
    </row>
    <row r="12" spans="1:11" ht="15.75" customHeight="1">
      <c r="A12" s="693">
        <f>'Budget Priorities WS #2'!D8</f>
        <v>2</v>
      </c>
      <c r="B12" s="706">
        <f>'Budget Priorities WS #2'!B8:C8</f>
        <v>0</v>
      </c>
      <c r="C12" s="692">
        <f>'Budget Priorities WS #2'!E8</f>
        <v>0</v>
      </c>
      <c r="D12" s="692">
        <f>'Budget Priorities WS #2'!E47</f>
        <v>0</v>
      </c>
      <c r="H12" s="691"/>
      <c r="I12" s="691"/>
      <c r="J12" s="691"/>
      <c r="K12" s="691"/>
    </row>
    <row r="13" spans="1:11" ht="45" customHeight="1">
      <c r="A13" s="697" t="s">
        <v>184</v>
      </c>
      <c r="B13" s="705" t="str">
        <f>'Budget Priorities WS #2'!B57:E57</f>
        <v xml:space="preserve"> </v>
      </c>
      <c r="C13" s="968"/>
      <c r="D13" s="976"/>
      <c r="H13" s="3"/>
      <c r="I13" s="3"/>
      <c r="J13" s="3"/>
      <c r="K13" s="3"/>
    </row>
    <row r="14" spans="1:11" ht="15.75" customHeight="1">
      <c r="A14" s="693">
        <f>'Budget Priorities WS #3'!D8</f>
        <v>3</v>
      </c>
      <c r="B14" s="706">
        <f>'Budget Priorities WS #3'!B8:C8</f>
        <v>0</v>
      </c>
      <c r="C14" s="692">
        <f>'Budget Priorities WS #3'!E8</f>
        <v>0</v>
      </c>
      <c r="D14" s="692">
        <f>'Budget Priorities WS #3'!E47</f>
        <v>0</v>
      </c>
    </row>
    <row r="15" spans="1:11" ht="47.25" customHeight="1">
      <c r="A15" s="697" t="s">
        <v>184</v>
      </c>
      <c r="B15" s="707" t="str">
        <f>'Budget Priorities WS #3'!B57:E57</f>
        <v xml:space="preserve"> </v>
      </c>
      <c r="C15" s="966"/>
      <c r="D15" s="974"/>
    </row>
    <row r="16" spans="1:11" ht="15.75" customHeight="1">
      <c r="A16" s="693">
        <f>'Budget Priorities WS #4'!D8</f>
        <v>4</v>
      </c>
      <c r="B16" s="706">
        <f>'Budget Priorities WS #4'!B8:C8</f>
        <v>0</v>
      </c>
      <c r="C16" s="692">
        <f>'Budget Priorities WS #4'!E8</f>
        <v>0</v>
      </c>
      <c r="D16" s="692">
        <f>'Budget Priorities WS #4'!E47</f>
        <v>0</v>
      </c>
    </row>
    <row r="17" spans="1:4" ht="47.25" customHeight="1">
      <c r="A17" s="697" t="s">
        <v>184</v>
      </c>
      <c r="B17" s="707" t="str">
        <f>'Budget Priorities WS #4'!B57:E57</f>
        <v xml:space="preserve"> </v>
      </c>
      <c r="C17" s="966"/>
      <c r="D17" s="974"/>
    </row>
    <row r="18" spans="1:4" ht="15.75" customHeight="1">
      <c r="A18" s="693">
        <f>'Budget Priorities WS #5'!D8</f>
        <v>5</v>
      </c>
      <c r="B18" s="706">
        <f>'Budget Priorities WS #5'!B8:C8</f>
        <v>0</v>
      </c>
      <c r="C18" s="692">
        <f>'Budget Priorities WS #5'!E8</f>
        <v>0</v>
      </c>
      <c r="D18" s="692">
        <f>'Budget Priorities WS #5'!E47</f>
        <v>0</v>
      </c>
    </row>
    <row r="19" spans="1:4" ht="47.25" customHeight="1">
      <c r="A19" s="697" t="s">
        <v>184</v>
      </c>
      <c r="B19" s="705" t="str">
        <f>'Budget Priorities WS #5'!B57:E57</f>
        <v xml:space="preserve"> </v>
      </c>
      <c r="C19" s="968"/>
      <c r="D19" s="976"/>
    </row>
    <row r="20" spans="1:4" ht="15.75" customHeight="1">
      <c r="A20" s="693">
        <f>'Budget Priorities WS #6'!D8</f>
        <v>6</v>
      </c>
      <c r="B20" s="706">
        <f>'Budget Priorities WS #6'!B8:C8</f>
        <v>0</v>
      </c>
      <c r="C20" s="692">
        <f>'Budget Priorities WS #6'!E8</f>
        <v>0</v>
      </c>
      <c r="D20" s="692">
        <f>'Budget Priorities WS #6'!E47</f>
        <v>0</v>
      </c>
    </row>
    <row r="21" spans="1:4" ht="46.5" customHeight="1">
      <c r="A21" s="697" t="s">
        <v>184</v>
      </c>
      <c r="B21" s="705" t="str">
        <f>'Budget Priorities WS #6'!B57:E57</f>
        <v xml:space="preserve"> </v>
      </c>
      <c r="C21" s="966"/>
      <c r="D21" s="974"/>
    </row>
    <row r="22" spans="1:4" ht="15.75" customHeight="1">
      <c r="A22" s="693">
        <f>'Budget Priorities WS #7'!D8</f>
        <v>7</v>
      </c>
      <c r="B22" s="706">
        <f>'Budget Priorities WS #7'!B8:C8</f>
        <v>0</v>
      </c>
      <c r="C22" s="692">
        <f>'Budget Priorities WS #7'!E8</f>
        <v>0</v>
      </c>
      <c r="D22" s="692">
        <f>'Budget Priorities WS #7'!E47</f>
        <v>0</v>
      </c>
    </row>
    <row r="23" spans="1:4" ht="47.25" customHeight="1">
      <c r="A23" s="697" t="s">
        <v>184</v>
      </c>
      <c r="B23" s="705" t="str">
        <f>'Budget Priorities WS #7'!B57:E57</f>
        <v xml:space="preserve"> </v>
      </c>
      <c r="C23" s="968"/>
      <c r="D23" s="976"/>
    </row>
    <row r="24" spans="1:4" ht="15.75" customHeight="1">
      <c r="A24" s="693">
        <f>'Budget Priorities WS #8'!D8</f>
        <v>8</v>
      </c>
      <c r="B24" s="706">
        <f>'Budget Priorities WS #8'!B8:C8</f>
        <v>0</v>
      </c>
      <c r="C24" s="692">
        <f>'Budget Priorities WS #8'!E8</f>
        <v>0</v>
      </c>
      <c r="D24" s="692">
        <f>'Budget Priorities WS #8'!E47</f>
        <v>0</v>
      </c>
    </row>
    <row r="25" spans="1:4" ht="49.5" customHeight="1">
      <c r="A25" s="697" t="s">
        <v>184</v>
      </c>
      <c r="B25" s="705" t="str">
        <f>'Budget Priorities WS #8'!B57:E57</f>
        <v xml:space="preserve"> </v>
      </c>
      <c r="C25" s="966"/>
      <c r="D25" s="974"/>
    </row>
    <row r="26" spans="1:4" ht="15.75" customHeight="1">
      <c r="A26" s="693">
        <f>'Budget Priorities WS #9'!D8</f>
        <v>9</v>
      </c>
      <c r="B26" s="706">
        <f>'Budget Priorities WS #9'!B8:C8</f>
        <v>0</v>
      </c>
      <c r="C26" s="692">
        <f>'Budget Priorities WS #9'!E8</f>
        <v>0</v>
      </c>
      <c r="D26" s="692">
        <f>'Budget Priorities WS #9'!E47</f>
        <v>0</v>
      </c>
    </row>
    <row r="27" spans="1:4" ht="63" customHeight="1">
      <c r="A27" s="697" t="s">
        <v>184</v>
      </c>
      <c r="B27" s="705" t="str">
        <f>'Budget Priorities WS #9'!B57:E57</f>
        <v xml:space="preserve"> </v>
      </c>
      <c r="C27" s="968"/>
      <c r="D27" s="976"/>
    </row>
    <row r="28" spans="1:4" ht="15.75" customHeight="1">
      <c r="A28" s="693">
        <f>'Budget Priorities WS #10'!D8</f>
        <v>10</v>
      </c>
      <c r="B28" s="706">
        <f>'Budget Priorities WS #10'!B8:C8</f>
        <v>0</v>
      </c>
      <c r="C28" s="692">
        <f>'Budget Priorities WS #10'!E8</f>
        <v>0</v>
      </c>
      <c r="D28" s="692">
        <f>'Budget Priorities WS #10'!E47</f>
        <v>0</v>
      </c>
    </row>
    <row r="29" spans="1:4" ht="45.75" customHeight="1">
      <c r="A29" s="697" t="s">
        <v>184</v>
      </c>
      <c r="B29" s="705" t="str">
        <f>'Budget Priorities WS #10'!B57:E57</f>
        <v xml:space="preserve"> </v>
      </c>
      <c r="C29" s="966"/>
      <c r="D29" s="974"/>
    </row>
    <row r="30" spans="1:4" ht="15.75" customHeight="1">
      <c r="A30" s="693">
        <f>'Budget Priorities WS #11'!D8</f>
        <v>11</v>
      </c>
      <c r="B30" s="706">
        <f>'Budget Priorities WS #11'!B8:C8</f>
        <v>0</v>
      </c>
      <c r="C30" s="692">
        <f>'Budget Priorities WS #11'!E8</f>
        <v>0</v>
      </c>
      <c r="D30" s="692">
        <f>'Budget Priorities WS #11'!E47</f>
        <v>0</v>
      </c>
    </row>
    <row r="31" spans="1:4" ht="48" customHeight="1">
      <c r="A31" s="697" t="s">
        <v>184</v>
      </c>
      <c r="B31" s="705" t="str">
        <f>'Budget Priorities WS #11'!B57:E57</f>
        <v xml:space="preserve"> </v>
      </c>
      <c r="C31" s="966"/>
      <c r="D31" s="974"/>
    </row>
    <row r="32" spans="1:4" ht="15.75" customHeight="1">
      <c r="A32" s="693">
        <f>'Budget Priorities WS #12'!D8</f>
        <v>12</v>
      </c>
      <c r="B32" s="706">
        <f>'Budget Priorities WS #12'!B8:C8</f>
        <v>0</v>
      </c>
      <c r="C32" s="692">
        <f>'Budget Priorities WS #12'!E8</f>
        <v>0</v>
      </c>
      <c r="D32" s="692">
        <f>'Budget Priorities WS #12'!E47</f>
        <v>0</v>
      </c>
    </row>
    <row r="33" spans="1:4" ht="48" customHeight="1">
      <c r="A33" s="697" t="s">
        <v>184</v>
      </c>
      <c r="B33" s="705" t="str">
        <f>'Budget Priorities WS #12'!B57:E57</f>
        <v xml:space="preserve"> </v>
      </c>
      <c r="C33" s="968"/>
      <c r="D33" s="976"/>
    </row>
    <row r="34" spans="1:4" ht="15.75" customHeight="1">
      <c r="A34" s="693">
        <f>'Budget Priorities WS #13'!D8</f>
        <v>13</v>
      </c>
      <c r="B34" s="706">
        <f>'Budget Priorities WS #13'!B8:C8</f>
        <v>0</v>
      </c>
      <c r="C34" s="692">
        <f>'Budget Priorities WS #13'!E8</f>
        <v>0</v>
      </c>
      <c r="D34" s="692">
        <f>'Budget Priorities WS #13'!E47</f>
        <v>0</v>
      </c>
    </row>
    <row r="35" spans="1:4" ht="48.75" customHeight="1">
      <c r="A35" s="697" t="s">
        <v>184</v>
      </c>
      <c r="B35" s="705" t="str">
        <f>'Budget Priorities WS #13'!B57:E57</f>
        <v xml:space="preserve"> </v>
      </c>
      <c r="C35" s="966"/>
      <c r="D35" s="974"/>
    </row>
    <row r="36" spans="1:4" ht="15.75" customHeight="1">
      <c r="A36" s="693">
        <f>'Budget Priorities WS #14'!D8</f>
        <v>14</v>
      </c>
      <c r="B36" s="706">
        <f>'Budget Priorities WS #14'!B8:C8</f>
        <v>0</v>
      </c>
      <c r="C36" s="692">
        <f>'Budget Priorities WS #14'!E8</f>
        <v>0</v>
      </c>
      <c r="D36" s="692">
        <f>'Budget Priorities WS #14'!E47</f>
        <v>0</v>
      </c>
    </row>
    <row r="37" spans="1:4" ht="48" customHeight="1">
      <c r="A37" s="697" t="s">
        <v>184</v>
      </c>
      <c r="B37" s="705" t="str">
        <f>'Budget Priorities WS #14'!B57:E57</f>
        <v xml:space="preserve"> </v>
      </c>
      <c r="C37" s="968"/>
      <c r="D37" s="976"/>
    </row>
    <row r="38" spans="1:4" ht="15.75" customHeight="1">
      <c r="A38" s="693">
        <f>'Budget Priorities WS #15'!D8</f>
        <v>15</v>
      </c>
      <c r="B38" s="706">
        <f>'Budget Priorities WS #15'!B8:C8</f>
        <v>0</v>
      </c>
      <c r="C38" s="692">
        <f>'Budget Priorities WS #15'!E8</f>
        <v>0</v>
      </c>
      <c r="D38" s="692">
        <f>'Budget Priorities WS #15'!E47</f>
        <v>0</v>
      </c>
    </row>
    <row r="39" spans="1:4" ht="48.75" customHeight="1">
      <c r="A39" s="697" t="s">
        <v>184</v>
      </c>
      <c r="B39" s="705" t="str">
        <f>'Budget Priorities WS #15'!B57:E57</f>
        <v xml:space="preserve"> </v>
      </c>
      <c r="C39" s="966"/>
      <c r="D39" s="974"/>
    </row>
    <row r="40" spans="1:4" ht="15.75" customHeight="1">
      <c r="A40" s="693">
        <f>'Budget Priorities WS #16'!D8</f>
        <v>16</v>
      </c>
      <c r="B40" s="706">
        <f>'Budget Priorities WS #16'!B8:C8</f>
        <v>0</v>
      </c>
      <c r="C40" s="692">
        <f>'Budget Priorities WS #16'!E8</f>
        <v>0</v>
      </c>
      <c r="D40" s="692">
        <f>'Budget Priorities WS #16'!E47</f>
        <v>0</v>
      </c>
    </row>
    <row r="41" spans="1:4" ht="48.75" customHeight="1">
      <c r="A41" s="697" t="s">
        <v>184</v>
      </c>
      <c r="B41" s="705" t="str">
        <f>'Budget Priorities WS #16'!B57:E57</f>
        <v xml:space="preserve"> </v>
      </c>
      <c r="C41" s="968"/>
      <c r="D41" s="976"/>
    </row>
    <row r="42" spans="1:4" ht="15.75" customHeight="1">
      <c r="A42" s="693">
        <f>'Budget Priorities WS #17'!D8</f>
        <v>17</v>
      </c>
      <c r="B42" s="706">
        <f>'Budget Priorities WS #17'!B8:C8</f>
        <v>0</v>
      </c>
      <c r="C42" s="692">
        <f>'Budget Priorities WS #17'!E8</f>
        <v>0</v>
      </c>
      <c r="D42" s="692">
        <f>'Budget Priorities WS #17'!E47</f>
        <v>0</v>
      </c>
    </row>
    <row r="43" spans="1:4" ht="46.5" customHeight="1">
      <c r="A43" s="697" t="s">
        <v>184</v>
      </c>
      <c r="B43" s="705" t="str">
        <f>'Budget Priorities WS #17'!B57:E57</f>
        <v xml:space="preserve"> </v>
      </c>
      <c r="C43" s="966"/>
      <c r="D43" s="974"/>
    </row>
    <row r="44" spans="1:4" ht="15.75" customHeight="1">
      <c r="A44" s="693">
        <f>'Budget Priorities WS #18'!D8</f>
        <v>18</v>
      </c>
      <c r="B44" s="706">
        <f>'Budget Priorities WS #18'!B8:C8</f>
        <v>0</v>
      </c>
      <c r="C44" s="692">
        <f>'Budget Priorities WS #18'!E8</f>
        <v>0</v>
      </c>
      <c r="D44" s="692">
        <f>'Budget Priorities WS #18'!E47</f>
        <v>0</v>
      </c>
    </row>
    <row r="45" spans="1:4" ht="62.25" customHeight="1">
      <c r="A45" s="697" t="s">
        <v>184</v>
      </c>
      <c r="B45" s="705" t="str">
        <f>'Budget Priorities WS #18'!B57:E57</f>
        <v xml:space="preserve"> </v>
      </c>
      <c r="C45" s="966"/>
      <c r="D45" s="974"/>
    </row>
    <row r="46" spans="1:4" ht="15.75" customHeight="1">
      <c r="A46" s="693">
        <f>'Budget Priorities WS #19'!D8</f>
        <v>19</v>
      </c>
      <c r="B46" s="706">
        <f>'Budget Priorities WS #19'!B8:C8</f>
        <v>0</v>
      </c>
      <c r="C46" s="692">
        <f>'Budget Priorities WS #19'!E8</f>
        <v>0</v>
      </c>
      <c r="D46" s="692">
        <f>'Budget Priorities WS #19'!E47</f>
        <v>0</v>
      </c>
    </row>
    <row r="47" spans="1:4" ht="45.75" customHeight="1">
      <c r="A47" s="697" t="s">
        <v>184</v>
      </c>
      <c r="B47" s="705" t="str">
        <f>'Budget Priorities WS #19'!B57:E57</f>
        <v xml:space="preserve"> </v>
      </c>
      <c r="C47" s="968"/>
      <c r="D47" s="976"/>
    </row>
    <row r="48" spans="1:4" ht="15.75" customHeight="1">
      <c r="A48" s="693">
        <f>'Budget Priorities WS #20'!D8</f>
        <v>20</v>
      </c>
      <c r="B48" s="706">
        <f>'Budget Priorities WS #20'!B8:C8</f>
        <v>0</v>
      </c>
      <c r="C48" s="692">
        <f>'Budget Priorities WS #20'!E8</f>
        <v>0</v>
      </c>
      <c r="D48" s="692">
        <f>'Budget Priorities WS #20'!E47</f>
        <v>0</v>
      </c>
    </row>
    <row r="49" spans="1:4" ht="45.75" customHeight="1">
      <c r="A49" s="697" t="s">
        <v>184</v>
      </c>
      <c r="B49" s="705" t="str">
        <f>'Budget Priorities WS #20'!B57:E57</f>
        <v xml:space="preserve"> </v>
      </c>
      <c r="C49" s="968"/>
      <c r="D49" s="976"/>
    </row>
    <row r="50" spans="1:4" ht="15.75" customHeight="1" thickBot="1">
      <c r="A50" s="1244"/>
      <c r="B50" s="1241" t="s">
        <v>542</v>
      </c>
      <c r="C50" s="1245"/>
      <c r="D50" s="1246">
        <f>SUM(D10:D48)</f>
        <v>0</v>
      </c>
    </row>
    <row r="51" spans="1:4" ht="15.75" customHeight="1">
      <c r="A51" s="694"/>
      <c r="B51" s="83"/>
      <c r="C51" s="1087"/>
      <c r="D51" s="981"/>
    </row>
    <row r="52" spans="1:4" ht="15.75" customHeight="1">
      <c r="A52" s="1060"/>
      <c r="B52" s="1249" t="s">
        <v>758</v>
      </c>
      <c r="C52" s="1251"/>
      <c r="D52" s="1252">
        <f>'Summary-Priorities Funding FY28'!G34</f>
        <v>0</v>
      </c>
    </row>
    <row r="53" spans="1:4" ht="15.75" customHeight="1">
      <c r="A53" s="1061"/>
      <c r="B53" s="939" t="s">
        <v>544</v>
      </c>
      <c r="C53" s="1253"/>
      <c r="D53" s="1248">
        <f>+D50-D52</f>
        <v>0</v>
      </c>
    </row>
    <row r="54" spans="1:4" ht="15.75" customHeight="1">
      <c r="A54" s="694"/>
      <c r="B54" s="83"/>
      <c r="C54" s="973"/>
      <c r="D54" s="695"/>
    </row>
    <row r="55" spans="1:4" ht="15.75" customHeight="1">
      <c r="A55" s="694"/>
      <c r="B55" s="83"/>
      <c r="C55" s="695"/>
      <c r="D55" s="695"/>
    </row>
    <row r="56" spans="1:4" ht="15.75" customHeight="1">
      <c r="A56" s="694"/>
      <c r="B56" s="83"/>
      <c r="C56" s="695"/>
      <c r="D56" s="695"/>
    </row>
    <row r="57" spans="1:4" ht="15.75" customHeight="1">
      <c r="A57" s="694"/>
      <c r="B57" s="83"/>
      <c r="C57" s="695"/>
      <c r="D57" s="695"/>
    </row>
    <row r="58" spans="1:4" ht="15.75" customHeight="1">
      <c r="A58" s="694"/>
      <c r="B58" s="83"/>
      <c r="C58" s="695"/>
      <c r="D58" s="695"/>
    </row>
    <row r="59" spans="1:4" ht="15.75" customHeight="1">
      <c r="A59" s="694"/>
      <c r="B59" s="83"/>
      <c r="C59" s="695"/>
      <c r="D59" s="695"/>
    </row>
    <row r="60" spans="1:4" ht="15.75" customHeight="1">
      <c r="A60" s="83"/>
      <c r="B60" s="83"/>
      <c r="C60" s="695"/>
      <c r="D60" s="695"/>
    </row>
    <row r="61" spans="1:4" ht="15.75" customHeight="1">
      <c r="A61" s="83"/>
      <c r="B61" s="83"/>
      <c r="C61" s="695"/>
      <c r="D61" s="695"/>
    </row>
    <row r="62" spans="1:4" ht="15.75" customHeight="1">
      <c r="A62" s="83"/>
      <c r="B62" s="83"/>
      <c r="C62" s="695"/>
      <c r="D62" s="695"/>
    </row>
    <row r="63" spans="1:4" ht="15.75" customHeight="1">
      <c r="A63" s="83"/>
      <c r="B63" s="83"/>
      <c r="C63" s="695"/>
      <c r="D63" s="695"/>
    </row>
    <row r="64" spans="1:4" ht="15.75" customHeight="1">
      <c r="A64" s="882"/>
      <c r="B64" s="882"/>
      <c r="C64" s="688"/>
      <c r="D64" s="688"/>
    </row>
    <row r="65" spans="1:4" ht="15.75" customHeight="1">
      <c r="A65" s="882"/>
      <c r="B65" s="882"/>
      <c r="C65" s="688"/>
      <c r="D65" s="688"/>
    </row>
    <row r="66" spans="1:4" ht="15.75" customHeight="1">
      <c r="A66" s="882"/>
      <c r="B66" s="882"/>
      <c r="C66" s="688"/>
      <c r="D66" s="688"/>
    </row>
    <row r="67" spans="1:4" ht="15.75" customHeight="1">
      <c r="C67" s="689"/>
      <c r="D67" s="689"/>
    </row>
    <row r="68" spans="1:4">
      <c r="C68" s="689"/>
      <c r="D68" s="689"/>
    </row>
    <row r="69" spans="1:4">
      <c r="C69" s="689"/>
      <c r="D69" s="689"/>
    </row>
    <row r="70" spans="1:4">
      <c r="C70" s="689"/>
      <c r="D70" s="689"/>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380" t="s">
        <v>71</v>
      </c>
      <c r="C1" s="1380"/>
      <c r="D1" s="1380"/>
      <c r="E1" s="1380"/>
      <c r="F1" s="1380"/>
      <c r="G1" s="1381"/>
    </row>
    <row r="2" spans="1:19">
      <c r="B2" s="1380" t="s">
        <v>485</v>
      </c>
      <c r="C2" s="1380"/>
      <c r="D2" s="1380"/>
      <c r="E2" s="1380"/>
      <c r="F2" s="1380"/>
      <c r="G2" s="1381"/>
      <c r="I2" s="381" t="s">
        <v>233</v>
      </c>
      <c r="J2" s="101"/>
    </row>
    <row r="3" spans="1:19" ht="7.5" customHeight="1">
      <c r="B3" s="155"/>
      <c r="C3" s="156"/>
      <c r="D3" s="156"/>
      <c r="E3" s="156"/>
      <c r="F3" s="156"/>
      <c r="G3" s="156"/>
    </row>
    <row r="4" spans="1:19" ht="15.6">
      <c r="B4" s="157" t="s">
        <v>278</v>
      </c>
      <c r="C4" s="1385" t="s">
        <v>435</v>
      </c>
      <c r="D4" s="1386"/>
      <c r="E4" s="1386"/>
      <c r="F4" s="1386"/>
      <c r="G4" s="1387"/>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91" t="s">
        <v>318</v>
      </c>
      <c r="F7" s="1392"/>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8" t="s">
        <v>436</v>
      </c>
      <c r="D9" s="1389"/>
      <c r="E9" s="1389"/>
      <c r="F9" s="1389"/>
      <c r="G9" s="1390"/>
      <c r="H9" s="31"/>
    </row>
    <row r="10" spans="1:19" ht="13.8">
      <c r="A10" s="30"/>
      <c r="B10" s="160" t="s">
        <v>320</v>
      </c>
      <c r="C10" s="1310">
        <v>655501</v>
      </c>
      <c r="D10" s="1311"/>
      <c r="F10" s="6"/>
      <c r="G10" s="26"/>
      <c r="H10" s="31"/>
      <c r="I10" s="908" t="s">
        <v>505</v>
      </c>
    </row>
    <row r="11" spans="1:19" ht="6" customHeight="1">
      <c r="A11" s="30"/>
      <c r="B11" s="160"/>
      <c r="C11" s="19"/>
      <c r="D11" s="19"/>
      <c r="F11" s="6"/>
      <c r="G11" s="6"/>
      <c r="H11" s="31"/>
    </row>
    <row r="12" spans="1:19" ht="13.8">
      <c r="A12" s="30"/>
      <c r="B12" s="382" t="s">
        <v>52</v>
      </c>
      <c r="C12" s="375"/>
      <c r="D12" s="375"/>
      <c r="E12" s="191" t="s">
        <v>351</v>
      </c>
      <c r="F12" s="6"/>
      <c r="G12" s="6"/>
      <c r="H12" s="31"/>
      <c r="I12" s="908" t="s">
        <v>506</v>
      </c>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437</v>
      </c>
      <c r="D15" s="22"/>
      <c r="E15" s="22" t="s">
        <v>437</v>
      </c>
      <c r="F15" s="22"/>
      <c r="G15" s="6"/>
      <c r="H15" s="31"/>
    </row>
    <row r="16" spans="1:19" ht="8.25" customHeight="1">
      <c r="A16" s="30"/>
      <c r="B16" s="160"/>
      <c r="C16" s="19"/>
      <c r="D16" s="19"/>
      <c r="E16" s="19"/>
      <c r="F16" s="19"/>
      <c r="G16" s="6"/>
      <c r="H16" s="31"/>
    </row>
    <row r="17" spans="1:14" ht="13.8">
      <c r="A17" s="30"/>
      <c r="B17" s="188" t="s">
        <v>68</v>
      </c>
      <c r="C17" s="19"/>
      <c r="D17" s="19"/>
      <c r="E17" s="1310" t="s">
        <v>438</v>
      </c>
      <c r="F17" s="1394"/>
      <c r="G17" s="1334"/>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0.43</v>
      </c>
      <c r="D20" s="184">
        <v>0.1</v>
      </c>
      <c r="E20" s="184">
        <v>0.04</v>
      </c>
      <c r="F20" s="184">
        <v>0.1</v>
      </c>
      <c r="G20" s="184">
        <v>0.05</v>
      </c>
      <c r="H20" s="31"/>
    </row>
    <row r="21" spans="1:14" ht="13.8">
      <c r="A21" s="30"/>
      <c r="B21" s="346" t="s">
        <v>66</v>
      </c>
      <c r="C21" s="22" t="s">
        <v>63</v>
      </c>
      <c r="D21" s="181" t="s">
        <v>47</v>
      </c>
      <c r="E21" s="181" t="s">
        <v>343</v>
      </c>
      <c r="F21" s="181" t="s">
        <v>268</v>
      </c>
      <c r="G21" s="181" t="s">
        <v>295</v>
      </c>
      <c r="H21" s="31"/>
    </row>
    <row r="22" spans="1:14" ht="13.8">
      <c r="A22" s="30"/>
      <c r="B22" s="347" t="s">
        <v>67</v>
      </c>
      <c r="C22" s="184">
        <v>0.08</v>
      </c>
      <c r="D22" s="184">
        <v>0.05</v>
      </c>
      <c r="E22" s="184">
        <v>0.1</v>
      </c>
      <c r="F22" s="184">
        <v>0.05</v>
      </c>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2000000</v>
      </c>
      <c r="D25" s="386" t="s">
        <v>297</v>
      </c>
      <c r="E25" s="387"/>
      <c r="F25" s="385">
        <v>2000000</v>
      </c>
      <c r="G25" s="8"/>
      <c r="H25" s="31"/>
    </row>
    <row r="26" spans="1:14" ht="13.8">
      <c r="A26" s="30"/>
      <c r="B26" s="246" t="s">
        <v>58</v>
      </c>
      <c r="C26" s="385">
        <v>2000000</v>
      </c>
      <c r="D26" s="386" t="s">
        <v>298</v>
      </c>
      <c r="E26" s="387"/>
      <c r="F26" s="385">
        <v>2000000</v>
      </c>
      <c r="G26" s="8"/>
      <c r="H26" s="31"/>
    </row>
    <row r="27" spans="1:14" ht="13.8">
      <c r="A27" s="30"/>
      <c r="B27" s="246" t="s">
        <v>59</v>
      </c>
      <c r="C27" s="385">
        <v>2000000</v>
      </c>
      <c r="D27" s="386" t="s">
        <v>60</v>
      </c>
      <c r="E27" s="387"/>
      <c r="F27" s="385">
        <v>2000000</v>
      </c>
      <c r="G27" s="8"/>
      <c r="H27" s="31"/>
    </row>
    <row r="28" spans="1:14" ht="15.75" customHeight="1">
      <c r="A28" s="30"/>
      <c r="B28" s="249"/>
      <c r="C28" s="387"/>
      <c r="D28" s="386" t="s">
        <v>260</v>
      </c>
      <c r="E28" s="387"/>
      <c r="F28" s="388">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93"/>
      <c r="C31" s="1307"/>
      <c r="D31" s="1307"/>
      <c r="E31" s="1307"/>
      <c r="F31" s="1307"/>
      <c r="G31" s="1308"/>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82" t="s">
        <v>486</v>
      </c>
      <c r="C35" s="1383"/>
      <c r="D35" s="1383"/>
      <c r="E35" s="1383"/>
      <c r="F35" s="1383"/>
      <c r="G35" s="1384"/>
      <c r="H35" s="31"/>
      <c r="I35" s="440"/>
      <c r="J35" s="441"/>
      <c r="K35" s="441"/>
      <c r="L35" s="441"/>
      <c r="M35" s="441"/>
      <c r="N35" s="441"/>
    </row>
    <row r="36" spans="1:14" ht="12.75" customHeight="1">
      <c r="A36" s="30"/>
      <c r="B36" s="159"/>
      <c r="C36" s="6"/>
      <c r="D36" s="127" t="s">
        <v>127</v>
      </c>
      <c r="E36" s="876" t="s">
        <v>190</v>
      </c>
      <c r="F36" s="876" t="s">
        <v>331</v>
      </c>
      <c r="G36" s="127" t="s">
        <v>121</v>
      </c>
      <c r="H36" s="31"/>
      <c r="I36" s="3"/>
      <c r="J36" s="3"/>
      <c r="K36" s="3"/>
      <c r="L36" s="3"/>
      <c r="M36" s="3"/>
      <c r="N36" s="3"/>
    </row>
    <row r="37" spans="1:14">
      <c r="A37" s="30"/>
      <c r="B37" s="32" t="s">
        <v>244</v>
      </c>
      <c r="C37" s="26"/>
      <c r="D37" s="162">
        <v>40909</v>
      </c>
      <c r="E37" s="259"/>
      <c r="F37" s="256"/>
      <c r="G37" s="256"/>
      <c r="H37" s="31"/>
    </row>
    <row r="38" spans="1:14">
      <c r="A38" s="30"/>
      <c r="B38" s="33" t="s">
        <v>302</v>
      </c>
      <c r="C38" s="6"/>
      <c r="D38" s="162">
        <v>40940</v>
      </c>
      <c r="E38" s="259"/>
      <c r="F38" s="256"/>
      <c r="G38" s="256"/>
      <c r="H38" s="31"/>
    </row>
    <row r="39" spans="1:14">
      <c r="A39" s="30"/>
      <c r="B39" s="163" t="s">
        <v>333</v>
      </c>
      <c r="C39" s="164"/>
      <c r="D39" s="164"/>
      <c r="E39" s="165">
        <v>5</v>
      </c>
      <c r="F39" s="165">
        <v>7</v>
      </c>
      <c r="G39" s="165">
        <f>+E39+F39</f>
        <v>12</v>
      </c>
      <c r="H39" s="31"/>
      <c r="I39" s="394" t="s">
        <v>385</v>
      </c>
    </row>
    <row r="40" spans="1:14">
      <c r="A40" s="30"/>
      <c r="B40" s="166" t="s">
        <v>334</v>
      </c>
      <c r="C40" s="167"/>
      <c r="D40" s="167"/>
      <c r="E40" s="168">
        <f>+E39/12</f>
        <v>0.41666666666666669</v>
      </c>
      <c r="F40" s="168">
        <f>+F39/12</f>
        <v>0.58333333333333337</v>
      </c>
      <c r="G40" s="168">
        <f>+G39/12</f>
        <v>1</v>
      </c>
      <c r="H40" s="31"/>
      <c r="I40" s="394" t="s">
        <v>384</v>
      </c>
    </row>
    <row r="41" spans="1:14" ht="12.75" customHeight="1">
      <c r="A41" s="30"/>
      <c r="B41" s="389" t="s">
        <v>383</v>
      </c>
      <c r="C41" s="390"/>
      <c r="D41" s="391"/>
      <c r="E41" s="392">
        <f>$E$58*E40</f>
        <v>61000</v>
      </c>
      <c r="F41" s="392">
        <f>$E$58*F40</f>
        <v>85400</v>
      </c>
      <c r="G41" s="392">
        <f>$E$58*G40</f>
        <v>146400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25000</v>
      </c>
      <c r="E44" s="329">
        <f>+D44/$D$47</f>
        <v>0.7142857142857143</v>
      </c>
      <c r="F44" s="330">
        <v>20000</v>
      </c>
      <c r="G44" s="331">
        <v>5000</v>
      </c>
      <c r="H44" s="31"/>
      <c r="I44" s="395" t="s">
        <v>389</v>
      </c>
    </row>
    <row r="45" spans="1:14">
      <c r="A45" s="30"/>
      <c r="B45" s="349" t="s">
        <v>123</v>
      </c>
      <c r="C45" s="140"/>
      <c r="D45" s="363">
        <v>5000</v>
      </c>
      <c r="E45" s="332">
        <f>+D45/$D$47</f>
        <v>0.14285714285714285</v>
      </c>
      <c r="F45" s="333">
        <v>4000</v>
      </c>
      <c r="G45" s="334">
        <v>1000</v>
      </c>
      <c r="H45" s="31"/>
      <c r="I45" s="394" t="s">
        <v>433</v>
      </c>
    </row>
    <row r="46" spans="1:14">
      <c r="A46" s="30"/>
      <c r="B46" s="361" t="s">
        <v>124</v>
      </c>
      <c r="C46" s="362"/>
      <c r="D46" s="364">
        <v>5000</v>
      </c>
      <c r="E46" s="335">
        <f>+D46/$D$47</f>
        <v>0.14285714285714285</v>
      </c>
      <c r="F46" s="336">
        <v>4000</v>
      </c>
      <c r="G46" s="337">
        <v>1000</v>
      </c>
      <c r="H46" s="31"/>
      <c r="I46" s="394" t="s">
        <v>434</v>
      </c>
    </row>
    <row r="47" spans="1:14">
      <c r="A47" s="30"/>
      <c r="B47" s="34" t="s">
        <v>61</v>
      </c>
      <c r="C47" s="11"/>
      <c r="D47" s="365">
        <f>SUM(D44:D46)</f>
        <v>35000</v>
      </c>
      <c r="E47" s="185">
        <f>+D47/$D$47</f>
        <v>1</v>
      </c>
      <c r="F47" s="200">
        <f>SUM(F44:F46)</f>
        <v>28000</v>
      </c>
      <c r="G47" s="199">
        <f>SUM(G44:G46)</f>
        <v>7000</v>
      </c>
      <c r="H47" s="31"/>
    </row>
    <row r="48" spans="1:14">
      <c r="A48" s="30"/>
      <c r="B48" s="2"/>
      <c r="C48" s="6"/>
      <c r="D48" s="6"/>
      <c r="E48" s="6"/>
      <c r="F48" s="252" t="s">
        <v>246</v>
      </c>
      <c r="G48" s="251">
        <f>+D47-F47-G47</f>
        <v>0</v>
      </c>
      <c r="H48" s="555" t="s">
        <v>444</v>
      </c>
      <c r="I48" s="394" t="s">
        <v>388</v>
      </c>
    </row>
    <row r="49" spans="1:9" ht="52.8">
      <c r="A49" s="30"/>
      <c r="B49" s="36" t="s">
        <v>308</v>
      </c>
      <c r="C49" s="36" t="s">
        <v>309</v>
      </c>
      <c r="D49" s="36" t="s">
        <v>310</v>
      </c>
      <c r="E49" s="36" t="s">
        <v>311</v>
      </c>
      <c r="F49" s="903" t="s">
        <v>335</v>
      </c>
      <c r="G49" s="36" t="s">
        <v>193</v>
      </c>
      <c r="H49" s="36" t="s">
        <v>332</v>
      </c>
      <c r="I49" s="396" t="s">
        <v>394</v>
      </c>
    </row>
    <row r="50" spans="1:9" ht="4.5" customHeight="1">
      <c r="A50" s="30"/>
      <c r="B50" s="33"/>
      <c r="C50" s="352"/>
      <c r="D50" s="352"/>
      <c r="E50" s="352"/>
      <c r="F50" s="904"/>
      <c r="G50" s="352"/>
      <c r="H50" s="543"/>
    </row>
    <row r="51" spans="1:9">
      <c r="A51" s="30"/>
      <c r="B51" s="349" t="s">
        <v>312</v>
      </c>
      <c r="C51" s="367">
        <v>0.98</v>
      </c>
      <c r="D51" s="363">
        <f t="shared" ref="D51:D56" si="0">+$F$44</f>
        <v>20000</v>
      </c>
      <c r="E51" s="351">
        <f t="shared" ref="E51:E56" si="1">+C51*D51</f>
        <v>19600</v>
      </c>
      <c r="F51" s="905">
        <f t="shared" ref="F51:F56" si="2">+E$40</f>
        <v>0.41666666666666669</v>
      </c>
      <c r="G51" s="351">
        <f t="shared" ref="G51:G56" si="3">+E51*F51</f>
        <v>8166.666666666667</v>
      </c>
      <c r="H51" s="544">
        <f t="shared" ref="H51:H56" si="4">+E51-G51</f>
        <v>11433.333333333332</v>
      </c>
      <c r="I51" s="394" t="s">
        <v>387</v>
      </c>
    </row>
    <row r="52" spans="1:9">
      <c r="A52" s="30"/>
      <c r="B52" s="349" t="s">
        <v>313</v>
      </c>
      <c r="C52" s="368">
        <v>1.06</v>
      </c>
      <c r="D52" s="363">
        <f t="shared" si="0"/>
        <v>20000</v>
      </c>
      <c r="E52" s="351">
        <f t="shared" si="1"/>
        <v>21200</v>
      </c>
      <c r="F52" s="905">
        <f t="shared" si="2"/>
        <v>0.41666666666666669</v>
      </c>
      <c r="G52" s="351">
        <f t="shared" si="3"/>
        <v>8833.3333333333339</v>
      </c>
      <c r="H52" s="544">
        <f t="shared" si="4"/>
        <v>12366.666666666666</v>
      </c>
      <c r="I52" s="394" t="s">
        <v>392</v>
      </c>
    </row>
    <row r="53" spans="1:9">
      <c r="A53" s="30"/>
      <c r="B53" s="349" t="s">
        <v>296</v>
      </c>
      <c r="C53" s="368">
        <v>2.64</v>
      </c>
      <c r="D53" s="363">
        <f t="shared" si="0"/>
        <v>20000</v>
      </c>
      <c r="E53" s="351">
        <f t="shared" si="1"/>
        <v>52800</v>
      </c>
      <c r="F53" s="905">
        <f t="shared" si="2"/>
        <v>0.41666666666666669</v>
      </c>
      <c r="G53" s="351">
        <f t="shared" si="3"/>
        <v>22000</v>
      </c>
      <c r="H53" s="544">
        <f t="shared" si="4"/>
        <v>30800</v>
      </c>
    </row>
    <row r="54" spans="1:9">
      <c r="A54" s="30"/>
      <c r="B54" s="349" t="s">
        <v>314</v>
      </c>
      <c r="C54" s="368">
        <v>0.25</v>
      </c>
      <c r="D54" s="363">
        <f t="shared" si="0"/>
        <v>20000</v>
      </c>
      <c r="E54" s="351">
        <f t="shared" si="1"/>
        <v>5000</v>
      </c>
      <c r="F54" s="905">
        <f t="shared" si="2"/>
        <v>0.41666666666666669</v>
      </c>
      <c r="G54" s="351">
        <f t="shared" si="3"/>
        <v>2083.3333333333335</v>
      </c>
      <c r="H54" s="544">
        <f t="shared" si="4"/>
        <v>2916.6666666666665</v>
      </c>
      <c r="I54" s="908" t="s">
        <v>504</v>
      </c>
    </row>
    <row r="55" spans="1:9">
      <c r="A55" s="30"/>
      <c r="B55" s="349" t="s">
        <v>315</v>
      </c>
      <c r="C55" s="526">
        <v>0.3</v>
      </c>
      <c r="D55" s="363">
        <f t="shared" si="0"/>
        <v>20000</v>
      </c>
      <c r="E55" s="351">
        <f t="shared" si="1"/>
        <v>6000</v>
      </c>
      <c r="F55" s="905">
        <f t="shared" si="2"/>
        <v>0.41666666666666669</v>
      </c>
      <c r="G55" s="351">
        <f t="shared" si="3"/>
        <v>2500</v>
      </c>
      <c r="H55" s="544">
        <f t="shared" si="4"/>
        <v>3500</v>
      </c>
    </row>
    <row r="56" spans="1:9">
      <c r="A56" s="30"/>
      <c r="B56" s="349" t="s">
        <v>316</v>
      </c>
      <c r="C56" s="368">
        <v>2.09</v>
      </c>
      <c r="D56" s="363">
        <f t="shared" si="0"/>
        <v>20000</v>
      </c>
      <c r="E56" s="351">
        <f t="shared" si="1"/>
        <v>41800</v>
      </c>
      <c r="F56" s="905">
        <f t="shared" si="2"/>
        <v>0.41666666666666669</v>
      </c>
      <c r="G56" s="351">
        <f t="shared" si="3"/>
        <v>17416.666666666668</v>
      </c>
      <c r="H56" s="544">
        <f t="shared" si="4"/>
        <v>24383.333333333332</v>
      </c>
    </row>
    <row r="57" spans="1:9" ht="6" customHeight="1">
      <c r="A57" s="30"/>
      <c r="B57" s="349"/>
      <c r="C57" s="368"/>
      <c r="D57" s="363"/>
      <c r="E57" s="350"/>
      <c r="F57" s="906"/>
      <c r="G57" s="350"/>
      <c r="H57" s="545"/>
    </row>
    <row r="58" spans="1:9">
      <c r="A58" s="30"/>
      <c r="B58" s="353" t="s">
        <v>317</v>
      </c>
      <c r="C58" s="369">
        <f>SUM(C51:C56)</f>
        <v>7.3199999999999994</v>
      </c>
      <c r="D58" s="370">
        <f>+$F$44</f>
        <v>20000</v>
      </c>
      <c r="E58" s="354">
        <f>+C58*D58</f>
        <v>146400</v>
      </c>
      <c r="F58" s="907">
        <f>+E$40</f>
        <v>0.41666666666666669</v>
      </c>
      <c r="G58" s="749">
        <f>+E58*F58</f>
        <v>61000</v>
      </c>
      <c r="H58" s="750">
        <f>+E58-G58</f>
        <v>85400</v>
      </c>
    </row>
    <row r="59" spans="1:9">
      <c r="A59" s="30"/>
      <c r="B59" s="15" t="s">
        <v>126</v>
      </c>
      <c r="C59" s="13"/>
      <c r="D59" s="13"/>
      <c r="E59" s="257">
        <f>+F28/D47</f>
        <v>342.85714285714283</v>
      </c>
      <c r="F59" s="13"/>
      <c r="G59" s="258"/>
      <c r="H59" s="546">
        <f>+G58+H58</f>
        <v>146400</v>
      </c>
      <c r="I59" s="394" t="s">
        <v>386</v>
      </c>
    </row>
    <row r="60" spans="1:9">
      <c r="A60" s="30"/>
      <c r="B60" s="355" t="s">
        <v>371</v>
      </c>
      <c r="C60" s="356"/>
      <c r="D60" s="356"/>
      <c r="E60" s="356"/>
      <c r="F60" s="356"/>
      <c r="G60" s="357"/>
      <c r="H60" s="547">
        <f>+E58-H59</f>
        <v>0</v>
      </c>
    </row>
    <row r="61" spans="1:9" ht="13.8" thickBot="1">
      <c r="A61" s="25"/>
      <c r="B61" s="358" t="s">
        <v>194</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sqref="A1:E1"/>
    </sheetView>
  </sheetViews>
  <sheetFormatPr defaultRowHeight="13.2"/>
  <cols>
    <col min="1" max="1" width="13" customWidth="1"/>
    <col min="2" max="2" width="97.44140625" customWidth="1"/>
    <col min="3" max="3" width="15.77734375" customWidth="1"/>
    <col min="4" max="4" width="13.44140625" customWidth="1"/>
    <col min="5" max="5" width="15.6640625" customWidth="1"/>
  </cols>
  <sheetData>
    <row r="1" spans="1:12" ht="15.6">
      <c r="A1" s="1395" t="s">
        <v>71</v>
      </c>
      <c r="B1" s="1395"/>
      <c r="C1" s="1395"/>
      <c r="D1" s="1395"/>
      <c r="E1" s="1395"/>
    </row>
    <row r="2" spans="1:12" ht="15.6">
      <c r="A2" s="1395" t="s">
        <v>726</v>
      </c>
      <c r="B2" s="1395"/>
      <c r="C2" s="1395"/>
      <c r="D2" s="1395"/>
      <c r="E2" s="1395"/>
    </row>
    <row r="3" spans="1:12" ht="15.6">
      <c r="A3" s="1395" t="s">
        <v>713</v>
      </c>
      <c r="B3" s="1395"/>
      <c r="C3" s="1395"/>
      <c r="D3" s="1395"/>
      <c r="E3" s="1395"/>
    </row>
    <row r="4" spans="1:12" ht="15.6">
      <c r="A4" s="1232"/>
      <c r="B4" s="1232"/>
      <c r="C4" s="1232"/>
      <c r="D4" s="1232"/>
      <c r="E4" s="1232"/>
    </row>
    <row r="5" spans="1:12" ht="15.6">
      <c r="A5" s="1238" t="s">
        <v>696</v>
      </c>
      <c r="B5" s="1232"/>
      <c r="C5" s="1232"/>
      <c r="D5" s="1232"/>
      <c r="E5" s="1232"/>
    </row>
    <row r="6" spans="1:12" ht="15.6">
      <c r="A6" s="557"/>
      <c r="B6" s="1232"/>
      <c r="C6" s="1232"/>
      <c r="D6" s="1232"/>
      <c r="E6" s="1232"/>
    </row>
    <row r="7" spans="1:12" ht="18">
      <c r="A7" s="936" t="s">
        <v>183</v>
      </c>
      <c r="B7" s="937"/>
      <c r="C7" s="1235"/>
      <c r="D7" s="1235"/>
      <c r="E7" s="1236"/>
    </row>
    <row r="8" spans="1:12" ht="18" customHeight="1">
      <c r="A8" s="1237" t="s">
        <v>181</v>
      </c>
      <c r="B8" s="1239" t="str">
        <f>'Budget Priorities WS #1'!C4</f>
        <v>The University</v>
      </c>
      <c r="C8" s="59"/>
      <c r="D8" s="59"/>
      <c r="E8" s="80"/>
    </row>
    <row r="9" spans="1:12" ht="16.2" customHeight="1">
      <c r="A9" s="698" t="s">
        <v>94</v>
      </c>
      <c r="B9" s="1247" t="s">
        <v>95</v>
      </c>
      <c r="C9" s="700" t="s">
        <v>129</v>
      </c>
      <c r="D9" s="700" t="s">
        <v>668</v>
      </c>
      <c r="E9" s="701" t="s">
        <v>182</v>
      </c>
      <c r="I9" s="690"/>
      <c r="J9" s="690"/>
      <c r="K9" s="690"/>
      <c r="L9" s="690"/>
    </row>
    <row r="10" spans="1:12" ht="16.2" customHeight="1">
      <c r="A10" s="696">
        <f>'Budget Priorities WS #1'!D8</f>
        <v>1</v>
      </c>
      <c r="B10" s="704">
        <f>'Budget Priorities WS #1'!B8:C8</f>
        <v>0</v>
      </c>
      <c r="C10" s="967">
        <f>'Budget Priorities WS #1'!E8</f>
        <v>0</v>
      </c>
      <c r="D10" s="975">
        <f>'Budget Priorities WS #1'!E51</f>
        <v>0</v>
      </c>
      <c r="E10" s="975">
        <f>'Budget Priorities WS #1'!E47</f>
        <v>0</v>
      </c>
      <c r="I10" s="690"/>
      <c r="J10" s="690"/>
      <c r="K10" s="690"/>
      <c r="L10" s="690"/>
    </row>
    <row r="11" spans="1:12" ht="54" customHeight="1">
      <c r="A11" s="697" t="s">
        <v>184</v>
      </c>
      <c r="B11" s="705">
        <f>'Budget Priorities WS #1'!B66:E66</f>
        <v>0</v>
      </c>
      <c r="C11" s="966"/>
      <c r="D11" s="966"/>
      <c r="E11" s="974"/>
      <c r="I11" s="3"/>
      <c r="J11" s="3"/>
      <c r="K11" s="3"/>
      <c r="L11" s="3"/>
    </row>
    <row r="12" spans="1:12" ht="15.75" customHeight="1">
      <c r="A12" s="693">
        <f>'Budget Priorities WS #2'!D8</f>
        <v>2</v>
      </c>
      <c r="B12" s="706">
        <f>'Budget Priorities WS #2'!B8:C8</f>
        <v>0</v>
      </c>
      <c r="C12" s="967">
        <f>'Budget Priorities WS #2'!E8</f>
        <v>0</v>
      </c>
      <c r="D12" s="975">
        <f>'Budget Priorities WS #2'!E51</f>
        <v>0</v>
      </c>
      <c r="E12" s="975">
        <f>'Budget Priorities WS #2'!E47</f>
        <v>0</v>
      </c>
      <c r="I12" s="691"/>
      <c r="J12" s="691"/>
      <c r="K12" s="691"/>
      <c r="L12" s="691"/>
    </row>
    <row r="13" spans="1:12" ht="45" customHeight="1">
      <c r="A13" s="697" t="s">
        <v>184</v>
      </c>
      <c r="B13" s="705">
        <f>'Budget Priorities WS #2'!B66:E66</f>
        <v>0</v>
      </c>
      <c r="C13" s="968"/>
      <c r="D13" s="968"/>
      <c r="E13" s="976"/>
      <c r="I13" s="3"/>
      <c r="J13" s="3"/>
      <c r="K13" s="3"/>
      <c r="L13" s="3"/>
    </row>
    <row r="14" spans="1:12" ht="15.75" customHeight="1">
      <c r="A14" s="693">
        <f>'Budget Priorities WS #3'!D8</f>
        <v>3</v>
      </c>
      <c r="B14" s="706">
        <f>'Budget Priorities WS #3'!B8:C8</f>
        <v>0</v>
      </c>
      <c r="C14" s="967">
        <f>'Budget Priorities WS #3'!E8</f>
        <v>0</v>
      </c>
      <c r="D14" s="975">
        <f>'Budget Priorities WS #3'!E51</f>
        <v>0</v>
      </c>
      <c r="E14" s="975">
        <f>'Budget Priorities WS #3'!E47</f>
        <v>0</v>
      </c>
    </row>
    <row r="15" spans="1:12" ht="47.25" customHeight="1">
      <c r="A15" s="697" t="s">
        <v>184</v>
      </c>
      <c r="B15" s="707">
        <f>'Budget Priorities WS #3'!B66:E66</f>
        <v>0</v>
      </c>
      <c r="C15" s="969"/>
      <c r="D15" s="977"/>
      <c r="E15" s="977"/>
    </row>
    <row r="16" spans="1:12" ht="15.75" customHeight="1">
      <c r="A16" s="693">
        <f>'Budget Priorities WS #4'!D8</f>
        <v>4</v>
      </c>
      <c r="B16" s="706">
        <f>'Budget Priorities WS #4'!B8:C8</f>
        <v>0</v>
      </c>
      <c r="C16" s="967">
        <f>'Budget Priorities WS #4'!E8</f>
        <v>0</v>
      </c>
      <c r="D16" s="975">
        <f>'Budget Priorities WS #4'!E51</f>
        <v>0</v>
      </c>
      <c r="E16" s="975">
        <f>'Budget Priorities WS #4'!E47</f>
        <v>0</v>
      </c>
    </row>
    <row r="17" spans="1:5" ht="47.25" customHeight="1">
      <c r="A17" s="697" t="s">
        <v>184</v>
      </c>
      <c r="B17" s="707">
        <f>'Budget Priorities WS #4'!B66:E66</f>
        <v>0</v>
      </c>
      <c r="C17" s="969"/>
      <c r="D17" s="977"/>
      <c r="E17" s="977"/>
    </row>
    <row r="18" spans="1:5" ht="15.75" customHeight="1">
      <c r="A18" s="693">
        <f>'Budget Priorities WS #5'!D8</f>
        <v>5</v>
      </c>
      <c r="B18" s="706">
        <f>'Budget Priorities WS #5'!B8:C8</f>
        <v>0</v>
      </c>
      <c r="C18" s="967">
        <f>'Budget Priorities WS #5'!E8</f>
        <v>0</v>
      </c>
      <c r="D18" s="975">
        <f>'Budget Priorities WS #5'!E51</f>
        <v>0</v>
      </c>
      <c r="E18" s="975">
        <f>'Budget Priorities WS #5'!E47</f>
        <v>0</v>
      </c>
    </row>
    <row r="19" spans="1:5" ht="47.25" customHeight="1">
      <c r="A19" s="697" t="s">
        <v>184</v>
      </c>
      <c r="B19" s="705">
        <f>'Budget Priorities WS #5'!B66:E66</f>
        <v>0</v>
      </c>
      <c r="C19" s="968"/>
      <c r="D19" s="976"/>
      <c r="E19" s="976"/>
    </row>
    <row r="20" spans="1:5" ht="15.75" customHeight="1">
      <c r="A20" s="693">
        <f>'Budget Priorities WS #6'!D8</f>
        <v>6</v>
      </c>
      <c r="B20" s="706">
        <f>'Budget Priorities WS #6'!B8:C8</f>
        <v>0</v>
      </c>
      <c r="C20" s="967">
        <f>'Budget Priorities WS #6'!E8</f>
        <v>0</v>
      </c>
      <c r="D20" s="975">
        <f>'Budget Priorities WS #6'!E51</f>
        <v>0</v>
      </c>
      <c r="E20" s="975">
        <f>'Budget Priorities WS #6'!E47</f>
        <v>0</v>
      </c>
    </row>
    <row r="21" spans="1:5" ht="46.5" customHeight="1">
      <c r="A21" s="697" t="s">
        <v>184</v>
      </c>
      <c r="B21" s="705">
        <f>'Budget Priorities WS #6'!B66:E66</f>
        <v>0</v>
      </c>
      <c r="C21" s="968"/>
      <c r="D21" s="976"/>
      <c r="E21" s="976"/>
    </row>
    <row r="22" spans="1:5" ht="15.75" customHeight="1">
      <c r="A22" s="693">
        <f>'Budget Priorities WS #7'!D8</f>
        <v>7</v>
      </c>
      <c r="B22" s="706">
        <f>'Budget Priorities WS #7'!B8:C8</f>
        <v>0</v>
      </c>
      <c r="C22" s="967">
        <f>'Budget Priorities WS #7'!E8</f>
        <v>0</v>
      </c>
      <c r="D22" s="975">
        <f>'Budget Priorities WS #7'!E51</f>
        <v>0</v>
      </c>
      <c r="E22" s="975">
        <f>'Budget Priorities WS #7'!E47</f>
        <v>0</v>
      </c>
    </row>
    <row r="23" spans="1:5" ht="47.25" customHeight="1">
      <c r="A23" s="697" t="s">
        <v>184</v>
      </c>
      <c r="B23" s="705">
        <f>'Budget Priorities WS #7'!B66:E66</f>
        <v>0</v>
      </c>
      <c r="C23" s="968"/>
      <c r="D23" s="976"/>
      <c r="E23" s="976"/>
    </row>
    <row r="24" spans="1:5" ht="15.75" customHeight="1">
      <c r="A24" s="693">
        <f>'Budget Priorities WS #8'!D8</f>
        <v>8</v>
      </c>
      <c r="B24" s="706">
        <f>'Budget Priorities WS #8'!B8:C8</f>
        <v>0</v>
      </c>
      <c r="C24" s="967">
        <f>'Budget Priorities WS #8'!E8</f>
        <v>0</v>
      </c>
      <c r="D24" s="975">
        <f>'Budget Priorities WS #8'!E51</f>
        <v>0</v>
      </c>
      <c r="E24" s="975">
        <f>'Budget Priorities WS #8'!E47</f>
        <v>0</v>
      </c>
    </row>
    <row r="25" spans="1:5" ht="49.5" customHeight="1">
      <c r="A25" s="697" t="s">
        <v>184</v>
      </c>
      <c r="B25" s="705">
        <f>'Budget Priorities WS #8'!B66:E66</f>
        <v>0</v>
      </c>
      <c r="C25" s="968"/>
      <c r="D25" s="976"/>
      <c r="E25" s="976"/>
    </row>
    <row r="26" spans="1:5" ht="15.75" customHeight="1">
      <c r="A26" s="693">
        <f>'Budget Priorities WS #9'!D8</f>
        <v>9</v>
      </c>
      <c r="B26" s="706">
        <f>'Budget Priorities WS #9'!B8:C8</f>
        <v>0</v>
      </c>
      <c r="C26" s="967">
        <f>'Budget Priorities WS #9'!E8</f>
        <v>0</v>
      </c>
      <c r="D26" s="975">
        <f>'Budget Priorities WS #9'!E51</f>
        <v>0</v>
      </c>
      <c r="E26" s="975">
        <f>'Budget Priorities WS #9'!E47</f>
        <v>0</v>
      </c>
    </row>
    <row r="27" spans="1:5" ht="63" customHeight="1">
      <c r="A27" s="697" t="s">
        <v>184</v>
      </c>
      <c r="B27" s="705">
        <f>'Budget Priorities WS #9'!B66:E66</f>
        <v>0</v>
      </c>
      <c r="C27" s="968"/>
      <c r="D27" s="976"/>
      <c r="E27" s="976"/>
    </row>
    <row r="28" spans="1:5" ht="15.75" customHeight="1">
      <c r="A28" s="693">
        <f>'Budget Priorities WS #10'!D8</f>
        <v>10</v>
      </c>
      <c r="B28" s="706">
        <f>'Budget Priorities WS #10'!B8:C8</f>
        <v>0</v>
      </c>
      <c r="C28" s="967">
        <f>'Budget Priorities WS #10'!E8</f>
        <v>0</v>
      </c>
      <c r="D28" s="975">
        <f>'Budget Priorities WS #10'!E51</f>
        <v>0</v>
      </c>
      <c r="E28" s="975">
        <f>'Budget Priorities WS #10'!E47</f>
        <v>0</v>
      </c>
    </row>
    <row r="29" spans="1:5" ht="45.75" customHeight="1">
      <c r="A29" s="697" t="s">
        <v>184</v>
      </c>
      <c r="B29" s="705">
        <f>'Budget Priorities WS #10'!B66:E66</f>
        <v>0</v>
      </c>
      <c r="C29" s="968"/>
      <c r="D29" s="976"/>
      <c r="E29" s="976"/>
    </row>
    <row r="30" spans="1:5" ht="15.75" customHeight="1">
      <c r="A30" s="693">
        <f>'Budget Priorities WS #11'!D8</f>
        <v>11</v>
      </c>
      <c r="B30" s="706">
        <f>'Budget Priorities WS #11'!B8:C8</f>
        <v>0</v>
      </c>
      <c r="C30" s="967">
        <f>'Budget Priorities WS #11'!E8</f>
        <v>0</v>
      </c>
      <c r="D30" s="975">
        <f>'Budget Priorities WS #11'!E51</f>
        <v>0</v>
      </c>
      <c r="E30" s="975">
        <f>'Budget Priorities WS #11'!E47</f>
        <v>0</v>
      </c>
    </row>
    <row r="31" spans="1:5" ht="48" customHeight="1">
      <c r="A31" s="697" t="s">
        <v>184</v>
      </c>
      <c r="B31" s="705">
        <f>'Budget Priorities WS #11'!B66:E66</f>
        <v>0</v>
      </c>
      <c r="C31" s="968"/>
      <c r="D31" s="976"/>
      <c r="E31" s="976"/>
    </row>
    <row r="32" spans="1:5" ht="15.75" customHeight="1">
      <c r="A32" s="693">
        <f>'Budget Priorities WS #12'!D8</f>
        <v>12</v>
      </c>
      <c r="B32" s="706">
        <f>'Budget Priorities WS #12'!B8:C8</f>
        <v>0</v>
      </c>
      <c r="C32" s="967">
        <f>'Budget Priorities WS #12'!E8</f>
        <v>0</v>
      </c>
      <c r="D32" s="975">
        <f>'Budget Priorities WS #12'!E51</f>
        <v>0</v>
      </c>
      <c r="E32" s="975">
        <f>'Budget Priorities WS #12'!E47</f>
        <v>0</v>
      </c>
    </row>
    <row r="33" spans="1:5" ht="48" customHeight="1">
      <c r="A33" s="697" t="s">
        <v>184</v>
      </c>
      <c r="B33" s="705">
        <f>'Budget Priorities WS #12'!B66:E66</f>
        <v>0</v>
      </c>
      <c r="C33" s="970"/>
      <c r="D33" s="978"/>
      <c r="E33" s="978"/>
    </row>
    <row r="34" spans="1:5" ht="15.75" customHeight="1">
      <c r="A34" s="693">
        <f>'Budget Priorities WS #13'!D8</f>
        <v>13</v>
      </c>
      <c r="B34" s="706">
        <f>'Budget Priorities WS #13'!B8:C8</f>
        <v>0</v>
      </c>
      <c r="C34" s="971">
        <f>'Budget Priorities WS #13'!E8</f>
        <v>0</v>
      </c>
      <c r="D34" s="979">
        <f>'Budget Priorities WS #13'!E51</f>
        <v>0</v>
      </c>
      <c r="E34" s="979">
        <f>'Budget Priorities WS #13'!E47</f>
        <v>0</v>
      </c>
    </row>
    <row r="35" spans="1:5" ht="48.75" customHeight="1">
      <c r="A35" s="697" t="s">
        <v>184</v>
      </c>
      <c r="B35" s="705">
        <f>'Budget Priorities WS #13'!B66:E66</f>
        <v>0</v>
      </c>
      <c r="C35" s="972"/>
      <c r="D35" s="980"/>
      <c r="E35" s="980"/>
    </row>
    <row r="36" spans="1:5" ht="15.75" customHeight="1">
      <c r="A36" s="693">
        <f>'Budget Priorities WS #14'!D8</f>
        <v>14</v>
      </c>
      <c r="B36" s="706">
        <f>'Budget Priorities WS #14'!B8:C8</f>
        <v>0</v>
      </c>
      <c r="C36" s="971">
        <f>'Budget Priorities WS #14'!E8</f>
        <v>0</v>
      </c>
      <c r="D36" s="979">
        <f>'Budget Priorities WS #14'!E51</f>
        <v>0</v>
      </c>
      <c r="E36" s="979">
        <f>'Budget Priorities WS #14'!E47</f>
        <v>0</v>
      </c>
    </row>
    <row r="37" spans="1:5" ht="48" customHeight="1">
      <c r="A37" s="697" t="s">
        <v>184</v>
      </c>
      <c r="B37" s="705">
        <f>'Budget Priorities WS #14'!B66:E66</f>
        <v>0</v>
      </c>
      <c r="C37" s="972"/>
      <c r="D37" s="980"/>
      <c r="E37" s="980"/>
    </row>
    <row r="38" spans="1:5" ht="15.75" customHeight="1">
      <c r="A38" s="693">
        <f>'Budget Priorities WS #15'!D8</f>
        <v>15</v>
      </c>
      <c r="B38" s="706">
        <f>'Budget Priorities WS #15'!B8:C8</f>
        <v>0</v>
      </c>
      <c r="C38" s="971">
        <f>'Budget Priorities WS #15'!E8</f>
        <v>0</v>
      </c>
      <c r="D38" s="979">
        <f>'Budget Priorities WS #15'!E51</f>
        <v>0</v>
      </c>
      <c r="E38" s="979">
        <f>'Budget Priorities WS #15'!E47</f>
        <v>0</v>
      </c>
    </row>
    <row r="39" spans="1:5" ht="48.75" customHeight="1">
      <c r="A39" s="697" t="s">
        <v>184</v>
      </c>
      <c r="B39" s="705">
        <f>'Budget Priorities WS #15'!B66:E66</f>
        <v>0</v>
      </c>
      <c r="C39" s="972"/>
      <c r="D39" s="980"/>
      <c r="E39" s="980"/>
    </row>
    <row r="40" spans="1:5" ht="15.75" customHeight="1">
      <c r="A40" s="693">
        <f>'Budget Priorities WS #16'!D8</f>
        <v>16</v>
      </c>
      <c r="B40" s="706">
        <f>'Budget Priorities WS #16'!B8:C8</f>
        <v>0</v>
      </c>
      <c r="C40" s="971">
        <f>'Budget Priorities WS #16'!E8</f>
        <v>0</v>
      </c>
      <c r="D40" s="979">
        <f>'Budget Priorities WS #16'!E51</f>
        <v>0</v>
      </c>
      <c r="E40" s="979">
        <f>'Budget Priorities WS #16'!E47</f>
        <v>0</v>
      </c>
    </row>
    <row r="41" spans="1:5" ht="48.75" customHeight="1">
      <c r="A41" s="697" t="s">
        <v>184</v>
      </c>
      <c r="B41" s="705">
        <f>'Budget Priorities WS #16'!B66:E66</f>
        <v>0</v>
      </c>
      <c r="C41" s="972"/>
      <c r="D41" s="980"/>
      <c r="E41" s="980"/>
    </row>
    <row r="42" spans="1:5" ht="15.75" customHeight="1">
      <c r="A42" s="693">
        <f>'Budget Priorities WS #17'!D8</f>
        <v>17</v>
      </c>
      <c r="B42" s="706">
        <f>'Budget Priorities WS #17'!B8:C8</f>
        <v>0</v>
      </c>
      <c r="C42" s="971">
        <f>'Budget Priorities WS #17'!E8</f>
        <v>0</v>
      </c>
      <c r="D42" s="979">
        <f>'Budget Priorities WS #17'!E51</f>
        <v>0</v>
      </c>
      <c r="E42" s="979">
        <f>'Budget Priorities WS #17'!E47</f>
        <v>0</v>
      </c>
    </row>
    <row r="43" spans="1:5" ht="46.5" customHeight="1">
      <c r="A43" s="697" t="s">
        <v>184</v>
      </c>
      <c r="B43" s="705">
        <f>'Budget Priorities WS #17'!B66:E66</f>
        <v>0</v>
      </c>
      <c r="C43" s="972"/>
      <c r="D43" s="980"/>
      <c r="E43" s="980"/>
    </row>
    <row r="44" spans="1:5" ht="15.75" customHeight="1">
      <c r="A44" s="693">
        <f>'Budget Priorities WS #18'!D8</f>
        <v>18</v>
      </c>
      <c r="B44" s="706">
        <f>'Budget Priorities WS #18'!B8:C8</f>
        <v>0</v>
      </c>
      <c r="C44" s="971">
        <f>'Budget Priorities WS #18'!E8</f>
        <v>0</v>
      </c>
      <c r="D44" s="979">
        <f>'Budget Priorities WS #18'!E51</f>
        <v>0</v>
      </c>
      <c r="E44" s="979">
        <f>'Budget Priorities WS #18'!E47</f>
        <v>0</v>
      </c>
    </row>
    <row r="45" spans="1:5" ht="62.25" customHeight="1">
      <c r="A45" s="697" t="s">
        <v>184</v>
      </c>
      <c r="B45" s="705">
        <f>'Budget Priorities WS #18'!B66:E66</f>
        <v>0</v>
      </c>
      <c r="C45" s="972"/>
      <c r="D45" s="980"/>
      <c r="E45" s="980"/>
    </row>
    <row r="46" spans="1:5" ht="15.75" customHeight="1">
      <c r="A46" s="693">
        <f>'Budget Priorities WS #19'!D8</f>
        <v>19</v>
      </c>
      <c r="B46" s="706">
        <f>'Budget Priorities WS #19'!B8:C8</f>
        <v>0</v>
      </c>
      <c r="C46" s="971">
        <f>'Budget Priorities WS #19'!E8</f>
        <v>0</v>
      </c>
      <c r="D46" s="979">
        <f>'Budget Priorities WS #19'!E51</f>
        <v>0</v>
      </c>
      <c r="E46" s="979">
        <f>'Budget Priorities WS #19'!E47</f>
        <v>0</v>
      </c>
    </row>
    <row r="47" spans="1:5" ht="45.75" customHeight="1">
      <c r="A47" s="697" t="s">
        <v>184</v>
      </c>
      <c r="B47" s="705">
        <f>'Budget Priorities WS #19'!B66:E66</f>
        <v>0</v>
      </c>
      <c r="C47" s="972"/>
      <c r="D47" s="972"/>
      <c r="E47" s="980"/>
    </row>
    <row r="48" spans="1:5" ht="15.75" customHeight="1">
      <c r="A48" s="693">
        <f>'Budget Priorities WS #20'!D8</f>
        <v>20</v>
      </c>
      <c r="B48" s="706">
        <f>'Budget Priorities WS #20'!B8:C8</f>
        <v>0</v>
      </c>
      <c r="C48" s="971">
        <f>'Budget Priorities WS #20'!E8</f>
        <v>0</v>
      </c>
      <c r="D48" s="979">
        <f>'Budget Priorities WS #20'!E51</f>
        <v>0</v>
      </c>
      <c r="E48" s="979">
        <f>'Budget Priorities WS #20'!E47</f>
        <v>0</v>
      </c>
    </row>
    <row r="49" spans="1:5" ht="45.75" customHeight="1">
      <c r="A49" s="697" t="s">
        <v>184</v>
      </c>
      <c r="B49" s="705">
        <f>'Budget Priorities WS #20'!B66:E66</f>
        <v>0</v>
      </c>
      <c r="C49" s="972"/>
      <c r="D49" s="972"/>
      <c r="E49" s="980"/>
    </row>
    <row r="50" spans="1:5" ht="15.75" customHeight="1" thickBot="1">
      <c r="A50" s="1240"/>
      <c r="B50" s="1241" t="s">
        <v>645</v>
      </c>
      <c r="C50" s="1242"/>
      <c r="D50" s="1243">
        <f>SUM(D10:D48)</f>
        <v>0</v>
      </c>
      <c r="E50" s="1243">
        <f>SUM(E10:E48)</f>
        <v>0</v>
      </c>
    </row>
    <row r="51" spans="1:5" ht="15.75" customHeight="1">
      <c r="A51" s="694"/>
      <c r="B51" s="83"/>
      <c r="C51" s="1087"/>
      <c r="D51" s="973"/>
      <c r="E51" s="981"/>
    </row>
    <row r="52" spans="1:5" ht="15.75" customHeight="1">
      <c r="A52" s="1060"/>
      <c r="B52" s="1249" t="s">
        <v>758</v>
      </c>
      <c r="C52" s="1205"/>
      <c r="D52" s="1250">
        <f>'Summary-Priorities Funding FY28'!H34</f>
        <v>0</v>
      </c>
      <c r="E52" s="1250">
        <f>'Summary-Priorities Funding FY28'!G34</f>
        <v>0</v>
      </c>
    </row>
    <row r="53" spans="1:5" ht="15.75" customHeight="1">
      <c r="A53" s="1061"/>
      <c r="B53" s="939" t="s">
        <v>544</v>
      </c>
      <c r="C53" s="1059"/>
      <c r="D53" s="1248">
        <f>+D50-D52</f>
        <v>0</v>
      </c>
      <c r="E53" s="1248">
        <f>+E50-E52</f>
        <v>0</v>
      </c>
    </row>
    <row r="54" spans="1:5" ht="15.75" customHeight="1">
      <c r="A54" s="694"/>
      <c r="B54" s="83"/>
      <c r="C54" s="973"/>
      <c r="D54" s="973"/>
      <c r="E54" s="695"/>
    </row>
    <row r="55" spans="1:5" ht="15.75" customHeight="1">
      <c r="A55" s="694"/>
      <c r="B55" s="83"/>
      <c r="C55" s="695"/>
      <c r="D55" s="695"/>
      <c r="E55" s="695"/>
    </row>
    <row r="56" spans="1:5" ht="15.75" customHeight="1">
      <c r="A56" s="694"/>
      <c r="B56" s="83"/>
      <c r="C56" s="695"/>
      <c r="D56" s="695"/>
      <c r="E56" s="695"/>
    </row>
    <row r="57" spans="1:5" ht="15.75" customHeight="1">
      <c r="A57" s="694"/>
      <c r="B57" s="83"/>
      <c r="C57" s="695"/>
      <c r="D57" s="695"/>
      <c r="E57" s="695"/>
    </row>
    <row r="58" spans="1:5" ht="15.75" customHeight="1">
      <c r="A58" s="694"/>
      <c r="B58" s="83"/>
      <c r="C58" s="695"/>
      <c r="D58" s="695"/>
      <c r="E58" s="695"/>
    </row>
    <row r="59" spans="1:5" ht="15.75" customHeight="1">
      <c r="A59" s="694"/>
      <c r="B59" s="83"/>
      <c r="C59" s="695"/>
      <c r="D59" s="695"/>
      <c r="E59" s="695"/>
    </row>
    <row r="60" spans="1:5" ht="15.75" customHeight="1">
      <c r="A60" s="83"/>
      <c r="B60" s="83"/>
      <c r="C60" s="695"/>
      <c r="D60" s="695"/>
      <c r="E60" s="695"/>
    </row>
    <row r="61" spans="1:5" ht="15.75" customHeight="1">
      <c r="A61" s="83"/>
      <c r="B61" s="83"/>
      <c r="C61" s="695"/>
      <c r="D61" s="695"/>
      <c r="E61" s="695"/>
    </row>
    <row r="62" spans="1:5" ht="15.75" customHeight="1">
      <c r="A62" s="83"/>
      <c r="B62" s="83"/>
      <c r="C62" s="695"/>
      <c r="D62" s="695"/>
      <c r="E62" s="695"/>
    </row>
    <row r="63" spans="1:5" ht="15.75" customHeight="1">
      <c r="A63" s="83"/>
      <c r="B63" s="83"/>
      <c r="C63" s="695"/>
      <c r="D63" s="695"/>
      <c r="E63" s="695"/>
    </row>
    <row r="64" spans="1:5" ht="15.75" customHeight="1">
      <c r="A64" s="1132"/>
      <c r="B64" s="1132"/>
      <c r="C64" s="688"/>
      <c r="D64" s="688"/>
      <c r="E64" s="688"/>
    </row>
    <row r="65" spans="1:5" ht="15.75" customHeight="1">
      <c r="A65" s="1132"/>
      <c r="B65" s="1132"/>
      <c r="C65" s="688"/>
      <c r="D65" s="688"/>
      <c r="E65" s="688"/>
    </row>
    <row r="66" spans="1:5" ht="15.75" customHeight="1">
      <c r="A66" s="1132"/>
      <c r="B66" s="1132"/>
      <c r="C66" s="688"/>
      <c r="D66" s="688"/>
      <c r="E66" s="688"/>
    </row>
    <row r="67" spans="1:5" ht="15.75" customHeight="1">
      <c r="C67" s="689"/>
      <c r="D67" s="689"/>
      <c r="E67" s="689"/>
    </row>
    <row r="68" spans="1:5">
      <c r="C68" s="689"/>
      <c r="D68" s="689"/>
      <c r="E68" s="689"/>
    </row>
    <row r="69" spans="1:5">
      <c r="C69" s="689"/>
      <c r="D69" s="689"/>
      <c r="E69" s="689"/>
    </row>
    <row r="70" spans="1:5">
      <c r="C70" s="689"/>
      <c r="D70" s="689"/>
      <c r="E70" s="689"/>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380" t="s">
        <v>71</v>
      </c>
      <c r="C1" s="1380"/>
      <c r="D1" s="1380"/>
      <c r="E1" s="1380"/>
      <c r="F1" s="1380"/>
      <c r="G1" s="1381"/>
      <c r="H1" s="576" t="s">
        <v>448</v>
      </c>
    </row>
    <row r="2" spans="1:19">
      <c r="B2" s="1380" t="s">
        <v>642</v>
      </c>
      <c r="C2" s="1380"/>
      <c r="D2" s="1380"/>
      <c r="E2" s="1380"/>
      <c r="F2" s="1380"/>
      <c r="G2" s="1381"/>
      <c r="H2" s="576" t="s">
        <v>447</v>
      </c>
      <c r="I2" s="381" t="s">
        <v>233</v>
      </c>
      <c r="J2" s="101"/>
    </row>
    <row r="3" spans="1:19" ht="7.5" customHeight="1">
      <c r="B3" s="155"/>
      <c r="C3" s="156"/>
      <c r="D3" s="156"/>
      <c r="E3" s="156"/>
      <c r="F3" s="156"/>
      <c r="G3" s="156"/>
      <c r="H3" s="574"/>
    </row>
    <row r="4" spans="1:19" ht="15.6">
      <c r="A4" s="3"/>
      <c r="B4" s="557" t="s">
        <v>278</v>
      </c>
      <c r="C4" s="1385"/>
      <c r="D4" s="1386"/>
      <c r="E4" s="1386"/>
      <c r="F4" s="1386"/>
      <c r="G4" s="1400"/>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1" t="s">
        <v>318</v>
      </c>
      <c r="F7" s="139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8"/>
      <c r="D9" s="1389"/>
      <c r="E9" s="1389"/>
      <c r="F9" s="1389"/>
      <c r="G9" s="1390"/>
      <c r="H9" s="565"/>
    </row>
    <row r="10" spans="1:19" ht="13.8">
      <c r="A10" s="66"/>
      <c r="B10" s="160" t="s">
        <v>320</v>
      </c>
      <c r="C10" s="1310"/>
      <c r="D10" s="1311"/>
      <c r="E10" s="3"/>
      <c r="F10" s="6"/>
      <c r="G10" s="549"/>
      <c r="H10" s="565"/>
    </row>
    <row r="11" spans="1:19" ht="10.5" customHeight="1">
      <c r="A11" s="66"/>
      <c r="B11" s="246"/>
      <c r="C11" s="183"/>
      <c r="D11" s="183"/>
      <c r="E11" s="577"/>
      <c r="F11" s="577"/>
      <c r="G11" s="578"/>
      <c r="H11" s="565"/>
    </row>
    <row r="12" spans="1:19" ht="13.8">
      <c r="A12" s="66"/>
      <c r="B12" s="1054" t="s">
        <v>52</v>
      </c>
      <c r="C12" s="901"/>
      <c r="D12" s="901"/>
      <c r="E12" s="902"/>
      <c r="F12" s="1055" t="s">
        <v>508</v>
      </c>
      <c r="G12" s="911"/>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10"/>
      <c r="F17" s="1394"/>
      <c r="G17" s="133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5500000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393"/>
      <c r="C31" s="1307"/>
      <c r="D31" s="1307"/>
      <c r="E31" s="1307"/>
      <c r="F31" s="1307"/>
      <c r="G31" s="130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96" t="s">
        <v>624</v>
      </c>
      <c r="C35" s="1397"/>
      <c r="D35" s="1398"/>
      <c r="E35" s="1398"/>
      <c r="F35" s="1398"/>
      <c r="G35" s="1399"/>
      <c r="H35" s="565"/>
      <c r="I35" s="440"/>
      <c r="J35" s="441"/>
      <c r="K35" s="441"/>
      <c r="L35" s="441"/>
      <c r="M35" s="441"/>
      <c r="N35" s="441"/>
    </row>
    <row r="36" spans="1:14" ht="12.75" customHeight="1">
      <c r="A36" s="66"/>
      <c r="B36" s="159"/>
      <c r="C36" s="915" t="s">
        <v>512</v>
      </c>
      <c r="D36" s="536" t="s">
        <v>127</v>
      </c>
      <c r="E36" s="875" t="s">
        <v>331</v>
      </c>
      <c r="F36" s="875" t="s">
        <v>558</v>
      </c>
      <c r="G36" s="559" t="s">
        <v>121</v>
      </c>
      <c r="H36" s="565"/>
      <c r="I36" s="110" t="s">
        <v>595</v>
      </c>
      <c r="J36" s="3"/>
      <c r="K36" s="3"/>
      <c r="L36" s="3"/>
      <c r="M36" s="3"/>
      <c r="N36" s="3"/>
    </row>
    <row r="37" spans="1:14">
      <c r="A37" s="66"/>
      <c r="B37" s="32" t="s">
        <v>509</v>
      </c>
      <c r="C37" s="916">
        <v>41275</v>
      </c>
      <c r="D37" s="162"/>
      <c r="E37" s="259"/>
      <c r="F37" s="256"/>
      <c r="G37" s="256"/>
      <c r="H37" s="565"/>
    </row>
    <row r="38" spans="1:14">
      <c r="A38" s="66"/>
      <c r="B38" s="33" t="s">
        <v>510</v>
      </c>
      <c r="C38" s="1084">
        <v>41395</v>
      </c>
      <c r="D38" s="162"/>
      <c r="E38" s="259"/>
      <c r="F38" s="256"/>
      <c r="G38" s="256"/>
      <c r="H38" s="565"/>
    </row>
    <row r="39" spans="1:14">
      <c r="A39" s="66"/>
      <c r="B39" s="710" t="s">
        <v>511</v>
      </c>
      <c r="C39" s="527"/>
      <c r="D39" s="527"/>
      <c r="E39" s="165">
        <v>8</v>
      </c>
      <c r="F39" s="165">
        <v>4</v>
      </c>
      <c r="G39" s="165">
        <f>+E39+F39</f>
        <v>12</v>
      </c>
      <c r="H39" s="565"/>
      <c r="I39" s="912" t="s">
        <v>591</v>
      </c>
    </row>
    <row r="40" spans="1:14">
      <c r="A40" s="66"/>
      <c r="B40" s="711" t="s">
        <v>337</v>
      </c>
      <c r="C40" s="712"/>
      <c r="D40" s="712"/>
      <c r="E40" s="556">
        <f>+E39/12</f>
        <v>0.66666666666666663</v>
      </c>
      <c r="F40" s="556">
        <f>+F39/12</f>
        <v>0.33333333333333331</v>
      </c>
      <c r="G40" s="556">
        <f>+G39/12</f>
        <v>1</v>
      </c>
      <c r="H40" s="565"/>
      <c r="I40" s="912" t="s">
        <v>592</v>
      </c>
    </row>
    <row r="41" spans="1:14" ht="12.75" customHeight="1">
      <c r="A41" s="66"/>
      <c r="B41" s="389" t="s">
        <v>383</v>
      </c>
      <c r="C41" s="390"/>
      <c r="D41" s="391"/>
      <c r="E41" s="392">
        <f>$E$58*E40</f>
        <v>121999.99999999997</v>
      </c>
      <c r="F41" s="392">
        <f>$E$58*F40</f>
        <v>60999.999999999985</v>
      </c>
      <c r="G41" s="392">
        <f>$E$58*G40</f>
        <v>182999.99999999997</v>
      </c>
      <c r="H41" s="565"/>
      <c r="I41" s="912" t="s">
        <v>593</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594</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501</v>
      </c>
      <c r="G49" s="36" t="s">
        <v>502</v>
      </c>
      <c r="H49" s="564" t="s">
        <v>445</v>
      </c>
      <c r="I49" s="1056" t="s">
        <v>503</v>
      </c>
    </row>
    <row r="50" spans="1:9" ht="4.5" customHeight="1">
      <c r="A50" s="66"/>
      <c r="B50" s="33"/>
      <c r="C50" s="352"/>
      <c r="D50" s="352"/>
      <c r="E50" s="352"/>
      <c r="F50" s="539"/>
      <c r="G50" s="543"/>
      <c r="H50" s="565"/>
    </row>
    <row r="51" spans="1:9">
      <c r="A51" s="66"/>
      <c r="B51" s="349" t="s">
        <v>312</v>
      </c>
      <c r="C51" s="367">
        <v>0.98</v>
      </c>
      <c r="D51" s="363">
        <f t="shared" ref="D51:D56" si="0">+$F$44</f>
        <v>25000</v>
      </c>
      <c r="E51" s="351">
        <f t="shared" ref="E51:E56" si="1">+C51*D51</f>
        <v>24500</v>
      </c>
      <c r="F51" s="540">
        <f>+E51*E$40</f>
        <v>16333.333333333332</v>
      </c>
      <c r="G51" s="544">
        <f t="shared" ref="G51:G56" si="2">+E51*F$40</f>
        <v>8166.6666666666661</v>
      </c>
      <c r="H51" s="566">
        <f t="shared" ref="H51:H56" si="3">+F51+G51</f>
        <v>24500</v>
      </c>
      <c r="I51" s="394" t="s">
        <v>596</v>
      </c>
    </row>
    <row r="52" spans="1:9">
      <c r="A52" s="66"/>
      <c r="B52" s="349" t="s">
        <v>313</v>
      </c>
      <c r="C52" s="368">
        <v>1.06</v>
      </c>
      <c r="D52" s="363">
        <f t="shared" si="0"/>
        <v>25000</v>
      </c>
      <c r="E52" s="351">
        <f t="shared" si="1"/>
        <v>26500</v>
      </c>
      <c r="F52" s="540">
        <f>+E52*E$40</f>
        <v>17666.666666666664</v>
      </c>
      <c r="G52" s="544">
        <f t="shared" si="2"/>
        <v>8833.3333333333321</v>
      </c>
      <c r="H52" s="567">
        <f t="shared" si="3"/>
        <v>26499.999999999996</v>
      </c>
      <c r="I52" s="394" t="s">
        <v>392</v>
      </c>
    </row>
    <row r="53" spans="1:9">
      <c r="A53" s="66"/>
      <c r="B53" s="349" t="s">
        <v>296</v>
      </c>
      <c r="C53" s="368">
        <v>2.64</v>
      </c>
      <c r="D53" s="363">
        <f t="shared" si="0"/>
        <v>25000</v>
      </c>
      <c r="E53" s="351">
        <f t="shared" si="1"/>
        <v>66000</v>
      </c>
      <c r="F53" s="540">
        <f t="shared" ref="F53:F58" si="4">+E53*E$40</f>
        <v>44000</v>
      </c>
      <c r="G53" s="544">
        <f t="shared" si="2"/>
        <v>22000</v>
      </c>
      <c r="H53" s="567">
        <f t="shared" si="3"/>
        <v>66000</v>
      </c>
    </row>
    <row r="54" spans="1:9">
      <c r="A54" s="66"/>
      <c r="B54" s="349" t="s">
        <v>314</v>
      </c>
      <c r="C54" s="368">
        <v>0.25</v>
      </c>
      <c r="D54" s="363">
        <f t="shared" si="0"/>
        <v>25000</v>
      </c>
      <c r="E54" s="351">
        <f t="shared" si="1"/>
        <v>6250</v>
      </c>
      <c r="F54" s="540">
        <f t="shared" si="4"/>
        <v>4166.6666666666661</v>
      </c>
      <c r="G54" s="544">
        <f t="shared" si="2"/>
        <v>2083.333333333333</v>
      </c>
      <c r="H54" s="567">
        <f t="shared" si="3"/>
        <v>6249.9999999999991</v>
      </c>
      <c r="I54" s="930" t="s">
        <v>590</v>
      </c>
    </row>
    <row r="55" spans="1:9">
      <c r="A55" s="66"/>
      <c r="B55" s="349" t="s">
        <v>315</v>
      </c>
      <c r="C55" s="526">
        <v>0.3</v>
      </c>
      <c r="D55" s="363">
        <f t="shared" si="0"/>
        <v>25000</v>
      </c>
      <c r="E55" s="351">
        <f t="shared" si="1"/>
        <v>7500</v>
      </c>
      <c r="F55" s="540">
        <f t="shared" si="4"/>
        <v>5000</v>
      </c>
      <c r="G55" s="544">
        <f t="shared" si="2"/>
        <v>2500</v>
      </c>
      <c r="H55" s="567">
        <f t="shared" si="3"/>
        <v>7500</v>
      </c>
      <c r="I55" s="930" t="s">
        <v>589</v>
      </c>
    </row>
    <row r="56" spans="1:9">
      <c r="A56" s="66"/>
      <c r="B56" s="349" t="s">
        <v>197</v>
      </c>
      <c r="C56" s="368">
        <f>1.12+0.97</f>
        <v>2.09</v>
      </c>
      <c r="D56" s="363">
        <f t="shared" si="0"/>
        <v>25000</v>
      </c>
      <c r="E56" s="351">
        <f t="shared" si="1"/>
        <v>52250</v>
      </c>
      <c r="F56" s="540">
        <f t="shared" si="4"/>
        <v>34833.333333333328</v>
      </c>
      <c r="G56" s="544">
        <f t="shared" si="2"/>
        <v>17416.666666666664</v>
      </c>
      <c r="H56" s="567">
        <f t="shared" si="3"/>
        <v>52249.999999999993</v>
      </c>
    </row>
    <row r="57" spans="1:9" ht="6" customHeight="1">
      <c r="A57" s="66"/>
      <c r="B57" s="349"/>
      <c r="C57" s="368"/>
      <c r="D57" s="363"/>
      <c r="E57" s="350"/>
      <c r="F57" s="541"/>
      <c r="G57" s="545"/>
      <c r="H57" s="568"/>
    </row>
    <row r="58" spans="1:9">
      <c r="A58" s="66"/>
      <c r="B58" s="353" t="s">
        <v>317</v>
      </c>
      <c r="C58" s="369">
        <f>SUM(C51:C56)</f>
        <v>7.3199999999999994</v>
      </c>
      <c r="D58" s="370">
        <f>+$F$44</f>
        <v>25000</v>
      </c>
      <c r="E58" s="354">
        <f>+C58*D58</f>
        <v>182999.99999999997</v>
      </c>
      <c r="F58" s="540">
        <f t="shared" si="4"/>
        <v>121999.99999999997</v>
      </c>
      <c r="G58" s="544">
        <f>+E58*F$40</f>
        <v>60999.999999999985</v>
      </c>
      <c r="H58" s="569">
        <f>SUM(H51:H56)</f>
        <v>183000</v>
      </c>
    </row>
    <row r="59" spans="1:9">
      <c r="A59" s="66"/>
      <c r="B59" s="914" t="s">
        <v>515</v>
      </c>
      <c r="C59" s="13"/>
      <c r="D59" s="13"/>
      <c r="E59" s="257">
        <f>+F28/D47</f>
        <v>122.22222222222223</v>
      </c>
      <c r="F59" s="13"/>
      <c r="G59" s="546">
        <f>+F58+G58</f>
        <v>182999.99999999994</v>
      </c>
      <c r="H59" s="570"/>
      <c r="I59" s="394" t="s">
        <v>386</v>
      </c>
    </row>
    <row r="60" spans="1:9">
      <c r="A60" s="66"/>
      <c r="B60" s="355" t="s">
        <v>587</v>
      </c>
      <c r="C60" s="356"/>
      <c r="D60" s="356"/>
      <c r="E60" s="356"/>
      <c r="F60" s="356"/>
      <c r="G60" s="547">
        <f>+E58-G59</f>
        <v>0</v>
      </c>
      <c r="H60" s="570"/>
      <c r="I60" s="912" t="s">
        <v>514</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380" t="s">
        <v>71</v>
      </c>
      <c r="C1" s="1380"/>
      <c r="D1" s="1380"/>
      <c r="E1" s="1380"/>
      <c r="F1" s="1380"/>
      <c r="G1" s="1381"/>
      <c r="H1" s="576" t="s">
        <v>448</v>
      </c>
    </row>
    <row r="2" spans="1:19">
      <c r="B2" s="1380" t="s">
        <v>636</v>
      </c>
      <c r="C2" s="1380"/>
      <c r="D2" s="1380"/>
      <c r="E2" s="1380"/>
      <c r="F2" s="1380"/>
      <c r="G2" s="1381"/>
      <c r="H2" s="576" t="s">
        <v>447</v>
      </c>
      <c r="I2" s="381" t="s">
        <v>233</v>
      </c>
      <c r="J2" s="101"/>
    </row>
    <row r="3" spans="1:19" ht="7.5" customHeight="1">
      <c r="B3" s="155"/>
      <c r="C3" s="156"/>
      <c r="D3" s="156"/>
      <c r="E3" s="156"/>
      <c r="F3" s="156"/>
      <c r="G3" s="156"/>
      <c r="H3" s="574"/>
    </row>
    <row r="4" spans="1:19" ht="15.6">
      <c r="A4" s="3"/>
      <c r="B4" s="557" t="s">
        <v>278</v>
      </c>
      <c r="C4" s="1385"/>
      <c r="D4" s="1386"/>
      <c r="E4" s="1386"/>
      <c r="F4" s="1386"/>
      <c r="G4" s="1400"/>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1" t="s">
        <v>318</v>
      </c>
      <c r="F7" s="139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8"/>
      <c r="D9" s="1389"/>
      <c r="E9" s="1389"/>
      <c r="F9" s="1389"/>
      <c r="G9" s="1390"/>
      <c r="H9" s="565"/>
    </row>
    <row r="10" spans="1:19" ht="13.8">
      <c r="A10" s="66"/>
      <c r="B10" s="160" t="s">
        <v>320</v>
      </c>
      <c r="C10" s="1310"/>
      <c r="D10" s="1311"/>
      <c r="E10" s="3"/>
      <c r="F10" s="6"/>
      <c r="G10" s="549"/>
      <c r="H10" s="565"/>
    </row>
    <row r="11" spans="1:19" ht="6.75" customHeight="1">
      <c r="A11" s="66"/>
      <c r="B11" s="246"/>
      <c r="C11" s="183"/>
      <c r="D11" s="183"/>
      <c r="E11" s="577"/>
      <c r="F11" s="577"/>
      <c r="G11" s="578"/>
      <c r="H11" s="565"/>
    </row>
    <row r="12" spans="1:19">
      <c r="A12" s="66"/>
      <c r="B12" s="909" t="s">
        <v>507</v>
      </c>
      <c r="C12" s="183"/>
      <c r="D12" s="183"/>
      <c r="E12" s="183"/>
      <c r="F12" s="8"/>
      <c r="G12" s="551"/>
      <c r="H12" s="565"/>
      <c r="I12" s="909"/>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10"/>
      <c r="F17" s="1394"/>
      <c r="G17" s="133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3"/>
      <c r="C31" s="1307"/>
      <c r="D31" s="1307"/>
      <c r="E31" s="1307"/>
      <c r="F31" s="1307"/>
      <c r="G31" s="130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82" t="s">
        <v>637</v>
      </c>
      <c r="C35" s="1383"/>
      <c r="D35" s="1383"/>
      <c r="E35" s="1383"/>
      <c r="F35" s="1383"/>
      <c r="G35" s="1384"/>
      <c r="H35" s="565"/>
      <c r="I35" s="440"/>
      <c r="J35" s="441"/>
      <c r="K35" s="441"/>
      <c r="L35" s="441"/>
      <c r="M35" s="441"/>
      <c r="N35" s="441"/>
    </row>
    <row r="36" spans="1:14" ht="12.75" customHeight="1">
      <c r="A36" s="66"/>
      <c r="B36" s="159"/>
      <c r="C36" s="536"/>
      <c r="D36" s="536" t="s">
        <v>127</v>
      </c>
      <c r="E36" s="875" t="s">
        <v>331</v>
      </c>
      <c r="F36" s="875" t="s">
        <v>558</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584</v>
      </c>
      <c r="C39" s="164"/>
      <c r="D39" s="164"/>
      <c r="E39" s="165"/>
      <c r="F39" s="165"/>
      <c r="G39" s="165">
        <f>+E39+F39</f>
        <v>0</v>
      </c>
      <c r="H39" s="565"/>
      <c r="I39" s="394" t="s">
        <v>385</v>
      </c>
    </row>
    <row r="40" spans="1:14">
      <c r="A40" s="66"/>
      <c r="B40" s="166" t="s">
        <v>585</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513</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623</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380" t="s">
        <v>71</v>
      </c>
      <c r="C1" s="1380"/>
      <c r="D1" s="1380"/>
      <c r="E1" s="1380"/>
      <c r="F1" s="1380"/>
      <c r="G1" s="1381"/>
    </row>
    <row r="2" spans="1:19">
      <c r="B2" s="1380" t="s">
        <v>446</v>
      </c>
      <c r="C2" s="1380"/>
      <c r="D2" s="1380"/>
      <c r="E2" s="1380"/>
      <c r="F2" s="1380"/>
      <c r="G2" s="1381"/>
      <c r="I2" s="381" t="s">
        <v>233</v>
      </c>
      <c r="J2" s="101"/>
    </row>
    <row r="3" spans="1:19" ht="7.5" customHeight="1">
      <c r="B3" s="155"/>
      <c r="C3" s="156"/>
      <c r="D3" s="156"/>
      <c r="E3" s="156"/>
      <c r="F3" s="156"/>
      <c r="G3" s="156"/>
    </row>
    <row r="4" spans="1:19" ht="15.6">
      <c r="B4" s="157" t="s">
        <v>278</v>
      </c>
      <c r="C4" s="1385"/>
      <c r="D4" s="1386"/>
      <c r="E4" s="1386"/>
      <c r="F4" s="1386"/>
      <c r="G4" s="1387"/>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91" t="s">
        <v>318</v>
      </c>
      <c r="F7" s="1392"/>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8"/>
      <c r="D9" s="1389"/>
      <c r="E9" s="1389"/>
      <c r="F9" s="1389"/>
      <c r="G9" s="1390"/>
      <c r="H9" s="31"/>
    </row>
    <row r="10" spans="1:19" ht="13.8">
      <c r="A10" s="30"/>
      <c r="B10" s="160" t="s">
        <v>320</v>
      </c>
      <c r="C10" s="1310"/>
      <c r="D10" s="1311"/>
      <c r="F10" s="6"/>
      <c r="G10" s="26"/>
      <c r="H10" s="31"/>
    </row>
    <row r="11" spans="1:19" ht="6" customHeight="1">
      <c r="A11" s="30"/>
      <c r="B11" s="160"/>
      <c r="C11" s="19"/>
      <c r="D11" s="19"/>
      <c r="F11" s="6"/>
      <c r="G11" s="6"/>
      <c r="H11" s="31"/>
    </row>
    <row r="12" spans="1:19" ht="13.8">
      <c r="A12" s="30"/>
      <c r="B12" s="382" t="s">
        <v>52</v>
      </c>
      <c r="C12" s="375"/>
      <c r="D12" s="375"/>
      <c r="E12" s="191"/>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14" ht="13.8">
      <c r="A17" s="30"/>
      <c r="B17" s="188" t="s">
        <v>68</v>
      </c>
      <c r="C17" s="19"/>
      <c r="D17" s="19"/>
      <c r="E17" s="1310"/>
      <c r="F17" s="1394"/>
      <c r="G17" s="1334"/>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c r="D20" s="184"/>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c r="D22" s="184"/>
      <c r="E22" s="184"/>
      <c r="F22" s="184"/>
      <c r="G22" s="184">
        <f>+C20+D20+E20+F20+G20+C22+D22+E22+F22</f>
        <v>0</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0</v>
      </c>
      <c r="G27" s="8"/>
      <c r="H27" s="31"/>
    </row>
    <row r="28" spans="1:14" ht="15.75" customHeight="1">
      <c r="A28" s="30"/>
      <c r="B28" s="249"/>
      <c r="C28" s="387"/>
      <c r="D28" s="386" t="s">
        <v>260</v>
      </c>
      <c r="E28" s="387"/>
      <c r="F28" s="388">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93"/>
      <c r="C31" s="1307"/>
      <c r="D31" s="1307"/>
      <c r="E31" s="1307"/>
      <c r="F31" s="1307"/>
      <c r="G31" s="1308"/>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82" t="s">
        <v>189</v>
      </c>
      <c r="C35" s="1383"/>
      <c r="D35" s="1383"/>
      <c r="E35" s="1383"/>
      <c r="F35" s="1383"/>
      <c r="G35" s="1384"/>
      <c r="H35" s="31"/>
      <c r="I35" s="440"/>
      <c r="J35" s="441"/>
      <c r="K35" s="441"/>
      <c r="L35" s="441"/>
      <c r="M35" s="441"/>
      <c r="N35" s="441"/>
    </row>
    <row r="36" spans="1:14" ht="12.75" customHeight="1">
      <c r="A36" s="30"/>
      <c r="B36" s="159"/>
      <c r="C36" s="6"/>
      <c r="D36" s="127" t="s">
        <v>127</v>
      </c>
      <c r="E36" s="534" t="s">
        <v>227</v>
      </c>
      <c r="F36" s="534" t="s">
        <v>190</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228</v>
      </c>
      <c r="C39" s="164"/>
      <c r="D39" s="164"/>
      <c r="E39" s="165">
        <v>0</v>
      </c>
      <c r="F39" s="165">
        <v>0</v>
      </c>
      <c r="G39" s="165">
        <f>+E39+F39</f>
        <v>0</v>
      </c>
      <c r="H39" s="31"/>
      <c r="I39" s="394" t="s">
        <v>385</v>
      </c>
    </row>
    <row r="40" spans="1:14">
      <c r="A40" s="30"/>
      <c r="B40" s="166" t="s">
        <v>191</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c r="E44" s="329" t="e">
        <f>+D44/$D$47</f>
        <v>#DIV/0!</v>
      </c>
      <c r="F44" s="330"/>
      <c r="G44" s="331"/>
      <c r="H44" s="31"/>
      <c r="I44" s="395" t="s">
        <v>389</v>
      </c>
    </row>
    <row r="45" spans="1:14">
      <c r="A45" s="30"/>
      <c r="B45" s="349" t="s">
        <v>123</v>
      </c>
      <c r="C45" s="140"/>
      <c r="D45" s="363"/>
      <c r="E45" s="332" t="e">
        <f>+D45/$D$47</f>
        <v>#DIV/0!</v>
      </c>
      <c r="F45" s="333"/>
      <c r="G45" s="334"/>
      <c r="H45" s="31"/>
      <c r="I45" s="394" t="s">
        <v>433</v>
      </c>
    </row>
    <row r="46" spans="1:14">
      <c r="A46" s="30"/>
      <c r="B46" s="361" t="s">
        <v>381</v>
      </c>
      <c r="C46" s="362"/>
      <c r="D46" s="364"/>
      <c r="E46" s="335" t="e">
        <f>+D46/$D$47</f>
        <v>#DIV/0!</v>
      </c>
      <c r="F46" s="336"/>
      <c r="G46" s="337"/>
      <c r="H46" s="31"/>
      <c r="I46" s="394" t="s">
        <v>434</v>
      </c>
    </row>
    <row r="47" spans="1:14">
      <c r="A47" s="30"/>
      <c r="B47" s="34" t="s">
        <v>61</v>
      </c>
      <c r="C47" s="11"/>
      <c r="D47" s="365">
        <f>SUM(D44:D46)</f>
        <v>0</v>
      </c>
      <c r="E47" s="185" t="e">
        <f>+D47/$D$47</f>
        <v>#DIV/0!</v>
      </c>
      <c r="F47" s="200">
        <f>SUM(F44:F46)</f>
        <v>0</v>
      </c>
      <c r="G47" s="199">
        <f>SUM(G44:G46)</f>
        <v>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535" t="s">
        <v>192</v>
      </c>
      <c r="G49" s="36" t="s">
        <v>193</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1.06</v>
      </c>
      <c r="D52" s="363">
        <f t="shared" si="0"/>
        <v>0</v>
      </c>
      <c r="E52" s="351">
        <f t="shared" si="1"/>
        <v>0</v>
      </c>
      <c r="F52" s="371">
        <f t="shared" si="2"/>
        <v>0</v>
      </c>
      <c r="G52" s="351">
        <f t="shared" si="3"/>
        <v>0</v>
      </c>
      <c r="H52" s="31"/>
      <c r="I52" s="394" t="s">
        <v>392</v>
      </c>
    </row>
    <row r="53" spans="1:9">
      <c r="A53" s="30"/>
      <c r="B53" s="349" t="s">
        <v>296</v>
      </c>
      <c r="C53" s="368">
        <v>2.64</v>
      </c>
      <c r="D53" s="363">
        <f t="shared" si="0"/>
        <v>0</v>
      </c>
      <c r="E53" s="351">
        <f t="shared" si="1"/>
        <v>0</v>
      </c>
      <c r="F53" s="371">
        <f t="shared" si="2"/>
        <v>0</v>
      </c>
      <c r="G53" s="351">
        <f t="shared" si="3"/>
        <v>0</v>
      </c>
      <c r="H53" s="31"/>
    </row>
    <row r="54" spans="1:9">
      <c r="A54" s="30"/>
      <c r="B54" s="349" t="s">
        <v>314</v>
      </c>
      <c r="C54" s="368">
        <v>0.25</v>
      </c>
      <c r="D54" s="363">
        <f t="shared" si="0"/>
        <v>0</v>
      </c>
      <c r="E54" s="351">
        <f t="shared" si="1"/>
        <v>0</v>
      </c>
      <c r="F54" s="371">
        <f t="shared" si="2"/>
        <v>0</v>
      </c>
      <c r="G54" s="351">
        <f t="shared" si="3"/>
        <v>0</v>
      </c>
      <c r="H54" s="31"/>
    </row>
    <row r="55" spans="1:9">
      <c r="A55" s="30"/>
      <c r="B55" s="349" t="s">
        <v>315</v>
      </c>
      <c r="C55" s="526">
        <v>0.3</v>
      </c>
      <c r="D55" s="363">
        <f t="shared" si="0"/>
        <v>0</v>
      </c>
      <c r="E55" s="351">
        <f t="shared" si="1"/>
        <v>0</v>
      </c>
      <c r="F55" s="371">
        <f t="shared" si="2"/>
        <v>0</v>
      </c>
      <c r="G55" s="351">
        <f t="shared" si="3"/>
        <v>0</v>
      </c>
      <c r="H55" s="31"/>
    </row>
    <row r="56" spans="1:9">
      <c r="A56" s="30"/>
      <c r="B56" s="349" t="s">
        <v>372</v>
      </c>
      <c r="C56" s="368">
        <f>1.12+0.97</f>
        <v>2.09</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371</v>
      </c>
      <c r="C60" s="356"/>
      <c r="D60" s="356"/>
      <c r="E60" s="356"/>
      <c r="F60" s="356"/>
      <c r="G60" s="357"/>
      <c r="H60" s="31"/>
    </row>
    <row r="61" spans="1:9" ht="13.8" thickBot="1">
      <c r="A61" s="25"/>
      <c r="B61" s="358"/>
      <c r="C61" s="359"/>
      <c r="D61" s="359"/>
      <c r="E61" s="359"/>
      <c r="F61" s="359"/>
      <c r="G61" s="359"/>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1"/>
      <c r="B1" s="756" t="s">
        <v>71</v>
      </c>
      <c r="C1" s="757"/>
      <c r="D1" s="757"/>
      <c r="E1" s="757"/>
      <c r="F1" s="757"/>
      <c r="G1" s="201"/>
      <c r="H1" s="201"/>
      <c r="I1" s="201"/>
      <c r="J1" s="201"/>
    </row>
    <row r="2" spans="1:10" ht="15.6">
      <c r="A2" s="201"/>
      <c r="B2" s="756" t="s">
        <v>497</v>
      </c>
      <c r="C2" s="757"/>
      <c r="D2" s="757"/>
      <c r="E2" s="757"/>
      <c r="F2" s="757"/>
      <c r="G2" s="201"/>
      <c r="H2" s="201"/>
      <c r="I2" s="201"/>
      <c r="J2" s="201"/>
    </row>
    <row r="3" spans="1:10" ht="15.6">
      <c r="A3" s="201"/>
      <c r="B3" s="758" t="s">
        <v>459</v>
      </c>
      <c r="C3" s="757"/>
      <c r="D3" s="757"/>
      <c r="E3" s="757"/>
      <c r="F3" s="757"/>
      <c r="G3" s="201"/>
      <c r="H3" s="201"/>
      <c r="I3" s="201"/>
      <c r="J3" s="201"/>
    </row>
    <row r="4" spans="1:10" ht="5.25" customHeight="1">
      <c r="A4" s="201"/>
      <c r="B4" s="201"/>
      <c r="C4" s="201"/>
      <c r="D4" s="201"/>
      <c r="E4" s="201"/>
      <c r="F4" s="201"/>
      <c r="G4" s="201"/>
      <c r="H4" s="201"/>
      <c r="I4" s="201"/>
      <c r="J4" s="201"/>
    </row>
    <row r="5" spans="1:10">
      <c r="A5" s="759"/>
      <c r="B5" s="294" t="s">
        <v>74</v>
      </c>
      <c r="C5" s="1298"/>
      <c r="D5" s="1298"/>
      <c r="E5" s="1298"/>
      <c r="F5" s="1298"/>
      <c r="G5" s="760"/>
      <c r="H5" s="201"/>
      <c r="I5" s="201"/>
      <c r="J5" s="201"/>
    </row>
    <row r="6" spans="1:10" ht="5.25" customHeight="1">
      <c r="A6" s="761"/>
      <c r="B6" s="202"/>
      <c r="C6" s="1299"/>
      <c r="D6" s="1299"/>
      <c r="E6" s="1299"/>
      <c r="F6" s="1299"/>
      <c r="G6" s="762"/>
      <c r="H6" s="201"/>
      <c r="I6" s="201"/>
      <c r="J6" s="201"/>
    </row>
    <row r="7" spans="1:10" ht="40.200000000000003" thickBot="1">
      <c r="A7" s="761"/>
      <c r="B7" s="763" t="s">
        <v>79</v>
      </c>
      <c r="C7" s="764" t="s">
        <v>492</v>
      </c>
      <c r="D7" s="764" t="s">
        <v>493</v>
      </c>
      <c r="E7" s="764" t="s">
        <v>460</v>
      </c>
      <c r="F7" s="765" t="s">
        <v>461</v>
      </c>
      <c r="G7" s="762"/>
      <c r="H7" s="201"/>
      <c r="I7" s="201"/>
      <c r="J7" s="201"/>
    </row>
    <row r="8" spans="1:10">
      <c r="A8" s="761"/>
      <c r="B8" s="766" t="s">
        <v>458</v>
      </c>
      <c r="C8" s="767"/>
      <c r="D8" s="768" t="s">
        <v>266</v>
      </c>
      <c r="E8" s="768" t="s">
        <v>266</v>
      </c>
      <c r="F8" s="769" t="s">
        <v>462</v>
      </c>
      <c r="G8" s="762"/>
      <c r="H8" s="201"/>
      <c r="I8" s="770" t="s">
        <v>350</v>
      </c>
      <c r="J8" s="771"/>
    </row>
    <row r="9" spans="1:10">
      <c r="A9" s="761"/>
      <c r="B9" s="772"/>
      <c r="C9" s="773"/>
      <c r="D9" s="773"/>
      <c r="E9" s="774"/>
      <c r="F9" s="775"/>
      <c r="G9" s="762"/>
      <c r="H9" s="201"/>
      <c r="I9" s="201"/>
      <c r="J9" s="201"/>
    </row>
    <row r="10" spans="1:10">
      <c r="A10" s="761"/>
      <c r="B10" s="776"/>
      <c r="C10" s="777"/>
      <c r="D10" s="777"/>
      <c r="E10" s="774"/>
      <c r="F10" s="778"/>
      <c r="G10" s="762"/>
      <c r="H10" s="201"/>
      <c r="I10" s="201"/>
      <c r="J10" s="201"/>
    </row>
    <row r="11" spans="1:10" ht="39.6">
      <c r="A11" s="761"/>
      <c r="B11" s="203" t="s">
        <v>463</v>
      </c>
      <c r="C11" s="204"/>
      <c r="D11" s="205"/>
      <c r="E11" s="204"/>
      <c r="F11" s="779" t="s">
        <v>457</v>
      </c>
      <c r="G11" s="762"/>
      <c r="H11" s="201"/>
      <c r="I11" s="780" t="s">
        <v>445</v>
      </c>
      <c r="J11" s="781" t="s">
        <v>464</v>
      </c>
    </row>
    <row r="12" spans="1:10">
      <c r="A12" s="761"/>
      <c r="B12" s="206" t="s">
        <v>80</v>
      </c>
      <c r="C12" s="782"/>
      <c r="D12" s="782"/>
      <c r="E12" s="782">
        <f t="shared" ref="E12:E19" si="0">+D12-C12</f>
        <v>0</v>
      </c>
      <c r="F12" s="783"/>
      <c r="G12" s="762"/>
      <c r="H12" s="201"/>
      <c r="I12" s="201"/>
      <c r="J12" s="201"/>
    </row>
    <row r="13" spans="1:10">
      <c r="A13" s="761"/>
      <c r="B13" s="207" t="s">
        <v>81</v>
      </c>
      <c r="C13" s="784"/>
      <c r="D13" s="784"/>
      <c r="E13" s="785">
        <f t="shared" si="0"/>
        <v>0</v>
      </c>
      <c r="F13" s="786"/>
      <c r="G13" s="762"/>
      <c r="H13" s="201"/>
      <c r="I13" s="201"/>
      <c r="J13" s="201"/>
    </row>
    <row r="14" spans="1:10">
      <c r="A14" s="761"/>
      <c r="B14" s="207" t="s">
        <v>82</v>
      </c>
      <c r="C14" s="787"/>
      <c r="D14" s="787"/>
      <c r="E14" s="782">
        <f t="shared" si="0"/>
        <v>0</v>
      </c>
      <c r="F14" s="786"/>
      <c r="G14" s="762"/>
      <c r="H14" s="201"/>
      <c r="I14" s="201"/>
      <c r="J14" s="201"/>
    </row>
    <row r="15" spans="1:10">
      <c r="A15" s="761"/>
      <c r="B15" s="207" t="s">
        <v>83</v>
      </c>
      <c r="C15" s="787"/>
      <c r="D15" s="787"/>
      <c r="E15" s="782">
        <f t="shared" si="0"/>
        <v>0</v>
      </c>
      <c r="F15" s="786"/>
      <c r="G15" s="762"/>
      <c r="H15" s="201"/>
      <c r="I15" s="201"/>
      <c r="J15" s="201"/>
    </row>
    <row r="16" spans="1:10">
      <c r="A16" s="761"/>
      <c r="B16" s="207" t="s">
        <v>84</v>
      </c>
      <c r="C16" s="787"/>
      <c r="D16" s="787"/>
      <c r="E16" s="782">
        <f t="shared" si="0"/>
        <v>0</v>
      </c>
      <c r="F16" s="786"/>
      <c r="G16" s="762"/>
      <c r="H16" s="201"/>
      <c r="I16" s="201"/>
      <c r="J16" s="201"/>
    </row>
    <row r="17" spans="1:10">
      <c r="A17" s="761"/>
      <c r="B17" s="208" t="s">
        <v>85</v>
      </c>
      <c r="C17" s="787"/>
      <c r="D17" s="787"/>
      <c r="E17" s="782">
        <f t="shared" si="0"/>
        <v>0</v>
      </c>
      <c r="F17" s="786"/>
      <c r="G17" s="762"/>
      <c r="H17" s="201"/>
      <c r="I17" s="201"/>
      <c r="J17" s="201"/>
    </row>
    <row r="18" spans="1:10">
      <c r="A18" s="761"/>
      <c r="B18" s="399" t="s">
        <v>465</v>
      </c>
      <c r="C18" s="787"/>
      <c r="D18" s="787"/>
      <c r="E18" s="782">
        <f t="shared" si="0"/>
        <v>0</v>
      </c>
      <c r="F18" s="786"/>
      <c r="G18" s="762"/>
      <c r="H18" s="201"/>
      <c r="I18" s="201"/>
      <c r="J18" s="201"/>
    </row>
    <row r="19" spans="1:10">
      <c r="A19" s="761"/>
      <c r="B19" s="788" t="s">
        <v>466</v>
      </c>
      <c r="C19" s="787"/>
      <c r="D19" s="787"/>
      <c r="E19" s="782">
        <f t="shared" si="0"/>
        <v>0</v>
      </c>
      <c r="F19" s="786"/>
      <c r="G19" s="762"/>
      <c r="H19" s="201"/>
      <c r="I19" s="201"/>
      <c r="J19" s="201"/>
    </row>
    <row r="20" spans="1:10">
      <c r="A20" s="761"/>
      <c r="B20" s="210" t="s">
        <v>277</v>
      </c>
      <c r="C20" s="787"/>
      <c r="D20" s="787"/>
      <c r="E20" s="782">
        <v>0</v>
      </c>
      <c r="F20" s="786"/>
      <c r="G20" s="762"/>
      <c r="H20" s="201"/>
      <c r="I20" s="201"/>
      <c r="J20" s="201"/>
    </row>
    <row r="21" spans="1:10">
      <c r="A21" s="761"/>
      <c r="B21" s="207" t="s">
        <v>87</v>
      </c>
      <c r="C21" s="787"/>
      <c r="D21" s="787"/>
      <c r="E21" s="782">
        <f>+D21-C21</f>
        <v>0</v>
      </c>
      <c r="F21" s="786"/>
      <c r="G21" s="762"/>
      <c r="H21" s="201"/>
      <c r="I21" s="201"/>
      <c r="J21" s="201"/>
    </row>
    <row r="22" spans="1:10">
      <c r="A22" s="761"/>
      <c r="B22" s="207" t="s">
        <v>88</v>
      </c>
      <c r="C22" s="787"/>
      <c r="D22" s="787"/>
      <c r="E22" s="782">
        <f>+D22-C22</f>
        <v>0</v>
      </c>
      <c r="F22" s="786"/>
      <c r="G22" s="762"/>
      <c r="H22" s="201"/>
      <c r="I22" s="201"/>
      <c r="J22" s="201"/>
    </row>
    <row r="23" spans="1:10">
      <c r="A23" s="761"/>
      <c r="B23" s="789" t="s">
        <v>89</v>
      </c>
      <c r="C23" s="790">
        <f>+C72</f>
        <v>0</v>
      </c>
      <c r="D23" s="790">
        <f>+D72</f>
        <v>0</v>
      </c>
      <c r="E23" s="791">
        <f>+D23-C23</f>
        <v>0</v>
      </c>
      <c r="F23" s="792" t="s">
        <v>467</v>
      </c>
      <c r="G23" s="762"/>
      <c r="H23" s="201"/>
      <c r="I23" s="201"/>
      <c r="J23" s="201"/>
    </row>
    <row r="24" spans="1:10">
      <c r="A24" s="761"/>
      <c r="B24" s="213" t="s">
        <v>90</v>
      </c>
      <c r="C24" s="793">
        <f>SUM(C12:C23)</f>
        <v>0</v>
      </c>
      <c r="D24" s="793">
        <f>SUM(D12:D23)</f>
        <v>0</v>
      </c>
      <c r="E24" s="793">
        <f>+D24-C24</f>
        <v>0</v>
      </c>
      <c r="F24" s="794" t="s">
        <v>211</v>
      </c>
      <c r="G24" s="762"/>
      <c r="H24" s="201"/>
      <c r="I24" s="795">
        <f>SUM(D12:D23)</f>
        <v>0</v>
      </c>
      <c r="J24" s="796">
        <f>+D24-I24</f>
        <v>0</v>
      </c>
    </row>
    <row r="25" spans="1:10">
      <c r="A25" s="761"/>
      <c r="B25" s="314" t="s">
        <v>212</v>
      </c>
      <c r="C25" s="797"/>
      <c r="D25" s="797"/>
      <c r="E25" s="798"/>
      <c r="F25" s="799" t="s">
        <v>213</v>
      </c>
      <c r="G25" s="762"/>
      <c r="H25" s="201"/>
      <c r="I25" s="201"/>
      <c r="J25" s="201"/>
    </row>
    <row r="26" spans="1:10">
      <c r="A26" s="761"/>
      <c r="B26" s="215" t="s">
        <v>353</v>
      </c>
      <c r="C26" s="800"/>
      <c r="D26" s="800"/>
      <c r="E26" s="800"/>
      <c r="F26" s="801"/>
      <c r="G26" s="762"/>
      <c r="H26" s="201"/>
      <c r="I26" s="201"/>
      <c r="J26" s="201"/>
    </row>
    <row r="27" spans="1:10">
      <c r="A27" s="761"/>
      <c r="B27" s="399" t="s">
        <v>468</v>
      </c>
      <c r="C27" s="802"/>
      <c r="D27" s="802"/>
      <c r="E27" s="782">
        <f>+D27-C27</f>
        <v>0</v>
      </c>
      <c r="F27" s="801"/>
      <c r="G27" s="762"/>
      <c r="H27" s="201"/>
      <c r="I27" s="201"/>
      <c r="J27" s="201"/>
    </row>
    <row r="28" spans="1:10">
      <c r="A28" s="761"/>
      <c r="B28" s="399" t="s">
        <v>354</v>
      </c>
      <c r="C28" s="802"/>
      <c r="D28" s="802"/>
      <c r="E28" s="782">
        <f>+D28-C28</f>
        <v>0</v>
      </c>
      <c r="F28" s="801"/>
      <c r="G28" s="762"/>
      <c r="H28" s="201"/>
      <c r="I28" s="201"/>
      <c r="J28" s="201"/>
    </row>
    <row r="29" spans="1:10">
      <c r="A29" s="761"/>
      <c r="B29" s="399" t="s">
        <v>355</v>
      </c>
      <c r="C29" s="802"/>
      <c r="D29" s="802"/>
      <c r="E29" s="782">
        <f>+D29-C29</f>
        <v>0</v>
      </c>
      <c r="F29" s="801"/>
      <c r="G29" s="762"/>
      <c r="H29" s="201"/>
      <c r="I29" s="201"/>
      <c r="J29" s="201"/>
    </row>
    <row r="30" spans="1:10">
      <c r="A30" s="761"/>
      <c r="B30" s="803" t="s">
        <v>469</v>
      </c>
      <c r="C30" s="804">
        <f>C95</f>
        <v>0</v>
      </c>
      <c r="D30" s="804">
        <f>D95</f>
        <v>0</v>
      </c>
      <c r="E30" s="791">
        <f>+D30-C30</f>
        <v>0</v>
      </c>
      <c r="F30" s="792" t="s">
        <v>470</v>
      </c>
      <c r="G30" s="762"/>
      <c r="H30" s="201"/>
      <c r="I30" s="201"/>
      <c r="J30" s="201"/>
    </row>
    <row r="31" spans="1:10">
      <c r="A31" s="761"/>
      <c r="B31" s="213" t="s">
        <v>357</v>
      </c>
      <c r="C31" s="805">
        <f>SUM(C27:C30)</f>
        <v>0</v>
      </c>
      <c r="D31" s="805">
        <f>SUM(D27:D30)</f>
        <v>0</v>
      </c>
      <c r="E31" s="793">
        <f>+D31-C31</f>
        <v>0</v>
      </c>
      <c r="F31" s="794" t="s">
        <v>211</v>
      </c>
      <c r="G31" s="762"/>
      <c r="H31" s="201"/>
      <c r="I31" s="806">
        <f>SUM(D27:D30)</f>
        <v>0</v>
      </c>
      <c r="J31" s="806">
        <f>+D31-I31</f>
        <v>0</v>
      </c>
    </row>
    <row r="32" spans="1:10">
      <c r="A32" s="761"/>
      <c r="B32" s="211" t="s">
        <v>281</v>
      </c>
      <c r="C32" s="800"/>
      <c r="D32" s="800"/>
      <c r="E32" s="800"/>
      <c r="F32" s="807"/>
      <c r="G32" s="762"/>
      <c r="H32" s="201"/>
      <c r="I32" s="201"/>
      <c r="J32" s="201"/>
    </row>
    <row r="33" spans="1:10">
      <c r="A33" s="761"/>
      <c r="B33" s="808" t="s">
        <v>91</v>
      </c>
      <c r="C33" s="802"/>
      <c r="D33" s="802"/>
      <c r="E33" s="782">
        <f>+D33-C33</f>
        <v>0</v>
      </c>
      <c r="F33" s="809"/>
      <c r="G33" s="762"/>
      <c r="H33" s="201"/>
      <c r="I33" s="201"/>
      <c r="J33" s="201"/>
    </row>
    <row r="34" spans="1:10">
      <c r="A34" s="761"/>
      <c r="B34" s="207" t="s">
        <v>92</v>
      </c>
      <c r="C34" s="802"/>
      <c r="D34" s="802"/>
      <c r="E34" s="782">
        <f>+D34-C34</f>
        <v>0</v>
      </c>
      <c r="F34" s="810"/>
      <c r="G34" s="762"/>
      <c r="H34" s="201"/>
      <c r="I34" s="201"/>
      <c r="J34" s="201"/>
    </row>
    <row r="35" spans="1:10">
      <c r="A35" s="761"/>
      <c r="B35" s="207" t="s">
        <v>93</v>
      </c>
      <c r="C35" s="802"/>
      <c r="D35" s="802"/>
      <c r="E35" s="782">
        <f>+D35-C35</f>
        <v>0</v>
      </c>
      <c r="F35" s="810"/>
      <c r="G35" s="762"/>
      <c r="H35" s="201"/>
      <c r="I35" s="201"/>
      <c r="J35" s="201"/>
    </row>
    <row r="36" spans="1:10">
      <c r="A36" s="761"/>
      <c r="B36" s="212" t="s">
        <v>108</v>
      </c>
      <c r="C36" s="811"/>
      <c r="D36" s="811"/>
      <c r="E36" s="812">
        <f>+D36-C36</f>
        <v>0</v>
      </c>
      <c r="F36" s="813"/>
      <c r="G36" s="762"/>
      <c r="H36" s="201"/>
      <c r="I36" s="201"/>
      <c r="J36" s="201"/>
    </row>
    <row r="37" spans="1:10">
      <c r="A37" s="761"/>
      <c r="B37" s="213" t="s">
        <v>214</v>
      </c>
      <c r="C37" s="805">
        <f>SUM(C33:C36)</f>
        <v>0</v>
      </c>
      <c r="D37" s="805">
        <f>SUM(D33:D36)</f>
        <v>0</v>
      </c>
      <c r="E37" s="793">
        <f>+D37-C37</f>
        <v>0</v>
      </c>
      <c r="F37" s="794" t="s">
        <v>211</v>
      </c>
      <c r="G37" s="762"/>
      <c r="H37" s="201"/>
      <c r="I37" s="795">
        <f>SUM(D33:D36)</f>
        <v>0</v>
      </c>
      <c r="J37" s="796">
        <f>+D37-I37</f>
        <v>0</v>
      </c>
    </row>
    <row r="38" spans="1:10" ht="4.5" customHeight="1">
      <c r="A38" s="761"/>
      <c r="B38" s="215"/>
      <c r="C38" s="814"/>
      <c r="D38" s="814"/>
      <c r="E38" s="814"/>
      <c r="F38" s="815"/>
      <c r="G38" s="762"/>
      <c r="H38" s="201"/>
      <c r="I38" s="201"/>
      <c r="J38" s="201"/>
    </row>
    <row r="39" spans="1:10">
      <c r="A39" s="761"/>
      <c r="B39" s="213" t="s">
        <v>282</v>
      </c>
      <c r="C39" s="805"/>
      <c r="D39" s="805"/>
      <c r="E39" s="793">
        <f>+D39-C39</f>
        <v>0</v>
      </c>
      <c r="F39" s="794" t="s">
        <v>211</v>
      </c>
      <c r="G39" s="762"/>
      <c r="H39" s="201"/>
      <c r="I39" s="795">
        <f>+D39</f>
        <v>0</v>
      </c>
      <c r="J39" s="796">
        <f>+D39-I39</f>
        <v>0</v>
      </c>
    </row>
    <row r="40" spans="1:10">
      <c r="A40" s="761"/>
      <c r="B40" s="215" t="s">
        <v>283</v>
      </c>
      <c r="C40" s="816"/>
      <c r="D40" s="816"/>
      <c r="E40" s="816"/>
      <c r="F40" s="807"/>
      <c r="G40" s="762"/>
      <c r="H40" s="201"/>
      <c r="I40" s="201"/>
      <c r="J40" s="201"/>
    </row>
    <row r="41" spans="1:10">
      <c r="A41" s="761"/>
      <c r="B41" s="808" t="s">
        <v>358</v>
      </c>
      <c r="C41" s="817"/>
      <c r="D41" s="817"/>
      <c r="E41" s="782">
        <f>+D41-C41</f>
        <v>0</v>
      </c>
      <c r="F41" s="807"/>
      <c r="G41" s="762"/>
      <c r="H41" s="201"/>
      <c r="I41" s="201"/>
      <c r="J41" s="201"/>
    </row>
    <row r="42" spans="1:10">
      <c r="A42" s="761"/>
      <c r="B42" s="818" t="s">
        <v>359</v>
      </c>
      <c r="C42" s="817"/>
      <c r="D42" s="817"/>
      <c r="E42" s="782">
        <f>+D42-C42</f>
        <v>0</v>
      </c>
      <c r="F42" s="807"/>
      <c r="G42" s="762"/>
      <c r="H42" s="201"/>
      <c r="I42" s="201"/>
      <c r="J42" s="201"/>
    </row>
    <row r="43" spans="1:10">
      <c r="A43" s="761"/>
      <c r="B43" s="818" t="s">
        <v>360</v>
      </c>
      <c r="C43" s="817"/>
      <c r="D43" s="817"/>
      <c r="E43" s="782">
        <f>+D43-C43</f>
        <v>0</v>
      </c>
      <c r="F43" s="807"/>
      <c r="G43" s="762"/>
      <c r="H43" s="201"/>
      <c r="I43" s="201"/>
      <c r="J43" s="201"/>
    </row>
    <row r="44" spans="1:10">
      <c r="A44" s="761"/>
      <c r="B44" s="818" t="s">
        <v>361</v>
      </c>
      <c r="C44" s="817"/>
      <c r="D44" s="817"/>
      <c r="E44" s="782">
        <f>+D44-C44</f>
        <v>0</v>
      </c>
      <c r="F44" s="807"/>
      <c r="G44" s="762"/>
      <c r="H44" s="201"/>
      <c r="I44" s="201"/>
      <c r="J44" s="201"/>
    </row>
    <row r="45" spans="1:10">
      <c r="A45" s="761"/>
      <c r="B45" s="818" t="s">
        <v>362</v>
      </c>
      <c r="C45" s="816"/>
      <c r="D45" s="816"/>
      <c r="E45" s="800"/>
      <c r="F45" s="807"/>
      <c r="G45" s="762"/>
      <c r="H45" s="201"/>
      <c r="I45" s="201"/>
      <c r="J45" s="201"/>
    </row>
    <row r="46" spans="1:10">
      <c r="A46" s="761"/>
      <c r="B46" s="217" t="s">
        <v>215</v>
      </c>
      <c r="C46" s="802"/>
      <c r="D46" s="802"/>
      <c r="E46" s="782">
        <f t="shared" ref="E46:E52" si="1">+D46-C46</f>
        <v>0</v>
      </c>
      <c r="F46" s="807"/>
      <c r="G46" s="762"/>
      <c r="H46" s="201"/>
      <c r="I46" s="201"/>
      <c r="J46" s="201"/>
    </row>
    <row r="47" spans="1:10">
      <c r="A47" s="761"/>
      <c r="B47" s="218" t="s">
        <v>216</v>
      </c>
      <c r="C47" s="802"/>
      <c r="D47" s="802"/>
      <c r="E47" s="782">
        <f t="shared" si="1"/>
        <v>0</v>
      </c>
      <c r="F47" s="807"/>
      <c r="G47" s="762"/>
      <c r="H47" s="201"/>
      <c r="I47" s="201"/>
      <c r="J47" s="201"/>
    </row>
    <row r="48" spans="1:10">
      <c r="A48" s="761"/>
      <c r="B48" s="218" t="s">
        <v>217</v>
      </c>
      <c r="C48" s="802"/>
      <c r="D48" s="802"/>
      <c r="E48" s="782">
        <f t="shared" si="1"/>
        <v>0</v>
      </c>
      <c r="F48" s="807"/>
      <c r="G48" s="762"/>
      <c r="H48" s="201"/>
      <c r="I48" s="201"/>
      <c r="J48" s="201"/>
    </row>
    <row r="49" spans="1:10">
      <c r="A49" s="761"/>
      <c r="B49" s="218" t="s">
        <v>218</v>
      </c>
      <c r="C49" s="802"/>
      <c r="D49" s="802"/>
      <c r="E49" s="782">
        <f t="shared" si="1"/>
        <v>0</v>
      </c>
      <c r="F49" s="807"/>
      <c r="G49" s="762"/>
      <c r="H49" s="201"/>
      <c r="I49" s="201"/>
      <c r="J49" s="201"/>
    </row>
    <row r="50" spans="1:10">
      <c r="A50" s="761"/>
      <c r="B50" s="218" t="s">
        <v>219</v>
      </c>
      <c r="C50" s="802"/>
      <c r="D50" s="802"/>
      <c r="E50" s="782">
        <f t="shared" si="1"/>
        <v>0</v>
      </c>
      <c r="F50" s="810"/>
      <c r="G50" s="762"/>
      <c r="H50" s="201"/>
      <c r="I50" s="201"/>
      <c r="J50" s="201"/>
    </row>
    <row r="51" spans="1:10">
      <c r="A51" s="761"/>
      <c r="B51" s="218" t="s">
        <v>220</v>
      </c>
      <c r="C51" s="819"/>
      <c r="D51" s="819"/>
      <c r="E51" s="812">
        <f t="shared" si="1"/>
        <v>0</v>
      </c>
      <c r="F51" s="820"/>
      <c r="G51" s="762"/>
      <c r="H51" s="201"/>
      <c r="I51" s="201"/>
      <c r="J51" s="201"/>
    </row>
    <row r="52" spans="1:10">
      <c r="A52" s="761"/>
      <c r="B52" s="399" t="s">
        <v>363</v>
      </c>
      <c r="C52" s="821"/>
      <c r="D52" s="821"/>
      <c r="E52" s="822">
        <f t="shared" si="1"/>
        <v>0</v>
      </c>
      <c r="F52" s="823"/>
      <c r="G52" s="762"/>
      <c r="H52" s="201"/>
      <c r="I52" s="201"/>
      <c r="J52" s="201"/>
    </row>
    <row r="53" spans="1:10">
      <c r="A53" s="761"/>
      <c r="B53" s="824" t="s">
        <v>364</v>
      </c>
      <c r="C53" s="825">
        <f>C80</f>
        <v>0</v>
      </c>
      <c r="D53" s="825">
        <f>D80</f>
        <v>0</v>
      </c>
      <c r="E53" s="825">
        <f>E80</f>
        <v>0</v>
      </c>
      <c r="F53" s="792" t="s">
        <v>471</v>
      </c>
      <c r="G53" s="762"/>
      <c r="H53" s="201"/>
      <c r="I53" s="201"/>
      <c r="J53" s="201"/>
    </row>
    <row r="54" spans="1:10">
      <c r="A54" s="761"/>
      <c r="B54" s="213" t="s">
        <v>221</v>
      </c>
      <c r="C54" s="805">
        <f>SUM(C41:C53)</f>
        <v>0</v>
      </c>
      <c r="D54" s="805">
        <f>SUM(D41:D53)</f>
        <v>0</v>
      </c>
      <c r="E54" s="793">
        <f>+D54-C54</f>
        <v>0</v>
      </c>
      <c r="F54" s="794" t="s">
        <v>211</v>
      </c>
      <c r="G54" s="762"/>
      <c r="H54" s="201"/>
      <c r="I54" s="795">
        <f>SUM(D41:D53)</f>
        <v>0</v>
      </c>
      <c r="J54" s="796">
        <f>+D54-I54</f>
        <v>0</v>
      </c>
    </row>
    <row r="55" spans="1:10" ht="4.5" customHeight="1">
      <c r="A55" s="761"/>
      <c r="B55" s="219"/>
      <c r="C55" s="819"/>
      <c r="D55" s="819"/>
      <c r="E55" s="812"/>
      <c r="F55" s="826"/>
      <c r="G55" s="762"/>
      <c r="H55" s="201"/>
      <c r="I55" s="201"/>
      <c r="J55" s="201"/>
    </row>
    <row r="56" spans="1:10">
      <c r="A56" s="761"/>
      <c r="B56" s="220" t="s">
        <v>284</v>
      </c>
      <c r="C56" s="827"/>
      <c r="D56" s="827"/>
      <c r="E56" s="800"/>
      <c r="F56" s="783"/>
      <c r="G56" s="762"/>
      <c r="H56" s="201"/>
      <c r="I56" s="201"/>
      <c r="J56" s="201"/>
    </row>
    <row r="57" spans="1:10">
      <c r="A57" s="761"/>
      <c r="B57" s="808" t="s">
        <v>365</v>
      </c>
      <c r="C57" s="802"/>
      <c r="D57" s="802"/>
      <c r="E57" s="782">
        <f t="shared" ref="E57:E62" si="2">+D57-C57</f>
        <v>0</v>
      </c>
      <c r="F57" s="786"/>
      <c r="G57" s="762"/>
      <c r="H57" s="201"/>
      <c r="I57" s="201"/>
      <c r="J57" s="201"/>
    </row>
    <row r="58" spans="1:10">
      <c r="A58" s="761"/>
      <c r="B58" s="828" t="s">
        <v>366</v>
      </c>
      <c r="C58" s="825">
        <f>C86</f>
        <v>0</v>
      </c>
      <c r="D58" s="825">
        <f>D86</f>
        <v>0</v>
      </c>
      <c r="E58" s="829">
        <f t="shared" si="2"/>
        <v>0</v>
      </c>
      <c r="F58" s="792" t="s">
        <v>472</v>
      </c>
      <c r="G58" s="762"/>
      <c r="H58" s="201"/>
      <c r="I58" s="201"/>
      <c r="J58" s="201"/>
    </row>
    <row r="59" spans="1:10">
      <c r="A59" s="761"/>
      <c r="B59" s="213" t="s">
        <v>222</v>
      </c>
      <c r="C59" s="830">
        <f>SUM(C57:C58)</f>
        <v>0</v>
      </c>
      <c r="D59" s="830">
        <f>SUM(D57:D58)</f>
        <v>0</v>
      </c>
      <c r="E59" s="793">
        <f t="shared" si="2"/>
        <v>0</v>
      </c>
      <c r="F59" s="794" t="s">
        <v>211</v>
      </c>
      <c r="G59" s="762"/>
      <c r="H59" s="201"/>
      <c r="I59" s="795">
        <f t="shared" ref="I59:I64" si="3">+D59</f>
        <v>0</v>
      </c>
      <c r="J59" s="796">
        <f t="shared" ref="J59:J64" si="4">+D59-I59</f>
        <v>0</v>
      </c>
    </row>
    <row r="60" spans="1:10">
      <c r="A60" s="761"/>
      <c r="B60" s="221" t="s">
        <v>473</v>
      </c>
      <c r="C60" s="805"/>
      <c r="D60" s="805"/>
      <c r="E60" s="793">
        <f t="shared" si="2"/>
        <v>0</v>
      </c>
      <c r="F60" s="794" t="s">
        <v>211</v>
      </c>
      <c r="G60" s="762"/>
      <c r="H60" s="201"/>
      <c r="I60" s="795">
        <f t="shared" si="3"/>
        <v>0</v>
      </c>
      <c r="J60" s="796">
        <f t="shared" si="4"/>
        <v>0</v>
      </c>
    </row>
    <row r="61" spans="1:10">
      <c r="A61" s="761"/>
      <c r="B61" s="221" t="s">
        <v>285</v>
      </c>
      <c r="C61" s="831"/>
      <c r="D61" s="805"/>
      <c r="E61" s="793">
        <f t="shared" si="2"/>
        <v>0</v>
      </c>
      <c r="F61" s="794" t="s">
        <v>211</v>
      </c>
      <c r="G61" s="762"/>
      <c r="H61" s="201"/>
      <c r="I61" s="795">
        <f t="shared" si="3"/>
        <v>0</v>
      </c>
      <c r="J61" s="796">
        <f t="shared" si="4"/>
        <v>0</v>
      </c>
    </row>
    <row r="62" spans="1:10">
      <c r="A62" s="761"/>
      <c r="B62" s="221" t="s">
        <v>286</v>
      </c>
      <c r="C62" s="805"/>
      <c r="D62" s="805"/>
      <c r="E62" s="793">
        <f t="shared" si="2"/>
        <v>0</v>
      </c>
      <c r="F62" s="794"/>
      <c r="G62" s="762"/>
      <c r="H62" s="201"/>
      <c r="I62" s="795">
        <f t="shared" si="3"/>
        <v>0</v>
      </c>
      <c r="J62" s="796">
        <f t="shared" si="4"/>
        <v>0</v>
      </c>
    </row>
    <row r="63" spans="1:10">
      <c r="A63" s="761"/>
      <c r="B63" s="414" t="s">
        <v>287</v>
      </c>
      <c r="C63" s="832">
        <f>+C31+C37+C39+C54+C59+C60+C61+C62</f>
        <v>0</v>
      </c>
      <c r="D63" s="832">
        <f>+D31+D37+D39+D54+D59+D60+D61+D62</f>
        <v>0</v>
      </c>
      <c r="E63" s="832">
        <f>+E37+E39+E54+E59+E60+E61+E62</f>
        <v>0</v>
      </c>
      <c r="F63" s="833" t="s">
        <v>211</v>
      </c>
      <c r="G63" s="762"/>
      <c r="H63" s="201"/>
      <c r="I63" s="795">
        <f t="shared" si="3"/>
        <v>0</v>
      </c>
      <c r="J63" s="796">
        <f t="shared" si="4"/>
        <v>0</v>
      </c>
    </row>
    <row r="64" spans="1:10">
      <c r="A64" s="761"/>
      <c r="B64" s="834" t="s">
        <v>288</v>
      </c>
      <c r="C64" s="835">
        <f>+C24+C63</f>
        <v>0</v>
      </c>
      <c r="D64" s="835">
        <f>+D24+D63</f>
        <v>0</v>
      </c>
      <c r="E64" s="835">
        <f>+E24+E63</f>
        <v>0</v>
      </c>
      <c r="F64" s="836" t="s">
        <v>211</v>
      </c>
      <c r="G64" s="762"/>
      <c r="H64" s="201"/>
      <c r="I64" s="795">
        <f t="shared" si="3"/>
        <v>0</v>
      </c>
      <c r="J64" s="796">
        <f t="shared" si="4"/>
        <v>0</v>
      </c>
    </row>
    <row r="65" spans="1:10" ht="7.5" customHeight="1">
      <c r="A65" s="761"/>
      <c r="B65" s="837"/>
      <c r="C65" s="812"/>
      <c r="D65" s="812"/>
      <c r="E65" s="819"/>
      <c r="F65" s="838"/>
      <c r="G65" s="762"/>
      <c r="H65" s="201"/>
      <c r="I65" s="201"/>
      <c r="J65" s="201"/>
    </row>
    <row r="66" spans="1:10">
      <c r="A66" s="761"/>
      <c r="B66" s="416" t="s">
        <v>474</v>
      </c>
      <c r="C66" s="839"/>
      <c r="D66" s="839"/>
      <c r="E66" s="839"/>
      <c r="F66" s="840"/>
      <c r="G66" s="762"/>
      <c r="H66" s="201"/>
      <c r="I66" s="201"/>
      <c r="J66" s="201"/>
    </row>
    <row r="67" spans="1:10">
      <c r="A67" s="761"/>
      <c r="B67" s="841" t="s">
        <v>475</v>
      </c>
      <c r="C67" s="787"/>
      <c r="D67" s="787"/>
      <c r="E67" s="787">
        <f>+D67-C67</f>
        <v>0</v>
      </c>
      <c r="F67" s="842"/>
      <c r="G67" s="762"/>
      <c r="H67" s="201"/>
      <c r="I67" s="201"/>
      <c r="J67" s="201"/>
    </row>
    <row r="68" spans="1:10">
      <c r="A68" s="761"/>
      <c r="B68" s="841" t="s">
        <v>476</v>
      </c>
      <c r="C68" s="787"/>
      <c r="D68" s="787"/>
      <c r="E68" s="782">
        <f>+D68-C68</f>
        <v>0</v>
      </c>
      <c r="F68" s="842"/>
      <c r="G68" s="762"/>
      <c r="H68" s="201"/>
      <c r="I68" s="201"/>
      <c r="J68" s="201"/>
    </row>
    <row r="69" spans="1:10">
      <c r="A69" s="761"/>
      <c r="B69" s="222" t="s">
        <v>110</v>
      </c>
      <c r="C69" s="787"/>
      <c r="D69" s="787"/>
      <c r="E69" s="782">
        <f>+D69-C69</f>
        <v>0</v>
      </c>
      <c r="F69" s="842"/>
      <c r="G69" s="762"/>
      <c r="H69" s="201"/>
      <c r="I69" s="201"/>
      <c r="J69" s="201"/>
    </row>
    <row r="70" spans="1:10">
      <c r="A70" s="761"/>
      <c r="B70" s="222" t="s">
        <v>477</v>
      </c>
      <c r="C70" s="787"/>
      <c r="D70" s="787"/>
      <c r="E70" s="782">
        <f>+D70-C70</f>
        <v>0</v>
      </c>
      <c r="F70" s="842"/>
      <c r="G70" s="762"/>
      <c r="H70" s="201"/>
      <c r="I70" s="201"/>
      <c r="J70" s="201"/>
    </row>
    <row r="71" spans="1:10">
      <c r="A71" s="761"/>
      <c r="B71" s="222" t="s">
        <v>478</v>
      </c>
      <c r="C71" s="787"/>
      <c r="D71" s="787"/>
      <c r="E71" s="787">
        <f>+D71-C71</f>
        <v>0</v>
      </c>
      <c r="F71" s="843"/>
      <c r="G71" s="762"/>
      <c r="H71" s="201"/>
      <c r="I71" s="201"/>
      <c r="J71" s="201"/>
    </row>
    <row r="72" spans="1:10">
      <c r="A72" s="761"/>
      <c r="B72" s="316" t="s">
        <v>367</v>
      </c>
      <c r="C72" s="844">
        <f>SUM(C67:C71)</f>
        <v>0</v>
      </c>
      <c r="D72" s="844">
        <f>SUM(D67:D71)</f>
        <v>0</v>
      </c>
      <c r="E72" s="844">
        <f>SUM(E67:E71)</f>
        <v>0</v>
      </c>
      <c r="F72" s="845" t="s">
        <v>479</v>
      </c>
      <c r="G72" s="762"/>
      <c r="H72" s="201"/>
      <c r="I72" s="201"/>
      <c r="J72" s="201"/>
    </row>
    <row r="73" spans="1:10" ht="4.5" customHeight="1">
      <c r="A73" s="761"/>
      <c r="B73" s="223"/>
      <c r="C73" s="846"/>
      <c r="D73" s="846"/>
      <c r="E73" s="847"/>
      <c r="F73" s="848"/>
      <c r="G73" s="762"/>
      <c r="H73" s="201"/>
      <c r="I73" s="201"/>
      <c r="J73" s="201"/>
    </row>
    <row r="74" spans="1:10">
      <c r="A74" s="761"/>
      <c r="B74" s="417" t="s">
        <v>480</v>
      </c>
      <c r="C74" s="849"/>
      <c r="D74" s="849"/>
      <c r="E74" s="849"/>
      <c r="F74" s="850"/>
      <c r="G74" s="762"/>
      <c r="H74" s="201"/>
      <c r="I74" s="201"/>
      <c r="J74" s="201"/>
    </row>
    <row r="75" spans="1:10">
      <c r="A75" s="761"/>
      <c r="B75" s="224" t="s">
        <v>223</v>
      </c>
      <c r="C75" s="782"/>
      <c r="D75" s="782"/>
      <c r="E75" s="782">
        <f t="shared" ref="E75:E80" si="5">+D75-C75</f>
        <v>0</v>
      </c>
      <c r="F75" s="851"/>
      <c r="G75" s="762"/>
      <c r="H75" s="201"/>
      <c r="I75" s="201"/>
      <c r="J75" s="201"/>
    </row>
    <row r="76" spans="1:10">
      <c r="A76" s="761"/>
      <c r="B76" s="225" t="s">
        <v>224</v>
      </c>
      <c r="C76" s="787"/>
      <c r="D76" s="787"/>
      <c r="E76" s="782">
        <f t="shared" si="5"/>
        <v>0</v>
      </c>
      <c r="F76" s="852"/>
      <c r="G76" s="762"/>
      <c r="H76" s="201"/>
      <c r="I76" s="201"/>
      <c r="J76" s="201"/>
    </row>
    <row r="77" spans="1:10">
      <c r="A77" s="761"/>
      <c r="B77" s="225" t="s">
        <v>225</v>
      </c>
      <c r="C77" s="787"/>
      <c r="D77" s="787"/>
      <c r="E77" s="782">
        <f t="shared" si="5"/>
        <v>0</v>
      </c>
      <c r="F77" s="852"/>
      <c r="G77" s="762"/>
      <c r="H77" s="201"/>
      <c r="I77" s="201"/>
      <c r="J77" s="201"/>
    </row>
    <row r="78" spans="1:10">
      <c r="A78" s="761"/>
      <c r="B78" s="225"/>
      <c r="C78" s="787"/>
      <c r="D78" s="787"/>
      <c r="E78" s="782">
        <f t="shared" si="5"/>
        <v>0</v>
      </c>
      <c r="F78" s="852"/>
      <c r="G78" s="762"/>
      <c r="H78" s="201"/>
      <c r="I78" s="201"/>
      <c r="J78" s="201"/>
    </row>
    <row r="79" spans="1:10">
      <c r="A79" s="761"/>
      <c r="B79" s="225"/>
      <c r="C79" s="787"/>
      <c r="D79" s="787"/>
      <c r="E79" s="782">
        <f t="shared" si="5"/>
        <v>0</v>
      </c>
      <c r="F79" s="852"/>
      <c r="G79" s="762"/>
      <c r="H79" s="201"/>
      <c r="I79" s="201"/>
      <c r="J79" s="201"/>
    </row>
    <row r="80" spans="1:10">
      <c r="A80" s="761"/>
      <c r="B80" s="317" t="s">
        <v>368</v>
      </c>
      <c r="C80" s="853">
        <f>SUM(C75:C79)</f>
        <v>0</v>
      </c>
      <c r="D80" s="853">
        <f>SUM(D75:D79)</f>
        <v>0</v>
      </c>
      <c r="E80" s="853">
        <f t="shared" si="5"/>
        <v>0</v>
      </c>
      <c r="F80" s="845" t="s">
        <v>481</v>
      </c>
      <c r="G80" s="762"/>
      <c r="H80" s="201"/>
      <c r="I80" s="201"/>
      <c r="J80" s="201"/>
    </row>
    <row r="81" spans="1:10" ht="5.25" customHeight="1">
      <c r="A81" s="761"/>
      <c r="B81" s="202"/>
      <c r="C81" s="854"/>
      <c r="D81" s="854"/>
      <c r="E81" s="854"/>
      <c r="F81" s="202"/>
      <c r="G81" s="762"/>
      <c r="H81" s="201"/>
      <c r="I81" s="201"/>
      <c r="J81" s="201"/>
    </row>
    <row r="82" spans="1:10">
      <c r="A82" s="761"/>
      <c r="B82" s="417" t="s">
        <v>482</v>
      </c>
      <c r="C82" s="849"/>
      <c r="D82" s="849"/>
      <c r="E82" s="849"/>
      <c r="F82" s="850"/>
      <c r="G82" s="762"/>
      <c r="H82" s="201"/>
      <c r="I82" s="201"/>
      <c r="J82" s="201"/>
    </row>
    <row r="83" spans="1:10">
      <c r="A83" s="761"/>
      <c r="B83" s="224"/>
      <c r="C83" s="782"/>
      <c r="D83" s="782"/>
      <c r="E83" s="782">
        <f>+D83-C83</f>
        <v>0</v>
      </c>
      <c r="F83" s="851"/>
      <c r="G83" s="762"/>
      <c r="H83" s="201"/>
      <c r="I83" s="201"/>
      <c r="J83" s="201"/>
    </row>
    <row r="84" spans="1:10">
      <c r="A84" s="761"/>
      <c r="B84" s="224"/>
      <c r="C84" s="782"/>
      <c r="D84" s="782"/>
      <c r="E84" s="782">
        <f>+D84-C84</f>
        <v>0</v>
      </c>
      <c r="F84" s="851"/>
      <c r="G84" s="762"/>
      <c r="H84" s="201"/>
      <c r="I84" s="201"/>
      <c r="J84" s="201"/>
    </row>
    <row r="85" spans="1:10">
      <c r="A85" s="761"/>
      <c r="B85" s="225"/>
      <c r="C85" s="787"/>
      <c r="D85" s="787"/>
      <c r="E85" s="782">
        <f>+D85-C85</f>
        <v>0</v>
      </c>
      <c r="F85" s="852"/>
      <c r="G85" s="762"/>
      <c r="H85" s="201"/>
      <c r="I85" s="201"/>
      <c r="J85" s="201"/>
    </row>
    <row r="86" spans="1:10">
      <c r="A86" s="761"/>
      <c r="B86" s="317" t="s">
        <v>368</v>
      </c>
      <c r="C86" s="853">
        <f>SUM(C83:C85)</f>
        <v>0</v>
      </c>
      <c r="D86" s="853">
        <f>SUM(D83:D85)</f>
        <v>0</v>
      </c>
      <c r="E86" s="853">
        <f>+D86-C86</f>
        <v>0</v>
      </c>
      <c r="F86" s="845" t="s">
        <v>483</v>
      </c>
      <c r="G86" s="762"/>
      <c r="H86" s="201"/>
      <c r="I86" s="201"/>
      <c r="J86" s="201"/>
    </row>
    <row r="87" spans="1:10" ht="6.75" customHeight="1">
      <c r="A87" s="761"/>
      <c r="B87" s="855"/>
      <c r="C87" s="856"/>
      <c r="D87" s="856"/>
      <c r="E87" s="856"/>
      <c r="F87" s="855"/>
      <c r="G87" s="762"/>
      <c r="H87" s="201"/>
      <c r="I87" s="201"/>
      <c r="J87" s="201"/>
    </row>
    <row r="88" spans="1:10">
      <c r="A88" s="761"/>
      <c r="B88" s="857" t="s">
        <v>484</v>
      </c>
      <c r="C88" s="858"/>
      <c r="D88" s="782"/>
      <c r="E88" s="859"/>
      <c r="F88" s="859"/>
      <c r="G88" s="860"/>
      <c r="H88" s="201"/>
      <c r="I88" s="201"/>
      <c r="J88" s="201"/>
    </row>
    <row r="89" spans="1:10">
      <c r="A89" s="761"/>
      <c r="B89" s="224"/>
      <c r="C89" s="858"/>
      <c r="D89" s="782"/>
      <c r="E89" s="861">
        <f t="shared" ref="E89:E95" si="6">+D89-C89</f>
        <v>0</v>
      </c>
      <c r="F89" s="861"/>
      <c r="G89" s="860"/>
      <c r="H89" s="201"/>
      <c r="I89" s="201"/>
      <c r="J89" s="201"/>
    </row>
    <row r="90" spans="1:10">
      <c r="A90" s="761"/>
      <c r="B90" s="862"/>
      <c r="C90" s="858"/>
      <c r="D90" s="782"/>
      <c r="E90" s="861">
        <f t="shared" si="6"/>
        <v>0</v>
      </c>
      <c r="F90" s="861"/>
      <c r="G90" s="860"/>
      <c r="H90" s="201"/>
      <c r="I90" s="201"/>
      <c r="J90" s="201"/>
    </row>
    <row r="91" spans="1:10">
      <c r="A91" s="761"/>
      <c r="B91" s="224"/>
      <c r="C91" s="858"/>
      <c r="D91" s="782"/>
      <c r="E91" s="861">
        <f t="shared" si="6"/>
        <v>0</v>
      </c>
      <c r="F91" s="861"/>
      <c r="G91" s="860"/>
      <c r="H91" s="201"/>
      <c r="I91" s="201"/>
      <c r="J91" s="201"/>
    </row>
    <row r="92" spans="1:10">
      <c r="A92" s="761"/>
      <c r="B92" s="225"/>
      <c r="C92" s="863"/>
      <c r="D92" s="782"/>
      <c r="E92" s="864">
        <f t="shared" si="6"/>
        <v>0</v>
      </c>
      <c r="F92" s="861"/>
      <c r="G92" s="860"/>
      <c r="H92" s="201"/>
      <c r="I92" s="201"/>
      <c r="J92" s="201"/>
    </row>
    <row r="93" spans="1:10">
      <c r="A93" s="761"/>
      <c r="B93" s="225"/>
      <c r="C93" s="863"/>
      <c r="D93" s="782"/>
      <c r="E93" s="864">
        <f t="shared" si="6"/>
        <v>0</v>
      </c>
      <c r="F93" s="861"/>
      <c r="G93" s="860"/>
      <c r="H93" s="201"/>
      <c r="I93" s="201"/>
      <c r="J93" s="201"/>
    </row>
    <row r="94" spans="1:10">
      <c r="A94" s="761"/>
      <c r="B94" s="225"/>
      <c r="C94" s="863"/>
      <c r="D94" s="782"/>
      <c r="E94" s="864">
        <f t="shared" si="6"/>
        <v>0</v>
      </c>
      <c r="F94" s="861"/>
      <c r="G94" s="860"/>
      <c r="H94" s="201"/>
      <c r="I94" s="201"/>
      <c r="J94" s="201"/>
    </row>
    <row r="95" spans="1:10">
      <c r="A95" s="865"/>
      <c r="B95" s="866" t="s">
        <v>416</v>
      </c>
      <c r="C95" s="867">
        <f>SUM(C89:C94)</f>
        <v>0</v>
      </c>
      <c r="D95" s="867">
        <f>SUM(D89:D94)</f>
        <v>0</v>
      </c>
      <c r="E95" s="868">
        <f t="shared" si="6"/>
        <v>0</v>
      </c>
      <c r="F95" s="869" t="s">
        <v>417</v>
      </c>
      <c r="G95" s="870"/>
      <c r="H95" s="201"/>
      <c r="I95" s="201"/>
      <c r="J95" s="201"/>
    </row>
    <row r="96" spans="1:10" ht="6" customHeight="1">
      <c r="A96" s="201"/>
      <c r="B96" s="201"/>
      <c r="C96" s="871"/>
      <c r="D96" s="871"/>
      <c r="E96" s="871"/>
      <c r="F96" s="201"/>
      <c r="G96" s="201"/>
      <c r="H96" s="201"/>
      <c r="I96" s="201"/>
      <c r="J96" s="201"/>
    </row>
    <row r="97" spans="1:10">
      <c r="A97" s="201"/>
      <c r="B97" s="201"/>
      <c r="C97" s="201"/>
      <c r="D97" s="201"/>
      <c r="E97" s="201"/>
      <c r="F97" s="201"/>
      <c r="G97" s="201"/>
      <c r="H97" s="201"/>
      <c r="I97" s="201"/>
      <c r="J97" s="201"/>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380" t="s">
        <v>71</v>
      </c>
      <c r="C1" s="1380"/>
      <c r="D1" s="1380"/>
      <c r="E1" s="1380"/>
      <c r="F1" s="1380"/>
      <c r="G1" s="1381"/>
      <c r="H1" s="576" t="s">
        <v>448</v>
      </c>
    </row>
    <row r="2" spans="1:19">
      <c r="B2" s="1380" t="s">
        <v>643</v>
      </c>
      <c r="C2" s="1380"/>
      <c r="D2" s="1380"/>
      <c r="E2" s="1380"/>
      <c r="F2" s="1380"/>
      <c r="G2" s="1381"/>
      <c r="H2" s="576" t="s">
        <v>447</v>
      </c>
      <c r="I2" s="381" t="s">
        <v>233</v>
      </c>
      <c r="J2" s="101"/>
    </row>
    <row r="3" spans="1:19" ht="7.5" customHeight="1">
      <c r="B3" s="155"/>
      <c r="C3" s="156"/>
      <c r="D3" s="156"/>
      <c r="E3" s="156"/>
      <c r="F3" s="156"/>
      <c r="G3" s="156"/>
      <c r="H3" s="574"/>
    </row>
    <row r="4" spans="1:19" ht="15.6">
      <c r="A4" s="3"/>
      <c r="B4" s="557" t="s">
        <v>278</v>
      </c>
      <c r="C4" s="1385"/>
      <c r="D4" s="1386"/>
      <c r="E4" s="1386"/>
      <c r="F4" s="1386"/>
      <c r="G4" s="1400"/>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1" t="s">
        <v>318</v>
      </c>
      <c r="F7" s="139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8"/>
      <c r="D9" s="1389"/>
      <c r="E9" s="1389"/>
      <c r="F9" s="1389"/>
      <c r="G9" s="1390"/>
      <c r="H9" s="565"/>
    </row>
    <row r="10" spans="1:19" ht="13.8">
      <c r="A10" s="66"/>
      <c r="B10" s="160" t="s">
        <v>320</v>
      </c>
      <c r="C10" s="1310"/>
      <c r="D10" s="1311"/>
      <c r="E10" s="3"/>
      <c r="F10" s="6"/>
      <c r="G10" s="549"/>
      <c r="H10" s="565"/>
    </row>
    <row r="11" spans="1:19" ht="6.75" customHeight="1">
      <c r="A11" s="66"/>
      <c r="B11" s="246"/>
      <c r="C11" s="183"/>
      <c r="D11" s="183"/>
      <c r="E11" s="577"/>
      <c r="F11" s="577"/>
      <c r="G11" s="578"/>
      <c r="H11" s="565"/>
    </row>
    <row r="12" spans="1:19">
      <c r="A12" s="66"/>
      <c r="B12" s="909" t="s">
        <v>507</v>
      </c>
      <c r="C12" s="183"/>
      <c r="D12" s="183"/>
      <c r="E12" s="183"/>
      <c r="F12" s="8"/>
      <c r="G12" s="551"/>
      <c r="H12" s="565"/>
      <c r="I12" t="s">
        <v>195</v>
      </c>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10"/>
      <c r="F17" s="1394"/>
      <c r="G17" s="133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3"/>
      <c r="C31" s="1307"/>
      <c r="D31" s="1307"/>
      <c r="E31" s="1307"/>
      <c r="F31" s="1307"/>
      <c r="G31" s="130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401" t="s">
        <v>637</v>
      </c>
      <c r="C35" s="1402"/>
      <c r="D35" s="1402"/>
      <c r="E35" s="1402"/>
      <c r="F35" s="1402"/>
      <c r="G35" s="1403"/>
      <c r="H35" s="565"/>
      <c r="I35" s="440"/>
      <c r="J35" s="441"/>
      <c r="K35" s="441"/>
      <c r="L35" s="441"/>
      <c r="M35" s="441"/>
      <c r="N35" s="441"/>
    </row>
    <row r="36" spans="1:14" ht="12.75" customHeight="1">
      <c r="A36" s="66"/>
      <c r="B36" s="159"/>
      <c r="C36" s="536"/>
      <c r="D36" s="536" t="s">
        <v>127</v>
      </c>
      <c r="E36" s="875" t="s">
        <v>331</v>
      </c>
      <c r="F36" s="875" t="s">
        <v>558</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584</v>
      </c>
      <c r="C39" s="164"/>
      <c r="D39" s="164"/>
      <c r="E39" s="165"/>
      <c r="F39" s="165"/>
      <c r="G39" s="165">
        <f>+E39+F39</f>
        <v>0</v>
      </c>
      <c r="H39" s="565"/>
      <c r="I39" s="394" t="s">
        <v>385</v>
      </c>
    </row>
    <row r="40" spans="1:14">
      <c r="A40" s="66"/>
      <c r="B40" s="166" t="s">
        <v>585</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ht="13.8">
      <c r="A43" s="66"/>
      <c r="B43" s="12" t="s">
        <v>346</v>
      </c>
      <c r="C43" s="13"/>
      <c r="D43" s="22" t="s">
        <v>303</v>
      </c>
      <c r="E43" s="35" t="s">
        <v>304</v>
      </c>
      <c r="F43" s="953" t="s">
        <v>245</v>
      </c>
      <c r="G43" s="580" t="s">
        <v>122</v>
      </c>
      <c r="H43" s="565"/>
      <c r="I43" s="952" t="s">
        <v>513</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623</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380" t="s">
        <v>71</v>
      </c>
      <c r="C1" s="1380"/>
      <c r="D1" s="1380"/>
      <c r="E1" s="1380"/>
      <c r="F1" s="1380"/>
      <c r="G1" s="1381"/>
      <c r="H1" s="576" t="s">
        <v>448</v>
      </c>
    </row>
    <row r="2" spans="1:19">
      <c r="B2" s="1380" t="s">
        <v>636</v>
      </c>
      <c r="C2" s="1380"/>
      <c r="D2" s="1380"/>
      <c r="E2" s="1380"/>
      <c r="F2" s="1380"/>
      <c r="G2" s="1381"/>
      <c r="H2" s="576" t="s">
        <v>447</v>
      </c>
      <c r="I2" s="381" t="s">
        <v>233</v>
      </c>
      <c r="J2" s="101"/>
    </row>
    <row r="3" spans="1:19" ht="7.5" customHeight="1">
      <c r="B3" s="155"/>
      <c r="C3" s="156"/>
      <c r="D3" s="156"/>
      <c r="E3" s="156"/>
      <c r="F3" s="156"/>
      <c r="G3" s="156"/>
      <c r="H3" s="574"/>
    </row>
    <row r="4" spans="1:19" ht="15.6">
      <c r="A4" s="3"/>
      <c r="B4" s="557" t="s">
        <v>278</v>
      </c>
      <c r="C4" s="1385"/>
      <c r="D4" s="1386"/>
      <c r="E4" s="1386"/>
      <c r="F4" s="1386"/>
      <c r="G4" s="1400"/>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1" t="s">
        <v>318</v>
      </c>
      <c r="F7" s="139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8" t="s">
        <v>404</v>
      </c>
      <c r="D9" s="1389"/>
      <c r="E9" s="1389"/>
      <c r="F9" s="1389"/>
      <c r="G9" s="1390"/>
      <c r="H9" s="565"/>
    </row>
    <row r="10" spans="1:19" ht="13.8">
      <c r="A10" s="66"/>
      <c r="B10" s="160" t="s">
        <v>320</v>
      </c>
      <c r="C10" s="1404">
        <v>111111</v>
      </c>
      <c r="D10" s="1405"/>
      <c r="E10" s="3"/>
      <c r="F10" s="6"/>
      <c r="G10" s="549"/>
      <c r="H10" s="565"/>
    </row>
    <row r="11" spans="1:19" ht="8.25" customHeight="1">
      <c r="A11" s="66"/>
      <c r="B11" s="246"/>
      <c r="C11" s="183"/>
      <c r="D11" s="183"/>
      <c r="E11" s="577"/>
      <c r="F11" s="577"/>
      <c r="G11" s="578"/>
      <c r="H11" s="565"/>
    </row>
    <row r="12" spans="1:19" ht="13.8">
      <c r="A12" s="66"/>
      <c r="B12" s="1053" t="s">
        <v>52</v>
      </c>
      <c r="C12" s="183"/>
      <c r="D12" s="183"/>
      <c r="E12" s="181" t="s">
        <v>351</v>
      </c>
      <c r="F12" s="579"/>
      <c r="G12" s="551"/>
      <c r="H12" s="565"/>
      <c r="I12" t="s">
        <v>195</v>
      </c>
    </row>
    <row r="13" spans="1:19" ht="6" customHeight="1">
      <c r="A13" s="66"/>
      <c r="B13" s="188"/>
      <c r="C13" s="19"/>
      <c r="D13" s="19"/>
      <c r="E13" s="3"/>
      <c r="F13" s="6"/>
      <c r="G13" s="37"/>
      <c r="H13" s="565"/>
    </row>
    <row r="14" spans="1:19" ht="13.8">
      <c r="A14" s="66"/>
      <c r="B14" s="188" t="s">
        <v>39</v>
      </c>
      <c r="C14" s="19" t="s">
        <v>40</v>
      </c>
      <c r="D14" s="19" t="s">
        <v>41</v>
      </c>
      <c r="E14" s="183" t="s">
        <v>42</v>
      </c>
      <c r="F14" s="183"/>
      <c r="G14" s="550"/>
      <c r="H14" s="565"/>
    </row>
    <row r="15" spans="1:19" ht="13.8">
      <c r="A15" s="66"/>
      <c r="B15" s="160" t="s">
        <v>43</v>
      </c>
      <c r="C15" s="22" t="s">
        <v>379</v>
      </c>
      <c r="D15" s="22"/>
      <c r="E15" s="22"/>
      <c r="F15" s="22"/>
      <c r="G15" s="37"/>
      <c r="H15" s="565"/>
    </row>
    <row r="16" spans="1:19" ht="8.25" customHeight="1">
      <c r="A16" s="66"/>
      <c r="B16" s="160"/>
      <c r="C16" s="19"/>
      <c r="D16" s="19"/>
      <c r="E16" s="19"/>
      <c r="F16" s="19"/>
      <c r="G16" s="37"/>
      <c r="H16" s="565"/>
    </row>
    <row r="17" spans="1:14" ht="13.8">
      <c r="A17" s="66"/>
      <c r="B17" s="188" t="s">
        <v>68</v>
      </c>
      <c r="C17" s="19"/>
      <c r="D17" s="19"/>
      <c r="E17" s="1310"/>
      <c r="F17" s="1394"/>
      <c r="G17" s="133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0.55000000000000004</v>
      </c>
      <c r="D20" s="184">
        <v>0.2</v>
      </c>
      <c r="E20" s="184"/>
      <c r="F20" s="184"/>
      <c r="G20" s="184">
        <v>0.15</v>
      </c>
      <c r="H20" s="565"/>
    </row>
    <row r="21" spans="1:14" ht="13.8">
      <c r="A21" s="66"/>
      <c r="B21" s="346" t="s">
        <v>66</v>
      </c>
      <c r="C21" s="22" t="s">
        <v>63</v>
      </c>
      <c r="D21" s="181" t="s">
        <v>47</v>
      </c>
      <c r="E21" s="181" t="s">
        <v>343</v>
      </c>
      <c r="F21" s="181" t="s">
        <v>268</v>
      </c>
      <c r="G21" s="181" t="s">
        <v>295</v>
      </c>
      <c r="H21" s="565"/>
    </row>
    <row r="22" spans="1:14" ht="13.8">
      <c r="A22" s="66"/>
      <c r="B22" s="347" t="s">
        <v>67</v>
      </c>
      <c r="C22" s="184">
        <v>0.1</v>
      </c>
      <c r="D22" s="184"/>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5250000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5250000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3"/>
      <c r="C31" s="1307"/>
      <c r="D31" s="1307"/>
      <c r="E31" s="1307"/>
      <c r="F31" s="1307"/>
      <c r="G31" s="130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401" t="s">
        <v>637</v>
      </c>
      <c r="C35" s="1402"/>
      <c r="D35" s="1402"/>
      <c r="E35" s="1402"/>
      <c r="F35" s="1402"/>
      <c r="G35" s="1403"/>
      <c r="H35" s="565"/>
      <c r="I35" s="440"/>
      <c r="J35" s="441"/>
      <c r="K35" s="441"/>
      <c r="L35" s="441"/>
      <c r="M35" s="441"/>
      <c r="N35" s="441"/>
    </row>
    <row r="36" spans="1:14" ht="12.75" customHeight="1">
      <c r="A36" s="66"/>
      <c r="B36" s="159"/>
      <c r="C36" s="536"/>
      <c r="D36" s="536" t="s">
        <v>127</v>
      </c>
      <c r="E36" s="959" t="s">
        <v>331</v>
      </c>
      <c r="F36" s="959" t="s">
        <v>558</v>
      </c>
      <c r="G36" s="559" t="s">
        <v>121</v>
      </c>
      <c r="H36" s="565"/>
      <c r="I36" s="3"/>
      <c r="J36" s="3"/>
      <c r="K36" s="3"/>
      <c r="L36" s="3"/>
      <c r="M36" s="3"/>
      <c r="N36" s="3"/>
    </row>
    <row r="37" spans="1:14">
      <c r="A37" s="66"/>
      <c r="B37" s="32" t="s">
        <v>244</v>
      </c>
      <c r="C37" s="537"/>
      <c r="D37" s="162">
        <v>40940</v>
      </c>
      <c r="E37" s="259"/>
      <c r="F37" s="256"/>
      <c r="G37" s="256"/>
      <c r="H37" s="565"/>
    </row>
    <row r="38" spans="1:14">
      <c r="A38" s="66"/>
      <c r="B38" s="33" t="s">
        <v>302</v>
      </c>
      <c r="C38" s="537"/>
      <c r="D38" s="162">
        <v>41306</v>
      </c>
      <c r="E38" s="259"/>
      <c r="F38" s="256"/>
      <c r="G38" s="256"/>
      <c r="H38" s="565"/>
    </row>
    <row r="39" spans="1:14">
      <c r="A39" s="66"/>
      <c r="B39" s="957" t="s">
        <v>584</v>
      </c>
      <c r="C39" s="955"/>
      <c r="D39" s="955"/>
      <c r="E39" s="165">
        <v>5</v>
      </c>
      <c r="F39" s="165">
        <v>7</v>
      </c>
      <c r="G39" s="165">
        <f>+E39+F39</f>
        <v>12</v>
      </c>
      <c r="H39" s="565"/>
      <c r="I39" s="394" t="s">
        <v>385</v>
      </c>
    </row>
    <row r="40" spans="1:14">
      <c r="A40" s="66"/>
      <c r="B40" s="958" t="s">
        <v>585</v>
      </c>
      <c r="C40" s="956"/>
      <c r="D40" s="956"/>
      <c r="E40" s="556">
        <f>+E39/12</f>
        <v>0.41666666666666669</v>
      </c>
      <c r="F40" s="556">
        <f>+F39/12</f>
        <v>0.58333333333333337</v>
      </c>
      <c r="G40" s="556">
        <f>+G39/12</f>
        <v>1</v>
      </c>
      <c r="H40" s="565"/>
      <c r="I40" s="394" t="s">
        <v>384</v>
      </c>
    </row>
    <row r="41" spans="1:14" ht="12.75" customHeight="1">
      <c r="A41" s="66"/>
      <c r="B41" s="389" t="s">
        <v>383</v>
      </c>
      <c r="C41" s="390"/>
      <c r="D41" s="391"/>
      <c r="E41" s="392">
        <f>$E$58*E40</f>
        <v>61000</v>
      </c>
      <c r="F41" s="392">
        <f>$E$58*F40</f>
        <v>85400</v>
      </c>
      <c r="G41" s="392">
        <f>$E$58*G40</f>
        <v>146400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row>
    <row r="44" spans="1:14">
      <c r="A44" s="66"/>
      <c r="B44" s="348" t="s">
        <v>305</v>
      </c>
      <c r="C44" s="360"/>
      <c r="D44" s="366">
        <v>25000</v>
      </c>
      <c r="E44" s="329">
        <f>+D44/$D$47</f>
        <v>0.7142857142857143</v>
      </c>
      <c r="F44" s="581">
        <v>20000</v>
      </c>
      <c r="G44" s="582">
        <v>5000</v>
      </c>
      <c r="H44" s="565"/>
      <c r="I44" s="395" t="s">
        <v>389</v>
      </c>
    </row>
    <row r="45" spans="1:14">
      <c r="A45" s="66"/>
      <c r="B45" s="349" t="s">
        <v>123</v>
      </c>
      <c r="C45" s="140"/>
      <c r="D45" s="363">
        <v>5000</v>
      </c>
      <c r="E45" s="332">
        <f>+D45/$D$47</f>
        <v>0.14285714285714285</v>
      </c>
      <c r="F45" s="583">
        <v>5000</v>
      </c>
      <c r="G45" s="584"/>
      <c r="H45" s="565"/>
      <c r="I45" s="394" t="s">
        <v>433</v>
      </c>
    </row>
    <row r="46" spans="1:14">
      <c r="A46" s="66"/>
      <c r="B46" s="361" t="s">
        <v>381</v>
      </c>
      <c r="C46" s="362"/>
      <c r="D46" s="364">
        <v>5000</v>
      </c>
      <c r="E46" s="335">
        <f>+D46/$D$47</f>
        <v>0.14285714285714285</v>
      </c>
      <c r="F46" s="585">
        <v>5000</v>
      </c>
      <c r="G46" s="586"/>
      <c r="H46" s="565"/>
      <c r="I46" s="394" t="s">
        <v>434</v>
      </c>
    </row>
    <row r="47" spans="1:14">
      <c r="A47" s="66"/>
      <c r="B47" s="34" t="s">
        <v>61</v>
      </c>
      <c r="C47" s="11"/>
      <c r="D47" s="365">
        <f>SUM(D44:D46)</f>
        <v>35000</v>
      </c>
      <c r="E47" s="185">
        <f>+D47/$D$47</f>
        <v>1</v>
      </c>
      <c r="F47" s="587">
        <f>SUM(F44:F46)</f>
        <v>30000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0.98</v>
      </c>
      <c r="D51" s="363">
        <f t="shared" ref="D51:D56" si="0">+$F$44</f>
        <v>20000</v>
      </c>
      <c r="E51" s="351">
        <f t="shared" ref="E51:E56" si="1">+C51*D51</f>
        <v>19600</v>
      </c>
      <c r="F51" s="540">
        <f>+E51*E$40</f>
        <v>8166.666666666667</v>
      </c>
      <c r="G51" s="544">
        <f t="shared" ref="G51:G56" si="2">+E51*F$40</f>
        <v>11433.333333333334</v>
      </c>
      <c r="H51" s="566">
        <f t="shared" ref="H51:H56" si="3">+F51+G51</f>
        <v>19600</v>
      </c>
      <c r="I51" s="394" t="s">
        <v>387</v>
      </c>
    </row>
    <row r="52" spans="1:9">
      <c r="A52" s="66"/>
      <c r="B52" s="349" t="s">
        <v>313</v>
      </c>
      <c r="C52" s="368">
        <v>1.06</v>
      </c>
      <c r="D52" s="363">
        <f t="shared" si="0"/>
        <v>20000</v>
      </c>
      <c r="E52" s="351">
        <f t="shared" si="1"/>
        <v>21200</v>
      </c>
      <c r="F52" s="540">
        <f>+E52*E$40</f>
        <v>8833.3333333333339</v>
      </c>
      <c r="G52" s="544">
        <f t="shared" si="2"/>
        <v>12366.666666666668</v>
      </c>
      <c r="H52" s="567">
        <f t="shared" si="3"/>
        <v>21200</v>
      </c>
      <c r="I52" s="394" t="s">
        <v>392</v>
      </c>
    </row>
    <row r="53" spans="1:9">
      <c r="A53" s="66"/>
      <c r="B53" s="349" t="s">
        <v>296</v>
      </c>
      <c r="C53" s="368">
        <v>2.64</v>
      </c>
      <c r="D53" s="363">
        <f t="shared" si="0"/>
        <v>20000</v>
      </c>
      <c r="E53" s="351">
        <f t="shared" si="1"/>
        <v>52800</v>
      </c>
      <c r="F53" s="540">
        <f t="shared" ref="F53:F58" si="4">+E53*E$40</f>
        <v>22000</v>
      </c>
      <c r="G53" s="544">
        <f t="shared" si="2"/>
        <v>30800.000000000004</v>
      </c>
      <c r="H53" s="567">
        <f t="shared" si="3"/>
        <v>52800</v>
      </c>
    </row>
    <row r="54" spans="1:9">
      <c r="A54" s="66"/>
      <c r="B54" s="349" t="s">
        <v>314</v>
      </c>
      <c r="C54" s="368">
        <v>0.25</v>
      </c>
      <c r="D54" s="363">
        <f t="shared" si="0"/>
        <v>20000</v>
      </c>
      <c r="E54" s="351">
        <f t="shared" si="1"/>
        <v>5000</v>
      </c>
      <c r="F54" s="540">
        <f t="shared" si="4"/>
        <v>2083.3333333333335</v>
      </c>
      <c r="G54" s="544">
        <f t="shared" si="2"/>
        <v>2916.666666666667</v>
      </c>
      <c r="H54" s="567">
        <f t="shared" si="3"/>
        <v>5000</v>
      </c>
    </row>
    <row r="55" spans="1:9">
      <c r="A55" s="66"/>
      <c r="B55" s="349" t="s">
        <v>315</v>
      </c>
      <c r="C55" s="526">
        <v>0.3</v>
      </c>
      <c r="D55" s="363">
        <f t="shared" si="0"/>
        <v>20000</v>
      </c>
      <c r="E55" s="351">
        <f t="shared" si="1"/>
        <v>6000</v>
      </c>
      <c r="F55" s="540">
        <f t="shared" si="4"/>
        <v>2500</v>
      </c>
      <c r="G55" s="544">
        <f t="shared" si="2"/>
        <v>3500</v>
      </c>
      <c r="H55" s="567">
        <f t="shared" si="3"/>
        <v>6000</v>
      </c>
    </row>
    <row r="56" spans="1:9">
      <c r="A56" s="66"/>
      <c r="B56" s="349" t="s">
        <v>197</v>
      </c>
      <c r="C56" s="368">
        <f>1.12+0.97</f>
        <v>2.09</v>
      </c>
      <c r="D56" s="363">
        <f t="shared" si="0"/>
        <v>20000</v>
      </c>
      <c r="E56" s="351">
        <f t="shared" si="1"/>
        <v>41800</v>
      </c>
      <c r="F56" s="540">
        <f t="shared" si="4"/>
        <v>17416.666666666668</v>
      </c>
      <c r="G56" s="544">
        <f t="shared" si="2"/>
        <v>24383.333333333336</v>
      </c>
      <c r="H56" s="567">
        <f t="shared" si="3"/>
        <v>41800</v>
      </c>
    </row>
    <row r="57" spans="1:9" ht="6" customHeight="1">
      <c r="A57" s="66"/>
      <c r="B57" s="349"/>
      <c r="C57" s="368"/>
      <c r="D57" s="363"/>
      <c r="E57" s="350"/>
      <c r="F57" s="541"/>
      <c r="G57" s="545"/>
      <c r="H57" s="568"/>
    </row>
    <row r="58" spans="1:9">
      <c r="A58" s="66"/>
      <c r="B58" s="353" t="s">
        <v>317</v>
      </c>
      <c r="C58" s="369">
        <f>SUM(C51:C56)</f>
        <v>7.3199999999999994</v>
      </c>
      <c r="D58" s="370">
        <f>+$F$44</f>
        <v>20000</v>
      </c>
      <c r="E58" s="354">
        <f>+C58*D58</f>
        <v>146400</v>
      </c>
      <c r="F58" s="751">
        <f t="shared" si="4"/>
        <v>61000</v>
      </c>
      <c r="G58" s="752">
        <f>+E58*F$40</f>
        <v>85400</v>
      </c>
      <c r="H58" s="569">
        <f>SUM(H51:H56)</f>
        <v>146400</v>
      </c>
    </row>
    <row r="59" spans="1:9">
      <c r="A59" s="66"/>
      <c r="B59" s="15" t="s">
        <v>126</v>
      </c>
      <c r="C59" s="13"/>
      <c r="D59" s="13"/>
      <c r="E59" s="257">
        <f>+F28/D47</f>
        <v>150</v>
      </c>
      <c r="F59" s="13"/>
      <c r="G59" s="546">
        <f>+F58+G58</f>
        <v>146400</v>
      </c>
      <c r="H59" s="570"/>
      <c r="I59" s="394" t="s">
        <v>386</v>
      </c>
    </row>
    <row r="60" spans="1:9">
      <c r="A60" s="66"/>
      <c r="B60" s="355" t="s">
        <v>587</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380" t="s">
        <v>71</v>
      </c>
      <c r="C1" s="1380"/>
      <c r="D1" s="1380"/>
      <c r="E1" s="1380"/>
      <c r="F1" s="1380"/>
      <c r="G1" s="1381"/>
      <c r="H1" s="576" t="s">
        <v>448</v>
      </c>
    </row>
    <row r="2" spans="1:19">
      <c r="B2" s="1380" t="s">
        <v>642</v>
      </c>
      <c r="C2" s="1380"/>
      <c r="D2" s="1380"/>
      <c r="E2" s="1380"/>
      <c r="F2" s="1380"/>
      <c r="G2" s="1381"/>
      <c r="H2" s="576" t="s">
        <v>447</v>
      </c>
      <c r="I2" s="381" t="s">
        <v>233</v>
      </c>
      <c r="J2" s="101"/>
    </row>
    <row r="3" spans="1:19" ht="7.5" customHeight="1">
      <c r="B3" s="155"/>
      <c r="C3" s="156"/>
      <c r="D3" s="156"/>
      <c r="E3" s="156"/>
      <c r="F3" s="156"/>
      <c r="G3" s="156"/>
      <c r="H3" s="574"/>
    </row>
    <row r="4" spans="1:19" ht="15.6">
      <c r="A4" s="3"/>
      <c r="B4" s="557" t="s">
        <v>278</v>
      </c>
      <c r="C4" s="1385" t="s">
        <v>527</v>
      </c>
      <c r="D4" s="1386"/>
      <c r="E4" s="1386"/>
      <c r="F4" s="1386"/>
      <c r="G4" s="1400"/>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887" t="s">
        <v>125</v>
      </c>
      <c r="J6" s="101"/>
      <c r="K6" s="101"/>
      <c r="L6" s="101"/>
      <c r="M6" s="101"/>
      <c r="N6" s="101"/>
      <c r="O6" s="101"/>
      <c r="P6" s="101"/>
      <c r="Q6" s="101"/>
      <c r="R6" s="101"/>
      <c r="S6" s="101"/>
    </row>
    <row r="7" spans="1:19" ht="15.75" hidden="1" customHeight="1">
      <c r="A7" s="66"/>
      <c r="B7" s="189" t="s">
        <v>65</v>
      </c>
      <c r="C7" s="186" t="s">
        <v>167</v>
      </c>
      <c r="D7" s="186"/>
      <c r="E7" s="1391" t="s">
        <v>318</v>
      </c>
      <c r="F7" s="1392"/>
      <c r="G7" s="182"/>
      <c r="H7" s="565"/>
      <c r="I7" s="8"/>
      <c r="J7" s="101"/>
      <c r="K7" s="101"/>
      <c r="L7" s="101"/>
      <c r="M7" s="101"/>
      <c r="N7" s="101"/>
      <c r="O7" s="101"/>
      <c r="P7" s="101"/>
      <c r="Q7" s="101"/>
      <c r="R7" s="101"/>
      <c r="S7" s="101"/>
    </row>
    <row r="8" spans="1:19" ht="6" customHeight="1">
      <c r="A8" s="66"/>
      <c r="B8" s="159"/>
      <c r="C8" s="187"/>
      <c r="D8" s="187"/>
      <c r="E8" s="187"/>
      <c r="F8" s="187"/>
      <c r="G8" s="884"/>
      <c r="H8" s="565"/>
      <c r="I8" s="8"/>
      <c r="J8" s="101"/>
      <c r="K8" s="101"/>
      <c r="L8" s="101"/>
      <c r="M8" s="101"/>
      <c r="N8" s="101"/>
      <c r="O8" s="101"/>
      <c r="P8" s="101"/>
      <c r="Q8" s="101"/>
      <c r="R8" s="101"/>
      <c r="S8" s="101"/>
    </row>
    <row r="9" spans="1:19" ht="13.8">
      <c r="A9" s="66"/>
      <c r="B9" s="188" t="s">
        <v>321</v>
      </c>
      <c r="C9" s="1388" t="s">
        <v>659</v>
      </c>
      <c r="D9" s="1389"/>
      <c r="E9" s="1389"/>
      <c r="F9" s="1389"/>
      <c r="G9" s="1390"/>
      <c r="H9" s="565"/>
    </row>
    <row r="10" spans="1:19" ht="13.8">
      <c r="A10" s="66"/>
      <c r="B10" s="160" t="s">
        <v>320</v>
      </c>
      <c r="C10" s="1310">
        <v>10456786</v>
      </c>
      <c r="D10" s="1311"/>
      <c r="E10" s="3"/>
      <c r="F10" s="6"/>
      <c r="G10" s="549"/>
      <c r="H10" s="565"/>
    </row>
    <row r="11" spans="1:19" ht="10.5" customHeight="1">
      <c r="A11" s="66"/>
      <c r="B11" s="246"/>
      <c r="C11" s="183"/>
      <c r="D11" s="183"/>
      <c r="E11" s="577"/>
      <c r="F11" s="577"/>
      <c r="G11" s="578"/>
      <c r="H11" s="565"/>
    </row>
    <row r="12" spans="1:19" ht="13.8">
      <c r="A12" s="66"/>
      <c r="B12" s="900" t="s">
        <v>52</v>
      </c>
      <c r="C12" s="901"/>
      <c r="D12" s="901"/>
      <c r="E12" s="902" t="s">
        <v>378</v>
      </c>
      <c r="F12" s="910" t="s">
        <v>508</v>
      </c>
      <c r="G12" s="931" t="s">
        <v>190</v>
      </c>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t="s">
        <v>379</v>
      </c>
      <c r="D15" s="594"/>
      <c r="E15" s="594" t="s">
        <v>379</v>
      </c>
      <c r="F15" s="595"/>
      <c r="G15" s="562"/>
      <c r="H15" s="565"/>
    </row>
    <row r="16" spans="1:19" ht="8.25" customHeight="1">
      <c r="A16" s="66"/>
      <c r="B16" s="160"/>
      <c r="C16" s="19"/>
      <c r="D16" s="19"/>
      <c r="E16" s="19"/>
      <c r="F16" s="19"/>
      <c r="G16" s="37"/>
      <c r="H16" s="565"/>
    </row>
    <row r="17" spans="1:14" ht="13.8">
      <c r="A17" s="66"/>
      <c r="B17" s="188" t="s">
        <v>68</v>
      </c>
      <c r="C17" s="19"/>
      <c r="D17" s="19"/>
      <c r="E17" s="1310"/>
      <c r="F17" s="1394"/>
      <c r="G17" s="133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v>
      </c>
      <c r="D20" s="184">
        <v>0.3</v>
      </c>
      <c r="E20" s="184"/>
      <c r="F20" s="184"/>
      <c r="G20" s="184">
        <v>0.05</v>
      </c>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v>0.15</v>
      </c>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4000000</v>
      </c>
      <c r="G26" s="551"/>
      <c r="H26" s="565"/>
    </row>
    <row r="27" spans="1:14" ht="13.8">
      <c r="A27" s="66"/>
      <c r="B27" s="246" t="s">
        <v>59</v>
      </c>
      <c r="C27" s="385">
        <v>0</v>
      </c>
      <c r="D27" s="386" t="s">
        <v>60</v>
      </c>
      <c r="E27" s="387"/>
      <c r="F27" s="385">
        <v>1500000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406" t="s">
        <v>660</v>
      </c>
      <c r="C31" s="1407"/>
      <c r="D31" s="1407"/>
      <c r="E31" s="1407"/>
      <c r="F31" s="1407"/>
      <c r="G31" s="140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96" t="s">
        <v>561</v>
      </c>
      <c r="C35" s="1397"/>
      <c r="D35" s="1398"/>
      <c r="E35" s="1398"/>
      <c r="F35" s="1398"/>
      <c r="G35" s="1399"/>
      <c r="H35" s="565"/>
      <c r="I35" s="440"/>
      <c r="J35" s="441"/>
      <c r="K35" s="441"/>
      <c r="L35" s="441"/>
      <c r="M35" s="441"/>
      <c r="N35" s="441"/>
    </row>
    <row r="36" spans="1:14" ht="12.75" customHeight="1">
      <c r="A36" s="66"/>
      <c r="B36" s="159"/>
      <c r="C36" s="915" t="s">
        <v>512</v>
      </c>
      <c r="D36" s="536" t="s">
        <v>127</v>
      </c>
      <c r="E36" s="875" t="s">
        <v>190</v>
      </c>
      <c r="F36" s="875" t="s">
        <v>331</v>
      </c>
      <c r="G36" s="559" t="s">
        <v>121</v>
      </c>
      <c r="H36" s="565"/>
      <c r="I36" s="110" t="s">
        <v>595</v>
      </c>
      <c r="J36" s="3"/>
      <c r="K36" s="3"/>
      <c r="L36" s="3"/>
      <c r="M36" s="3"/>
      <c r="N36" s="3"/>
    </row>
    <row r="37" spans="1:14">
      <c r="A37" s="66"/>
      <c r="B37" s="32" t="s">
        <v>509</v>
      </c>
      <c r="C37" s="916">
        <v>40909</v>
      </c>
      <c r="D37" s="162"/>
      <c r="E37" s="259"/>
      <c r="F37" s="256"/>
      <c r="G37" s="256"/>
      <c r="H37" s="565"/>
    </row>
    <row r="38" spans="1:14">
      <c r="A38" s="66"/>
      <c r="B38" s="33" t="s">
        <v>510</v>
      </c>
      <c r="C38" s="917">
        <v>40940</v>
      </c>
      <c r="D38" s="162"/>
      <c r="E38" s="259"/>
      <c r="F38" s="256"/>
      <c r="G38" s="256"/>
      <c r="H38" s="565"/>
    </row>
    <row r="39" spans="1:14">
      <c r="A39" s="66"/>
      <c r="B39" s="710" t="s">
        <v>588</v>
      </c>
      <c r="C39" s="527"/>
      <c r="D39" s="527"/>
      <c r="E39" s="165">
        <v>5</v>
      </c>
      <c r="F39" s="165">
        <v>7</v>
      </c>
      <c r="G39" s="165">
        <f>+E39+F39</f>
        <v>12</v>
      </c>
      <c r="H39" s="565"/>
      <c r="I39" s="912" t="s">
        <v>591</v>
      </c>
    </row>
    <row r="40" spans="1:14">
      <c r="A40" s="66"/>
      <c r="B40" s="711" t="s">
        <v>337</v>
      </c>
      <c r="C40" s="712"/>
      <c r="D40" s="712"/>
      <c r="E40" s="556">
        <f>+E39/12</f>
        <v>0.41666666666666669</v>
      </c>
      <c r="F40" s="556">
        <f>+F39/12</f>
        <v>0.58333333333333337</v>
      </c>
      <c r="G40" s="556">
        <f>+G39/12</f>
        <v>1</v>
      </c>
      <c r="H40" s="565"/>
      <c r="I40" s="912" t="s">
        <v>592</v>
      </c>
    </row>
    <row r="41" spans="1:14" ht="12.75" customHeight="1">
      <c r="A41" s="66"/>
      <c r="B41" s="389" t="s">
        <v>383</v>
      </c>
      <c r="C41" s="390"/>
      <c r="D41" s="391"/>
      <c r="E41" s="392">
        <f>$E$58*E40</f>
        <v>76249.999999999985</v>
      </c>
      <c r="F41" s="392">
        <f>$E$58*F40</f>
        <v>106749.99999999999</v>
      </c>
      <c r="G41" s="392">
        <f>$E$58*G40</f>
        <v>182999.99999999997</v>
      </c>
      <c r="H41" s="565"/>
      <c r="I41" s="912" t="s">
        <v>593</v>
      </c>
    </row>
    <row r="42" spans="1:14" ht="6" customHeight="1">
      <c r="A42" s="66"/>
      <c r="B42" s="389"/>
      <c r="C42" s="390"/>
      <c r="D42" s="391"/>
      <c r="E42" s="393"/>
      <c r="F42" s="392"/>
      <c r="G42" s="392"/>
      <c r="H42" s="565"/>
    </row>
    <row r="43" spans="1:14">
      <c r="A43" s="66"/>
      <c r="B43" s="12" t="s">
        <v>346</v>
      </c>
      <c r="C43" s="13"/>
      <c r="D43" s="22" t="s">
        <v>303</v>
      </c>
      <c r="E43" s="883" t="s">
        <v>304</v>
      </c>
      <c r="F43" s="580" t="s">
        <v>245</v>
      </c>
      <c r="G43" s="580" t="s">
        <v>122</v>
      </c>
      <c r="H43" s="565"/>
      <c r="I43" s="913" t="s">
        <v>594</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929" t="s">
        <v>521</v>
      </c>
      <c r="D49" s="36" t="s">
        <v>526</v>
      </c>
      <c r="E49" s="36" t="s">
        <v>311</v>
      </c>
      <c r="F49" s="538" t="s">
        <v>501</v>
      </c>
      <c r="G49" s="36" t="s">
        <v>502</v>
      </c>
      <c r="H49" s="564" t="s">
        <v>445</v>
      </c>
      <c r="I49" s="1056" t="s">
        <v>503</v>
      </c>
    </row>
    <row r="50" spans="1:9" ht="4.5" customHeight="1">
      <c r="A50" s="66"/>
      <c r="B50" s="33"/>
      <c r="C50" s="932"/>
      <c r="D50" s="352"/>
      <c r="E50" s="352"/>
      <c r="F50" s="539"/>
      <c r="G50" s="543"/>
      <c r="H50" s="565"/>
    </row>
    <row r="51" spans="1:9">
      <c r="A51" s="66"/>
      <c r="B51" s="349" t="s">
        <v>312</v>
      </c>
      <c r="C51" s="1021">
        <v>0.98</v>
      </c>
      <c r="D51" s="363">
        <f t="shared" ref="D51:D56" si="0">+$F$44</f>
        <v>25000</v>
      </c>
      <c r="E51" s="351">
        <f t="shared" ref="E51:E56" si="1">+C51*D51</f>
        <v>24500</v>
      </c>
      <c r="F51" s="540">
        <f>+E51*E$40</f>
        <v>10208.333333333334</v>
      </c>
      <c r="G51" s="544">
        <f t="shared" ref="G51:G56" si="2">+E51*F$40</f>
        <v>14291.666666666668</v>
      </c>
      <c r="H51" s="566">
        <f t="shared" ref="H51:H56" si="3">+F51+G51</f>
        <v>24500</v>
      </c>
      <c r="I51" s="394" t="s">
        <v>387</v>
      </c>
    </row>
    <row r="52" spans="1:9">
      <c r="A52" s="66"/>
      <c r="B52" s="349" t="s">
        <v>313</v>
      </c>
      <c r="C52" s="1022">
        <v>1.06</v>
      </c>
      <c r="D52" s="363">
        <f t="shared" si="0"/>
        <v>25000</v>
      </c>
      <c r="E52" s="351">
        <f t="shared" si="1"/>
        <v>26500</v>
      </c>
      <c r="F52" s="540">
        <f>+E52*E$40</f>
        <v>11041.666666666668</v>
      </c>
      <c r="G52" s="544">
        <f t="shared" si="2"/>
        <v>15458.333333333334</v>
      </c>
      <c r="H52" s="567">
        <f t="shared" si="3"/>
        <v>26500</v>
      </c>
      <c r="I52" s="394" t="s">
        <v>392</v>
      </c>
    </row>
    <row r="53" spans="1:9">
      <c r="A53" s="66"/>
      <c r="B53" s="349" t="s">
        <v>296</v>
      </c>
      <c r="C53" s="1022">
        <v>2.64</v>
      </c>
      <c r="D53" s="363">
        <f t="shared" si="0"/>
        <v>25000</v>
      </c>
      <c r="E53" s="351">
        <f t="shared" si="1"/>
        <v>66000</v>
      </c>
      <c r="F53" s="540">
        <f t="shared" ref="F53:F58" si="4">+E53*E$40</f>
        <v>27500</v>
      </c>
      <c r="G53" s="544">
        <f t="shared" si="2"/>
        <v>38500</v>
      </c>
      <c r="H53" s="567">
        <f t="shared" si="3"/>
        <v>66000</v>
      </c>
    </row>
    <row r="54" spans="1:9">
      <c r="A54" s="66"/>
      <c r="B54" s="349" t="s">
        <v>314</v>
      </c>
      <c r="C54" s="1022">
        <v>0.25</v>
      </c>
      <c r="D54" s="363">
        <f t="shared" si="0"/>
        <v>25000</v>
      </c>
      <c r="E54" s="351">
        <f t="shared" si="1"/>
        <v>6250</v>
      </c>
      <c r="F54" s="540">
        <f t="shared" si="4"/>
        <v>2604.166666666667</v>
      </c>
      <c r="G54" s="544">
        <f t="shared" si="2"/>
        <v>3645.8333333333335</v>
      </c>
      <c r="H54" s="567">
        <f t="shared" si="3"/>
        <v>6250</v>
      </c>
      <c r="I54" s="930" t="s">
        <v>590</v>
      </c>
    </row>
    <row r="55" spans="1:9">
      <c r="A55" s="66"/>
      <c r="B55" s="349" t="s">
        <v>315</v>
      </c>
      <c r="C55" s="1023">
        <v>0.3</v>
      </c>
      <c r="D55" s="363">
        <f t="shared" si="0"/>
        <v>25000</v>
      </c>
      <c r="E55" s="351">
        <f t="shared" si="1"/>
        <v>7500</v>
      </c>
      <c r="F55" s="540">
        <f t="shared" si="4"/>
        <v>3125</v>
      </c>
      <c r="G55" s="544">
        <f t="shared" si="2"/>
        <v>4375</v>
      </c>
      <c r="H55" s="567">
        <f t="shared" si="3"/>
        <v>7500</v>
      </c>
      <c r="I55" s="930" t="s">
        <v>589</v>
      </c>
    </row>
    <row r="56" spans="1:9">
      <c r="A56" s="66"/>
      <c r="B56" s="349" t="s">
        <v>197</v>
      </c>
      <c r="C56" s="1022">
        <f>1.12+0.97</f>
        <v>2.09</v>
      </c>
      <c r="D56" s="363">
        <f t="shared" si="0"/>
        <v>25000</v>
      </c>
      <c r="E56" s="351">
        <f t="shared" si="1"/>
        <v>52250</v>
      </c>
      <c r="F56" s="540">
        <f t="shared" si="4"/>
        <v>21770.833333333336</v>
      </c>
      <c r="G56" s="544">
        <f t="shared" si="2"/>
        <v>30479.166666666668</v>
      </c>
      <c r="H56" s="567">
        <f t="shared" si="3"/>
        <v>52250</v>
      </c>
    </row>
    <row r="57" spans="1:9" ht="6" customHeight="1">
      <c r="A57" s="66"/>
      <c r="B57" s="349"/>
      <c r="C57" s="934"/>
      <c r="D57" s="363"/>
      <c r="E57" s="350"/>
      <c r="F57" s="541"/>
      <c r="G57" s="545"/>
      <c r="H57" s="568"/>
    </row>
    <row r="58" spans="1:9">
      <c r="A58" s="66"/>
      <c r="B58" s="353" t="s">
        <v>317</v>
      </c>
      <c r="C58" s="935">
        <f>SUM(C51:C56)</f>
        <v>7.3199999999999994</v>
      </c>
      <c r="D58" s="370">
        <f>+$F$44</f>
        <v>25000</v>
      </c>
      <c r="E58" s="354">
        <f>+C58*D58</f>
        <v>182999.99999999997</v>
      </c>
      <c r="F58" s="540">
        <f t="shared" si="4"/>
        <v>76249.999999999985</v>
      </c>
      <c r="G58" s="544">
        <f>+E58*F$40</f>
        <v>106749.99999999999</v>
      </c>
      <c r="H58" s="569">
        <f>SUM(H51:H56)</f>
        <v>183000</v>
      </c>
    </row>
    <row r="59" spans="1:9">
      <c r="A59" s="66"/>
      <c r="B59" s="914" t="s">
        <v>515</v>
      </c>
      <c r="C59" s="13"/>
      <c r="D59" s="13"/>
      <c r="E59" s="257">
        <f>+F28/D47</f>
        <v>122.22222222222223</v>
      </c>
      <c r="F59" s="13"/>
      <c r="G59" s="546">
        <f>+F58+G58</f>
        <v>182999.99999999997</v>
      </c>
      <c r="H59" s="570"/>
      <c r="I59" s="394" t="s">
        <v>386</v>
      </c>
    </row>
    <row r="60" spans="1:9">
      <c r="A60" s="66"/>
      <c r="B60" s="355" t="s">
        <v>587</v>
      </c>
      <c r="C60" s="356"/>
      <c r="D60" s="356"/>
      <c r="E60" s="356"/>
      <c r="F60" s="356"/>
      <c r="G60" s="547">
        <f>+E58-G59</f>
        <v>0</v>
      </c>
      <c r="H60" s="570"/>
      <c r="I60" s="912" t="s">
        <v>514</v>
      </c>
    </row>
    <row r="61" spans="1:9" ht="6" customHeight="1" thickBot="1">
      <c r="A61" s="560"/>
      <c r="B61" s="358"/>
      <c r="C61" s="359"/>
      <c r="D61" s="359"/>
      <c r="E61" s="359"/>
      <c r="F61" s="359"/>
      <c r="G61" s="561"/>
      <c r="H61" s="571"/>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552</v>
      </c>
      <c r="K1" s="889" t="s">
        <v>553</v>
      </c>
    </row>
    <row r="2" spans="1:13" ht="15.6">
      <c r="A2" s="686" t="s">
        <v>635</v>
      </c>
      <c r="B2" s="136"/>
      <c r="C2" s="136"/>
      <c r="D2" s="136"/>
      <c r="E2" s="136"/>
      <c r="F2" s="136"/>
      <c r="G2" s="136"/>
      <c r="H2" s="136"/>
      <c r="I2" s="136"/>
      <c r="J2" s="136"/>
    </row>
    <row r="3" spans="1:13" ht="15.6">
      <c r="A3" s="686" t="s">
        <v>525</v>
      </c>
      <c r="B3" s="136"/>
      <c r="C3" s="136"/>
      <c r="D3" s="136"/>
      <c r="E3" s="136"/>
      <c r="F3" s="136"/>
      <c r="G3" s="136"/>
      <c r="H3" s="136"/>
      <c r="I3" s="136"/>
      <c r="J3" s="136"/>
    </row>
    <row r="6" spans="1:13">
      <c r="K6" t="s">
        <v>546</v>
      </c>
    </row>
    <row r="7" spans="1:13" ht="39.6">
      <c r="A7" s="36" t="s">
        <v>308</v>
      </c>
      <c r="B7" s="36" t="s">
        <v>524</v>
      </c>
      <c r="C7" s="36" t="s">
        <v>523</v>
      </c>
      <c r="D7" s="36" t="s">
        <v>522</v>
      </c>
      <c r="E7" s="36" t="s">
        <v>516</v>
      </c>
      <c r="F7" s="36" t="s">
        <v>517</v>
      </c>
      <c r="G7" s="36" t="s">
        <v>518</v>
      </c>
      <c r="H7" s="36" t="s">
        <v>519</v>
      </c>
      <c r="I7" s="36" t="s">
        <v>520</v>
      </c>
      <c r="J7" s="36" t="s">
        <v>521</v>
      </c>
      <c r="K7" s="929" t="s">
        <v>541</v>
      </c>
      <c r="M7" s="929" t="s">
        <v>563</v>
      </c>
    </row>
    <row r="8" spans="1:13" ht="3.75" customHeight="1">
      <c r="A8" s="923"/>
      <c r="B8" s="924"/>
      <c r="C8" s="924"/>
      <c r="D8" s="924"/>
      <c r="E8" s="924"/>
      <c r="F8" s="924"/>
      <c r="G8" s="924"/>
      <c r="H8" s="924"/>
      <c r="I8" s="924"/>
      <c r="J8" s="924"/>
      <c r="K8" s="932"/>
      <c r="M8" s="1029"/>
    </row>
    <row r="9" spans="1:13">
      <c r="A9" s="349" t="s">
        <v>312</v>
      </c>
      <c r="B9" s="925">
        <v>0.46</v>
      </c>
      <c r="C9" s="925">
        <v>0.46</v>
      </c>
      <c r="D9" s="925">
        <v>0.57999999999999996</v>
      </c>
      <c r="E9" s="925">
        <v>0.57999999999999996</v>
      </c>
      <c r="F9" s="925">
        <v>0.57999999999999996</v>
      </c>
      <c r="G9" s="919">
        <v>0.57999999999999996</v>
      </c>
      <c r="H9" s="919">
        <v>0.98</v>
      </c>
      <c r="I9" s="919">
        <v>0.98</v>
      </c>
      <c r="J9" s="919">
        <v>0.98</v>
      </c>
      <c r="K9" s="933">
        <v>1.1299999999999999</v>
      </c>
      <c r="M9" s="545"/>
    </row>
    <row r="10" spans="1:13">
      <c r="A10" s="349" t="s">
        <v>313</v>
      </c>
      <c r="B10" s="926">
        <v>1.06</v>
      </c>
      <c r="C10" s="926">
        <v>1.06</v>
      </c>
      <c r="D10" s="926">
        <v>1.28</v>
      </c>
      <c r="E10" s="926">
        <v>1.28</v>
      </c>
      <c r="F10" s="926">
        <v>1.28</v>
      </c>
      <c r="G10" s="920">
        <v>1.28</v>
      </c>
      <c r="H10" s="920">
        <v>1.06</v>
      </c>
      <c r="I10" s="920">
        <v>1.06</v>
      </c>
      <c r="J10" s="920">
        <v>1.06</v>
      </c>
      <c r="K10" s="960">
        <v>1.25</v>
      </c>
      <c r="M10" s="545"/>
    </row>
    <row r="11" spans="1:13">
      <c r="A11" s="349" t="s">
        <v>296</v>
      </c>
      <c r="B11" s="926">
        <v>1.55</v>
      </c>
      <c r="C11" s="926">
        <v>1.55</v>
      </c>
      <c r="D11" s="926">
        <v>2.1800000000000002</v>
      </c>
      <c r="E11" s="926">
        <v>2.1800000000000002</v>
      </c>
      <c r="F11" s="926">
        <v>2.1800000000000002</v>
      </c>
      <c r="G11" s="920">
        <v>2.1800000000000002</v>
      </c>
      <c r="H11" s="920">
        <v>2.64</v>
      </c>
      <c r="I11" s="920">
        <v>2.64</v>
      </c>
      <c r="J11" s="920">
        <v>2.64</v>
      </c>
      <c r="K11" s="960">
        <v>1.66</v>
      </c>
      <c r="L11" t="s">
        <v>545</v>
      </c>
      <c r="M11" s="545"/>
    </row>
    <row r="12" spans="1:13">
      <c r="A12" s="349" t="s">
        <v>314</v>
      </c>
      <c r="B12" s="926">
        <v>0.19</v>
      </c>
      <c r="C12" s="926">
        <v>0.19</v>
      </c>
      <c r="D12" s="926">
        <v>0.28000000000000003</v>
      </c>
      <c r="E12" s="926">
        <v>0.28000000000000003</v>
      </c>
      <c r="F12" s="926">
        <v>0.28000000000000003</v>
      </c>
      <c r="G12" s="920">
        <v>0.28000000000000003</v>
      </c>
      <c r="H12" s="920">
        <v>0.25</v>
      </c>
      <c r="I12" s="920">
        <v>0.25</v>
      </c>
      <c r="J12" s="920">
        <v>0.25</v>
      </c>
      <c r="K12" s="960">
        <v>0.25</v>
      </c>
      <c r="M12" s="545"/>
    </row>
    <row r="13" spans="1:13">
      <c r="A13" s="349" t="s">
        <v>315</v>
      </c>
      <c r="B13" s="926">
        <v>0.2</v>
      </c>
      <c r="C13" s="926">
        <v>0.2</v>
      </c>
      <c r="D13" s="926">
        <v>0.11</v>
      </c>
      <c r="E13" s="926">
        <v>0.11</v>
      </c>
      <c r="F13" s="926">
        <v>0.11</v>
      </c>
      <c r="G13" s="920">
        <v>0.11</v>
      </c>
      <c r="H13" s="922">
        <v>0.3</v>
      </c>
      <c r="I13" s="922">
        <v>0.3</v>
      </c>
      <c r="J13" s="922">
        <v>0.3</v>
      </c>
      <c r="K13" s="961">
        <v>0.54</v>
      </c>
      <c r="M13" s="545"/>
    </row>
    <row r="14" spans="1:13">
      <c r="A14" s="349" t="s">
        <v>316</v>
      </c>
      <c r="B14" s="926">
        <v>1.1599999999999999</v>
      </c>
      <c r="C14" s="926">
        <v>1.1599999999999999</v>
      </c>
      <c r="D14" s="926">
        <v>1.84</v>
      </c>
      <c r="E14" s="926">
        <v>1.84</v>
      </c>
      <c r="F14" s="926">
        <v>1.84</v>
      </c>
      <c r="G14" s="920">
        <v>1.84</v>
      </c>
      <c r="H14" s="920">
        <f>1.12+0.97</f>
        <v>2.09</v>
      </c>
      <c r="I14" s="920">
        <f>1.12+0.97</f>
        <v>2.09</v>
      </c>
      <c r="J14" s="920">
        <f>1.12+0.97</f>
        <v>2.09</v>
      </c>
      <c r="K14" s="960">
        <f>1.28+0.92-0.63+0.01</f>
        <v>1.5800000000000003</v>
      </c>
      <c r="L14" t="s">
        <v>547</v>
      </c>
      <c r="M14" s="545"/>
    </row>
    <row r="15" spans="1:13">
      <c r="A15" s="361"/>
      <c r="B15" s="927"/>
      <c r="C15" s="927"/>
      <c r="D15" s="927"/>
      <c r="E15" s="927"/>
      <c r="F15" s="927"/>
      <c r="G15" s="928"/>
      <c r="H15" s="928"/>
      <c r="I15" s="928"/>
      <c r="J15" s="928"/>
      <c r="K15" s="962"/>
      <c r="L15" t="s">
        <v>548</v>
      </c>
      <c r="M15" s="545"/>
    </row>
    <row r="16" spans="1:13">
      <c r="A16" s="177" t="s">
        <v>317</v>
      </c>
      <c r="B16" s="918">
        <f>SUM(B9:B14)</f>
        <v>4.62</v>
      </c>
      <c r="C16" s="918">
        <f>SUM(C9:C14)</f>
        <v>4.62</v>
      </c>
      <c r="D16" s="918">
        <v>6.2700000000000005</v>
      </c>
      <c r="E16" s="918">
        <v>6.2700000000000005</v>
      </c>
      <c r="F16" s="918">
        <f>SUM(F9:F14)</f>
        <v>6.2700000000000005</v>
      </c>
      <c r="G16" s="921">
        <v>6.2700000000000005</v>
      </c>
      <c r="H16" s="921">
        <f>SUM(H9:H14)</f>
        <v>7.3199999999999994</v>
      </c>
      <c r="I16" s="921">
        <f>SUM(I9:I14)</f>
        <v>7.3199999999999994</v>
      </c>
      <c r="J16" s="921">
        <f>SUM(J9:J14)</f>
        <v>7.3199999999999994</v>
      </c>
      <c r="K16" s="963">
        <f>SUM(K9:K14)</f>
        <v>6.41</v>
      </c>
      <c r="M16" s="1030"/>
    </row>
    <row r="18" spans="9:12">
      <c r="I18" s="1024" t="s">
        <v>562</v>
      </c>
      <c r="J18" s="28"/>
      <c r="K18" s="1025">
        <v>7.54</v>
      </c>
      <c r="L18" s="66"/>
    </row>
    <row r="19" spans="9:12">
      <c r="I19" s="543" t="s">
        <v>549</v>
      </c>
      <c r="J19" s="3"/>
      <c r="K19" s="1026">
        <v>-0.5</v>
      </c>
      <c r="L19" s="66"/>
    </row>
    <row r="20" spans="9:12">
      <c r="I20" s="543" t="s">
        <v>550</v>
      </c>
      <c r="J20" s="3"/>
      <c r="K20" s="1026">
        <v>-0.63</v>
      </c>
      <c r="L20" s="66"/>
    </row>
    <row r="21" spans="9:12" ht="13.8" thickBot="1">
      <c r="I21" s="543" t="s">
        <v>551</v>
      </c>
      <c r="J21" s="3"/>
      <c r="K21" s="1027">
        <f>SUM(K18:K20)</f>
        <v>6.41</v>
      </c>
      <c r="L21" s="66"/>
    </row>
    <row r="22" spans="9:12">
      <c r="I22" s="63"/>
      <c r="J22" s="20"/>
      <c r="K22" s="1028"/>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380" t="s">
        <v>71</v>
      </c>
      <c r="C1" s="1380"/>
      <c r="D1" s="1380"/>
      <c r="E1" s="1380"/>
      <c r="F1" s="1380"/>
      <c r="G1" s="1381"/>
      <c r="I1" s="525" t="s">
        <v>125</v>
      </c>
    </row>
    <row r="2" spans="1:19">
      <c r="B2" s="1380" t="s">
        <v>34</v>
      </c>
      <c r="C2" s="1380"/>
      <c r="D2" s="1380"/>
      <c r="E2" s="1380"/>
      <c r="F2" s="1380"/>
      <c r="G2" s="1381"/>
      <c r="I2" s="381" t="s">
        <v>233</v>
      </c>
      <c r="J2" s="101"/>
    </row>
    <row r="3" spans="1:19" ht="7.5" customHeight="1">
      <c r="B3" s="155"/>
      <c r="C3" s="156"/>
      <c r="D3" s="156"/>
      <c r="E3" s="156"/>
      <c r="F3" s="156"/>
      <c r="G3" s="156"/>
    </row>
    <row r="4" spans="1:19" ht="15.6">
      <c r="B4" s="157" t="s">
        <v>278</v>
      </c>
      <c r="C4" s="1385"/>
      <c r="D4" s="1386"/>
      <c r="E4" s="1386"/>
      <c r="F4" s="1386"/>
      <c r="G4" s="1387"/>
    </row>
    <row r="5" spans="1:19" ht="6" customHeight="1" thickBot="1">
      <c r="B5" s="7"/>
      <c r="C5" s="6"/>
      <c r="D5" s="6"/>
      <c r="E5" s="6"/>
      <c r="F5" s="6"/>
      <c r="G5" s="6"/>
      <c r="I5" s="101"/>
    </row>
    <row r="6" spans="1:19" ht="17.25" customHeight="1">
      <c r="A6" s="158"/>
      <c r="B6" s="239" t="s">
        <v>300</v>
      </c>
      <c r="C6" s="240"/>
      <c r="D6" s="241"/>
      <c r="E6" s="241"/>
      <c r="F6" s="242"/>
      <c r="G6" s="243"/>
      <c r="H6" s="29"/>
      <c r="I6" s="394" t="s">
        <v>375</v>
      </c>
      <c r="J6" s="101"/>
      <c r="K6" s="101"/>
      <c r="L6" s="101"/>
      <c r="M6" s="101"/>
      <c r="N6" s="101"/>
      <c r="O6" s="101"/>
      <c r="P6" s="101"/>
      <c r="Q6" s="101"/>
      <c r="R6" s="101"/>
      <c r="S6" s="101"/>
    </row>
    <row r="7" spans="1:19" ht="15.75" hidden="1" customHeight="1">
      <c r="A7" s="30"/>
      <c r="B7" s="189" t="s">
        <v>65</v>
      </c>
      <c r="C7" s="186" t="s">
        <v>167</v>
      </c>
      <c r="D7" s="186"/>
      <c r="E7" s="1391" t="s">
        <v>318</v>
      </c>
      <c r="F7" s="1392"/>
      <c r="G7" s="182"/>
      <c r="H7" s="31"/>
      <c r="I7" s="164"/>
      <c r="J7" s="101"/>
      <c r="K7" s="101"/>
      <c r="L7" s="101"/>
      <c r="M7" s="101"/>
      <c r="N7" s="101"/>
      <c r="O7" s="101"/>
      <c r="P7" s="101"/>
      <c r="Q7" s="101"/>
      <c r="R7" s="101"/>
      <c r="S7" s="101"/>
    </row>
    <row r="8" spans="1:19" ht="6" customHeight="1">
      <c r="A8" s="30"/>
      <c r="B8" s="159"/>
      <c r="C8" s="187"/>
      <c r="D8" s="187"/>
      <c r="E8" s="187"/>
      <c r="F8" s="187"/>
      <c r="G8" s="187"/>
      <c r="H8" s="31"/>
      <c r="I8" s="164"/>
      <c r="J8" s="101"/>
      <c r="K8" s="101"/>
      <c r="L8" s="101"/>
      <c r="M8" s="101"/>
      <c r="N8" s="101"/>
      <c r="O8" s="101"/>
      <c r="P8" s="101"/>
      <c r="Q8" s="101"/>
      <c r="R8" s="101"/>
      <c r="S8" s="101"/>
    </row>
    <row r="9" spans="1:19" ht="13.8">
      <c r="A9" s="30"/>
      <c r="B9" s="188" t="s">
        <v>321</v>
      </c>
      <c r="C9" s="1388" t="s">
        <v>380</v>
      </c>
      <c r="D9" s="1389"/>
      <c r="E9" s="1389"/>
      <c r="F9" s="1389"/>
      <c r="G9" s="1390"/>
      <c r="H9" s="31"/>
      <c r="I9" s="394" t="s">
        <v>377</v>
      </c>
    </row>
    <row r="10" spans="1:19" ht="13.8">
      <c r="A10" s="30"/>
      <c r="B10" s="160" t="s">
        <v>320</v>
      </c>
      <c r="C10" s="1310">
        <v>123456</v>
      </c>
      <c r="D10" s="1311"/>
      <c r="F10" s="6"/>
      <c r="G10" s="26"/>
      <c r="H10" s="31"/>
      <c r="I10" s="524" t="s">
        <v>376</v>
      </c>
    </row>
    <row r="11" spans="1:19" ht="6" customHeight="1">
      <c r="A11" s="30"/>
      <c r="B11" s="160"/>
      <c r="C11" s="19"/>
      <c r="D11" s="19"/>
      <c r="F11" s="6"/>
      <c r="G11" s="6"/>
      <c r="H11" s="31"/>
    </row>
    <row r="12" spans="1:19" ht="13.8">
      <c r="A12" s="30"/>
      <c r="B12" s="382" t="s">
        <v>374</v>
      </c>
      <c r="C12" s="375"/>
      <c r="D12" s="375"/>
      <c r="E12" s="191" t="s">
        <v>378</v>
      </c>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379</v>
      </c>
      <c r="D15" s="22"/>
      <c r="E15" s="22" t="s">
        <v>379</v>
      </c>
      <c r="F15" s="22"/>
      <c r="G15" s="6"/>
      <c r="H15" s="31"/>
    </row>
    <row r="16" spans="1:19" ht="8.25" customHeight="1">
      <c r="A16" s="30"/>
      <c r="B16" s="160"/>
      <c r="C16" s="19"/>
      <c r="D16" s="19"/>
      <c r="E16" s="19"/>
      <c r="F16" s="19"/>
      <c r="G16" s="6"/>
      <c r="H16" s="31"/>
    </row>
    <row r="17" spans="1:14" ht="13.8">
      <c r="A17" s="30"/>
      <c r="B17" s="188" t="s">
        <v>68</v>
      </c>
      <c r="C17" s="19"/>
      <c r="D17" s="19"/>
      <c r="E17" s="1310" t="s">
        <v>438</v>
      </c>
      <c r="F17" s="1394"/>
      <c r="G17" s="1334"/>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0.75</v>
      </c>
      <c r="D20" s="184">
        <v>0.1</v>
      </c>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v>0.15</v>
      </c>
      <c r="D22" s="184"/>
      <c r="E22" s="184"/>
      <c r="F22" s="184"/>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2500000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1125600</v>
      </c>
      <c r="G27" s="8"/>
      <c r="H27" s="31"/>
    </row>
    <row r="28" spans="1:14" ht="15.75" customHeight="1">
      <c r="A28" s="30"/>
      <c r="B28" s="249"/>
      <c r="C28" s="387"/>
      <c r="D28" s="386" t="s">
        <v>260</v>
      </c>
      <c r="E28" s="387"/>
      <c r="F28" s="388">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393" t="s">
        <v>382</v>
      </c>
      <c r="C31" s="1307"/>
      <c r="D31" s="1307"/>
      <c r="E31" s="1307"/>
      <c r="F31" s="1307"/>
      <c r="G31" s="1308"/>
      <c r="H31" s="31"/>
      <c r="I31" s="440" t="s">
        <v>413</v>
      </c>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73.5" customHeight="1">
      <c r="A35" s="30"/>
      <c r="B35" s="1382" t="s">
        <v>443</v>
      </c>
      <c r="C35" s="1383"/>
      <c r="D35" s="1383"/>
      <c r="E35" s="1383"/>
      <c r="F35" s="1383"/>
      <c r="G35" s="1384"/>
      <c r="H35" s="31"/>
      <c r="I35" s="440"/>
      <c r="J35" s="441"/>
      <c r="K35" s="441"/>
      <c r="L35" s="441"/>
      <c r="M35" s="441"/>
      <c r="N35" s="441"/>
    </row>
    <row r="36" spans="1:14" ht="12.75" customHeight="1">
      <c r="A36" s="30"/>
      <c r="B36" s="159"/>
      <c r="C36" s="6"/>
      <c r="D36" s="127" t="s">
        <v>127</v>
      </c>
      <c r="E36" s="534" t="s">
        <v>407</v>
      </c>
      <c r="F36" s="534" t="s">
        <v>345</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411</v>
      </c>
      <c r="C39" s="164"/>
      <c r="D39" s="164"/>
      <c r="E39" s="165"/>
      <c r="F39" s="165"/>
      <c r="G39" s="165">
        <f>+E39+F39</f>
        <v>0</v>
      </c>
      <c r="H39" s="31"/>
      <c r="I39" s="394" t="s">
        <v>385</v>
      </c>
    </row>
    <row r="40" spans="1:14">
      <c r="A40" s="30"/>
      <c r="B40" s="166" t="s">
        <v>412</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15000</v>
      </c>
      <c r="E44" s="329">
        <f>+D44/$D$47</f>
        <v>0.90209285542458506</v>
      </c>
      <c r="F44" s="330">
        <v>11000</v>
      </c>
      <c r="G44" s="331">
        <v>4000</v>
      </c>
      <c r="H44" s="31"/>
      <c r="I44" s="395" t="s">
        <v>389</v>
      </c>
    </row>
    <row r="45" spans="1:14">
      <c r="A45" s="30"/>
      <c r="B45" s="349" t="s">
        <v>123</v>
      </c>
      <c r="C45" s="140"/>
      <c r="D45" s="363">
        <v>1628</v>
      </c>
      <c r="E45" s="332">
        <f>+D45/$D$47</f>
        <v>9.7907144575414967E-2</v>
      </c>
      <c r="F45" s="333">
        <v>1628</v>
      </c>
      <c r="G45" s="334"/>
      <c r="H45" s="31"/>
      <c r="I45" s="394" t="s">
        <v>433</v>
      </c>
    </row>
    <row r="46" spans="1:14">
      <c r="A46" s="30"/>
      <c r="B46" s="361" t="s">
        <v>381</v>
      </c>
      <c r="C46" s="362"/>
      <c r="D46" s="364"/>
      <c r="E46" s="335">
        <f>+D46/$D$47</f>
        <v>0</v>
      </c>
      <c r="F46" s="336"/>
      <c r="G46" s="337"/>
      <c r="H46" s="31"/>
      <c r="I46" s="394" t="s">
        <v>434</v>
      </c>
    </row>
    <row r="47" spans="1:14">
      <c r="A47" s="30"/>
      <c r="B47" s="34" t="s">
        <v>61</v>
      </c>
      <c r="C47" s="11"/>
      <c r="D47" s="365">
        <f>SUM(D44:D46)</f>
        <v>16628</v>
      </c>
      <c r="E47" s="185">
        <f>+D47/$D$47</f>
        <v>1</v>
      </c>
      <c r="F47" s="200">
        <f>SUM(F44:F46)</f>
        <v>12628</v>
      </c>
      <c r="G47" s="199">
        <f>SUM(G44:G46)</f>
        <v>4000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36" t="s">
        <v>408</v>
      </c>
      <c r="G49" s="36" t="s">
        <v>409</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11000</v>
      </c>
      <c r="E51" s="351">
        <f t="shared" ref="E51:E56" si="1">+C51*D51</f>
        <v>10780</v>
      </c>
      <c r="F51" s="371">
        <f t="shared" ref="F51:F56" si="2">+G$40</f>
        <v>0</v>
      </c>
      <c r="G51" s="351">
        <f t="shared" ref="G51:G56" si="3">+E51*F51</f>
        <v>0</v>
      </c>
      <c r="H51" s="31"/>
      <c r="I51" s="394" t="s">
        <v>387</v>
      </c>
    </row>
    <row r="52" spans="1:9">
      <c r="A52" s="30"/>
      <c r="B52" s="349" t="s">
        <v>313</v>
      </c>
      <c r="C52" s="368">
        <v>1.06</v>
      </c>
      <c r="D52" s="363">
        <f t="shared" si="0"/>
        <v>11000</v>
      </c>
      <c r="E52" s="351">
        <f t="shared" si="1"/>
        <v>11660</v>
      </c>
      <c r="F52" s="371">
        <f t="shared" si="2"/>
        <v>0</v>
      </c>
      <c r="G52" s="351">
        <f t="shared" si="3"/>
        <v>0</v>
      </c>
      <c r="H52" s="31"/>
      <c r="I52" s="394" t="s">
        <v>392</v>
      </c>
    </row>
    <row r="53" spans="1:9">
      <c r="A53" s="30"/>
      <c r="B53" s="349" t="s">
        <v>296</v>
      </c>
      <c r="C53" s="368">
        <v>2.64</v>
      </c>
      <c r="D53" s="363">
        <f t="shared" si="0"/>
        <v>11000</v>
      </c>
      <c r="E53" s="351">
        <f t="shared" si="1"/>
        <v>29040</v>
      </c>
      <c r="F53" s="371">
        <f t="shared" si="2"/>
        <v>0</v>
      </c>
      <c r="G53" s="351">
        <f t="shared" si="3"/>
        <v>0</v>
      </c>
      <c r="H53" s="31"/>
    </row>
    <row r="54" spans="1:9">
      <c r="A54" s="30"/>
      <c r="B54" s="349" t="s">
        <v>314</v>
      </c>
      <c r="C54" s="368">
        <v>0.25</v>
      </c>
      <c r="D54" s="363">
        <f t="shared" si="0"/>
        <v>11000</v>
      </c>
      <c r="E54" s="351">
        <f t="shared" si="1"/>
        <v>2750</v>
      </c>
      <c r="F54" s="371">
        <f t="shared" si="2"/>
        <v>0</v>
      </c>
      <c r="G54" s="351">
        <f t="shared" si="3"/>
        <v>0</v>
      </c>
      <c r="H54" s="31"/>
    </row>
    <row r="55" spans="1:9">
      <c r="A55" s="30"/>
      <c r="B55" s="349" t="s">
        <v>315</v>
      </c>
      <c r="C55" s="368">
        <v>0.3</v>
      </c>
      <c r="D55" s="363">
        <f t="shared" si="0"/>
        <v>11000</v>
      </c>
      <c r="E55" s="351">
        <f t="shared" si="1"/>
        <v>3300</v>
      </c>
      <c r="F55" s="371">
        <f t="shared" si="2"/>
        <v>0</v>
      </c>
      <c r="G55" s="351">
        <f t="shared" si="3"/>
        <v>0</v>
      </c>
      <c r="H55" s="31"/>
    </row>
    <row r="56" spans="1:9">
      <c r="A56" s="30"/>
      <c r="B56" s="349" t="s">
        <v>372</v>
      </c>
      <c r="C56" s="368">
        <f>1.12+0.97</f>
        <v>2.09</v>
      </c>
      <c r="D56" s="363">
        <f t="shared" si="0"/>
        <v>11000</v>
      </c>
      <c r="E56" s="351">
        <f t="shared" si="1"/>
        <v>22990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11000</v>
      </c>
      <c r="E58" s="354">
        <f>+C58*D58</f>
        <v>80520</v>
      </c>
      <c r="F58" s="373">
        <f>+G$40</f>
        <v>0</v>
      </c>
      <c r="G58" s="354">
        <f>+E58*F58</f>
        <v>0</v>
      </c>
      <c r="H58" s="31"/>
    </row>
    <row r="59" spans="1:9">
      <c r="A59" s="30"/>
      <c r="B59" s="15" t="s">
        <v>126</v>
      </c>
      <c r="C59" s="13"/>
      <c r="D59" s="13"/>
      <c r="E59" s="257">
        <f>+F28/D47</f>
        <v>218.04185710849171</v>
      </c>
      <c r="F59" s="13"/>
      <c r="G59" s="258"/>
      <c r="H59" s="31"/>
      <c r="I59" s="394" t="s">
        <v>386</v>
      </c>
    </row>
    <row r="60" spans="1:9">
      <c r="A60" s="30"/>
      <c r="B60" s="355" t="s">
        <v>371</v>
      </c>
      <c r="C60" s="356"/>
      <c r="D60" s="356"/>
      <c r="E60" s="356"/>
      <c r="F60" s="356"/>
      <c r="G60" s="357"/>
      <c r="H60" s="31"/>
    </row>
    <row r="61" spans="1:9" ht="6" customHeight="1" thickBot="1">
      <c r="A61" s="25"/>
      <c r="B61" s="358"/>
      <c r="C61" s="359"/>
      <c r="D61" s="359"/>
      <c r="E61" s="359"/>
      <c r="F61" s="359"/>
      <c r="G61" s="359"/>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4" t="s">
        <v>491</v>
      </c>
      <c r="B1" s="136"/>
      <c r="C1" s="136"/>
      <c r="D1" s="136"/>
      <c r="E1" s="136"/>
      <c r="F1" s="136"/>
      <c r="G1" s="136"/>
      <c r="H1" s="136"/>
      <c r="I1" s="136"/>
      <c r="J1" s="136"/>
      <c r="K1" s="136"/>
      <c r="L1" s="136"/>
      <c r="M1" s="136"/>
      <c r="N1" s="136"/>
      <c r="O1" s="136"/>
    </row>
    <row r="2" spans="1:16">
      <c r="A2" s="344"/>
      <c r="B2" s="136"/>
      <c r="C2" s="136"/>
      <c r="D2" s="136"/>
      <c r="E2" s="136"/>
      <c r="F2" s="136"/>
      <c r="G2" s="136"/>
      <c r="H2" s="136"/>
      <c r="I2" s="136"/>
      <c r="J2" s="136"/>
      <c r="K2" s="136"/>
      <c r="L2" s="136"/>
      <c r="M2" s="136"/>
      <c r="N2" s="136"/>
      <c r="O2" s="136"/>
    </row>
    <row r="3" spans="1:16">
      <c r="A3" s="344"/>
      <c r="B3" s="136"/>
      <c r="C3" s="136"/>
      <c r="D3" s="136"/>
      <c r="E3" s="136"/>
      <c r="F3" s="136"/>
      <c r="G3" s="136"/>
      <c r="H3" s="136"/>
      <c r="I3" s="136"/>
      <c r="J3" s="136"/>
      <c r="K3" s="136"/>
      <c r="L3" s="136"/>
      <c r="M3" s="136"/>
      <c r="N3" s="136"/>
      <c r="O3" s="136"/>
    </row>
    <row r="4" spans="1:16">
      <c r="A4" s="344"/>
      <c r="B4" s="136"/>
      <c r="C4" s="136"/>
      <c r="D4" s="1409" t="s">
        <v>36</v>
      </c>
      <c r="E4" s="1410"/>
      <c r="F4" s="1410"/>
      <c r="G4" s="1410"/>
      <c r="H4" s="1410"/>
      <c r="I4" s="1410"/>
      <c r="J4" s="1410"/>
      <c r="K4" s="1411"/>
      <c r="L4" s="511" t="s">
        <v>37</v>
      </c>
      <c r="M4" s="512"/>
      <c r="N4" s="512"/>
      <c r="O4" s="878"/>
    </row>
    <row r="5" spans="1:16" ht="53.4" thickBot="1">
      <c r="A5" s="435"/>
      <c r="B5" s="435" t="s">
        <v>144</v>
      </c>
      <c r="C5" s="435" t="s">
        <v>145</v>
      </c>
      <c r="D5" s="435" t="s">
        <v>161</v>
      </c>
      <c r="E5" s="435" t="s">
        <v>146</v>
      </c>
      <c r="F5" s="435" t="s">
        <v>147</v>
      </c>
      <c r="G5" s="435" t="s">
        <v>148</v>
      </c>
      <c r="H5" s="435" t="s">
        <v>149</v>
      </c>
      <c r="I5" s="435" t="s">
        <v>405</v>
      </c>
      <c r="J5" s="435" t="s">
        <v>489</v>
      </c>
      <c r="K5" s="880" t="s">
        <v>150</v>
      </c>
      <c r="L5" s="435" t="s">
        <v>162</v>
      </c>
      <c r="M5" s="435" t="s">
        <v>163</v>
      </c>
      <c r="N5" s="435" t="s">
        <v>488</v>
      </c>
      <c r="O5" s="435" t="s">
        <v>490</v>
      </c>
      <c r="P5" s="435" t="s">
        <v>164</v>
      </c>
    </row>
    <row r="6" spans="1:16">
      <c r="K6" s="881"/>
    </row>
    <row r="7" spans="1:16">
      <c r="A7" s="17" t="s">
        <v>151</v>
      </c>
      <c r="B7" s="436">
        <v>39539</v>
      </c>
      <c r="C7" s="436">
        <v>39569</v>
      </c>
      <c r="D7" s="437">
        <v>2</v>
      </c>
      <c r="E7" s="437">
        <v>10</v>
      </c>
      <c r="F7" s="437"/>
      <c r="G7" s="437"/>
      <c r="H7" s="437"/>
      <c r="I7" s="437"/>
      <c r="J7" s="437"/>
      <c r="K7" s="124">
        <f>SUM(D7:H7)</f>
        <v>12</v>
      </c>
      <c r="L7" s="437">
        <f>SUM(D7:G7)</f>
        <v>12</v>
      </c>
      <c r="M7" s="437">
        <f>+H7</f>
        <v>0</v>
      </c>
      <c r="N7" s="437"/>
      <c r="O7" s="437"/>
      <c r="P7" s="17"/>
    </row>
    <row r="8" spans="1:16">
      <c r="A8" s="67" t="s">
        <v>152</v>
      </c>
      <c r="B8" s="438">
        <v>39630</v>
      </c>
      <c r="C8" s="438">
        <v>39661</v>
      </c>
      <c r="D8" s="439"/>
      <c r="E8" s="439">
        <v>11</v>
      </c>
      <c r="F8" s="439">
        <v>1</v>
      </c>
      <c r="G8" s="439"/>
      <c r="H8" s="439"/>
      <c r="I8" s="439"/>
      <c r="J8" s="439"/>
      <c r="K8" s="131">
        <f t="shared" ref="K8:K25" si="0">SUM(D8:H8)</f>
        <v>12</v>
      </c>
      <c r="L8" s="439">
        <f t="shared" ref="L8:L14" si="1">SUM(D8:G8)</f>
        <v>12</v>
      </c>
      <c r="M8" s="439">
        <f t="shared" ref="M8:M14" si="2">+H8</f>
        <v>0</v>
      </c>
      <c r="N8" s="439"/>
      <c r="O8" s="439"/>
      <c r="P8" s="67"/>
    </row>
    <row r="9" spans="1:16">
      <c r="A9" s="67" t="s">
        <v>153</v>
      </c>
      <c r="B9" s="438">
        <v>39753</v>
      </c>
      <c r="C9" s="438">
        <v>39783</v>
      </c>
      <c r="D9" s="439"/>
      <c r="E9" s="439">
        <v>7</v>
      </c>
      <c r="F9" s="439">
        <v>5</v>
      </c>
      <c r="G9" s="439"/>
      <c r="H9" s="439"/>
      <c r="I9" s="439"/>
      <c r="J9" s="439"/>
      <c r="K9" s="131">
        <f t="shared" si="0"/>
        <v>12</v>
      </c>
      <c r="L9" s="439">
        <f t="shared" si="1"/>
        <v>12</v>
      </c>
      <c r="M9" s="439">
        <f t="shared" si="2"/>
        <v>0</v>
      </c>
      <c r="N9" s="439"/>
      <c r="O9" s="439"/>
      <c r="P9" s="67"/>
    </row>
    <row r="10" spans="1:16">
      <c r="A10" s="67" t="s">
        <v>154</v>
      </c>
      <c r="B10" s="438">
        <v>39845</v>
      </c>
      <c r="C10" s="438">
        <v>39873</v>
      </c>
      <c r="D10" s="439"/>
      <c r="E10" s="439">
        <v>4</v>
      </c>
      <c r="F10" s="439">
        <v>8</v>
      </c>
      <c r="G10" s="439"/>
      <c r="H10" s="439"/>
      <c r="I10" s="439"/>
      <c r="J10" s="439"/>
      <c r="K10" s="131">
        <f t="shared" si="0"/>
        <v>12</v>
      </c>
      <c r="L10" s="439">
        <f t="shared" si="1"/>
        <v>12</v>
      </c>
      <c r="M10" s="439">
        <f t="shared" si="2"/>
        <v>0</v>
      </c>
      <c r="N10" s="439"/>
      <c r="O10" s="439"/>
      <c r="P10" s="67"/>
    </row>
    <row r="11" spans="1:16">
      <c r="A11" s="67" t="s">
        <v>155</v>
      </c>
      <c r="B11" s="438">
        <v>40026</v>
      </c>
      <c r="C11" s="438">
        <v>40057</v>
      </c>
      <c r="D11" s="439"/>
      <c r="E11" s="439"/>
      <c r="F11" s="439">
        <v>10</v>
      </c>
      <c r="G11" s="439">
        <v>2</v>
      </c>
      <c r="H11" s="439"/>
      <c r="I11" s="439"/>
      <c r="J11" s="439"/>
      <c r="K11" s="131">
        <f t="shared" si="0"/>
        <v>12</v>
      </c>
      <c r="L11" s="439">
        <f t="shared" si="1"/>
        <v>12</v>
      </c>
      <c r="M11" s="439">
        <f t="shared" si="2"/>
        <v>0</v>
      </c>
      <c r="N11" s="439"/>
      <c r="O11" s="439"/>
      <c r="P11" s="67"/>
    </row>
    <row r="12" spans="1:16">
      <c r="A12" s="67" t="s">
        <v>156</v>
      </c>
      <c r="B12" s="438">
        <v>40148</v>
      </c>
      <c r="C12" s="438">
        <v>40179</v>
      </c>
      <c r="D12" s="439"/>
      <c r="E12" s="439"/>
      <c r="F12" s="439">
        <v>6</v>
      </c>
      <c r="G12" s="439">
        <v>6</v>
      </c>
      <c r="H12" s="439"/>
      <c r="I12" s="439"/>
      <c r="J12" s="439"/>
      <c r="K12" s="131">
        <f t="shared" si="0"/>
        <v>12</v>
      </c>
      <c r="L12" s="439">
        <f t="shared" si="1"/>
        <v>12</v>
      </c>
      <c r="M12" s="439">
        <f t="shared" si="2"/>
        <v>0</v>
      </c>
      <c r="N12" s="439"/>
      <c r="O12" s="439"/>
      <c r="P12" s="67"/>
    </row>
    <row r="13" spans="1:16">
      <c r="A13" s="67" t="s">
        <v>157</v>
      </c>
      <c r="B13" s="438">
        <v>40238</v>
      </c>
      <c r="C13" s="438">
        <v>40269</v>
      </c>
      <c r="D13" s="439"/>
      <c r="E13" s="439"/>
      <c r="F13" s="439">
        <v>3</v>
      </c>
      <c r="G13" s="439">
        <v>9</v>
      </c>
      <c r="H13" s="439"/>
      <c r="I13" s="439"/>
      <c r="J13" s="439"/>
      <c r="K13" s="131">
        <f t="shared" si="0"/>
        <v>12</v>
      </c>
      <c r="L13" s="439">
        <f t="shared" si="1"/>
        <v>12</v>
      </c>
      <c r="M13" s="439">
        <f t="shared" si="2"/>
        <v>0</v>
      </c>
      <c r="N13" s="439"/>
      <c r="O13" s="439"/>
      <c r="P13" s="67"/>
    </row>
    <row r="14" spans="1:16">
      <c r="A14" s="67" t="s">
        <v>158</v>
      </c>
      <c r="B14" s="438">
        <v>40360</v>
      </c>
      <c r="C14" s="438">
        <v>40391</v>
      </c>
      <c r="D14" s="439"/>
      <c r="E14" s="439"/>
      <c r="F14" s="439"/>
      <c r="G14" s="439">
        <v>11</v>
      </c>
      <c r="H14" s="439">
        <v>1</v>
      </c>
      <c r="I14" s="439"/>
      <c r="J14" s="439"/>
      <c r="K14" s="131">
        <f t="shared" si="0"/>
        <v>12</v>
      </c>
      <c r="L14" s="439">
        <f t="shared" si="1"/>
        <v>11</v>
      </c>
      <c r="M14" s="439">
        <f t="shared" si="2"/>
        <v>1</v>
      </c>
      <c r="N14" s="439"/>
      <c r="O14" s="439"/>
      <c r="P14" s="67"/>
    </row>
    <row r="15" spans="1:16">
      <c r="A15" s="67" t="s">
        <v>159</v>
      </c>
      <c r="B15" s="438">
        <v>40483</v>
      </c>
      <c r="C15" s="438">
        <v>40513</v>
      </c>
      <c r="D15" s="439"/>
      <c r="E15" s="439"/>
      <c r="F15" s="439"/>
      <c r="G15" s="439">
        <v>7</v>
      </c>
      <c r="H15" s="439">
        <v>5</v>
      </c>
      <c r="I15" s="439"/>
      <c r="J15" s="439"/>
      <c r="K15" s="131">
        <f t="shared" si="0"/>
        <v>12</v>
      </c>
      <c r="L15" s="439">
        <f t="shared" ref="L15:L25" si="3">SUM(D15:G15)</f>
        <v>7</v>
      </c>
      <c r="M15" s="439">
        <f t="shared" ref="M15:M25" si="4">+H15</f>
        <v>5</v>
      </c>
      <c r="N15" s="439"/>
      <c r="O15" s="439"/>
      <c r="P15" s="67"/>
    </row>
    <row r="16" spans="1:16">
      <c r="A16" s="67" t="s">
        <v>160</v>
      </c>
      <c r="B16" s="438">
        <v>40695</v>
      </c>
      <c r="C16" s="438">
        <v>40725</v>
      </c>
      <c r="D16" s="439"/>
      <c r="E16" s="439"/>
      <c r="F16" s="439"/>
      <c r="G16" s="439"/>
      <c r="H16" s="439">
        <v>12</v>
      </c>
      <c r="I16" s="439"/>
      <c r="J16" s="439"/>
      <c r="K16" s="131">
        <f t="shared" si="0"/>
        <v>12</v>
      </c>
      <c r="L16" s="439">
        <f t="shared" si="3"/>
        <v>0</v>
      </c>
      <c r="M16" s="439">
        <f t="shared" si="4"/>
        <v>12</v>
      </c>
      <c r="N16" s="439"/>
      <c r="O16" s="439"/>
      <c r="P16" s="67"/>
    </row>
    <row r="17" spans="1:16">
      <c r="A17" s="67" t="s">
        <v>406</v>
      </c>
      <c r="B17" s="438">
        <v>40878</v>
      </c>
      <c r="C17" s="438">
        <v>40909</v>
      </c>
      <c r="D17" s="439"/>
      <c r="E17" s="439"/>
      <c r="F17" s="439"/>
      <c r="G17" s="439"/>
      <c r="H17" s="439">
        <v>6</v>
      </c>
      <c r="I17" s="439">
        <v>6</v>
      </c>
      <c r="J17" s="439"/>
      <c r="K17" s="131">
        <v>12</v>
      </c>
      <c r="L17" s="439">
        <f t="shared" si="3"/>
        <v>0</v>
      </c>
      <c r="M17" s="439">
        <f t="shared" si="4"/>
        <v>6</v>
      </c>
      <c r="N17" s="439">
        <v>6</v>
      </c>
      <c r="O17" s="439"/>
      <c r="P17" s="596"/>
    </row>
    <row r="18" spans="1:16">
      <c r="A18" s="877" t="s">
        <v>487</v>
      </c>
      <c r="B18" s="438">
        <v>41091</v>
      </c>
      <c r="C18" s="879">
        <v>41122</v>
      </c>
      <c r="D18" s="439"/>
      <c r="E18" s="439"/>
      <c r="F18" s="439"/>
      <c r="G18" s="439"/>
      <c r="H18" s="439"/>
      <c r="I18" s="439">
        <v>11</v>
      </c>
      <c r="J18" s="439">
        <v>1</v>
      </c>
      <c r="K18" s="131">
        <v>12</v>
      </c>
      <c r="L18" s="439">
        <f t="shared" si="3"/>
        <v>0</v>
      </c>
      <c r="M18" s="439">
        <f t="shared" si="4"/>
        <v>0</v>
      </c>
      <c r="N18" s="439">
        <v>11</v>
      </c>
      <c r="O18" s="439">
        <v>1</v>
      </c>
      <c r="P18" s="877" t="s">
        <v>564</v>
      </c>
    </row>
    <row r="19" spans="1:16">
      <c r="A19" s="67"/>
      <c r="B19" s="67"/>
      <c r="C19" s="67"/>
      <c r="D19" s="439"/>
      <c r="E19" s="439"/>
      <c r="F19" s="439"/>
      <c r="G19" s="439"/>
      <c r="H19" s="439"/>
      <c r="I19" s="439"/>
      <c r="J19" s="439"/>
      <c r="K19" s="131">
        <f t="shared" si="0"/>
        <v>0</v>
      </c>
      <c r="L19" s="439">
        <f t="shared" si="3"/>
        <v>0</v>
      </c>
      <c r="M19" s="439">
        <f t="shared" si="4"/>
        <v>0</v>
      </c>
      <c r="N19" s="439"/>
      <c r="O19" s="439"/>
      <c r="P19" s="67"/>
    </row>
    <row r="20" spans="1:16">
      <c r="A20" s="67"/>
      <c r="B20" s="67"/>
      <c r="C20" s="67"/>
      <c r="D20" s="439"/>
      <c r="E20" s="439"/>
      <c r="F20" s="439"/>
      <c r="G20" s="439"/>
      <c r="H20" s="439"/>
      <c r="I20" s="439"/>
      <c r="J20" s="439"/>
      <c r="K20" s="131">
        <f t="shared" si="0"/>
        <v>0</v>
      </c>
      <c r="L20" s="439">
        <f t="shared" si="3"/>
        <v>0</v>
      </c>
      <c r="M20" s="439">
        <f t="shared" si="4"/>
        <v>0</v>
      </c>
      <c r="N20" s="439"/>
      <c r="O20" s="439"/>
      <c r="P20" s="67"/>
    </row>
    <row r="21" spans="1:16">
      <c r="A21" s="67"/>
      <c r="B21" s="67"/>
      <c r="C21" s="67"/>
      <c r="D21" s="439"/>
      <c r="E21" s="439"/>
      <c r="F21" s="439"/>
      <c r="G21" s="439"/>
      <c r="H21" s="439"/>
      <c r="I21" s="439"/>
      <c r="J21" s="439"/>
      <c r="K21" s="131">
        <f t="shared" si="0"/>
        <v>0</v>
      </c>
      <c r="L21" s="439">
        <f t="shared" si="3"/>
        <v>0</v>
      </c>
      <c r="M21" s="439">
        <f t="shared" si="4"/>
        <v>0</v>
      </c>
      <c r="N21" s="439"/>
      <c r="O21" s="439"/>
      <c r="P21" s="67"/>
    </row>
    <row r="22" spans="1:16">
      <c r="A22" s="67"/>
      <c r="B22" s="67"/>
      <c r="C22" s="67"/>
      <c r="D22" s="439"/>
      <c r="E22" s="439"/>
      <c r="F22" s="439"/>
      <c r="G22" s="439"/>
      <c r="H22" s="439"/>
      <c r="I22" s="439"/>
      <c r="J22" s="439"/>
      <c r="K22" s="131">
        <f t="shared" si="0"/>
        <v>0</v>
      </c>
      <c r="L22" s="439">
        <f t="shared" si="3"/>
        <v>0</v>
      </c>
      <c r="M22" s="439">
        <f t="shared" si="4"/>
        <v>0</v>
      </c>
      <c r="N22" s="439"/>
      <c r="O22" s="439"/>
      <c r="P22" s="67"/>
    </row>
    <row r="23" spans="1:16">
      <c r="A23" s="67"/>
      <c r="B23" s="67"/>
      <c r="C23" s="67"/>
      <c r="D23" s="439"/>
      <c r="E23" s="439"/>
      <c r="F23" s="439"/>
      <c r="G23" s="439"/>
      <c r="H23" s="439"/>
      <c r="I23" s="439"/>
      <c r="J23" s="439"/>
      <c r="K23" s="131">
        <f t="shared" si="0"/>
        <v>0</v>
      </c>
      <c r="L23" s="439">
        <f t="shared" si="3"/>
        <v>0</v>
      </c>
      <c r="M23" s="439">
        <f t="shared" si="4"/>
        <v>0</v>
      </c>
      <c r="N23" s="439"/>
      <c r="O23" s="439"/>
      <c r="P23" s="67"/>
    </row>
    <row r="24" spans="1:16">
      <c r="A24" s="67"/>
      <c r="B24" s="67"/>
      <c r="C24" s="67"/>
      <c r="D24" s="439"/>
      <c r="E24" s="439"/>
      <c r="F24" s="439"/>
      <c r="G24" s="439"/>
      <c r="H24" s="439"/>
      <c r="I24" s="439"/>
      <c r="J24" s="439"/>
      <c r="K24" s="131">
        <f t="shared" si="0"/>
        <v>0</v>
      </c>
      <c r="L24" s="439">
        <f t="shared" si="3"/>
        <v>0</v>
      </c>
      <c r="M24" s="439">
        <f t="shared" si="4"/>
        <v>0</v>
      </c>
      <c r="N24" s="439"/>
      <c r="O24" s="439"/>
      <c r="P24" s="67"/>
    </row>
    <row r="25" spans="1:16">
      <c r="A25" s="67"/>
      <c r="B25" s="67"/>
      <c r="C25" s="67"/>
      <c r="D25" s="439"/>
      <c r="E25" s="439"/>
      <c r="F25" s="439"/>
      <c r="G25" s="439"/>
      <c r="H25" s="439"/>
      <c r="I25" s="439"/>
      <c r="J25" s="439"/>
      <c r="K25" s="131">
        <f t="shared" si="0"/>
        <v>0</v>
      </c>
      <c r="L25" s="439">
        <f t="shared" si="3"/>
        <v>0</v>
      </c>
      <c r="M25" s="439">
        <f t="shared" si="4"/>
        <v>0</v>
      </c>
      <c r="N25" s="439"/>
      <c r="O25" s="439"/>
      <c r="P25" s="67"/>
    </row>
    <row r="27" spans="1:16">
      <c r="A27" s="23"/>
    </row>
    <row r="35" spans="2:2">
      <c r="B35" t="s">
        <v>560</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380" t="s">
        <v>71</v>
      </c>
      <c r="C1" s="1380"/>
      <c r="D1" s="1380"/>
      <c r="E1" s="1380"/>
      <c r="F1" s="1380"/>
      <c r="G1" s="1381"/>
    </row>
    <row r="2" spans="1:19">
      <c r="B2" s="1380" t="s">
        <v>239</v>
      </c>
      <c r="C2" s="1380"/>
      <c r="D2" s="1380"/>
      <c r="E2" s="1380"/>
      <c r="F2" s="1380"/>
      <c r="G2" s="1381"/>
    </row>
    <row r="3" spans="1:19" ht="7.5" customHeight="1">
      <c r="B3" s="155"/>
      <c r="C3" s="156"/>
      <c r="D3" s="156"/>
      <c r="E3" s="156"/>
      <c r="F3" s="156"/>
      <c r="G3" s="156"/>
    </row>
    <row r="4" spans="1:19" ht="15.6">
      <c r="B4" s="157" t="s">
        <v>278</v>
      </c>
      <c r="C4" s="1385" t="s">
        <v>62</v>
      </c>
      <c r="D4" s="1386"/>
      <c r="E4" s="1386"/>
      <c r="F4" s="1386"/>
      <c r="G4" s="1387"/>
    </row>
    <row r="5" spans="1:19" ht="13.8" thickBot="1">
      <c r="B5" s="7"/>
      <c r="C5" s="6"/>
      <c r="D5" s="6"/>
      <c r="E5" s="6"/>
      <c r="F5" s="6"/>
      <c r="G5" s="6"/>
      <c r="I5" s="101"/>
    </row>
    <row r="6" spans="1:19" ht="21" customHeight="1">
      <c r="A6" s="158"/>
      <c r="B6" s="239" t="s">
        <v>300</v>
      </c>
      <c r="C6" s="240"/>
      <c r="D6" s="241"/>
      <c r="E6" s="241"/>
      <c r="F6" s="242"/>
      <c r="G6" s="243"/>
      <c r="H6" s="29"/>
      <c r="I6" s="190"/>
      <c r="J6" s="101"/>
      <c r="K6" s="101"/>
      <c r="L6" s="101"/>
      <c r="M6" s="101"/>
      <c r="N6" s="101"/>
      <c r="O6" s="101"/>
      <c r="P6" s="101"/>
      <c r="Q6" s="101"/>
      <c r="R6" s="101"/>
      <c r="S6" s="101"/>
    </row>
    <row r="7" spans="1:19" ht="15.75" hidden="1" customHeight="1">
      <c r="A7" s="30"/>
      <c r="B7" s="189" t="s">
        <v>65</v>
      </c>
      <c r="C7" s="186" t="s">
        <v>319</v>
      </c>
      <c r="D7" s="186"/>
      <c r="E7" s="1391" t="s">
        <v>318</v>
      </c>
      <c r="F7" s="1392"/>
      <c r="G7" s="182"/>
      <c r="H7" s="31"/>
      <c r="I7" s="8"/>
      <c r="J7" s="101"/>
      <c r="K7" s="101"/>
      <c r="L7" s="101"/>
      <c r="M7" s="101"/>
      <c r="N7" s="101"/>
      <c r="O7" s="101"/>
      <c r="P7" s="101"/>
      <c r="Q7" s="101"/>
      <c r="R7" s="101"/>
      <c r="S7" s="101"/>
    </row>
    <row r="8" spans="1:19" ht="9.75"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8"/>
      <c r="D9" s="1389"/>
      <c r="E9" s="1389"/>
      <c r="F9" s="1389"/>
      <c r="G9" s="1390"/>
      <c r="H9" s="31"/>
    </row>
    <row r="10" spans="1:19" ht="13.8">
      <c r="A10" s="30"/>
      <c r="B10" s="160" t="s">
        <v>320</v>
      </c>
      <c r="C10" s="1310"/>
      <c r="D10" s="1311"/>
      <c r="F10" s="6"/>
      <c r="G10" s="26"/>
      <c r="H10" s="31"/>
    </row>
    <row r="11" spans="1:19">
      <c r="A11" s="30"/>
      <c r="B11" s="2"/>
      <c r="C11" s="19"/>
      <c r="D11" s="19"/>
      <c r="F11" s="6"/>
      <c r="G11" s="6"/>
      <c r="H11" s="31"/>
    </row>
    <row r="12" spans="1:19" ht="13.8">
      <c r="A12" s="30"/>
      <c r="B12" s="188" t="s">
        <v>39</v>
      </c>
      <c r="C12" s="19" t="s">
        <v>40</v>
      </c>
      <c r="D12" s="19" t="s">
        <v>41</v>
      </c>
      <c r="E12" s="183" t="s">
        <v>42</v>
      </c>
      <c r="F12" s="183" t="s">
        <v>268</v>
      </c>
      <c r="G12" s="19"/>
      <c r="H12" s="31"/>
    </row>
    <row r="13" spans="1:19" ht="13.8">
      <c r="A13" s="30"/>
      <c r="B13" s="160" t="s">
        <v>43</v>
      </c>
      <c r="C13" s="22"/>
      <c r="D13" s="22"/>
      <c r="E13" s="22"/>
      <c r="F13" s="22"/>
      <c r="G13" s="6"/>
      <c r="H13" s="31"/>
    </row>
    <row r="14" spans="1:19" ht="8.25" customHeight="1">
      <c r="A14" s="30"/>
      <c r="B14" s="160"/>
      <c r="C14" s="19"/>
      <c r="D14" s="19"/>
      <c r="E14" s="19"/>
      <c r="F14" s="19"/>
      <c r="G14" s="6"/>
      <c r="H14" s="31"/>
    </row>
    <row r="15" spans="1:19" ht="13.8">
      <c r="A15" s="30"/>
      <c r="B15" s="188" t="s">
        <v>68</v>
      </c>
      <c r="C15" s="19"/>
      <c r="D15" s="19"/>
      <c r="E15" s="1310"/>
      <c r="F15" s="1394"/>
      <c r="G15" s="1334"/>
      <c r="H15" s="31"/>
    </row>
    <row r="16" spans="1:19" ht="8.25" customHeight="1">
      <c r="A16" s="30"/>
      <c r="B16" s="160"/>
      <c r="C16" s="6"/>
      <c r="D16" s="6"/>
      <c r="E16" s="6"/>
      <c r="F16" s="6"/>
      <c r="G16" s="6"/>
      <c r="H16" s="31"/>
    </row>
    <row r="17" spans="1:9" ht="13.8">
      <c r="A17" s="30"/>
      <c r="B17" s="188" t="s">
        <v>64</v>
      </c>
      <c r="C17" s="22" t="s">
        <v>44</v>
      </c>
      <c r="D17" s="22" t="s">
        <v>45</v>
      </c>
      <c r="E17" s="181" t="s">
        <v>55</v>
      </c>
      <c r="F17" s="181" t="s">
        <v>46</v>
      </c>
      <c r="G17" s="181" t="s">
        <v>54</v>
      </c>
      <c r="H17" s="31"/>
    </row>
    <row r="18" spans="1:9" ht="13.8">
      <c r="A18" s="30"/>
      <c r="B18" s="160" t="s">
        <v>67</v>
      </c>
      <c r="C18" s="184"/>
      <c r="D18" s="184"/>
      <c r="E18" s="184"/>
      <c r="F18" s="184"/>
      <c r="G18" s="184"/>
      <c r="H18" s="31"/>
    </row>
    <row r="19" spans="1:9" ht="13.8">
      <c r="A19" s="30"/>
      <c r="B19" s="160" t="s">
        <v>66</v>
      </c>
      <c r="C19" s="22" t="s">
        <v>63</v>
      </c>
      <c r="D19" s="181" t="s">
        <v>47</v>
      </c>
      <c r="E19" s="181" t="s">
        <v>56</v>
      </c>
      <c r="F19" s="181"/>
      <c r="G19" s="181" t="s">
        <v>295</v>
      </c>
      <c r="H19" s="31"/>
    </row>
    <row r="20" spans="1:9" ht="13.8">
      <c r="A20" s="30"/>
      <c r="B20" s="160" t="s">
        <v>67</v>
      </c>
      <c r="C20" s="184"/>
      <c r="D20" s="184"/>
      <c r="E20" s="184"/>
      <c r="F20" s="184"/>
      <c r="G20" s="184">
        <f>+C18+D18+E18+F18+G18+C20+D20+E20+F20</f>
        <v>0</v>
      </c>
      <c r="H20" s="31"/>
    </row>
    <row r="21" spans="1:9" ht="8.25" customHeight="1">
      <c r="A21" s="30"/>
      <c r="B21" s="2"/>
      <c r="C21" s="6"/>
      <c r="D21" s="6"/>
      <c r="E21" s="6"/>
      <c r="F21" s="6"/>
      <c r="G21" s="6"/>
      <c r="H21" s="31"/>
    </row>
    <row r="22" spans="1:9" ht="13.8">
      <c r="A22" s="30"/>
      <c r="B22" s="245" t="s">
        <v>259</v>
      </c>
      <c r="C22" s="8"/>
      <c r="D22" s="8"/>
      <c r="E22" s="8"/>
      <c r="F22" s="8"/>
      <c r="G22" s="6"/>
      <c r="H22" s="31"/>
      <c r="I22" t="s">
        <v>261</v>
      </c>
    </row>
    <row r="23" spans="1:9" ht="13.8">
      <c r="A23" s="30"/>
      <c r="B23" s="246" t="s">
        <v>57</v>
      </c>
      <c r="C23" s="247"/>
      <c r="D23" s="246" t="s">
        <v>297</v>
      </c>
      <c r="E23" s="8"/>
      <c r="F23" s="247"/>
      <c r="G23" s="6"/>
      <c r="H23" s="31"/>
    </row>
    <row r="24" spans="1:9" ht="13.8">
      <c r="A24" s="30"/>
      <c r="B24" s="246" t="s">
        <v>58</v>
      </c>
      <c r="C24" s="248"/>
      <c r="D24" s="246" t="s">
        <v>298</v>
      </c>
      <c r="E24" s="8"/>
      <c r="F24" s="248"/>
      <c r="G24" s="6"/>
      <c r="H24" s="31"/>
    </row>
    <row r="25" spans="1:9" ht="13.8">
      <c r="A25" s="30"/>
      <c r="B25" s="246" t="s">
        <v>59</v>
      </c>
      <c r="C25" s="247"/>
      <c r="D25" s="246" t="s">
        <v>60</v>
      </c>
      <c r="E25" s="8"/>
      <c r="F25" s="247"/>
      <c r="G25" s="6"/>
      <c r="H25" s="31"/>
    </row>
    <row r="26" spans="1:9" ht="12.75" customHeight="1">
      <c r="A26" s="30"/>
      <c r="B26" s="249"/>
      <c r="C26" s="8"/>
      <c r="D26" s="246" t="s">
        <v>260</v>
      </c>
      <c r="E26" s="8"/>
      <c r="F26" s="250">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393"/>
      <c r="C29" s="1307"/>
      <c r="D29" s="1307"/>
      <c r="E29" s="1307"/>
      <c r="F29" s="1307"/>
      <c r="G29" s="1308"/>
      <c r="H29" s="31"/>
    </row>
    <row r="30" spans="1:9">
      <c r="A30" s="30"/>
      <c r="B30" s="2"/>
      <c r="C30" s="6"/>
      <c r="D30" s="6"/>
      <c r="E30" s="6"/>
      <c r="F30" s="6"/>
      <c r="G30" s="6"/>
      <c r="H30" s="31"/>
    </row>
    <row r="31" spans="1:9" ht="16.2">
      <c r="A31" s="30"/>
      <c r="B31" s="161" t="s">
        <v>301</v>
      </c>
      <c r="C31" s="6"/>
      <c r="D31" s="6"/>
      <c r="E31" s="6"/>
      <c r="F31" s="6"/>
      <c r="G31" s="6"/>
      <c r="H31" s="31"/>
    </row>
    <row r="32" spans="1:9" ht="9" customHeight="1">
      <c r="A32" s="30"/>
      <c r="B32" s="159"/>
      <c r="C32" s="6"/>
      <c r="D32" s="6"/>
      <c r="E32" s="6"/>
      <c r="F32" s="6"/>
      <c r="G32" s="6"/>
      <c r="H32" s="31"/>
    </row>
    <row r="33" spans="1:8" ht="29.25" customHeight="1">
      <c r="A33" s="30"/>
      <c r="B33" s="1412"/>
      <c r="C33" s="1413"/>
      <c r="D33" s="1413"/>
      <c r="E33" s="1413"/>
      <c r="F33" s="1413"/>
      <c r="G33" s="1414"/>
      <c r="H33" s="31"/>
    </row>
    <row r="34" spans="1:8" ht="12.75" customHeight="1">
      <c r="A34" s="30"/>
      <c r="B34" s="159"/>
      <c r="C34" s="6"/>
      <c r="D34" s="6"/>
      <c r="E34" s="127"/>
      <c r="F34" s="127"/>
      <c r="G34" s="6"/>
      <c r="H34" s="31"/>
    </row>
    <row r="35" spans="1:8">
      <c r="A35" s="30"/>
      <c r="B35" s="32" t="s">
        <v>244</v>
      </c>
      <c r="C35" s="26"/>
      <c r="D35" s="26"/>
      <c r="E35" s="162"/>
      <c r="F35" s="6"/>
      <c r="G35" s="6"/>
      <c r="H35" s="31"/>
    </row>
    <row r="36" spans="1:8">
      <c r="A36" s="30"/>
      <c r="B36" s="33" t="s">
        <v>302</v>
      </c>
      <c r="C36" s="6"/>
      <c r="D36" s="6"/>
      <c r="E36" s="162"/>
      <c r="F36" s="6"/>
      <c r="G36" s="6"/>
      <c r="H36" s="31"/>
    </row>
    <row r="37" spans="1:8">
      <c r="A37" s="30"/>
      <c r="B37" s="163" t="s">
        <v>240</v>
      </c>
      <c r="C37" s="164"/>
      <c r="D37" s="6"/>
      <c r="E37" s="165"/>
      <c r="F37" s="6"/>
      <c r="G37" s="6"/>
      <c r="H37" s="31"/>
    </row>
    <row r="38" spans="1:8">
      <c r="A38" s="30"/>
      <c r="B38" s="166" t="s">
        <v>241</v>
      </c>
      <c r="C38" s="167"/>
      <c r="D38" s="11"/>
      <c r="E38" s="168">
        <f>+E37/12</f>
        <v>0</v>
      </c>
      <c r="F38" s="6"/>
      <c r="G38" s="6"/>
      <c r="H38" s="31"/>
    </row>
    <row r="39" spans="1:8">
      <c r="A39" s="30"/>
      <c r="B39" s="2"/>
      <c r="C39" s="6"/>
      <c r="D39" s="6"/>
      <c r="E39" s="6"/>
      <c r="F39" s="6"/>
      <c r="G39" s="6"/>
      <c r="H39" s="31"/>
    </row>
    <row r="40" spans="1:8">
      <c r="A40" s="30"/>
      <c r="B40" s="32"/>
      <c r="C40" s="26"/>
      <c r="D40" s="169" t="s">
        <v>303</v>
      </c>
      <c r="E40" s="35" t="s">
        <v>304</v>
      </c>
      <c r="F40" s="191" t="s">
        <v>245</v>
      </c>
      <c r="G40" s="191" t="s">
        <v>269</v>
      </c>
      <c r="H40" s="31"/>
    </row>
    <row r="41" spans="1:8">
      <c r="A41" s="30"/>
      <c r="B41" s="33" t="s">
        <v>305</v>
      </c>
      <c r="C41" s="6"/>
      <c r="D41" s="170"/>
      <c r="E41" s="171" t="e">
        <f>+D41/$D$44</f>
        <v>#DIV/0!</v>
      </c>
      <c r="F41" s="192"/>
      <c r="G41" s="193"/>
      <c r="H41" s="31"/>
    </row>
    <row r="42" spans="1:8">
      <c r="A42" s="30"/>
      <c r="B42" s="33" t="s">
        <v>306</v>
      </c>
      <c r="C42" s="6"/>
      <c r="D42" s="170"/>
      <c r="E42" s="171" t="e">
        <f>+D42/$D$44</f>
        <v>#DIV/0!</v>
      </c>
      <c r="F42" s="194"/>
      <c r="G42" s="195"/>
      <c r="H42" s="31"/>
    </row>
    <row r="43" spans="1:8">
      <c r="A43" s="30"/>
      <c r="B43" s="34" t="s">
        <v>307</v>
      </c>
      <c r="C43" s="11"/>
      <c r="D43" s="172"/>
      <c r="E43" s="171" t="e">
        <f>+D43/$D$44</f>
        <v>#DIV/0!</v>
      </c>
      <c r="F43" s="196"/>
      <c r="G43" s="197"/>
      <c r="H43" s="31"/>
    </row>
    <row r="44" spans="1:8">
      <c r="A44" s="30"/>
      <c r="B44" s="34" t="s">
        <v>61</v>
      </c>
      <c r="C44" s="11"/>
      <c r="D44" s="172">
        <f>SUM(D41:D43)</f>
        <v>0</v>
      </c>
      <c r="E44" s="185" t="e">
        <f>+D44/$D$44</f>
        <v>#DIV/0!</v>
      </c>
      <c r="F44" s="200">
        <f>SUM(F41:F43)</f>
        <v>0</v>
      </c>
      <c r="G44" s="199">
        <f>SUM(G41:G43)</f>
        <v>0</v>
      </c>
      <c r="H44" s="31"/>
    </row>
    <row r="45" spans="1:8">
      <c r="A45" s="30"/>
      <c r="B45" s="2"/>
      <c r="C45" s="6"/>
      <c r="D45" s="6"/>
      <c r="E45" s="6"/>
      <c r="F45" s="252" t="s">
        <v>246</v>
      </c>
      <c r="G45" s="251">
        <f>+D44-F44-G44</f>
        <v>0</v>
      </c>
      <c r="H45" s="31"/>
    </row>
    <row r="46" spans="1:8" ht="39.6">
      <c r="A46" s="30"/>
      <c r="B46" s="36" t="s">
        <v>308</v>
      </c>
      <c r="C46" s="36" t="s">
        <v>309</v>
      </c>
      <c r="D46" s="36" t="s">
        <v>310</v>
      </c>
      <c r="E46" s="36" t="s">
        <v>311</v>
      </c>
      <c r="F46" s="36" t="s">
        <v>242</v>
      </c>
      <c r="G46" s="36" t="s">
        <v>243</v>
      </c>
      <c r="H46" s="31"/>
    </row>
    <row r="47" spans="1:8">
      <c r="A47" s="30"/>
      <c r="B47" s="33"/>
      <c r="C47" s="165"/>
      <c r="D47" s="165"/>
      <c r="E47" s="165"/>
      <c r="F47" s="165"/>
      <c r="G47" s="165"/>
      <c r="H47" s="31"/>
    </row>
    <row r="48" spans="1:8">
      <c r="A48" s="30"/>
      <c r="B48" s="33" t="s">
        <v>312</v>
      </c>
      <c r="C48" s="173">
        <v>0.57999999999999996</v>
      </c>
      <c r="D48" s="174">
        <f t="shared" ref="D48:D53" si="0">+$F$41</f>
        <v>0</v>
      </c>
      <c r="E48" s="175">
        <f t="shared" ref="E48:E53" si="1">+C48*D48</f>
        <v>0</v>
      </c>
      <c r="F48" s="238">
        <v>1</v>
      </c>
      <c r="G48" s="175">
        <f t="shared" ref="G48:G53" si="2">+E48*F48</f>
        <v>0</v>
      </c>
      <c r="H48" s="31"/>
    </row>
    <row r="49" spans="1:8">
      <c r="A49" s="30"/>
      <c r="B49" s="33" t="s">
        <v>313</v>
      </c>
      <c r="C49" s="165">
        <v>1.28</v>
      </c>
      <c r="D49" s="174">
        <f t="shared" si="0"/>
        <v>0</v>
      </c>
      <c r="E49" s="175">
        <f t="shared" si="1"/>
        <v>0</v>
      </c>
      <c r="F49" s="238">
        <v>1</v>
      </c>
      <c r="G49" s="175">
        <f t="shared" si="2"/>
        <v>0</v>
      </c>
      <c r="H49" s="31"/>
    </row>
    <row r="50" spans="1:8">
      <c r="A50" s="30"/>
      <c r="B50" s="33" t="s">
        <v>296</v>
      </c>
      <c r="C50" s="165">
        <v>2.1800000000000002</v>
      </c>
      <c r="D50" s="174">
        <f t="shared" si="0"/>
        <v>0</v>
      </c>
      <c r="E50" s="175">
        <f t="shared" si="1"/>
        <v>0</v>
      </c>
      <c r="F50" s="238">
        <v>1</v>
      </c>
      <c r="G50" s="175">
        <f t="shared" si="2"/>
        <v>0</v>
      </c>
      <c r="H50" s="31"/>
    </row>
    <row r="51" spans="1:8">
      <c r="A51" s="30"/>
      <c r="B51" s="33" t="s">
        <v>314</v>
      </c>
      <c r="C51" s="165">
        <v>0.28000000000000003</v>
      </c>
      <c r="D51" s="174">
        <f t="shared" si="0"/>
        <v>0</v>
      </c>
      <c r="E51" s="175">
        <f t="shared" si="1"/>
        <v>0</v>
      </c>
      <c r="F51" s="238">
        <v>1</v>
      </c>
      <c r="G51" s="175">
        <f t="shared" si="2"/>
        <v>0</v>
      </c>
      <c r="H51" s="31"/>
    </row>
    <row r="52" spans="1:8">
      <c r="A52" s="30"/>
      <c r="B52" s="33" t="s">
        <v>315</v>
      </c>
      <c r="C52" s="165">
        <v>0.11</v>
      </c>
      <c r="D52" s="174">
        <f t="shared" si="0"/>
        <v>0</v>
      </c>
      <c r="E52" s="175">
        <f t="shared" si="1"/>
        <v>0</v>
      </c>
      <c r="F52" s="238">
        <v>1</v>
      </c>
      <c r="G52" s="175">
        <f t="shared" si="2"/>
        <v>0</v>
      </c>
      <c r="H52" s="31"/>
    </row>
    <row r="53" spans="1:8">
      <c r="A53" s="30"/>
      <c r="B53" s="33" t="s">
        <v>316</v>
      </c>
      <c r="C53" s="165">
        <v>1.84</v>
      </c>
      <c r="D53" s="174">
        <f t="shared" si="0"/>
        <v>0</v>
      </c>
      <c r="E53" s="175">
        <f t="shared" si="1"/>
        <v>0</v>
      </c>
      <c r="F53" s="238">
        <v>1</v>
      </c>
      <c r="G53" s="175">
        <f t="shared" si="2"/>
        <v>0</v>
      </c>
      <c r="H53" s="31"/>
    </row>
    <row r="54" spans="1:8" ht="6" customHeight="1">
      <c r="A54" s="30"/>
      <c r="B54" s="33"/>
      <c r="C54" s="165"/>
      <c r="D54" s="174"/>
      <c r="E54" s="165"/>
      <c r="F54" s="176"/>
      <c r="G54" s="165"/>
      <c r="H54" s="31"/>
    </row>
    <row r="55" spans="1:8">
      <c r="A55" s="30"/>
      <c r="B55" s="177" t="s">
        <v>317</v>
      </c>
      <c r="C55" s="173">
        <f>SUM(C48:C53)</f>
        <v>6.2700000000000005</v>
      </c>
      <c r="D55" s="244">
        <f>+$F$41</f>
        <v>0</v>
      </c>
      <c r="E55" s="175">
        <f>+C55*D55</f>
        <v>0</v>
      </c>
      <c r="F55" s="238">
        <v>1</v>
      </c>
      <c r="G55" s="175">
        <f>+E55*F55</f>
        <v>0</v>
      </c>
      <c r="H55" s="31"/>
    </row>
    <row r="56" spans="1:8">
      <c r="A56" s="30"/>
      <c r="B56" s="14"/>
      <c r="C56" s="6"/>
      <c r="D56" s="6"/>
      <c r="E56" s="6"/>
      <c r="F56" s="6"/>
      <c r="G56" s="37"/>
      <c r="H56" s="31"/>
    </row>
    <row r="57" spans="1:8">
      <c r="A57" s="30"/>
      <c r="B57" s="178" t="s">
        <v>69</v>
      </c>
      <c r="C57" s="11"/>
      <c r="D57" s="11"/>
      <c r="E57" s="11"/>
      <c r="F57" s="11"/>
      <c r="G57" s="179"/>
      <c r="H57" s="31"/>
    </row>
    <row r="58" spans="1:8" ht="13.8" thickBot="1">
      <c r="A58" s="25"/>
      <c r="B58" s="180"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zoomScaleNormal="100" workbookViewId="0"/>
  </sheetViews>
  <sheetFormatPr defaultRowHeight="13.2"/>
  <cols>
    <col min="1" max="1" width="4" customWidth="1"/>
    <col min="2" max="2" width="70.33203125" customWidth="1"/>
    <col min="3" max="3" width="12.109375" customWidth="1"/>
    <col min="4" max="4" width="10.4414062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86" t="s">
        <v>71</v>
      </c>
      <c r="C2" s="136"/>
      <c r="D2" s="136"/>
      <c r="E2" s="136"/>
    </row>
    <row r="3" spans="1:9" ht="15.75" customHeight="1">
      <c r="B3" s="686" t="s">
        <v>739</v>
      </c>
      <c r="C3" s="136"/>
      <c r="D3" s="136"/>
      <c r="E3" s="136"/>
      <c r="G3" s="101"/>
      <c r="H3" s="101"/>
      <c r="I3" s="101"/>
    </row>
    <row r="4" spans="1:9">
      <c r="A4" s="293"/>
      <c r="B4" s="1150"/>
      <c r="C4" s="293" t="s">
        <v>324</v>
      </c>
      <c r="D4" s="59"/>
      <c r="E4" s="80"/>
      <c r="F4" s="3"/>
      <c r="G4" s="101"/>
      <c r="H4" s="101"/>
      <c r="I4" s="101"/>
    </row>
    <row r="5" spans="1:9">
      <c r="A5" s="84" t="s">
        <v>117</v>
      </c>
      <c r="B5" s="2" t="s">
        <v>760</v>
      </c>
      <c r="D5" s="98"/>
      <c r="E5" s="94" t="s">
        <v>279</v>
      </c>
      <c r="F5" s="98"/>
      <c r="G5" s="3"/>
      <c r="H5" s="3"/>
    </row>
    <row r="6" spans="1:9">
      <c r="A6" s="110"/>
      <c r="B6" s="91" t="s">
        <v>247</v>
      </c>
      <c r="D6" s="103"/>
      <c r="E6" s="103"/>
      <c r="F6" s="103"/>
      <c r="H6" s="623" t="s">
        <v>75</v>
      </c>
    </row>
    <row r="7" spans="1:9">
      <c r="A7" s="110"/>
      <c r="B7" s="92" t="s">
        <v>248</v>
      </c>
      <c r="D7" s="103"/>
      <c r="E7" s="103"/>
      <c r="F7" s="103"/>
      <c r="G7" s="85"/>
      <c r="H7" s="86"/>
    </row>
    <row r="8" spans="1:9">
      <c r="A8" s="110"/>
      <c r="B8" s="111" t="s">
        <v>249</v>
      </c>
      <c r="D8" s="112"/>
      <c r="E8" s="112"/>
      <c r="F8" s="112"/>
      <c r="G8" s="87"/>
      <c r="H8" s="88"/>
    </row>
    <row r="9" spans="1:9">
      <c r="A9" s="110"/>
      <c r="B9" s="111" t="s">
        <v>250</v>
      </c>
      <c r="D9" s="112"/>
      <c r="E9" s="112"/>
      <c r="F9" s="112"/>
      <c r="G9" s="3"/>
      <c r="H9" s="88"/>
    </row>
    <row r="10" spans="1:9">
      <c r="A10" s="110"/>
      <c r="B10" s="111" t="s">
        <v>251</v>
      </c>
      <c r="D10" s="112"/>
      <c r="E10" s="113">
        <f>SUM(E6:E9)</f>
        <v>0</v>
      </c>
      <c r="F10" s="112"/>
      <c r="G10" s="3"/>
      <c r="H10" s="88"/>
    </row>
    <row r="11" spans="1:9" ht="7.65" customHeight="1">
      <c r="A11" s="110"/>
      <c r="B11" s="93"/>
      <c r="D11" s="3"/>
      <c r="E11" s="68"/>
      <c r="F11" s="1270" t="s">
        <v>755</v>
      </c>
      <c r="G11" s="3"/>
      <c r="H11" s="88"/>
    </row>
    <row r="12" spans="1:9">
      <c r="A12" s="99" t="s">
        <v>118</v>
      </c>
      <c r="B12" s="114" t="s">
        <v>271</v>
      </c>
      <c r="D12" s="3"/>
      <c r="E12" s="94" t="s">
        <v>279</v>
      </c>
      <c r="F12" s="98"/>
      <c r="G12" s="3"/>
      <c r="H12" s="88"/>
    </row>
    <row r="13" spans="1:9">
      <c r="A13" s="110"/>
      <c r="B13" s="91" t="s">
        <v>247</v>
      </c>
      <c r="D13" s="3"/>
      <c r="E13" s="103"/>
      <c r="F13" s="103"/>
      <c r="G13" s="3"/>
      <c r="H13" s="88"/>
    </row>
    <row r="14" spans="1:9">
      <c r="A14" s="110"/>
      <c r="B14" s="92" t="s">
        <v>248</v>
      </c>
      <c r="D14" s="3"/>
      <c r="E14" s="103"/>
      <c r="F14" s="103"/>
      <c r="G14" s="3"/>
      <c r="H14" s="88"/>
    </row>
    <row r="15" spans="1:9">
      <c r="A15" s="110"/>
      <c r="B15" s="111" t="s">
        <v>249</v>
      </c>
      <c r="D15" s="3"/>
      <c r="E15" s="112"/>
      <c r="F15" s="112"/>
      <c r="G15" s="3"/>
      <c r="H15" s="88"/>
    </row>
    <row r="16" spans="1:9">
      <c r="A16" s="110"/>
      <c r="B16" s="111" t="s">
        <v>250</v>
      </c>
      <c r="D16" s="3"/>
      <c r="E16" s="112"/>
      <c r="F16" s="112"/>
      <c r="G16" s="3"/>
      <c r="H16" s="88"/>
    </row>
    <row r="17" spans="1:12">
      <c r="A17" s="110"/>
      <c r="B17" s="111" t="s">
        <v>342</v>
      </c>
      <c r="D17" s="3"/>
      <c r="E17" s="113">
        <f>SUM(E13:E16)</f>
        <v>0</v>
      </c>
      <c r="F17" s="112"/>
    </row>
    <row r="18" spans="1:12" ht="7.65" customHeight="1">
      <c r="A18" s="110"/>
      <c r="B18" s="111"/>
      <c r="D18" s="3"/>
      <c r="E18" s="112"/>
      <c r="F18" s="112"/>
      <c r="G18" s="604"/>
      <c r="H18" s="605"/>
      <c r="I18" s="606"/>
    </row>
    <row r="19" spans="1:12" ht="5.25" customHeight="1">
      <c r="A19" s="110"/>
      <c r="B19" s="111"/>
      <c r="D19" s="3"/>
      <c r="E19" s="112"/>
      <c r="F19" s="112"/>
      <c r="G19" s="604"/>
      <c r="H19" s="605"/>
      <c r="I19" s="606"/>
    </row>
    <row r="20" spans="1:12" ht="12.75" customHeight="1">
      <c r="A20" s="2" t="s">
        <v>539</v>
      </c>
      <c r="B20" s="114" t="s">
        <v>761</v>
      </c>
      <c r="D20" s="3"/>
      <c r="E20" s="112"/>
      <c r="F20" s="112"/>
      <c r="G20" s="604"/>
      <c r="H20" s="605"/>
      <c r="I20" s="606"/>
    </row>
    <row r="21" spans="1:12" ht="5.25" customHeight="1">
      <c r="A21" s="110"/>
      <c r="B21" s="111"/>
      <c r="D21" s="3"/>
      <c r="E21" s="112"/>
      <c r="F21" s="112"/>
      <c r="G21" s="604"/>
      <c r="H21" s="605"/>
      <c r="I21" s="606"/>
    </row>
    <row r="22" spans="1:12" ht="12.75" customHeight="1">
      <c r="A22" s="110"/>
      <c r="B22" s="114" t="s">
        <v>762</v>
      </c>
      <c r="D22" s="602" t="s">
        <v>113</v>
      </c>
      <c r="E22" s="603"/>
      <c r="F22" s="112"/>
      <c r="H22" s="640" t="s">
        <v>449</v>
      </c>
      <c r="I22" s="641" t="s">
        <v>449</v>
      </c>
      <c r="J22" s="642" t="s">
        <v>449</v>
      </c>
      <c r="K22" s="954"/>
    </row>
    <row r="23" spans="1:12" ht="12.75" customHeight="1">
      <c r="A23" s="110"/>
      <c r="B23" s="111" t="s">
        <v>638</v>
      </c>
      <c r="D23" s="3"/>
      <c r="E23" s="650"/>
      <c r="F23" s="112"/>
      <c r="H23" s="631" t="s">
        <v>452</v>
      </c>
      <c r="I23" s="1133" t="s">
        <v>641</v>
      </c>
      <c r="J23" s="632" t="s">
        <v>453</v>
      </c>
      <c r="K23" s="613"/>
    </row>
    <row r="24" spans="1:12" ht="12.75" customHeight="1">
      <c r="A24" s="110"/>
      <c r="B24" s="111" t="s">
        <v>450</v>
      </c>
      <c r="C24" s="639" t="s">
        <v>0</v>
      </c>
      <c r="D24" s="80"/>
      <c r="E24" s="1083"/>
      <c r="F24" s="112"/>
      <c r="H24" s="633">
        <v>0.03</v>
      </c>
      <c r="I24" s="646">
        <v>1500</v>
      </c>
      <c r="J24" s="636" t="s">
        <v>454</v>
      </c>
      <c r="K24" s="954" t="s">
        <v>649</v>
      </c>
      <c r="L24" t="s">
        <v>75</v>
      </c>
    </row>
    <row r="25" spans="1:12" ht="12.75" customHeight="1">
      <c r="A25" s="110"/>
      <c r="B25" s="111" t="s">
        <v>451</v>
      </c>
      <c r="C25" s="639" t="s">
        <v>1</v>
      </c>
      <c r="D25" s="80"/>
      <c r="E25" s="1083"/>
      <c r="F25" s="112"/>
      <c r="H25" s="634">
        <v>2.5000000000000001E-2</v>
      </c>
      <c r="I25" s="646">
        <v>1200</v>
      </c>
      <c r="J25" s="636" t="s">
        <v>455</v>
      </c>
      <c r="K25" s="613"/>
    </row>
    <row r="26" spans="1:12" ht="12.75" customHeight="1">
      <c r="A26" s="110"/>
      <c r="B26" s="111"/>
      <c r="C26" s="63" t="s">
        <v>2</v>
      </c>
      <c r="D26" s="638"/>
      <c r="E26" s="1083"/>
      <c r="F26" s="112"/>
      <c r="H26" s="635">
        <v>0.02</v>
      </c>
      <c r="I26" s="647">
        <v>500</v>
      </c>
      <c r="J26" s="637" t="s">
        <v>456</v>
      </c>
      <c r="K26" s="613"/>
    </row>
    <row r="27" spans="1:12" ht="12.75" customHeight="1">
      <c r="A27" s="110"/>
      <c r="B27" s="114" t="s">
        <v>4</v>
      </c>
      <c r="D27" s="3"/>
      <c r="E27" s="643"/>
      <c r="F27" s="112"/>
      <c r="H27" s="1129">
        <v>126000</v>
      </c>
      <c r="I27" s="648"/>
      <c r="J27" s="612"/>
      <c r="K27" s="613"/>
    </row>
    <row r="28" spans="1:12" ht="12.75" customHeight="1">
      <c r="A28" s="110"/>
      <c r="B28" s="1130"/>
      <c r="C28" s="101"/>
      <c r="D28" s="3"/>
      <c r="E28" s="644"/>
      <c r="F28" s="112"/>
      <c r="H28" s="610"/>
      <c r="I28" s="648"/>
      <c r="J28" s="612"/>
      <c r="K28" s="613"/>
    </row>
    <row r="29" spans="1:12" ht="12.75" customHeight="1">
      <c r="A29" s="110"/>
      <c r="B29" s="114" t="s">
        <v>763</v>
      </c>
      <c r="D29" s="602" t="s">
        <v>113</v>
      </c>
      <c r="E29" s="645"/>
      <c r="F29" s="112"/>
      <c r="H29" s="640" t="s">
        <v>449</v>
      </c>
      <c r="I29" s="649" t="s">
        <v>449</v>
      </c>
      <c r="J29" s="642" t="s">
        <v>449</v>
      </c>
      <c r="K29" s="613"/>
    </row>
    <row r="30" spans="1:12" ht="12.75" customHeight="1">
      <c r="A30" s="110"/>
      <c r="B30" s="111" t="s">
        <v>639</v>
      </c>
      <c r="D30" s="3"/>
      <c r="E30" s="650"/>
      <c r="F30" s="112"/>
      <c r="H30" s="631" t="s">
        <v>452</v>
      </c>
      <c r="I30" s="1134" t="s">
        <v>641</v>
      </c>
      <c r="J30" s="632" t="s">
        <v>453</v>
      </c>
      <c r="K30" s="613"/>
    </row>
    <row r="31" spans="1:12" ht="12.75" customHeight="1">
      <c r="A31" s="110"/>
      <c r="B31" s="111" t="s">
        <v>450</v>
      </c>
      <c r="C31" s="639" t="s">
        <v>0</v>
      </c>
      <c r="D31" s="80"/>
      <c r="E31" s="1083"/>
      <c r="F31" s="112"/>
      <c r="H31" s="633">
        <v>0.03</v>
      </c>
      <c r="I31" s="646">
        <v>1500</v>
      </c>
      <c r="J31" s="636" t="s">
        <v>454</v>
      </c>
      <c r="K31" s="613"/>
    </row>
    <row r="32" spans="1:12" ht="12.75" customHeight="1">
      <c r="A32" s="110"/>
      <c r="B32" s="111" t="s">
        <v>5</v>
      </c>
      <c r="C32" s="639" t="s">
        <v>1</v>
      </c>
      <c r="D32" s="80"/>
      <c r="E32" s="1083"/>
      <c r="F32" s="112"/>
      <c r="H32" s="634">
        <v>2.5000000000000001E-2</v>
      </c>
      <c r="I32" s="646">
        <v>1200</v>
      </c>
      <c r="J32" s="636" t="s">
        <v>455</v>
      </c>
      <c r="K32" s="613"/>
    </row>
    <row r="33" spans="1:20" ht="12.75" customHeight="1">
      <c r="A33" s="110"/>
      <c r="B33" s="111"/>
      <c r="C33" s="63" t="s">
        <v>2</v>
      </c>
      <c r="D33" s="638"/>
      <c r="E33" s="1083"/>
      <c r="F33" s="112"/>
      <c r="H33" s="635">
        <v>0.02</v>
      </c>
      <c r="I33" s="647">
        <v>500</v>
      </c>
      <c r="J33" s="637" t="s">
        <v>456</v>
      </c>
      <c r="K33" s="613"/>
    </row>
    <row r="34" spans="1:20" ht="12.75" customHeight="1">
      <c r="A34" s="110"/>
      <c r="B34" s="114" t="s">
        <v>4</v>
      </c>
      <c r="D34" s="3"/>
      <c r="E34" s="643"/>
      <c r="F34" s="112"/>
      <c r="H34" s="1129">
        <v>126000</v>
      </c>
      <c r="I34" s="651"/>
      <c r="J34" s="651"/>
      <c r="K34" s="613"/>
    </row>
    <row r="35" spans="1:20" ht="6.75" customHeight="1">
      <c r="A35" s="110"/>
      <c r="B35" s="111"/>
      <c r="C35" s="3"/>
      <c r="D35" s="3"/>
      <c r="E35" s="644"/>
      <c r="F35" s="112"/>
      <c r="H35" s="630"/>
      <c r="I35" s="646"/>
      <c r="J35" s="444"/>
      <c r="K35" s="613"/>
    </row>
    <row r="36" spans="1:20" ht="12.75" customHeight="1">
      <c r="A36" s="110"/>
      <c r="B36" s="111" t="s">
        <v>3</v>
      </c>
      <c r="D36" s="3"/>
      <c r="E36" s="609"/>
      <c r="F36" s="112"/>
      <c r="H36" s="610"/>
      <c r="I36" s="611"/>
      <c r="J36" s="612"/>
      <c r="K36" s="613"/>
    </row>
    <row r="37" spans="1:20" ht="6.75" customHeight="1">
      <c r="A37" s="110"/>
      <c r="B37" s="111"/>
      <c r="D37" s="3"/>
      <c r="E37" s="609"/>
      <c r="F37" s="112"/>
      <c r="H37" s="610"/>
      <c r="I37" s="611"/>
      <c r="J37" s="612"/>
      <c r="K37" s="613"/>
    </row>
    <row r="38" spans="1:20" ht="12.75" customHeight="1">
      <c r="A38" s="110"/>
      <c r="B38" s="111" t="s">
        <v>710</v>
      </c>
      <c r="D38" s="3"/>
      <c r="E38" s="112"/>
      <c r="F38" s="112"/>
      <c r="H38" s="610"/>
      <c r="I38" s="611"/>
      <c r="J38" s="612"/>
      <c r="K38" s="613"/>
    </row>
    <row r="39" spans="1:20" ht="19.5" customHeight="1">
      <c r="A39" s="110"/>
      <c r="B39" s="1300"/>
      <c r="C39" s="1301"/>
      <c r="D39" s="1301"/>
      <c r="E39" s="112"/>
      <c r="F39" s="112"/>
      <c r="H39" s="610"/>
      <c r="I39" s="611"/>
      <c r="J39" s="612"/>
      <c r="K39" s="613"/>
    </row>
    <row r="40" spans="1:20" ht="6" customHeight="1">
      <c r="A40" s="110"/>
      <c r="B40" s="111"/>
      <c r="D40" s="3"/>
      <c r="E40" s="112"/>
      <c r="F40" s="112"/>
      <c r="H40" s="604"/>
      <c r="I40" s="605"/>
      <c r="J40" s="606"/>
    </row>
    <row r="41" spans="1:20" ht="3.75" customHeight="1">
      <c r="A41" s="110"/>
      <c r="B41" s="111"/>
      <c r="D41" s="3"/>
      <c r="E41" s="112"/>
      <c r="F41" s="112"/>
      <c r="H41" s="604"/>
      <c r="I41" s="605"/>
      <c r="J41" s="606"/>
    </row>
    <row r="42" spans="1:20">
      <c r="A42" s="2" t="s">
        <v>540</v>
      </c>
      <c r="B42" s="114" t="s">
        <v>740</v>
      </c>
      <c r="D42" s="3"/>
      <c r="E42" s="112"/>
      <c r="F42" s="112"/>
      <c r="H42" s="604"/>
      <c r="I42" s="605"/>
      <c r="J42" s="606"/>
    </row>
    <row r="43" spans="1:20" ht="5.25" customHeight="1">
      <c r="A43" s="110"/>
      <c r="B43" s="111"/>
      <c r="D43" s="3"/>
      <c r="E43" s="112"/>
      <c r="F43" s="112"/>
      <c r="H43" s="604"/>
      <c r="I43" s="605"/>
      <c r="J43" s="606"/>
    </row>
    <row r="44" spans="1:20">
      <c r="A44" s="110"/>
      <c r="B44" s="114" t="s">
        <v>741</v>
      </c>
      <c r="D44" s="602" t="s">
        <v>113</v>
      </c>
      <c r="E44" s="603"/>
      <c r="F44" s="112"/>
      <c r="H44" s="640" t="s">
        <v>449</v>
      </c>
      <c r="I44" s="641" t="s">
        <v>449</v>
      </c>
      <c r="J44" s="642" t="s">
        <v>449</v>
      </c>
      <c r="K44" s="954"/>
      <c r="L44" s="612"/>
      <c r="M44" s="612"/>
      <c r="N44" s="612"/>
      <c r="O44" s="612"/>
      <c r="P44" s="612"/>
      <c r="Q44" s="612"/>
      <c r="R44" s="613"/>
      <c r="S44" s="613"/>
      <c r="T44" s="613"/>
    </row>
    <row r="45" spans="1:20">
      <c r="A45" s="110"/>
      <c r="B45" s="111" t="s">
        <v>638</v>
      </c>
      <c r="D45" s="3"/>
      <c r="E45" s="650"/>
      <c r="F45" s="112"/>
      <c r="H45" s="631" t="s">
        <v>452</v>
      </c>
      <c r="I45" s="1133" t="s">
        <v>641</v>
      </c>
      <c r="J45" s="632" t="s">
        <v>453</v>
      </c>
      <c r="K45" s="613"/>
      <c r="L45" s="613"/>
      <c r="M45" s="613"/>
      <c r="N45" s="613"/>
      <c r="O45" s="613"/>
      <c r="P45" s="613"/>
      <c r="Q45" s="613"/>
      <c r="R45" s="613"/>
      <c r="S45" s="613"/>
      <c r="T45" s="613"/>
    </row>
    <row r="46" spans="1:20">
      <c r="A46" s="110"/>
      <c r="B46" s="111" t="s">
        <v>450</v>
      </c>
      <c r="C46" s="639" t="s">
        <v>0</v>
      </c>
      <c r="D46" s="80"/>
      <c r="E46" s="1083"/>
      <c r="F46" s="112"/>
      <c r="H46" s="633">
        <v>0.03</v>
      </c>
      <c r="I46" s="646">
        <v>1500</v>
      </c>
      <c r="J46" s="636" t="s">
        <v>454</v>
      </c>
      <c r="K46" s="954"/>
      <c r="L46" s="612"/>
      <c r="M46" s="612"/>
      <c r="N46" s="612"/>
      <c r="O46" s="612"/>
      <c r="P46" s="612"/>
      <c r="Q46" s="613"/>
      <c r="R46" s="613"/>
      <c r="S46" s="613"/>
      <c r="T46" s="613"/>
    </row>
    <row r="47" spans="1:20">
      <c r="A47" s="110"/>
      <c r="B47" s="111" t="s">
        <v>451</v>
      </c>
      <c r="C47" s="639" t="s">
        <v>1</v>
      </c>
      <c r="D47" s="80"/>
      <c r="E47" s="1083"/>
      <c r="F47" s="112"/>
      <c r="H47" s="634">
        <v>2.5000000000000001E-2</v>
      </c>
      <c r="I47" s="646">
        <v>1200</v>
      </c>
      <c r="J47" s="636" t="s">
        <v>455</v>
      </c>
      <c r="K47" s="613"/>
      <c r="L47" s="613"/>
      <c r="M47" s="613"/>
      <c r="N47" s="613"/>
      <c r="O47" s="613"/>
      <c r="P47" s="613"/>
      <c r="Q47" s="613"/>
      <c r="R47" s="613"/>
      <c r="S47" s="613"/>
      <c r="T47" s="613"/>
    </row>
    <row r="48" spans="1:20">
      <c r="A48" s="110"/>
      <c r="B48" s="111"/>
      <c r="C48" s="63" t="s">
        <v>2</v>
      </c>
      <c r="D48" s="638"/>
      <c r="E48" s="1083"/>
      <c r="F48" s="112"/>
      <c r="H48" s="635">
        <v>0.02</v>
      </c>
      <c r="I48" s="647">
        <v>500</v>
      </c>
      <c r="J48" s="637" t="s">
        <v>456</v>
      </c>
      <c r="K48" s="613"/>
      <c r="L48" s="613"/>
      <c r="M48" s="613"/>
      <c r="N48" s="613"/>
      <c r="O48" s="613"/>
      <c r="P48" s="613"/>
      <c r="Q48" s="613"/>
      <c r="R48" s="613"/>
      <c r="S48" s="613"/>
      <c r="T48" s="613"/>
    </row>
    <row r="49" spans="1:20">
      <c r="A49" s="110"/>
      <c r="B49" s="111" t="s">
        <v>4</v>
      </c>
      <c r="D49" s="3"/>
      <c r="E49" s="643"/>
      <c r="F49" s="112"/>
      <c r="H49" s="1129">
        <v>126000</v>
      </c>
      <c r="I49" s="648"/>
      <c r="J49" s="612"/>
      <c r="K49" s="613"/>
      <c r="L49" s="613"/>
      <c r="M49" s="613"/>
      <c r="N49" s="613"/>
      <c r="O49" s="613"/>
      <c r="P49" s="613"/>
      <c r="Q49" s="613"/>
      <c r="R49" s="613"/>
      <c r="S49" s="613"/>
      <c r="T49" s="613"/>
    </row>
    <row r="50" spans="1:20" ht="7.65" customHeight="1">
      <c r="A50" s="110"/>
      <c r="B50" s="111"/>
      <c r="D50" s="3"/>
      <c r="E50" s="644"/>
      <c r="F50" s="112"/>
      <c r="H50" s="610"/>
      <c r="I50" s="648"/>
      <c r="J50" s="612"/>
      <c r="K50" s="613"/>
      <c r="L50" s="613"/>
      <c r="M50" s="613"/>
      <c r="N50" s="613"/>
      <c r="O50" s="613"/>
      <c r="P50" s="613"/>
      <c r="Q50" s="613"/>
      <c r="R50" s="613"/>
      <c r="S50" s="613"/>
      <c r="T50" s="613"/>
    </row>
    <row r="51" spans="1:20">
      <c r="A51" s="110"/>
      <c r="B51" s="114" t="s">
        <v>742</v>
      </c>
      <c r="D51" s="602" t="s">
        <v>113</v>
      </c>
      <c r="E51" s="645"/>
      <c r="F51" s="112"/>
      <c r="H51" s="640" t="s">
        <v>449</v>
      </c>
      <c r="I51" s="649" t="s">
        <v>449</v>
      </c>
      <c r="J51" s="642" t="s">
        <v>449</v>
      </c>
      <c r="K51" s="613"/>
      <c r="L51" s="613"/>
      <c r="M51" s="613"/>
      <c r="N51" s="613"/>
      <c r="O51" s="613"/>
      <c r="P51" s="613"/>
      <c r="Q51" s="613"/>
      <c r="R51" s="613"/>
      <c r="S51" s="613"/>
      <c r="T51" s="613"/>
    </row>
    <row r="52" spans="1:20">
      <c r="A52" s="110"/>
      <c r="B52" s="111" t="s">
        <v>639</v>
      </c>
      <c r="D52" s="3"/>
      <c r="E52" s="650"/>
      <c r="F52" s="112"/>
      <c r="H52" s="631" t="s">
        <v>452</v>
      </c>
      <c r="I52" s="1134" t="s">
        <v>641</v>
      </c>
      <c r="J52" s="632" t="s">
        <v>453</v>
      </c>
      <c r="K52" s="613"/>
      <c r="L52" s="613"/>
      <c r="M52" s="613"/>
      <c r="N52" s="613"/>
      <c r="O52" s="613"/>
      <c r="P52" s="613"/>
      <c r="Q52" s="613"/>
      <c r="R52" s="613"/>
      <c r="S52" s="613"/>
      <c r="T52" s="613"/>
    </row>
    <row r="53" spans="1:20">
      <c r="A53" s="110"/>
      <c r="B53" s="111" t="s">
        <v>450</v>
      </c>
      <c r="C53" s="639" t="s">
        <v>0</v>
      </c>
      <c r="D53" s="80"/>
      <c r="E53" s="1083"/>
      <c r="F53" s="112"/>
      <c r="H53" s="633">
        <v>0.03</v>
      </c>
      <c r="I53" s="646">
        <v>1500</v>
      </c>
      <c r="J53" s="636" t="s">
        <v>454</v>
      </c>
      <c r="K53" s="613"/>
      <c r="L53" s="613"/>
      <c r="M53" s="613"/>
      <c r="N53" s="613"/>
      <c r="O53" s="613"/>
      <c r="P53" s="613"/>
      <c r="Q53" s="613"/>
      <c r="R53" s="613"/>
      <c r="S53" s="613"/>
      <c r="T53" s="613"/>
    </row>
    <row r="54" spans="1:20">
      <c r="A54" s="110"/>
      <c r="B54" s="111" t="s">
        <v>5</v>
      </c>
      <c r="C54" s="639" t="s">
        <v>1</v>
      </c>
      <c r="D54" s="80"/>
      <c r="E54" s="1083"/>
      <c r="F54" s="112"/>
      <c r="H54" s="634">
        <v>2.5000000000000001E-2</v>
      </c>
      <c r="I54" s="646">
        <v>1200</v>
      </c>
      <c r="J54" s="636" t="s">
        <v>455</v>
      </c>
      <c r="K54" s="613"/>
      <c r="L54" s="613"/>
      <c r="M54" s="613"/>
      <c r="N54" s="613"/>
      <c r="O54" s="613"/>
      <c r="P54" s="613"/>
      <c r="Q54" s="613"/>
      <c r="R54" s="613"/>
      <c r="S54" s="613"/>
      <c r="T54" s="613"/>
    </row>
    <row r="55" spans="1:20">
      <c r="A55" s="110"/>
      <c r="B55" s="111"/>
      <c r="C55" s="63" t="s">
        <v>2</v>
      </c>
      <c r="D55" s="638"/>
      <c r="E55" s="1083"/>
      <c r="F55" s="112"/>
      <c r="H55" s="635">
        <v>0.02</v>
      </c>
      <c r="I55" s="647">
        <v>500</v>
      </c>
      <c r="J55" s="637" t="s">
        <v>456</v>
      </c>
      <c r="K55" s="613"/>
      <c r="L55" s="613"/>
      <c r="M55" s="613"/>
      <c r="N55" s="613"/>
      <c r="O55" s="613"/>
      <c r="P55" s="613"/>
      <c r="Q55" s="613"/>
      <c r="R55" s="613"/>
      <c r="S55" s="613"/>
      <c r="T55" s="613"/>
    </row>
    <row r="56" spans="1:20">
      <c r="A56" s="110"/>
      <c r="B56" s="111" t="s">
        <v>4</v>
      </c>
      <c r="D56" s="3"/>
      <c r="E56" s="643"/>
      <c r="F56" s="112"/>
      <c r="H56" s="1129">
        <v>126000</v>
      </c>
      <c r="I56" s="651"/>
      <c r="J56" s="651"/>
      <c r="K56" s="613"/>
      <c r="L56" s="613"/>
      <c r="M56" s="613"/>
      <c r="N56" s="613"/>
      <c r="O56" s="613"/>
      <c r="P56" s="613"/>
      <c r="Q56" s="613"/>
      <c r="R56" s="613"/>
      <c r="S56" s="613"/>
      <c r="T56" s="613"/>
    </row>
    <row r="57" spans="1:20" ht="7.65" customHeight="1">
      <c r="A57" s="110"/>
      <c r="B57" s="111"/>
      <c r="C57" s="3"/>
      <c r="D57" s="3"/>
      <c r="E57" s="644"/>
      <c r="F57" s="112"/>
      <c r="G57" s="630"/>
      <c r="H57" s="646"/>
      <c r="I57" s="444"/>
      <c r="J57" s="613"/>
      <c r="K57" s="613"/>
      <c r="L57" s="613"/>
      <c r="M57" s="613"/>
      <c r="N57" s="613"/>
      <c r="O57" s="613"/>
      <c r="P57" s="613"/>
      <c r="Q57" s="613"/>
      <c r="R57" s="613"/>
      <c r="S57" s="613"/>
      <c r="T57" s="613"/>
    </row>
    <row r="58" spans="1:20">
      <c r="A58" s="110"/>
      <c r="B58" s="111" t="s">
        <v>3</v>
      </c>
      <c r="D58" s="3"/>
      <c r="E58" s="609"/>
      <c r="F58" s="112"/>
      <c r="G58" s="610"/>
      <c r="H58" s="611"/>
      <c r="I58" s="612"/>
      <c r="J58" s="613"/>
      <c r="K58" s="613"/>
      <c r="L58" s="613"/>
      <c r="M58" s="613"/>
      <c r="N58" s="613"/>
      <c r="O58" s="613"/>
      <c r="P58" s="613"/>
      <c r="Q58" s="613"/>
      <c r="R58" s="613"/>
      <c r="S58" s="613"/>
      <c r="T58" s="613"/>
    </row>
    <row r="59" spans="1:20" ht="6" customHeight="1">
      <c r="A59" s="110"/>
      <c r="B59" s="111"/>
      <c r="D59" s="3"/>
      <c r="E59" s="609"/>
      <c r="F59" s="112"/>
      <c r="G59" s="610"/>
      <c r="H59" s="611"/>
      <c r="I59" s="612"/>
      <c r="J59" s="613"/>
      <c r="K59" s="613"/>
      <c r="L59" s="613"/>
      <c r="M59" s="613"/>
      <c r="N59" s="613"/>
      <c r="O59" s="613"/>
      <c r="P59" s="613"/>
      <c r="Q59" s="613"/>
      <c r="R59" s="613"/>
      <c r="S59" s="613"/>
      <c r="T59" s="613"/>
    </row>
    <row r="60" spans="1:20">
      <c r="A60" s="110"/>
      <c r="B60" s="111" t="s">
        <v>743</v>
      </c>
      <c r="D60" s="3"/>
      <c r="E60" s="112"/>
      <c r="F60" s="112"/>
      <c r="G60" s="610"/>
      <c r="H60" s="611"/>
      <c r="I60" s="612"/>
      <c r="J60" s="613"/>
      <c r="K60" s="613"/>
      <c r="L60" s="613"/>
      <c r="M60" s="613"/>
      <c r="N60" s="613"/>
      <c r="O60" s="613"/>
      <c r="P60" s="613"/>
      <c r="Q60" s="613"/>
      <c r="R60" s="613"/>
      <c r="S60" s="613"/>
      <c r="T60" s="613"/>
    </row>
    <row r="61" spans="1:20" ht="48.75" customHeight="1">
      <c r="A61" s="110"/>
      <c r="B61" s="1300"/>
      <c r="C61" s="1301"/>
      <c r="D61" s="1301"/>
      <c r="E61" s="112"/>
      <c r="F61" s="112"/>
      <c r="G61" s="610"/>
      <c r="H61" s="611"/>
      <c r="I61" s="612"/>
      <c r="J61" s="613"/>
      <c r="K61" s="613"/>
      <c r="L61" s="613"/>
      <c r="M61" s="613"/>
      <c r="N61" s="613"/>
      <c r="O61" s="613"/>
      <c r="P61" s="613"/>
      <c r="Q61" s="613"/>
      <c r="R61" s="613"/>
      <c r="S61" s="613"/>
      <c r="T61" s="613"/>
    </row>
    <row r="62" spans="1:20" ht="12.75" hidden="1" customHeight="1">
      <c r="A62" s="2" t="s">
        <v>131</v>
      </c>
      <c r="B62" s="114" t="s">
        <v>764</v>
      </c>
      <c r="C62" s="19" t="s">
        <v>294</v>
      </c>
      <c r="D62" s="2" t="s">
        <v>299</v>
      </c>
      <c r="E62" s="98" t="s">
        <v>295</v>
      </c>
      <c r="F62" s="98"/>
      <c r="G62" s="614" t="s">
        <v>294</v>
      </c>
      <c r="H62" s="614" t="s">
        <v>299</v>
      </c>
      <c r="I62" s="615" t="s">
        <v>295</v>
      </c>
      <c r="J62" s="613"/>
      <c r="K62" s="613"/>
      <c r="L62" s="613"/>
      <c r="M62" s="613"/>
      <c r="N62" s="613"/>
      <c r="O62" s="613"/>
      <c r="P62" s="613"/>
      <c r="Q62" s="613"/>
      <c r="R62" s="613"/>
      <c r="S62" s="613"/>
      <c r="T62" s="613"/>
    </row>
    <row r="63" spans="1:20" ht="25.5" hidden="1" customHeight="1">
      <c r="A63" s="110"/>
      <c r="B63" s="148" t="s">
        <v>705</v>
      </c>
      <c r="C63" s="376"/>
      <c r="D63" s="377"/>
      <c r="E63" s="481"/>
      <c r="F63" s="479"/>
      <c r="G63" s="616"/>
      <c r="H63" s="616"/>
      <c r="I63" s="617"/>
      <c r="J63" s="613"/>
      <c r="K63" s="613"/>
      <c r="L63" s="613"/>
      <c r="M63" s="613"/>
      <c r="N63" s="613"/>
      <c r="O63" s="613"/>
      <c r="P63" s="613"/>
      <c r="Q63" s="613"/>
      <c r="R63" s="613"/>
      <c r="S63" s="613"/>
      <c r="T63" s="613"/>
    </row>
    <row r="64" spans="1:20" ht="12.75" hidden="1" customHeight="1">
      <c r="A64" s="110"/>
      <c r="B64" s="83" t="s">
        <v>706</v>
      </c>
      <c r="C64" s="254"/>
      <c r="D64" s="255"/>
      <c r="E64" s="480"/>
      <c r="F64" s="480"/>
      <c r="G64" s="618">
        <v>9</v>
      </c>
      <c r="H64" s="618">
        <v>9</v>
      </c>
      <c r="I64" s="618">
        <v>9</v>
      </c>
      <c r="J64" s="613"/>
      <c r="K64" s="613"/>
      <c r="L64" s="613"/>
      <c r="M64" s="613"/>
      <c r="N64" s="613"/>
      <c r="O64" s="613"/>
      <c r="P64" s="613"/>
      <c r="Q64" s="613"/>
      <c r="R64" s="613"/>
      <c r="S64" s="613"/>
      <c r="T64" s="613"/>
    </row>
    <row r="65" spans="1:20" ht="12.75" hidden="1" customHeight="1">
      <c r="A65" s="110"/>
      <c r="B65" s="83" t="s">
        <v>707</v>
      </c>
      <c r="C65" s="150"/>
      <c r="D65" s="151"/>
      <c r="E65" s="149">
        <f>+C65+D65</f>
        <v>0</v>
      </c>
      <c r="F65" s="149"/>
      <c r="G65" s="619">
        <v>146000</v>
      </c>
      <c r="H65" s="619">
        <v>32000</v>
      </c>
      <c r="I65" s="620">
        <f>+G65+H65</f>
        <v>178000</v>
      </c>
      <c r="J65" s="613"/>
      <c r="K65" s="613"/>
      <c r="L65" s="613"/>
      <c r="M65" s="613"/>
      <c r="N65" s="613"/>
      <c r="O65" s="613"/>
      <c r="P65" s="613"/>
      <c r="Q65" s="613"/>
      <c r="R65" s="613"/>
      <c r="S65" s="613"/>
      <c r="T65" s="613"/>
    </row>
    <row r="66" spans="1:20" ht="12.75" hidden="1" customHeight="1">
      <c r="A66" s="110"/>
      <c r="B66" s="83" t="s">
        <v>708</v>
      </c>
      <c r="C66" s="150"/>
      <c r="D66" s="151"/>
      <c r="E66" s="149">
        <f>+C66+D66</f>
        <v>0</v>
      </c>
      <c r="F66" s="149"/>
      <c r="G66" s="619">
        <v>109500</v>
      </c>
      <c r="H66" s="619">
        <v>24000</v>
      </c>
      <c r="I66" s="620">
        <f>+G66+H66</f>
        <v>133500</v>
      </c>
      <c r="J66" s="613"/>
      <c r="K66" s="613"/>
      <c r="L66" s="613"/>
      <c r="M66" s="613"/>
      <c r="N66" s="613"/>
      <c r="O66" s="613"/>
      <c r="P66" s="613"/>
      <c r="Q66" s="613"/>
      <c r="R66" s="613"/>
      <c r="S66" s="613"/>
      <c r="T66" s="613"/>
    </row>
    <row r="67" spans="1:20" ht="27" hidden="1" customHeight="1">
      <c r="A67" s="110"/>
      <c r="B67" s="1135" t="s">
        <v>765</v>
      </c>
      <c r="C67" s="152">
        <f t="shared" ref="C67:I67" si="0">+C65-C66</f>
        <v>0</v>
      </c>
      <c r="D67" s="149">
        <f t="shared" si="0"/>
        <v>0</v>
      </c>
      <c r="E67" s="149">
        <f t="shared" si="0"/>
        <v>0</v>
      </c>
      <c r="F67" s="149"/>
      <c r="G67" s="620">
        <f t="shared" si="0"/>
        <v>36500</v>
      </c>
      <c r="H67" s="620">
        <f t="shared" si="0"/>
        <v>8000</v>
      </c>
      <c r="I67" s="620">
        <f t="shared" si="0"/>
        <v>44500</v>
      </c>
      <c r="J67" s="613"/>
      <c r="K67" s="613"/>
      <c r="L67" s="613"/>
      <c r="M67" s="613"/>
      <c r="N67" s="613"/>
      <c r="O67" s="613"/>
      <c r="P67" s="613"/>
      <c r="Q67" s="613"/>
      <c r="R67" s="613"/>
      <c r="S67" s="613"/>
      <c r="T67" s="613"/>
    </row>
    <row r="68" spans="1:20" ht="21.75" hidden="1" customHeight="1">
      <c r="A68" s="110"/>
      <c r="B68" s="102" t="s">
        <v>323</v>
      </c>
      <c r="D68" s="3"/>
      <c r="E68" s="98"/>
      <c r="F68" s="98"/>
      <c r="G68" s="621"/>
      <c r="H68" s="622"/>
      <c r="I68" s="613"/>
      <c r="J68" s="613"/>
      <c r="K68" s="613"/>
      <c r="L68" s="613"/>
      <c r="M68" s="613"/>
      <c r="N68" s="613"/>
      <c r="O68" s="613"/>
      <c r="P68" s="613"/>
      <c r="Q68" s="613"/>
      <c r="R68" s="613"/>
      <c r="S68" s="613"/>
      <c r="T68" s="613"/>
    </row>
    <row r="69" spans="1:20" ht="12.75" hidden="1" customHeight="1">
      <c r="A69" s="110"/>
      <c r="B69" s="115" t="s">
        <v>137</v>
      </c>
      <c r="D69" s="3"/>
      <c r="E69" s="98"/>
      <c r="F69" s="98"/>
      <c r="G69" s="621"/>
      <c r="H69" s="622"/>
      <c r="I69" s="613"/>
      <c r="J69" s="613"/>
      <c r="K69" s="613"/>
      <c r="L69" s="613"/>
      <c r="M69" s="613"/>
      <c r="N69" s="613"/>
      <c r="O69" s="613"/>
      <c r="P69" s="613"/>
      <c r="Q69" s="613"/>
      <c r="R69" s="613"/>
      <c r="S69" s="613"/>
      <c r="T69" s="613"/>
    </row>
    <row r="70" spans="1:20" ht="9" customHeight="1">
      <c r="A70" s="110"/>
      <c r="B70" s="83"/>
      <c r="D70" s="3"/>
      <c r="E70" s="94" t="s">
        <v>279</v>
      </c>
      <c r="F70" s="98"/>
      <c r="G70" s="621"/>
      <c r="H70" s="622"/>
      <c r="I70" s="613"/>
      <c r="J70" s="613"/>
      <c r="K70" s="613"/>
      <c r="L70" s="613"/>
      <c r="M70" s="613"/>
      <c r="N70" s="613"/>
      <c r="O70" s="613"/>
      <c r="P70" s="613"/>
      <c r="Q70" s="613"/>
      <c r="R70" s="613"/>
      <c r="S70" s="613"/>
      <c r="T70" s="613"/>
    </row>
    <row r="71" spans="1:20">
      <c r="A71" s="2" t="s">
        <v>252</v>
      </c>
      <c r="B71" s="114" t="s">
        <v>276</v>
      </c>
      <c r="D71" s="3"/>
      <c r="E71" s="95">
        <v>0</v>
      </c>
      <c r="F71" s="68"/>
      <c r="G71" s="621"/>
      <c r="H71" s="622"/>
      <c r="I71" s="613"/>
      <c r="J71" s="613"/>
      <c r="K71" s="613"/>
      <c r="L71" s="613"/>
      <c r="M71" s="613"/>
      <c r="N71" s="613"/>
      <c r="O71" s="613"/>
      <c r="P71" s="613"/>
      <c r="Q71" s="613"/>
      <c r="R71" s="613"/>
      <c r="S71" s="613"/>
      <c r="T71" s="613"/>
    </row>
    <row r="72" spans="1:20" ht="9" hidden="1" customHeight="1">
      <c r="A72" s="110"/>
      <c r="B72" s="3"/>
      <c r="C72" s="68"/>
      <c r="D72" s="3"/>
      <c r="E72" s="3"/>
      <c r="F72" s="3"/>
      <c r="G72" s="621"/>
      <c r="H72" s="622"/>
      <c r="I72" s="613"/>
      <c r="J72" s="613"/>
      <c r="K72" s="613"/>
      <c r="L72" s="613"/>
      <c r="M72" s="613"/>
      <c r="N72" s="613"/>
      <c r="O72" s="613"/>
      <c r="P72" s="613"/>
      <c r="Q72" s="613"/>
      <c r="R72" s="613"/>
      <c r="S72" s="613"/>
      <c r="T72" s="613"/>
    </row>
    <row r="73" spans="1:20" ht="21" hidden="1" customHeight="1" thickBot="1">
      <c r="A73" s="153"/>
      <c r="B73" s="154" t="s">
        <v>138</v>
      </c>
      <c r="C73" s="116"/>
      <c r="D73" s="116"/>
      <c r="E73" s="116"/>
      <c r="F73" s="19"/>
      <c r="G73" s="621" t="s">
        <v>340</v>
      </c>
      <c r="H73" s="622"/>
      <c r="I73" s="613"/>
      <c r="J73" s="613"/>
      <c r="K73" s="613"/>
      <c r="L73" s="613"/>
      <c r="M73" s="613"/>
      <c r="N73" s="613"/>
      <c r="O73" s="613"/>
      <c r="P73" s="613"/>
      <c r="Q73" s="613"/>
      <c r="R73" s="613"/>
      <c r="S73" s="613"/>
      <c r="T73" s="613"/>
    </row>
    <row r="74" spans="1:20" ht="5.25" customHeight="1">
      <c r="A74" s="110"/>
      <c r="B74" s="3"/>
      <c r="C74" s="68"/>
      <c r="D74" s="3"/>
      <c r="E74" s="3"/>
      <c r="F74" s="3"/>
      <c r="G74" s="621"/>
      <c r="H74" s="622"/>
      <c r="I74" s="613"/>
      <c r="J74" s="613"/>
      <c r="K74" s="613"/>
      <c r="L74" s="613"/>
      <c r="M74" s="613"/>
      <c r="N74" s="613"/>
      <c r="O74" s="613"/>
      <c r="P74" s="613"/>
      <c r="Q74" s="613"/>
      <c r="R74" s="613"/>
      <c r="S74" s="613"/>
      <c r="T74" s="613"/>
    </row>
    <row r="75" spans="1:20" ht="6" customHeight="1">
      <c r="A75" s="657"/>
      <c r="B75" s="657"/>
      <c r="C75" s="658"/>
      <c r="D75" s="657"/>
      <c r="E75" s="657"/>
      <c r="F75" s="188"/>
      <c r="G75" s="610"/>
      <c r="H75" s="611"/>
      <c r="I75" s="613"/>
      <c r="J75" s="613"/>
      <c r="K75" s="613"/>
      <c r="L75" s="613"/>
      <c r="M75" s="613"/>
      <c r="N75" s="613"/>
      <c r="O75" s="613"/>
      <c r="P75" s="613"/>
      <c r="Q75" s="613"/>
      <c r="R75" s="613"/>
      <c r="S75" s="613"/>
      <c r="T75" s="613"/>
    </row>
    <row r="76" spans="1:20" ht="12.75" hidden="1" customHeight="1">
      <c r="A76" s="188"/>
      <c r="B76" s="2"/>
      <c r="C76" s="669"/>
      <c r="D76" s="188"/>
      <c r="E76" s="670"/>
      <c r="F76" s="188"/>
      <c r="G76" s="610"/>
      <c r="H76" s="611"/>
      <c r="I76" s="613"/>
      <c r="J76" s="613"/>
      <c r="K76" s="613"/>
      <c r="L76" s="613"/>
      <c r="M76" s="613"/>
      <c r="N76" s="613"/>
      <c r="O76" s="613"/>
      <c r="P76" s="613"/>
      <c r="Q76" s="613"/>
      <c r="R76" s="613"/>
      <c r="S76" s="613"/>
      <c r="T76" s="613"/>
    </row>
    <row r="77" spans="1:20" ht="12.75" hidden="1" customHeight="1">
      <c r="A77" s="188"/>
      <c r="B77" s="964"/>
      <c r="C77" s="965"/>
      <c r="D77" s="245"/>
      <c r="E77" s="188"/>
      <c r="F77" s="188"/>
      <c r="G77" s="610"/>
      <c r="H77" s="611"/>
      <c r="I77" s="613"/>
      <c r="J77" s="613"/>
      <c r="K77" s="613"/>
      <c r="L77" s="613"/>
      <c r="M77" s="613"/>
      <c r="N77" s="613"/>
      <c r="O77" s="613"/>
      <c r="P77" s="613"/>
      <c r="Q77" s="613"/>
      <c r="R77" s="613"/>
      <c r="S77" s="613"/>
      <c r="T77" s="613"/>
    </row>
    <row r="78" spans="1:20" ht="12.75" hidden="1" customHeight="1">
      <c r="A78" s="188"/>
      <c r="B78" s="964"/>
      <c r="C78" s="965"/>
      <c r="D78" s="245"/>
      <c r="E78" s="188"/>
      <c r="F78" s="188"/>
      <c r="G78" s="610"/>
      <c r="H78" s="611"/>
      <c r="I78" s="613"/>
      <c r="J78" s="613"/>
      <c r="K78" s="613"/>
      <c r="L78" s="613"/>
      <c r="M78" s="613"/>
      <c r="N78" s="613"/>
      <c r="O78" s="613"/>
      <c r="P78" s="613"/>
      <c r="Q78" s="613"/>
      <c r="R78" s="613"/>
      <c r="S78" s="613"/>
      <c r="T78" s="613"/>
    </row>
    <row r="79" spans="1:20" ht="7.2" customHeight="1">
      <c r="B79" s="8"/>
      <c r="C79" s="68"/>
      <c r="D79" s="3"/>
      <c r="E79" s="668"/>
      <c r="F79" s="3"/>
      <c r="G79" s="621"/>
      <c r="H79" s="622"/>
      <c r="I79" s="613"/>
      <c r="J79" s="613"/>
      <c r="K79" s="613"/>
      <c r="L79" s="613"/>
      <c r="M79" s="613"/>
      <c r="N79" s="613"/>
      <c r="O79" s="613"/>
      <c r="P79" s="613"/>
      <c r="Q79" s="613"/>
      <c r="R79" s="613"/>
      <c r="S79" s="613"/>
      <c r="T79" s="613"/>
    </row>
    <row r="80" spans="1:20">
      <c r="A80" s="120" t="s">
        <v>255</v>
      </c>
      <c r="B80" s="114" t="s">
        <v>415</v>
      </c>
      <c r="C80" s="98"/>
      <c r="D80" s="98"/>
      <c r="E80" s="1263" t="s">
        <v>279</v>
      </c>
      <c r="F80" s="98"/>
      <c r="G80" s="19"/>
      <c r="H80" s="622"/>
      <c r="I80" s="613"/>
      <c r="J80" s="613"/>
      <c r="K80" s="613"/>
      <c r="L80" s="613"/>
      <c r="M80" s="613"/>
      <c r="N80" s="613"/>
      <c r="O80" s="613"/>
      <c r="P80" s="613"/>
      <c r="Q80" s="613"/>
      <c r="R80" s="613"/>
      <c r="S80" s="613"/>
      <c r="T80" s="613"/>
    </row>
    <row r="81" spans="1:20">
      <c r="A81" s="378"/>
      <c r="B81" s="118" t="s">
        <v>744</v>
      </c>
      <c r="C81" s="68"/>
      <c r="D81" s="68"/>
      <c r="E81" s="1267"/>
      <c r="F81" s="68"/>
      <c r="G81" s="661"/>
      <c r="H81" s="622"/>
      <c r="I81" s="613"/>
      <c r="J81" s="613"/>
      <c r="K81" s="613"/>
      <c r="L81" s="613"/>
      <c r="M81" s="613"/>
      <c r="N81" s="613"/>
      <c r="O81" s="613"/>
      <c r="P81" s="613"/>
      <c r="Q81" s="613"/>
      <c r="R81" s="613"/>
      <c r="S81" s="613"/>
      <c r="T81" s="613"/>
    </row>
    <row r="82" spans="1:20" ht="12.75" customHeight="1">
      <c r="A82" s="378"/>
      <c r="B82" s="111" t="s">
        <v>766</v>
      </c>
      <c r="C82" s="68"/>
      <c r="D82" s="68"/>
      <c r="E82" s="1261"/>
      <c r="F82" s="68"/>
      <c r="G82" s="621"/>
      <c r="H82" s="622"/>
      <c r="I82" s="613"/>
      <c r="J82" s="613"/>
      <c r="K82" s="613"/>
      <c r="L82" s="613"/>
      <c r="M82" s="613"/>
      <c r="N82" s="613"/>
      <c r="O82" s="613"/>
      <c r="P82" s="613"/>
      <c r="Q82" s="613"/>
      <c r="R82" s="613"/>
      <c r="S82" s="613"/>
      <c r="T82" s="613"/>
    </row>
    <row r="83" spans="1:20">
      <c r="A83" s="379"/>
      <c r="B83" s="24" t="s">
        <v>273</v>
      </c>
      <c r="C83" s="477"/>
      <c r="D83" s="477"/>
      <c r="E83" s="1269">
        <f>+E81-E82</f>
        <v>0</v>
      </c>
      <c r="F83" s="477"/>
      <c r="G83" s="622"/>
      <c r="H83" s="622"/>
      <c r="I83" s="613"/>
      <c r="J83" s="613"/>
      <c r="K83" s="613"/>
      <c r="L83" s="613"/>
      <c r="M83" s="613"/>
      <c r="N83" s="613"/>
      <c r="O83" s="613"/>
      <c r="P83" s="613"/>
      <c r="Q83" s="613"/>
      <c r="R83" s="613"/>
      <c r="S83" s="613"/>
      <c r="T83" s="613"/>
    </row>
    <row r="84" spans="1:20">
      <c r="A84" s="379"/>
      <c r="B84" s="90" t="s">
        <v>254</v>
      </c>
      <c r="C84" s="374"/>
      <c r="D84" s="374"/>
      <c r="E84" s="1260" t="e">
        <f>+E83/E82</f>
        <v>#DIV/0!</v>
      </c>
      <c r="F84" s="374"/>
      <c r="G84" s="622"/>
      <c r="H84" s="622"/>
      <c r="I84" s="613"/>
      <c r="J84" s="613"/>
      <c r="K84" s="613"/>
      <c r="L84" s="613"/>
      <c r="M84" s="613"/>
      <c r="N84" s="613"/>
      <c r="O84" s="613"/>
      <c r="P84" s="613"/>
      <c r="Q84" s="613"/>
      <c r="R84" s="613"/>
      <c r="S84" s="613"/>
      <c r="T84" s="613"/>
    </row>
    <row r="85" spans="1:20">
      <c r="A85" s="379"/>
      <c r="B85" s="90"/>
      <c r="C85" s="374"/>
      <c r="D85" s="374"/>
      <c r="E85" s="1258"/>
      <c r="F85" s="374"/>
      <c r="G85" s="622"/>
      <c r="H85" s="622"/>
      <c r="I85" s="613"/>
      <c r="J85" s="613"/>
      <c r="K85" s="613"/>
      <c r="L85" s="613"/>
      <c r="M85" s="613"/>
      <c r="N85" s="613"/>
      <c r="O85" s="613"/>
      <c r="P85" s="613"/>
      <c r="Q85" s="613"/>
      <c r="R85" s="613"/>
      <c r="S85" s="613"/>
      <c r="T85" s="613"/>
    </row>
    <row r="86" spans="1:20">
      <c r="A86" s="379"/>
      <c r="B86" s="118" t="s">
        <v>745</v>
      </c>
      <c r="C86" s="68"/>
      <c r="D86" s="68"/>
      <c r="E86" s="1264"/>
      <c r="F86" s="374"/>
      <c r="G86" s="622"/>
      <c r="H86" s="622"/>
      <c r="I86" s="613"/>
      <c r="J86" s="613"/>
      <c r="K86" s="613"/>
      <c r="L86" s="613"/>
      <c r="M86" s="613"/>
      <c r="N86" s="613"/>
      <c r="O86" s="613"/>
      <c r="P86" s="613"/>
      <c r="Q86" s="613"/>
      <c r="R86" s="613"/>
      <c r="S86" s="613"/>
      <c r="T86" s="613"/>
    </row>
    <row r="87" spans="1:20">
      <c r="A87" s="379"/>
      <c r="B87" s="111" t="s">
        <v>767</v>
      </c>
      <c r="C87" s="68"/>
      <c r="D87" s="68"/>
      <c r="E87" s="1265"/>
      <c r="F87" s="374"/>
      <c r="G87" s="622"/>
      <c r="H87" s="622"/>
      <c r="I87" s="613"/>
      <c r="J87" s="613"/>
      <c r="K87" s="613"/>
      <c r="L87" s="613"/>
      <c r="M87" s="613"/>
      <c r="N87" s="613"/>
      <c r="O87" s="613"/>
      <c r="P87" s="613"/>
      <c r="Q87" s="613"/>
      <c r="R87" s="613"/>
      <c r="S87" s="613"/>
      <c r="T87" s="613"/>
    </row>
    <row r="88" spans="1:20">
      <c r="A88" s="379"/>
      <c r="B88" s="24" t="s">
        <v>699</v>
      </c>
      <c r="C88" s="477"/>
      <c r="D88" s="477"/>
      <c r="E88" s="1269">
        <f>+E86-E87</f>
        <v>0</v>
      </c>
      <c r="F88" s="374"/>
      <c r="G88" s="622"/>
      <c r="H88" s="622"/>
      <c r="I88" s="613"/>
      <c r="J88" s="613"/>
      <c r="K88" s="613"/>
      <c r="L88" s="613"/>
      <c r="M88" s="613"/>
      <c r="N88" s="613"/>
      <c r="O88" s="613"/>
      <c r="P88" s="613"/>
      <c r="Q88" s="613"/>
      <c r="R88" s="613"/>
      <c r="S88" s="613"/>
      <c r="T88" s="613"/>
    </row>
    <row r="89" spans="1:20">
      <c r="A89" s="379"/>
      <c r="B89" s="90" t="s">
        <v>254</v>
      </c>
      <c r="C89" s="374"/>
      <c r="D89" s="374"/>
      <c r="E89" s="1260" t="e">
        <f>+E88/E87</f>
        <v>#DIV/0!</v>
      </c>
      <c r="F89" s="374"/>
      <c r="G89" s="622"/>
      <c r="H89" s="622"/>
      <c r="I89" s="613"/>
      <c r="J89" s="613"/>
      <c r="K89" s="613"/>
      <c r="L89" s="613"/>
      <c r="M89" s="613"/>
      <c r="N89" s="613"/>
      <c r="O89" s="613"/>
      <c r="P89" s="613"/>
      <c r="Q89" s="613"/>
      <c r="R89" s="613"/>
      <c r="S89" s="613"/>
      <c r="T89" s="613"/>
    </row>
    <row r="90" spans="1:20" ht="7.5" customHeight="1">
      <c r="A90" s="378"/>
      <c r="B90" s="24"/>
      <c r="C90" s="68"/>
      <c r="D90" s="3"/>
      <c r="E90" s="1258"/>
      <c r="F90" s="3"/>
      <c r="G90" s="621"/>
      <c r="H90" s="621"/>
      <c r="I90" s="613"/>
      <c r="J90" s="613"/>
      <c r="K90" s="613"/>
      <c r="L90" s="613"/>
      <c r="M90" s="613"/>
      <c r="N90" s="613"/>
      <c r="O90" s="613"/>
      <c r="P90" s="613"/>
      <c r="Q90" s="613"/>
      <c r="R90" s="613"/>
      <c r="S90" s="613"/>
      <c r="T90" s="613"/>
    </row>
    <row r="91" spans="1:20">
      <c r="A91" s="120" t="s">
        <v>256</v>
      </c>
      <c r="B91" s="1257" t="s">
        <v>700</v>
      </c>
      <c r="C91" s="68"/>
      <c r="D91" s="68"/>
      <c r="E91" s="1263" t="s">
        <v>703</v>
      </c>
      <c r="F91" s="68"/>
      <c r="G91" s="661"/>
      <c r="H91" s="621"/>
      <c r="I91" s="613"/>
      <c r="J91" s="613"/>
      <c r="K91" s="613"/>
      <c r="L91" s="613"/>
      <c r="M91" s="613"/>
      <c r="N91" s="613"/>
      <c r="O91" s="613"/>
      <c r="P91" s="613"/>
      <c r="Q91" s="613"/>
      <c r="R91" s="613"/>
      <c r="S91" s="613"/>
      <c r="T91" s="613"/>
    </row>
    <row r="92" spans="1:20">
      <c r="A92" s="380"/>
      <c r="B92" s="1268" t="s">
        <v>746</v>
      </c>
      <c r="C92" s="68"/>
      <c r="D92" s="129"/>
      <c r="E92" s="1267"/>
      <c r="F92" s="129"/>
      <c r="G92" s="623"/>
      <c r="H92" s="624"/>
      <c r="I92" s="613"/>
      <c r="J92" s="613"/>
      <c r="K92" s="613"/>
      <c r="L92" s="613"/>
      <c r="M92" s="613"/>
      <c r="N92" s="613"/>
      <c r="O92" s="613"/>
      <c r="P92" s="613"/>
      <c r="Q92" s="613"/>
      <c r="R92" s="613"/>
      <c r="S92" s="613"/>
      <c r="T92" s="613"/>
    </row>
    <row r="93" spans="1:20">
      <c r="A93" s="378"/>
      <c r="B93" s="1266" t="s">
        <v>768</v>
      </c>
      <c r="C93" s="477"/>
      <c r="D93" s="477"/>
      <c r="E93" s="1261"/>
      <c r="F93" s="477"/>
      <c r="G93" s="621"/>
      <c r="H93" s="622"/>
      <c r="I93" s="613"/>
      <c r="J93" s="613"/>
      <c r="K93" s="613"/>
      <c r="L93" s="613"/>
      <c r="M93" s="613"/>
      <c r="N93" s="613"/>
      <c r="O93" s="613"/>
      <c r="P93" s="613"/>
      <c r="Q93" s="613"/>
      <c r="R93" s="613"/>
      <c r="S93" s="613"/>
      <c r="T93" s="613"/>
    </row>
    <row r="94" spans="1:20">
      <c r="A94" s="378"/>
      <c r="B94" s="1259" t="s">
        <v>701</v>
      </c>
      <c r="C94" s="374"/>
      <c r="D94" s="374"/>
      <c r="E94" s="1269">
        <f>+E92-E93</f>
        <v>0</v>
      </c>
      <c r="F94" s="374"/>
      <c r="G94" s="621"/>
      <c r="H94" s="622"/>
      <c r="I94" s="613"/>
      <c r="J94" s="613"/>
      <c r="K94" s="613"/>
      <c r="L94" s="613"/>
      <c r="M94" s="613"/>
      <c r="N94" s="613"/>
      <c r="O94" s="613"/>
      <c r="P94" s="613"/>
      <c r="Q94" s="613"/>
      <c r="R94" s="613"/>
      <c r="S94" s="613"/>
      <c r="T94" s="613"/>
    </row>
    <row r="95" spans="1:20">
      <c r="A95" s="378"/>
      <c r="B95" s="1262" t="s">
        <v>254</v>
      </c>
      <c r="C95" s="374"/>
      <c r="D95" s="374"/>
      <c r="E95" s="1260" t="e">
        <f>+E94/E93</f>
        <v>#DIV/0!</v>
      </c>
      <c r="F95" s="374"/>
      <c r="G95" s="621"/>
      <c r="H95" s="622"/>
      <c r="I95" s="613"/>
      <c r="J95" s="613"/>
      <c r="K95" s="613"/>
      <c r="L95" s="613"/>
      <c r="M95" s="613"/>
      <c r="N95" s="613"/>
      <c r="O95" s="613"/>
      <c r="P95" s="613"/>
      <c r="Q95" s="613"/>
      <c r="R95" s="613"/>
      <c r="S95" s="613"/>
      <c r="T95" s="613"/>
    </row>
    <row r="96" spans="1:20">
      <c r="A96" s="378"/>
      <c r="B96" s="1262"/>
      <c r="C96" s="374"/>
      <c r="D96" s="374"/>
      <c r="E96" s="1258"/>
      <c r="F96" s="374"/>
      <c r="G96" s="621"/>
      <c r="H96" s="622"/>
      <c r="I96" s="613"/>
      <c r="J96" s="613"/>
      <c r="K96" s="613"/>
      <c r="L96" s="613"/>
      <c r="M96" s="613"/>
      <c r="N96" s="613"/>
      <c r="O96" s="613"/>
      <c r="P96" s="613"/>
      <c r="Q96" s="613"/>
      <c r="R96" s="613"/>
      <c r="S96" s="613"/>
      <c r="T96" s="613"/>
    </row>
    <row r="97" spans="1:20">
      <c r="A97" s="378"/>
      <c r="B97" s="1268" t="s">
        <v>747</v>
      </c>
      <c r="C97" s="374"/>
      <c r="D97" s="374"/>
      <c r="E97" s="1264"/>
      <c r="F97" s="374"/>
      <c r="G97" s="621"/>
      <c r="H97" s="622"/>
      <c r="I97" s="613"/>
      <c r="J97" s="613"/>
      <c r="K97" s="613"/>
      <c r="L97" s="613"/>
      <c r="M97" s="613"/>
      <c r="N97" s="613"/>
      <c r="O97" s="613"/>
      <c r="P97" s="613"/>
      <c r="Q97" s="613"/>
      <c r="R97" s="613"/>
      <c r="S97" s="613"/>
      <c r="T97" s="613"/>
    </row>
    <row r="98" spans="1:20">
      <c r="A98" s="378"/>
      <c r="B98" s="1268" t="s">
        <v>769</v>
      </c>
      <c r="C98" s="374"/>
      <c r="D98" s="374"/>
      <c r="E98" s="1265"/>
      <c r="F98" s="374"/>
      <c r="G98" s="621"/>
      <c r="H98" s="622"/>
      <c r="I98" s="613"/>
      <c r="J98" s="613"/>
      <c r="K98" s="613"/>
      <c r="L98" s="613"/>
      <c r="M98" s="613"/>
      <c r="N98" s="613"/>
      <c r="O98" s="613"/>
      <c r="P98" s="613"/>
      <c r="Q98" s="613"/>
      <c r="R98" s="613"/>
      <c r="S98" s="613"/>
      <c r="T98" s="613"/>
    </row>
    <row r="99" spans="1:20">
      <c r="A99" s="378"/>
      <c r="B99" s="1259" t="s">
        <v>702</v>
      </c>
      <c r="C99" s="374"/>
      <c r="D99" s="374"/>
      <c r="E99" s="1269">
        <f>+E97-E98</f>
        <v>0</v>
      </c>
      <c r="F99" s="374"/>
      <c r="G99" s="621"/>
      <c r="H99" s="622"/>
      <c r="I99" s="613"/>
      <c r="J99" s="613"/>
      <c r="K99" s="613"/>
      <c r="L99" s="613"/>
      <c r="M99" s="613"/>
      <c r="N99" s="613"/>
      <c r="O99" s="613"/>
      <c r="P99" s="613"/>
      <c r="Q99" s="613"/>
      <c r="R99" s="613"/>
      <c r="S99" s="613"/>
      <c r="T99" s="613"/>
    </row>
    <row r="100" spans="1:20">
      <c r="A100" s="378"/>
      <c r="B100" s="1262" t="s">
        <v>254</v>
      </c>
      <c r="C100" s="374"/>
      <c r="D100" s="374"/>
      <c r="E100" s="1260" t="e">
        <f>+E99/E98</f>
        <v>#DIV/0!</v>
      </c>
      <c r="F100" s="374"/>
      <c r="G100" s="621"/>
      <c r="H100" s="622"/>
      <c r="I100" s="613"/>
      <c r="J100" s="613"/>
      <c r="K100" s="613"/>
      <c r="L100" s="613"/>
      <c r="M100" s="613"/>
      <c r="N100" s="613"/>
      <c r="O100" s="613"/>
      <c r="P100" s="613"/>
      <c r="Q100" s="613"/>
      <c r="R100" s="613"/>
      <c r="S100" s="613"/>
      <c r="T100" s="613"/>
    </row>
    <row r="101" spans="1:20" ht="7.5" customHeight="1">
      <c r="A101" s="378"/>
      <c r="B101" s="3"/>
      <c r="C101" s="68"/>
      <c r="D101" s="3"/>
      <c r="E101" s="3"/>
      <c r="F101" s="3"/>
      <c r="G101" s="621"/>
      <c r="H101" s="622"/>
      <c r="I101" s="613"/>
      <c r="J101" s="613"/>
      <c r="K101" s="613"/>
      <c r="L101" s="613"/>
      <c r="M101" s="613"/>
      <c r="N101" s="613"/>
      <c r="O101" s="613"/>
      <c r="P101" s="613"/>
      <c r="Q101" s="613"/>
      <c r="R101" s="613"/>
      <c r="S101" s="613"/>
      <c r="T101" s="613"/>
    </row>
    <row r="102" spans="1:20">
      <c r="A102" s="120" t="s">
        <v>257</v>
      </c>
      <c r="B102" s="2" t="s">
        <v>347</v>
      </c>
      <c r="C102" s="98"/>
      <c r="D102" s="98"/>
      <c r="E102" s="94" t="s">
        <v>272</v>
      </c>
      <c r="F102" s="98"/>
      <c r="G102" s="621"/>
      <c r="H102" s="622"/>
      <c r="I102" s="613"/>
      <c r="J102" s="613"/>
      <c r="K102" s="613"/>
      <c r="L102" s="613"/>
      <c r="M102" s="613"/>
      <c r="N102" s="613"/>
      <c r="O102" s="613"/>
      <c r="P102" s="613"/>
      <c r="Q102" s="613"/>
      <c r="R102" s="613"/>
      <c r="S102" s="613"/>
      <c r="T102" s="613"/>
    </row>
    <row r="103" spans="1:20">
      <c r="A103" s="378"/>
      <c r="B103" s="3" t="s">
        <v>748</v>
      </c>
      <c r="C103" s="82"/>
      <c r="D103" s="82"/>
      <c r="E103" s="76"/>
      <c r="F103" s="82"/>
      <c r="G103" s="661"/>
      <c r="H103" s="622"/>
      <c r="I103" s="613"/>
      <c r="J103" s="613"/>
      <c r="K103" s="613"/>
      <c r="L103" s="613"/>
      <c r="M103" s="613"/>
      <c r="N103" s="613"/>
      <c r="O103" s="613"/>
      <c r="P103" s="613"/>
      <c r="Q103" s="613"/>
      <c r="R103" s="613"/>
      <c r="S103" s="613"/>
      <c r="T103" s="613"/>
    </row>
    <row r="104" spans="1:20">
      <c r="A104" s="378"/>
      <c r="B104" s="378" t="s">
        <v>770</v>
      </c>
      <c r="C104" s="82"/>
      <c r="D104" s="82"/>
      <c r="E104" s="82"/>
      <c r="F104" s="82"/>
      <c r="G104" s="621"/>
      <c r="H104" s="622"/>
      <c r="I104" s="613"/>
      <c r="J104" s="613"/>
      <c r="K104" s="613"/>
      <c r="L104" s="613"/>
      <c r="M104" s="613"/>
      <c r="N104" s="613"/>
      <c r="O104" s="613"/>
      <c r="P104" s="613"/>
      <c r="Q104" s="613"/>
      <c r="R104" s="613"/>
      <c r="S104" s="613"/>
      <c r="T104" s="613"/>
    </row>
    <row r="105" spans="1:20">
      <c r="A105" s="378"/>
      <c r="B105" s="90" t="s">
        <v>253</v>
      </c>
      <c r="C105" s="652"/>
      <c r="D105" s="478"/>
      <c r="E105" s="130">
        <f>+E103-E104</f>
        <v>0</v>
      </c>
      <c r="F105" s="478"/>
      <c r="G105" s="621"/>
      <c r="H105" s="622"/>
      <c r="I105" s="613"/>
      <c r="J105" s="613"/>
      <c r="K105" s="613"/>
      <c r="L105" s="613"/>
      <c r="M105" s="613"/>
      <c r="N105" s="613"/>
      <c r="O105" s="613"/>
      <c r="P105" s="613"/>
      <c r="Q105" s="613"/>
      <c r="R105" s="613"/>
      <c r="S105" s="613"/>
      <c r="T105" s="613"/>
    </row>
    <row r="106" spans="1:20">
      <c r="A106" s="378"/>
      <c r="B106" s="90" t="s">
        <v>254</v>
      </c>
      <c r="C106" s="374"/>
      <c r="D106" s="374"/>
      <c r="E106" s="45" t="e">
        <f>+E105/E104</f>
        <v>#DIV/0!</v>
      </c>
      <c r="F106" s="374"/>
      <c r="G106" s="621"/>
      <c r="H106" s="622"/>
      <c r="I106" s="613"/>
      <c r="J106" s="613"/>
      <c r="K106" s="613"/>
      <c r="L106" s="613"/>
      <c r="M106" s="613"/>
      <c r="N106" s="613"/>
      <c r="O106" s="613"/>
      <c r="P106" s="613"/>
      <c r="Q106" s="613"/>
      <c r="R106" s="613"/>
      <c r="S106" s="613"/>
      <c r="T106" s="613"/>
    </row>
    <row r="107" spans="1:20" ht="7.5" customHeight="1">
      <c r="A107" s="378"/>
      <c r="B107" s="3"/>
      <c r="C107" s="68"/>
      <c r="D107" s="68"/>
      <c r="E107" s="68"/>
      <c r="F107" s="68"/>
      <c r="G107" s="621"/>
      <c r="H107" s="622"/>
      <c r="I107" s="613"/>
      <c r="J107" s="613"/>
      <c r="K107" s="613"/>
      <c r="L107" s="613"/>
      <c r="M107" s="613"/>
      <c r="N107" s="613"/>
      <c r="O107" s="613"/>
      <c r="P107" s="613"/>
      <c r="Q107" s="613"/>
      <c r="R107" s="613"/>
      <c r="S107" s="613"/>
      <c r="T107" s="613"/>
    </row>
    <row r="108" spans="1:20" ht="43.2" customHeight="1">
      <c r="A108" s="1140" t="s">
        <v>258</v>
      </c>
      <c r="B108" s="1303" t="s">
        <v>646</v>
      </c>
      <c r="C108" s="1304"/>
      <c r="D108" s="1141"/>
      <c r="E108" s="1142" t="s">
        <v>272</v>
      </c>
      <c r="F108" s="98"/>
      <c r="G108" s="1139"/>
      <c r="H108" s="622"/>
      <c r="I108" s="613"/>
      <c r="J108" s="613"/>
      <c r="K108" s="613"/>
      <c r="L108" s="613"/>
      <c r="M108" s="613"/>
      <c r="N108" s="613"/>
      <c r="O108" s="613"/>
      <c r="P108" s="613"/>
      <c r="Q108" s="613"/>
      <c r="R108" s="613"/>
      <c r="S108" s="613"/>
      <c r="T108" s="613"/>
    </row>
    <row r="109" spans="1:20">
      <c r="A109" s="378"/>
      <c r="B109" s="90" t="s">
        <v>749</v>
      </c>
      <c r="C109" s="1143"/>
      <c r="D109" s="1143"/>
      <c r="E109" s="1144"/>
      <c r="F109" s="82"/>
      <c r="G109" s="1094"/>
      <c r="H109" s="622"/>
      <c r="I109" s="613"/>
      <c r="J109" s="613"/>
      <c r="K109" s="613"/>
      <c r="L109" s="613"/>
      <c r="M109" s="613"/>
      <c r="N109" s="613"/>
      <c r="O109" s="613"/>
      <c r="P109" s="613"/>
      <c r="Q109" s="613"/>
      <c r="R109" s="613"/>
      <c r="S109" s="613"/>
      <c r="T109" s="613"/>
    </row>
    <row r="110" spans="1:20">
      <c r="A110" s="378"/>
      <c r="B110" s="378" t="s">
        <v>771</v>
      </c>
      <c r="C110" s="1143"/>
      <c r="D110" s="1143"/>
      <c r="E110" s="1143"/>
      <c r="F110" s="82"/>
      <c r="G110" s="621"/>
      <c r="H110" s="622"/>
      <c r="I110" s="613"/>
      <c r="J110" s="613"/>
      <c r="K110" s="613"/>
      <c r="L110" s="613"/>
      <c r="M110" s="613"/>
      <c r="N110" s="613"/>
      <c r="O110" s="613"/>
      <c r="P110" s="613"/>
      <c r="Q110" s="613"/>
      <c r="R110" s="613"/>
      <c r="S110" s="613"/>
      <c r="T110" s="613"/>
    </row>
    <row r="111" spans="1:20" ht="12.75" customHeight="1">
      <c r="A111" s="378"/>
      <c r="B111" s="90" t="s">
        <v>253</v>
      </c>
      <c r="C111" s="1145"/>
      <c r="D111" s="478"/>
      <c r="E111" s="130">
        <f>+E109-E110</f>
        <v>0</v>
      </c>
      <c r="F111" s="478"/>
      <c r="G111" s="625"/>
      <c r="H111" s="622"/>
      <c r="I111" s="613"/>
      <c r="J111" s="613"/>
      <c r="K111" s="613"/>
      <c r="L111" s="613"/>
      <c r="M111" s="613"/>
      <c r="N111" s="613"/>
      <c r="O111" s="613"/>
      <c r="P111" s="613"/>
      <c r="Q111" s="613"/>
      <c r="R111" s="613"/>
      <c r="S111" s="613"/>
      <c r="T111" s="613"/>
    </row>
    <row r="112" spans="1:20">
      <c r="A112" s="8"/>
      <c r="B112" s="90" t="s">
        <v>254</v>
      </c>
      <c r="C112" s="885"/>
      <c r="D112" s="885"/>
      <c r="E112" s="1146" t="e">
        <f>+E111/E110</f>
        <v>#DIV/0!</v>
      </c>
      <c r="F112" s="374"/>
      <c r="G112" s="621"/>
      <c r="H112" s="621"/>
      <c r="I112" s="613"/>
      <c r="J112" s="613"/>
      <c r="K112" s="613"/>
      <c r="L112" s="613"/>
      <c r="M112" s="613"/>
      <c r="N112" s="613"/>
      <c r="O112" s="613"/>
      <c r="P112" s="613"/>
      <c r="Q112" s="613"/>
      <c r="R112" s="613"/>
      <c r="S112" s="613"/>
      <c r="T112" s="613"/>
    </row>
    <row r="113" spans="1:20" ht="7.5" customHeight="1">
      <c r="A113" s="378"/>
      <c r="B113" s="90"/>
      <c r="C113" s="90"/>
      <c r="D113" s="90"/>
      <c r="E113" s="90"/>
      <c r="F113" s="3"/>
      <c r="G113" s="621"/>
      <c r="H113" s="621"/>
      <c r="I113" s="613"/>
      <c r="J113" s="613"/>
      <c r="K113" s="613"/>
      <c r="L113" s="613"/>
      <c r="M113" s="613"/>
      <c r="N113" s="613"/>
      <c r="O113" s="613"/>
      <c r="P113" s="613"/>
      <c r="Q113" s="613"/>
      <c r="R113" s="613"/>
      <c r="S113" s="613"/>
      <c r="T113" s="613"/>
    </row>
    <row r="114" spans="1:20" ht="55.2" customHeight="1">
      <c r="A114" s="1213" t="s">
        <v>395</v>
      </c>
      <c r="B114" s="1288" t="s">
        <v>647</v>
      </c>
      <c r="C114" s="1289"/>
      <c r="D114" s="90"/>
      <c r="E114" s="1142" t="s">
        <v>272</v>
      </c>
      <c r="F114" s="3"/>
      <c r="G114" s="110"/>
      <c r="H114" s="621"/>
      <c r="I114" s="613"/>
      <c r="J114" s="613"/>
      <c r="K114" s="613"/>
      <c r="L114" s="613"/>
      <c r="M114" s="613"/>
      <c r="N114" s="613"/>
      <c r="O114" s="613"/>
      <c r="P114" s="613"/>
      <c r="Q114" s="613"/>
      <c r="R114" s="613"/>
      <c r="S114" s="613"/>
      <c r="T114" s="613"/>
    </row>
    <row r="115" spans="1:20" ht="12.75" customHeight="1">
      <c r="A115" s="378"/>
      <c r="B115" s="90" t="s">
        <v>749</v>
      </c>
      <c r="C115" s="101"/>
      <c r="D115" s="1143"/>
      <c r="E115" s="1144"/>
      <c r="F115" s="3"/>
      <c r="G115" s="1094"/>
      <c r="H115" s="621"/>
      <c r="I115" s="613"/>
      <c r="J115" s="613"/>
      <c r="K115" s="613"/>
      <c r="L115" s="613"/>
      <c r="M115" s="613"/>
      <c r="N115" s="613"/>
      <c r="O115" s="613"/>
      <c r="P115" s="613"/>
      <c r="Q115" s="613"/>
      <c r="R115" s="613"/>
      <c r="S115" s="613"/>
      <c r="T115" s="613"/>
    </row>
    <row r="116" spans="1:20" ht="12.75" customHeight="1">
      <c r="A116" s="378"/>
      <c r="B116" s="378" t="s">
        <v>771</v>
      </c>
      <c r="C116" s="1143"/>
      <c r="D116" s="1143"/>
      <c r="E116" s="1143"/>
      <c r="F116" s="3"/>
      <c r="G116" s="110"/>
      <c r="H116" s="621"/>
      <c r="I116" s="613"/>
      <c r="J116" s="613"/>
      <c r="K116" s="613"/>
      <c r="L116" s="613"/>
      <c r="M116" s="613"/>
      <c r="N116" s="613"/>
      <c r="O116" s="613"/>
      <c r="P116" s="613"/>
      <c r="Q116" s="613"/>
      <c r="R116" s="613"/>
      <c r="S116" s="613"/>
      <c r="T116" s="613"/>
    </row>
    <row r="117" spans="1:20" ht="12.75" customHeight="1">
      <c r="A117" s="378"/>
      <c r="B117" s="90" t="s">
        <v>253</v>
      </c>
      <c r="C117" s="1145"/>
      <c r="D117" s="478"/>
      <c r="E117" s="130">
        <f>+E115-E116</f>
        <v>0</v>
      </c>
      <c r="F117" s="3"/>
      <c r="G117" s="667"/>
      <c r="H117" s="621"/>
      <c r="I117" s="613"/>
      <c r="J117" s="613"/>
      <c r="K117" s="613"/>
      <c r="L117" s="613"/>
      <c r="M117" s="613"/>
      <c r="N117" s="613"/>
      <c r="O117" s="613"/>
      <c r="P117" s="613"/>
      <c r="Q117" s="613"/>
      <c r="R117" s="613"/>
      <c r="S117" s="613"/>
      <c r="T117" s="613"/>
    </row>
    <row r="118" spans="1:20" ht="12.75" customHeight="1">
      <c r="A118" s="378"/>
      <c r="B118" s="90" t="s">
        <v>254</v>
      </c>
      <c r="C118" s="885"/>
      <c r="D118" s="885"/>
      <c r="E118" s="1146" t="e">
        <f>+E117/E116</f>
        <v>#DIV/0!</v>
      </c>
      <c r="F118" s="3"/>
      <c r="G118" s="667"/>
      <c r="H118" s="621"/>
      <c r="I118" s="613"/>
      <c r="J118" s="613"/>
      <c r="K118" s="613"/>
      <c r="L118" s="613"/>
      <c r="M118" s="613"/>
      <c r="N118" s="613"/>
      <c r="O118" s="613"/>
      <c r="P118" s="613"/>
      <c r="Q118" s="613"/>
      <c r="R118" s="613"/>
      <c r="S118" s="613"/>
      <c r="T118" s="613"/>
    </row>
    <row r="119" spans="1:20" ht="7.5" customHeight="1">
      <c r="A119" s="378"/>
      <c r="B119" s="90"/>
      <c r="C119" s="90"/>
      <c r="D119" s="90"/>
      <c r="E119" s="90"/>
      <c r="F119" s="3"/>
      <c r="G119" s="621"/>
      <c r="H119" s="621"/>
      <c r="I119" s="613"/>
      <c r="J119" s="613"/>
      <c r="K119" s="613"/>
      <c r="L119" s="613"/>
      <c r="M119" s="613"/>
      <c r="N119" s="613"/>
      <c r="O119" s="613"/>
      <c r="P119" s="613"/>
      <c r="Q119" s="613"/>
      <c r="R119" s="613"/>
      <c r="S119" s="613"/>
      <c r="T119" s="613"/>
    </row>
    <row r="120" spans="1:20" ht="16.95" customHeight="1">
      <c r="A120" s="120" t="s">
        <v>414</v>
      </c>
      <c r="B120" s="1147" t="s">
        <v>648</v>
      </c>
      <c r="C120" s="101"/>
      <c r="D120" s="101"/>
      <c r="E120" s="101"/>
      <c r="F120" s="3"/>
      <c r="G120" s="621"/>
      <c r="H120" s="621"/>
      <c r="I120" s="613"/>
      <c r="J120" s="613"/>
      <c r="K120" s="613"/>
      <c r="L120" s="613"/>
      <c r="M120" s="613"/>
      <c r="N120" s="613"/>
      <c r="O120" s="613"/>
      <c r="P120" s="613"/>
      <c r="Q120" s="613"/>
      <c r="R120" s="613"/>
      <c r="S120" s="613"/>
      <c r="T120" s="613"/>
    </row>
    <row r="121" spans="1:20" ht="12.75" customHeight="1">
      <c r="A121" s="378"/>
      <c r="B121" s="378" t="s">
        <v>750</v>
      </c>
      <c r="C121" s="1148"/>
      <c r="D121" s="1148"/>
      <c r="E121" s="1151"/>
      <c r="F121" s="3"/>
      <c r="G121" s="378"/>
      <c r="H121" s="621"/>
      <c r="I121" s="613"/>
      <c r="J121" s="613"/>
      <c r="K121" s="613"/>
      <c r="L121" s="613"/>
      <c r="M121" s="613"/>
      <c r="N121" s="613"/>
      <c r="O121" s="613"/>
      <c r="P121" s="613"/>
      <c r="Q121" s="613"/>
      <c r="R121" s="613"/>
      <c r="S121" s="613"/>
      <c r="T121" s="613"/>
    </row>
    <row r="122" spans="1:20" ht="12.75" customHeight="1">
      <c r="A122" s="378"/>
      <c r="B122" s="378" t="s">
        <v>772</v>
      </c>
      <c r="C122" s="1149"/>
      <c r="D122" s="1148"/>
      <c r="E122" s="1152"/>
      <c r="F122" s="3"/>
      <c r="G122" s="1131"/>
      <c r="H122" s="621"/>
      <c r="I122" s="613"/>
      <c r="J122" s="613"/>
      <c r="K122" s="613"/>
      <c r="L122" s="613"/>
      <c r="M122" s="613"/>
      <c r="N122" s="613"/>
      <c r="O122" s="613"/>
      <c r="P122" s="613"/>
      <c r="Q122" s="613"/>
      <c r="R122" s="613"/>
      <c r="S122" s="613"/>
      <c r="T122" s="613"/>
    </row>
    <row r="123" spans="1:20" ht="12.75" customHeight="1">
      <c r="A123" s="378"/>
      <c r="B123" s="378" t="s">
        <v>253</v>
      </c>
      <c r="C123" s="1148"/>
      <c r="D123" s="1148"/>
      <c r="E123" s="1153">
        <f>+E121-E122</f>
        <v>0</v>
      </c>
      <c r="F123" s="3"/>
      <c r="G123" s="378"/>
      <c r="H123" s="621"/>
      <c r="I123" s="613"/>
      <c r="J123" s="613"/>
      <c r="K123" s="613"/>
      <c r="L123" s="613"/>
      <c r="M123" s="613"/>
      <c r="N123" s="613"/>
      <c r="O123" s="613"/>
      <c r="P123" s="613"/>
      <c r="Q123" s="613"/>
      <c r="R123" s="613"/>
      <c r="S123" s="613"/>
      <c r="T123" s="613"/>
    </row>
    <row r="124" spans="1:20" ht="12.75" customHeight="1">
      <c r="A124" s="378"/>
      <c r="B124" s="378" t="s">
        <v>254</v>
      </c>
      <c r="C124" s="1148"/>
      <c r="D124" s="1148"/>
      <c r="E124" s="1154" t="e">
        <f>+E123/E122</f>
        <v>#DIV/0!</v>
      </c>
      <c r="F124" s="3"/>
      <c r="G124" s="621"/>
      <c r="H124" s="621"/>
      <c r="I124" s="613"/>
      <c r="J124" s="613"/>
      <c r="K124" s="613"/>
      <c r="L124" s="613"/>
      <c r="M124" s="613"/>
      <c r="N124" s="613"/>
      <c r="O124" s="613"/>
      <c r="P124" s="613"/>
      <c r="Q124" s="613"/>
      <c r="R124" s="613"/>
      <c r="S124" s="613"/>
      <c r="T124" s="613"/>
    </row>
    <row r="125" spans="1:20" ht="7.5" customHeight="1">
      <c r="A125" s="378"/>
      <c r="B125" s="90"/>
      <c r="C125" s="90"/>
      <c r="D125" s="90"/>
      <c r="E125" s="90"/>
      <c r="F125" s="3"/>
      <c r="G125" s="621"/>
      <c r="H125" s="621"/>
      <c r="I125" s="613"/>
      <c r="J125" s="613"/>
      <c r="K125" s="613"/>
      <c r="L125" s="613"/>
      <c r="M125" s="613"/>
      <c r="N125" s="613"/>
      <c r="O125" s="613"/>
      <c r="P125" s="613"/>
      <c r="Q125" s="613"/>
      <c r="R125" s="613"/>
      <c r="S125" s="613"/>
      <c r="T125" s="613"/>
    </row>
    <row r="126" spans="1:20" ht="12.75" customHeight="1">
      <c r="A126" s="120" t="s">
        <v>32</v>
      </c>
      <c r="B126" s="120" t="s">
        <v>650</v>
      </c>
      <c r="C126" s="3"/>
      <c r="D126" s="3"/>
      <c r="E126" s="94" t="s">
        <v>272</v>
      </c>
      <c r="F126" s="3"/>
      <c r="H126" s="621" t="s">
        <v>651</v>
      </c>
      <c r="I126" s="613"/>
      <c r="J126" s="613"/>
      <c r="K126" s="613"/>
      <c r="L126" s="613"/>
      <c r="M126" s="613"/>
      <c r="N126" s="613"/>
      <c r="O126" s="613"/>
      <c r="P126" s="613"/>
      <c r="Q126" s="613"/>
      <c r="R126" s="613"/>
      <c r="S126" s="613"/>
      <c r="T126" s="613"/>
    </row>
    <row r="127" spans="1:20" ht="12.75" customHeight="1">
      <c r="A127" s="120"/>
      <c r="B127" s="378" t="s">
        <v>775</v>
      </c>
      <c r="C127" s="3"/>
      <c r="D127" s="3"/>
      <c r="E127" s="1151"/>
      <c r="F127" s="3"/>
      <c r="H127" s="684" t="s">
        <v>6</v>
      </c>
      <c r="I127" s="613"/>
      <c r="J127" s="613"/>
      <c r="K127" s="613"/>
      <c r="L127" s="613"/>
      <c r="M127" s="613"/>
      <c r="N127" s="613"/>
      <c r="O127" s="613"/>
      <c r="P127" s="613"/>
      <c r="Q127" s="613"/>
      <c r="R127" s="613"/>
      <c r="S127" s="613"/>
      <c r="T127" s="613"/>
    </row>
    <row r="128" spans="1:20" ht="12.75" customHeight="1">
      <c r="A128" s="2"/>
      <c r="B128" s="378" t="s">
        <v>776</v>
      </c>
      <c r="C128" s="3"/>
      <c r="D128" s="3"/>
      <c r="E128" s="1152"/>
      <c r="F128" s="3"/>
      <c r="H128" s="685" t="s">
        <v>652</v>
      </c>
      <c r="I128" s="613"/>
      <c r="J128" s="613"/>
      <c r="K128" s="613"/>
      <c r="L128" s="613"/>
      <c r="M128" s="613"/>
      <c r="N128" s="613"/>
      <c r="O128" s="613"/>
      <c r="P128" s="613"/>
      <c r="Q128" s="613"/>
      <c r="R128" s="613"/>
      <c r="S128" s="613"/>
      <c r="T128" s="613"/>
    </row>
    <row r="129" spans="1:20" ht="12.75" customHeight="1">
      <c r="A129" s="110"/>
      <c r="B129" s="90" t="s">
        <v>253</v>
      </c>
      <c r="C129" s="68"/>
      <c r="D129" s="478"/>
      <c r="E129" s="130">
        <f>+E127-E128</f>
        <v>0</v>
      </c>
      <c r="F129" s="3"/>
      <c r="G129" s="621"/>
      <c r="H129" s="621"/>
      <c r="I129" s="613"/>
      <c r="J129" s="613"/>
      <c r="K129" s="613"/>
      <c r="L129" s="613"/>
      <c r="M129" s="613"/>
      <c r="N129" s="613"/>
      <c r="O129" s="613"/>
      <c r="P129" s="613"/>
      <c r="Q129" s="613"/>
      <c r="R129" s="613"/>
      <c r="S129" s="613"/>
      <c r="T129" s="613"/>
    </row>
    <row r="130" spans="1:20" ht="12.75" customHeight="1">
      <c r="A130" s="110"/>
      <c r="B130" s="90" t="s">
        <v>254</v>
      </c>
      <c r="C130" s="374"/>
      <c r="D130" s="374"/>
      <c r="E130" s="45" t="e">
        <f>+E129/E128</f>
        <v>#DIV/0!</v>
      </c>
      <c r="F130" s="3"/>
      <c r="G130" s="621"/>
      <c r="H130" s="621"/>
      <c r="I130" s="613"/>
      <c r="J130" s="613"/>
      <c r="K130" s="613"/>
      <c r="L130" s="613"/>
      <c r="M130" s="613"/>
      <c r="N130" s="613"/>
      <c r="O130" s="613"/>
      <c r="P130" s="613"/>
      <c r="Q130" s="613"/>
      <c r="R130" s="613"/>
      <c r="S130" s="613"/>
      <c r="T130" s="613"/>
    </row>
    <row r="131" spans="1:20" ht="7.5" customHeight="1">
      <c r="A131" s="378"/>
      <c r="B131" s="90"/>
      <c r="C131" s="90"/>
      <c r="D131" s="90"/>
      <c r="E131" s="90"/>
      <c r="F131" s="3"/>
      <c r="G131" s="621"/>
      <c r="H131" s="621"/>
      <c r="I131" s="613"/>
      <c r="J131" s="613"/>
      <c r="K131" s="613"/>
      <c r="L131" s="613"/>
      <c r="M131" s="613"/>
      <c r="N131" s="613"/>
      <c r="O131" s="613"/>
      <c r="P131" s="613"/>
      <c r="Q131" s="613"/>
      <c r="R131" s="613"/>
      <c r="S131" s="613"/>
      <c r="T131" s="613"/>
    </row>
    <row r="132" spans="1:20">
      <c r="A132" s="120" t="s">
        <v>33</v>
      </c>
      <c r="B132" s="120" t="s">
        <v>348</v>
      </c>
      <c r="C132" s="3"/>
      <c r="D132" s="98"/>
      <c r="E132" s="94" t="s">
        <v>272</v>
      </c>
      <c r="F132" s="98"/>
      <c r="G132" s="621"/>
      <c r="H132" s="622"/>
      <c r="I132" s="613"/>
      <c r="J132" s="613"/>
      <c r="K132" s="613"/>
      <c r="L132" s="613"/>
      <c r="M132" s="613"/>
      <c r="N132" s="613"/>
      <c r="O132" s="613"/>
      <c r="P132" s="613"/>
      <c r="Q132" s="613"/>
      <c r="R132" s="613"/>
      <c r="S132" s="613"/>
      <c r="T132" s="613"/>
    </row>
    <row r="133" spans="1:20">
      <c r="B133" s="378" t="s">
        <v>751</v>
      </c>
      <c r="C133" s="3"/>
      <c r="D133" s="3"/>
      <c r="E133" s="1151"/>
      <c r="F133" s="3"/>
      <c r="G133" s="663"/>
      <c r="H133" s="622"/>
      <c r="I133" s="613"/>
      <c r="J133" s="613"/>
      <c r="K133" s="613"/>
      <c r="L133" s="613"/>
      <c r="M133" s="613"/>
      <c r="N133" s="613"/>
      <c r="O133" s="613"/>
      <c r="P133" s="613"/>
      <c r="Q133" s="613"/>
      <c r="R133" s="613"/>
      <c r="S133" s="613"/>
      <c r="T133" s="613"/>
    </row>
    <row r="134" spans="1:20">
      <c r="A134" s="2"/>
      <c r="B134" s="378" t="s">
        <v>773</v>
      </c>
      <c r="C134" s="3"/>
      <c r="D134" s="3"/>
      <c r="E134" s="1152"/>
      <c r="F134" s="3"/>
      <c r="G134" s="621"/>
      <c r="H134" s="622"/>
      <c r="I134" s="613"/>
      <c r="J134" s="613"/>
      <c r="K134" s="613"/>
      <c r="L134" s="613"/>
      <c r="M134" s="613"/>
      <c r="N134" s="613"/>
      <c r="O134" s="613"/>
      <c r="P134" s="613"/>
      <c r="Q134" s="613"/>
      <c r="R134" s="613"/>
      <c r="S134" s="613"/>
      <c r="T134" s="613"/>
    </row>
    <row r="135" spans="1:20">
      <c r="B135" s="90" t="s">
        <v>253</v>
      </c>
      <c r="C135" s="82"/>
      <c r="D135" s="478"/>
      <c r="E135" s="130">
        <f>+E133-E134</f>
        <v>0</v>
      </c>
      <c r="F135" s="478"/>
      <c r="G135" s="621"/>
      <c r="H135" s="622"/>
      <c r="I135" s="613"/>
      <c r="J135" s="613"/>
      <c r="K135" s="613"/>
      <c r="L135" s="613"/>
      <c r="M135" s="613"/>
      <c r="N135" s="613"/>
      <c r="O135" s="613"/>
      <c r="P135" s="613"/>
      <c r="Q135" s="613"/>
      <c r="R135" s="613"/>
      <c r="S135" s="613"/>
      <c r="T135" s="613"/>
    </row>
    <row r="136" spans="1:20">
      <c r="B136" s="90" t="s">
        <v>254</v>
      </c>
      <c r="C136" s="374"/>
      <c r="D136" s="374"/>
      <c r="E136" s="45" t="e">
        <f>+E135/E134</f>
        <v>#DIV/0!</v>
      </c>
      <c r="F136" s="374"/>
      <c r="G136" s="621"/>
      <c r="H136" s="622"/>
      <c r="I136" s="613"/>
      <c r="J136" s="613"/>
      <c r="K136" s="613"/>
      <c r="L136" s="613"/>
      <c r="M136" s="613"/>
      <c r="N136" s="613"/>
      <c r="O136" s="613"/>
      <c r="P136" s="613"/>
      <c r="Q136" s="613"/>
      <c r="R136" s="613"/>
      <c r="S136" s="613"/>
      <c r="T136" s="613"/>
    </row>
    <row r="137" spans="1:20" ht="7.5" customHeight="1">
      <c r="A137" s="378"/>
      <c r="B137" s="90"/>
      <c r="C137" s="90"/>
      <c r="D137" s="90"/>
      <c r="E137" s="90"/>
      <c r="F137" s="3"/>
      <c r="G137" s="621"/>
      <c r="H137" s="621"/>
      <c r="I137" s="613"/>
      <c r="J137" s="613"/>
      <c r="K137" s="613"/>
      <c r="L137" s="613"/>
      <c r="M137" s="613"/>
      <c r="N137" s="613"/>
      <c r="O137" s="613"/>
      <c r="P137" s="613"/>
      <c r="Q137" s="613"/>
      <c r="R137" s="613"/>
      <c r="S137" s="613"/>
      <c r="T137" s="613"/>
    </row>
    <row r="138" spans="1:20">
      <c r="A138" s="120" t="s">
        <v>640</v>
      </c>
      <c r="B138" s="120" t="s">
        <v>349</v>
      </c>
      <c r="C138" s="3"/>
      <c r="D138" s="98"/>
      <c r="E138" s="94" t="s">
        <v>272</v>
      </c>
      <c r="F138" s="98"/>
      <c r="G138" s="621"/>
      <c r="H138" s="622"/>
      <c r="I138" s="613"/>
      <c r="J138" s="613"/>
      <c r="K138" s="613"/>
      <c r="L138" s="613"/>
      <c r="M138" s="613"/>
      <c r="N138" s="613"/>
      <c r="O138" s="613"/>
      <c r="P138" s="613"/>
      <c r="Q138" s="613"/>
      <c r="R138" s="613"/>
      <c r="S138" s="613"/>
      <c r="T138" s="613"/>
    </row>
    <row r="139" spans="1:20">
      <c r="B139" s="378" t="s">
        <v>752</v>
      </c>
      <c r="C139" s="3"/>
      <c r="D139" s="3"/>
      <c r="E139" s="1151"/>
      <c r="F139" s="3"/>
      <c r="G139" s="663"/>
      <c r="H139" s="622"/>
      <c r="I139" s="613"/>
      <c r="J139" s="613"/>
      <c r="K139" s="613"/>
      <c r="L139" s="613"/>
      <c r="M139" s="613"/>
      <c r="N139" s="613"/>
      <c r="O139" s="613"/>
      <c r="P139" s="613"/>
      <c r="Q139" s="613"/>
      <c r="R139" s="613"/>
      <c r="S139" s="613"/>
      <c r="T139" s="613"/>
    </row>
    <row r="140" spans="1:20">
      <c r="A140" s="3"/>
      <c r="B140" s="378" t="s">
        <v>711</v>
      </c>
      <c r="C140" s="3"/>
      <c r="D140" s="3"/>
      <c r="E140" s="1152"/>
      <c r="F140" s="3"/>
      <c r="G140" s="621"/>
      <c r="H140" s="622"/>
      <c r="I140" s="613"/>
      <c r="J140" s="613"/>
      <c r="K140" s="613"/>
      <c r="L140" s="613"/>
      <c r="M140" s="613"/>
      <c r="N140" s="613"/>
      <c r="O140" s="613"/>
      <c r="P140" s="613"/>
      <c r="Q140" s="613"/>
      <c r="R140" s="613"/>
      <c r="S140" s="613"/>
      <c r="T140" s="613"/>
    </row>
    <row r="141" spans="1:20">
      <c r="A141" s="3"/>
      <c r="B141" s="90" t="s">
        <v>253</v>
      </c>
      <c r="C141" s="652"/>
      <c r="D141" s="478"/>
      <c r="E141" s="130">
        <f>+E139-E140</f>
        <v>0</v>
      </c>
      <c r="F141" s="478"/>
      <c r="G141" s="621"/>
      <c r="H141" s="622"/>
      <c r="I141" s="613"/>
      <c r="J141" s="613"/>
      <c r="K141" s="613"/>
      <c r="L141" s="613"/>
      <c r="M141" s="613"/>
      <c r="N141" s="613"/>
      <c r="O141" s="613"/>
      <c r="P141" s="613"/>
      <c r="Q141" s="613"/>
      <c r="R141" s="613"/>
      <c r="S141" s="613"/>
      <c r="T141" s="613"/>
    </row>
    <row r="142" spans="1:20">
      <c r="A142" s="3"/>
      <c r="B142" s="90" t="s">
        <v>254</v>
      </c>
      <c r="C142" s="374"/>
      <c r="D142" s="374"/>
      <c r="E142" s="45" t="e">
        <f>+E141/E140</f>
        <v>#DIV/0!</v>
      </c>
      <c r="F142" s="374"/>
      <c r="G142" s="621"/>
      <c r="H142" s="622"/>
      <c r="I142" s="613"/>
      <c r="J142" s="613"/>
      <c r="K142" s="613"/>
      <c r="L142" s="613"/>
      <c r="M142" s="613"/>
      <c r="N142" s="613"/>
      <c r="O142" s="613"/>
      <c r="P142" s="613"/>
      <c r="Q142" s="613"/>
      <c r="R142" s="613"/>
      <c r="S142" s="613"/>
      <c r="T142" s="613"/>
    </row>
    <row r="143" spans="1:20" ht="7.5" customHeight="1">
      <c r="A143" s="378"/>
      <c r="B143" s="90"/>
      <c r="C143" s="90"/>
      <c r="D143" s="90"/>
      <c r="E143" s="90"/>
      <c r="F143" s="3"/>
      <c r="G143" s="621"/>
      <c r="H143" s="621"/>
      <c r="I143" s="613"/>
      <c r="J143" s="613"/>
      <c r="K143" s="613"/>
      <c r="L143" s="613"/>
      <c r="M143" s="613"/>
      <c r="N143" s="613"/>
      <c r="O143" s="613"/>
      <c r="P143" s="613"/>
      <c r="Q143" s="613"/>
      <c r="R143" s="613"/>
      <c r="S143" s="613"/>
      <c r="T143" s="613"/>
    </row>
    <row r="144" spans="1:20">
      <c r="A144" s="120" t="s">
        <v>692</v>
      </c>
      <c r="B144" s="120" t="s">
        <v>694</v>
      </c>
      <c r="C144" s="3"/>
      <c r="D144" s="98"/>
      <c r="E144" s="94" t="s">
        <v>272</v>
      </c>
      <c r="F144" s="528"/>
      <c r="G144" s="610"/>
      <c r="H144" s="611"/>
      <c r="I144" s="613"/>
      <c r="J144" s="613"/>
      <c r="K144" s="613"/>
      <c r="L144" s="613"/>
      <c r="M144" s="613"/>
      <c r="N144" s="613"/>
      <c r="O144" s="613"/>
      <c r="P144" s="613"/>
      <c r="Q144" s="613"/>
      <c r="R144" s="613"/>
      <c r="S144" s="613"/>
      <c r="T144" s="613"/>
    </row>
    <row r="145" spans="1:20">
      <c r="B145" s="378" t="s">
        <v>753</v>
      </c>
      <c r="C145" s="3"/>
      <c r="D145" s="3"/>
      <c r="E145" s="1151"/>
      <c r="F145" s="529"/>
      <c r="G145" s="626"/>
      <c r="H145" s="627"/>
      <c r="I145" s="628"/>
      <c r="J145" s="628"/>
      <c r="K145" s="628"/>
      <c r="L145" s="613"/>
      <c r="M145" s="613"/>
      <c r="N145" s="613"/>
      <c r="O145" s="613"/>
      <c r="P145" s="613"/>
      <c r="Q145" s="613"/>
      <c r="R145" s="613"/>
      <c r="S145" s="613"/>
      <c r="T145" s="613"/>
    </row>
    <row r="146" spans="1:20">
      <c r="A146" s="2"/>
      <c r="B146" s="378" t="s">
        <v>774</v>
      </c>
      <c r="C146" s="3"/>
      <c r="D146" s="3"/>
      <c r="E146" s="1152"/>
      <c r="F146" s="529"/>
      <c r="G146" s="626"/>
      <c r="H146" s="627"/>
      <c r="I146" s="628"/>
      <c r="J146" s="628"/>
      <c r="K146" s="628"/>
      <c r="L146" s="613"/>
      <c r="M146" s="613"/>
      <c r="N146" s="613"/>
      <c r="O146" s="613"/>
      <c r="P146" s="613"/>
      <c r="Q146" s="613"/>
      <c r="R146" s="613"/>
      <c r="S146" s="613"/>
      <c r="T146" s="613"/>
    </row>
    <row r="147" spans="1:20">
      <c r="B147" s="90" t="s">
        <v>253</v>
      </c>
      <c r="C147" s="82"/>
      <c r="D147" s="478"/>
      <c r="E147" s="130">
        <f>+E145-E146</f>
        <v>0</v>
      </c>
      <c r="F147" s="530"/>
      <c r="G147" s="629"/>
      <c r="H147" s="611"/>
      <c r="I147" s="613"/>
      <c r="J147" s="613"/>
      <c r="K147" s="613"/>
      <c r="L147" s="613"/>
      <c r="M147" s="613"/>
      <c r="N147" s="613"/>
      <c r="O147" s="613"/>
      <c r="P147" s="613"/>
      <c r="Q147" s="613"/>
      <c r="R147" s="613"/>
      <c r="S147" s="613"/>
      <c r="T147" s="613"/>
    </row>
    <row r="148" spans="1:20">
      <c r="B148" s="90" t="s">
        <v>254</v>
      </c>
      <c r="C148" s="374"/>
      <c r="D148" s="374"/>
      <c r="E148" s="45" t="e">
        <f>+E147/E146</f>
        <v>#DIV/0!</v>
      </c>
      <c r="F148" s="531"/>
      <c r="G148" s="629"/>
      <c r="H148" s="611"/>
      <c r="I148" s="613"/>
      <c r="J148" s="613"/>
      <c r="K148" s="613"/>
      <c r="L148" s="613"/>
      <c r="M148" s="613"/>
      <c r="N148" s="613"/>
      <c r="O148" s="613"/>
      <c r="P148" s="613"/>
      <c r="Q148" s="613"/>
      <c r="R148" s="613"/>
      <c r="S148" s="613"/>
      <c r="T148" s="613"/>
    </row>
    <row r="149" spans="1:20" ht="7.5" customHeight="1">
      <c r="A149" s="378"/>
      <c r="B149" s="90"/>
      <c r="C149" s="90"/>
      <c r="D149" s="90"/>
      <c r="E149" s="90"/>
      <c r="F149" s="3"/>
      <c r="G149" s="621"/>
      <c r="H149" s="621"/>
      <c r="I149" s="613"/>
      <c r="J149" s="613"/>
      <c r="K149" s="613"/>
      <c r="L149" s="613"/>
      <c r="M149" s="613"/>
      <c r="N149" s="613"/>
      <c r="O149" s="613"/>
      <c r="P149" s="613"/>
      <c r="Q149" s="613"/>
      <c r="R149" s="613"/>
      <c r="S149" s="613"/>
      <c r="T149" s="613"/>
    </row>
    <row r="150" spans="1:20">
      <c r="A150" s="120" t="s">
        <v>693</v>
      </c>
      <c r="B150" s="120" t="s">
        <v>695</v>
      </c>
      <c r="C150" s="3"/>
      <c r="D150" s="98"/>
      <c r="E150" s="94" t="s">
        <v>272</v>
      </c>
      <c r="F150" s="529"/>
      <c r="G150" s="626"/>
      <c r="H150" s="627"/>
      <c r="I150" s="628"/>
      <c r="J150" s="628"/>
      <c r="K150" s="628"/>
      <c r="L150" s="613"/>
      <c r="M150" s="613"/>
      <c r="N150" s="613"/>
      <c r="O150" s="613"/>
      <c r="P150" s="613"/>
      <c r="Q150" s="613"/>
      <c r="R150" s="613"/>
      <c r="S150" s="613"/>
      <c r="T150" s="613"/>
    </row>
    <row r="151" spans="1:20">
      <c r="A151" s="2"/>
      <c r="B151" s="378" t="s">
        <v>754</v>
      </c>
      <c r="C151" s="3"/>
      <c r="D151" s="3"/>
      <c r="E151" s="1151"/>
      <c r="F151" s="529"/>
      <c r="G151" s="626"/>
      <c r="H151" s="627"/>
      <c r="I151" s="628"/>
      <c r="J151" s="628"/>
      <c r="K151" s="628"/>
      <c r="L151" s="613"/>
      <c r="M151" s="613"/>
      <c r="N151" s="613"/>
      <c r="O151" s="613"/>
      <c r="P151" s="613"/>
      <c r="Q151" s="613"/>
      <c r="R151" s="613"/>
      <c r="S151" s="613"/>
      <c r="T151" s="613"/>
    </row>
    <row r="152" spans="1:20">
      <c r="B152" s="90" t="s">
        <v>712</v>
      </c>
      <c r="C152" s="82"/>
      <c r="D152" s="478"/>
      <c r="E152" s="1152"/>
      <c r="F152" s="530"/>
      <c r="G152" s="629"/>
      <c r="H152" s="611"/>
      <c r="I152" s="613"/>
      <c r="J152" s="613"/>
      <c r="K152" s="613"/>
      <c r="L152" s="613"/>
      <c r="M152" s="613"/>
      <c r="N152" s="613"/>
      <c r="O152" s="613"/>
      <c r="P152" s="613"/>
      <c r="Q152" s="613"/>
      <c r="R152" s="613"/>
      <c r="S152" s="613"/>
      <c r="T152" s="613"/>
    </row>
    <row r="153" spans="1:20">
      <c r="B153" s="90" t="s">
        <v>253</v>
      </c>
      <c r="C153" s="374"/>
      <c r="D153" s="374"/>
      <c r="E153" s="130">
        <f>+E151-E152</f>
        <v>0</v>
      </c>
      <c r="F153" s="531"/>
      <c r="G153" s="629"/>
      <c r="H153" s="611"/>
      <c r="I153" s="613"/>
      <c r="J153" s="613"/>
      <c r="K153" s="613"/>
      <c r="L153" s="613"/>
      <c r="M153" s="613"/>
      <c r="N153" s="613"/>
      <c r="O153" s="613"/>
      <c r="P153" s="613"/>
      <c r="Q153" s="613"/>
      <c r="R153" s="613"/>
      <c r="S153" s="613"/>
      <c r="T153" s="613"/>
    </row>
    <row r="154" spans="1:20">
      <c r="B154" s="8" t="s">
        <v>254</v>
      </c>
      <c r="C154" s="3"/>
      <c r="D154" s="3"/>
      <c r="E154" s="1151" t="e">
        <f>+E153/E152</f>
        <v>#DIV/0!</v>
      </c>
      <c r="F154" s="529"/>
      <c r="G154" s="626"/>
      <c r="H154" s="627"/>
      <c r="I154" s="628"/>
      <c r="J154" s="628"/>
      <c r="K154" s="628"/>
      <c r="L154" s="613"/>
      <c r="M154" s="613"/>
      <c r="N154" s="613"/>
      <c r="O154" s="613"/>
      <c r="P154" s="613"/>
      <c r="Q154" s="613"/>
      <c r="R154" s="613"/>
      <c r="S154" s="613"/>
      <c r="T154" s="613"/>
    </row>
    <row r="155" spans="1:20">
      <c r="A155" s="90"/>
      <c r="B155" s="8"/>
      <c r="C155" s="8"/>
      <c r="D155" s="8"/>
      <c r="E155" s="8"/>
      <c r="F155" s="8"/>
      <c r="G155" s="90"/>
      <c r="H155" s="886"/>
    </row>
    <row r="156" spans="1:20">
      <c r="A156" s="120"/>
      <c r="B156" s="120"/>
      <c r="C156" s="90"/>
      <c r="D156" s="90"/>
      <c r="E156" s="90"/>
      <c r="F156" s="90"/>
      <c r="G156" s="90"/>
      <c r="H156" s="90"/>
      <c r="I156" s="101"/>
    </row>
    <row r="157" spans="1:20">
      <c r="A157" s="120"/>
      <c r="B157" s="90"/>
      <c r="C157" s="90"/>
      <c r="D157" s="90"/>
      <c r="E157" s="90"/>
      <c r="F157" s="90"/>
      <c r="G157" s="90"/>
      <c r="H157" s="90"/>
      <c r="I157" s="101"/>
    </row>
    <row r="158" spans="1:20">
      <c r="A158" s="888"/>
      <c r="B158" s="90"/>
      <c r="C158" s="90"/>
      <c r="D158" s="90"/>
      <c r="E158" s="90"/>
      <c r="F158" s="90"/>
      <c r="G158" s="90"/>
      <c r="H158" s="90"/>
      <c r="I158" s="101"/>
    </row>
    <row r="159" spans="1:20" ht="11.25" customHeight="1">
      <c r="A159" s="90"/>
      <c r="B159" s="90"/>
      <c r="C159" s="86"/>
      <c r="D159" s="528"/>
      <c r="E159" s="528"/>
      <c r="F159" s="86"/>
      <c r="G159" s="86"/>
      <c r="H159" s="183"/>
      <c r="I159" s="101"/>
    </row>
    <row r="160" spans="1:20">
      <c r="A160" s="90"/>
      <c r="B160" s="90"/>
      <c r="C160" s="90"/>
      <c r="D160" s="90"/>
      <c r="E160" s="90"/>
      <c r="F160" s="90"/>
      <c r="G160" s="90"/>
      <c r="H160" s="90"/>
    </row>
    <row r="166" spans="1:6" ht="26.25" customHeight="1">
      <c r="B166" s="1302"/>
      <c r="C166" s="1302"/>
    </row>
    <row r="167" spans="1:6">
      <c r="B167" s="101"/>
      <c r="C167" s="101"/>
    </row>
    <row r="168" spans="1:6" ht="14.25" customHeight="1">
      <c r="B168" s="101"/>
      <c r="C168" s="101"/>
    </row>
    <row r="169" spans="1:6">
      <c r="A169" s="24"/>
      <c r="B169" s="532"/>
      <c r="C169" s="532"/>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3" t="s">
        <v>71</v>
      </c>
      <c r="B1" s="683"/>
      <c r="C1" s="683"/>
      <c r="D1" s="683"/>
      <c r="E1" s="683"/>
    </row>
    <row r="2" spans="1:19" ht="18">
      <c r="A2" s="683" t="s">
        <v>20</v>
      </c>
      <c r="B2" s="683"/>
      <c r="C2" s="683"/>
      <c r="D2" s="683"/>
      <c r="E2" s="683"/>
    </row>
    <row r="3" spans="1:19" ht="18">
      <c r="A3" s="683" t="s">
        <v>21</v>
      </c>
      <c r="B3" s="683"/>
      <c r="C3" s="683"/>
      <c r="D3" s="683"/>
      <c r="E3" s="683"/>
    </row>
    <row r="5" spans="1:19">
      <c r="A5" s="293"/>
      <c r="B5" s="80"/>
      <c r="C5" s="293" t="s">
        <v>324</v>
      </c>
      <c r="D5" s="59"/>
      <c r="E5" s="80"/>
      <c r="F5" s="381" t="s">
        <v>352</v>
      </c>
      <c r="G5" s="381"/>
      <c r="H5" s="381"/>
    </row>
    <row r="6" spans="1:19" ht="9" hidden="1" customHeight="1">
      <c r="A6" s="110"/>
      <c r="B6" s="3"/>
      <c r="C6" s="68"/>
      <c r="D6" s="3"/>
      <c r="E6" s="3"/>
      <c r="F6" s="621"/>
      <c r="G6" s="622"/>
      <c r="H6" s="613"/>
      <c r="I6" s="613"/>
      <c r="J6" s="613"/>
      <c r="K6" s="613"/>
      <c r="L6" s="613"/>
      <c r="M6" s="613"/>
      <c r="N6" s="613"/>
      <c r="O6" s="613"/>
      <c r="P6" s="613"/>
      <c r="Q6" s="613"/>
      <c r="R6" s="613"/>
      <c r="S6" s="613"/>
    </row>
    <row r="7" spans="1:19" ht="21" hidden="1" customHeight="1" thickBot="1">
      <c r="A7" s="153"/>
      <c r="B7" s="154" t="s">
        <v>138</v>
      </c>
      <c r="C7" s="116"/>
      <c r="D7" s="116"/>
      <c r="E7" s="116"/>
      <c r="F7" s="621" t="s">
        <v>340</v>
      </c>
      <c r="G7" s="622"/>
      <c r="H7" s="613"/>
      <c r="I7" s="613"/>
      <c r="J7" s="613"/>
      <c r="K7" s="613"/>
      <c r="L7" s="613"/>
      <c r="M7" s="613"/>
      <c r="N7" s="613"/>
      <c r="O7" s="613"/>
      <c r="P7" s="613"/>
      <c r="Q7" s="613"/>
      <c r="R7" s="613"/>
      <c r="S7" s="613"/>
    </row>
    <row r="8" spans="1:19" ht="12.75" customHeight="1">
      <c r="A8" s="110"/>
      <c r="B8" s="3"/>
      <c r="C8" s="68"/>
      <c r="D8" s="3"/>
      <c r="E8" s="3"/>
      <c r="F8" s="621"/>
      <c r="G8" s="6"/>
      <c r="H8" s="613"/>
      <c r="I8" s="613"/>
      <c r="J8" s="613"/>
      <c r="K8" s="613"/>
      <c r="L8" s="613"/>
      <c r="M8" s="613"/>
      <c r="N8" s="613"/>
      <c r="O8" s="613"/>
      <c r="P8" s="613"/>
      <c r="Q8" s="613"/>
      <c r="R8" s="613"/>
      <c r="S8" s="613"/>
    </row>
    <row r="9" spans="1:19" ht="16.5" customHeight="1">
      <c r="A9" s="657"/>
      <c r="B9" s="657" t="s">
        <v>24</v>
      </c>
      <c r="C9" s="658"/>
      <c r="D9" s="657"/>
      <c r="E9" s="657"/>
      <c r="F9" s="682" t="s">
        <v>350</v>
      </c>
      <c r="G9" s="6"/>
      <c r="H9" s="613"/>
      <c r="I9" s="613"/>
      <c r="J9" s="613"/>
      <c r="K9" s="613"/>
      <c r="L9" s="613"/>
      <c r="M9" s="613"/>
      <c r="N9" s="613"/>
      <c r="O9" s="613"/>
      <c r="P9" s="613"/>
      <c r="Q9" s="613"/>
      <c r="R9" s="613"/>
      <c r="S9" s="613"/>
    </row>
    <row r="10" spans="1:19" ht="16.5" customHeight="1">
      <c r="A10" s="188"/>
      <c r="B10" s="188"/>
      <c r="C10" s="669"/>
      <c r="D10" s="188"/>
      <c r="E10" s="670"/>
      <c r="F10" s="610"/>
      <c r="G10" s="6"/>
      <c r="H10" s="613"/>
      <c r="I10" s="613"/>
      <c r="J10" s="613"/>
      <c r="K10" s="613"/>
      <c r="L10" s="613"/>
      <c r="M10" s="613"/>
      <c r="N10" s="613"/>
      <c r="O10" s="613"/>
      <c r="P10" s="613"/>
      <c r="Q10" s="613"/>
      <c r="R10" s="613"/>
      <c r="S10" s="613"/>
    </row>
    <row r="11" spans="1:19" ht="34.5" customHeight="1">
      <c r="A11" s="188"/>
      <c r="B11" s="1305" t="s">
        <v>12</v>
      </c>
      <c r="C11" s="1289"/>
      <c r="D11" s="1289"/>
      <c r="E11" s="1289"/>
      <c r="F11" s="610"/>
      <c r="G11" s="8"/>
      <c r="H11" s="613"/>
      <c r="I11" s="613"/>
      <c r="J11" s="613"/>
      <c r="K11" s="613"/>
      <c r="L11" s="613"/>
      <c r="M11" s="613"/>
      <c r="N11" s="613"/>
      <c r="O11" s="613"/>
      <c r="P11" s="613"/>
      <c r="Q11" s="613"/>
      <c r="R11" s="613"/>
      <c r="S11" s="613"/>
    </row>
    <row r="12" spans="1:19" ht="16.5" customHeight="1">
      <c r="A12" s="188"/>
      <c r="B12" s="188"/>
      <c r="C12" s="669"/>
      <c r="D12" s="188"/>
      <c r="E12" s="188"/>
      <c r="F12" s="610"/>
      <c r="G12" s="8"/>
      <c r="H12" s="613"/>
      <c r="I12" s="613"/>
      <c r="J12" s="613"/>
      <c r="K12" s="613"/>
      <c r="L12" s="613"/>
      <c r="M12" s="613"/>
      <c r="N12" s="613"/>
      <c r="O12" s="613"/>
      <c r="P12" s="613"/>
      <c r="Q12" s="613"/>
      <c r="R12" s="613"/>
      <c r="S12" s="613"/>
    </row>
    <row r="13" spans="1:19" ht="16.5" customHeight="1">
      <c r="A13" s="188"/>
      <c r="B13" s="678" t="s">
        <v>13</v>
      </c>
      <c r="C13" s="679"/>
      <c r="D13" s="678"/>
      <c r="E13" s="680">
        <v>2400000</v>
      </c>
      <c r="F13" s="610" t="s">
        <v>15</v>
      </c>
      <c r="G13" s="611"/>
      <c r="H13" s="613"/>
      <c r="I13" s="613"/>
      <c r="J13" s="613"/>
      <c r="K13" s="613"/>
      <c r="L13" s="613"/>
      <c r="M13" s="613"/>
      <c r="N13" s="613"/>
      <c r="O13" s="613"/>
      <c r="P13" s="613"/>
      <c r="Q13" s="613"/>
      <c r="R13" s="613"/>
      <c r="S13" s="613"/>
    </row>
    <row r="14" spans="1:19" ht="12.75" customHeight="1">
      <c r="B14" s="671"/>
      <c r="C14" s="68"/>
      <c r="D14" s="3"/>
      <c r="E14" s="674"/>
      <c r="F14" s="621"/>
      <c r="G14" s="622"/>
      <c r="H14" s="613"/>
      <c r="I14" s="613"/>
      <c r="J14" s="613"/>
      <c r="K14" s="613"/>
      <c r="L14" s="613"/>
      <c r="M14" s="613"/>
      <c r="N14" s="613"/>
      <c r="O14" s="613"/>
      <c r="P14" s="613"/>
      <c r="Q14" s="613"/>
      <c r="R14" s="613"/>
      <c r="S14" s="613"/>
    </row>
    <row r="15" spans="1:19" ht="12.75" customHeight="1">
      <c r="A15" s="120"/>
      <c r="B15" s="2" t="s">
        <v>14</v>
      </c>
      <c r="C15" s="68"/>
      <c r="D15" s="3"/>
      <c r="E15" s="3"/>
      <c r="F15" s="621"/>
      <c r="G15" s="622"/>
      <c r="H15" s="613"/>
      <c r="I15" s="613"/>
      <c r="J15" s="613"/>
      <c r="K15" s="613"/>
      <c r="L15" s="613"/>
      <c r="M15" s="613"/>
      <c r="N15" s="613"/>
      <c r="O15" s="613"/>
      <c r="P15" s="613"/>
      <c r="Q15" s="613"/>
      <c r="R15" s="613"/>
      <c r="S15" s="613"/>
    </row>
    <row r="16" spans="1:19" ht="12.75" customHeight="1">
      <c r="A16" s="110"/>
      <c r="B16" s="3" t="s">
        <v>29</v>
      </c>
      <c r="C16" s="68"/>
      <c r="D16" s="3"/>
      <c r="E16" s="675">
        <v>6.2E-2</v>
      </c>
      <c r="F16" s="621" t="s">
        <v>16</v>
      </c>
      <c r="G16" s="622"/>
      <c r="H16" s="613"/>
      <c r="I16" s="613"/>
      <c r="J16" s="613"/>
      <c r="K16" s="613"/>
      <c r="L16" s="613"/>
      <c r="M16" s="613"/>
      <c r="N16" s="613"/>
      <c r="O16" s="613"/>
      <c r="P16" s="613"/>
      <c r="Q16" s="613"/>
      <c r="R16" s="613"/>
      <c r="S16" s="613"/>
    </row>
    <row r="17" spans="1:19" ht="12.75" customHeight="1">
      <c r="A17" s="110"/>
      <c r="B17" s="90" t="s">
        <v>30</v>
      </c>
      <c r="C17" s="68"/>
      <c r="D17" s="3"/>
      <c r="E17" s="677">
        <v>2397500</v>
      </c>
      <c r="F17" s="621" t="s">
        <v>17</v>
      </c>
      <c r="G17" s="622"/>
      <c r="H17" s="613"/>
      <c r="I17" s="613"/>
      <c r="J17" s="613"/>
      <c r="K17" s="613"/>
      <c r="L17" s="613"/>
      <c r="M17" s="613"/>
      <c r="N17" s="613"/>
      <c r="O17" s="613"/>
      <c r="P17" s="613"/>
      <c r="Q17" s="613"/>
      <c r="R17" s="613"/>
      <c r="S17" s="613"/>
    </row>
    <row r="18" spans="1:19" ht="12.75" customHeight="1">
      <c r="A18" s="110"/>
      <c r="B18" s="90"/>
      <c r="C18" s="68"/>
      <c r="D18" s="3"/>
      <c r="E18" s="3"/>
      <c r="F18" s="621"/>
      <c r="G18" s="622"/>
      <c r="H18" s="613"/>
      <c r="I18" s="613"/>
      <c r="J18" s="613"/>
      <c r="K18" s="613"/>
      <c r="L18" s="613"/>
      <c r="M18" s="613"/>
      <c r="N18" s="613"/>
      <c r="O18" s="613"/>
      <c r="P18" s="613"/>
      <c r="Q18" s="613"/>
      <c r="R18" s="613"/>
      <c r="S18" s="613"/>
    </row>
    <row r="19" spans="1:19" ht="12.75" customHeight="1">
      <c r="A19" s="110"/>
      <c r="B19" s="90"/>
      <c r="C19" s="68"/>
      <c r="D19" s="3"/>
      <c r="E19" s="3"/>
      <c r="F19" s="621"/>
      <c r="G19" s="622"/>
      <c r="H19" s="613"/>
      <c r="I19" s="613"/>
      <c r="J19" s="613"/>
      <c r="K19" s="613"/>
      <c r="L19" s="613"/>
      <c r="M19" s="613"/>
      <c r="N19" s="613"/>
      <c r="O19" s="613"/>
      <c r="P19" s="613"/>
      <c r="Q19" s="613"/>
      <c r="R19" s="613"/>
      <c r="S19" s="613"/>
    </row>
    <row r="20" spans="1:19" ht="12.75" customHeight="1">
      <c r="A20" s="110"/>
      <c r="B20" s="90"/>
      <c r="C20" s="68"/>
      <c r="D20" s="3"/>
      <c r="E20" s="3"/>
      <c r="F20" s="621"/>
      <c r="G20" s="622"/>
      <c r="H20" s="613"/>
      <c r="I20" s="613"/>
      <c r="J20" s="613"/>
      <c r="K20" s="613"/>
      <c r="L20" s="613"/>
      <c r="M20" s="613"/>
      <c r="N20" s="613"/>
      <c r="O20" s="613"/>
      <c r="P20" s="613"/>
      <c r="Q20" s="613"/>
      <c r="R20" s="613"/>
      <c r="S20" s="613"/>
    </row>
    <row r="21" spans="1:19" ht="12.75" customHeight="1">
      <c r="A21" s="110"/>
      <c r="B21" s="90"/>
      <c r="C21" s="68"/>
      <c r="D21" s="3"/>
      <c r="E21" s="3"/>
      <c r="F21" s="682" t="s">
        <v>350</v>
      </c>
      <c r="G21" s="622"/>
      <c r="H21" s="613"/>
      <c r="I21" s="613"/>
      <c r="J21" s="613"/>
      <c r="K21" s="613"/>
      <c r="L21" s="613"/>
      <c r="M21" s="613"/>
      <c r="N21" s="613"/>
      <c r="O21" s="613"/>
      <c r="P21" s="613"/>
      <c r="Q21" s="613"/>
      <c r="R21" s="613"/>
      <c r="S21" s="613"/>
    </row>
    <row r="22" spans="1:19" ht="54.75" customHeight="1">
      <c r="A22" s="110"/>
      <c r="B22" s="681" t="s">
        <v>19</v>
      </c>
      <c r="C22" s="672" t="s">
        <v>18</v>
      </c>
      <c r="D22" s="672" t="s">
        <v>11</v>
      </c>
      <c r="E22" s="673" t="s">
        <v>10</v>
      </c>
      <c r="G22" s="622"/>
      <c r="H22" s="676"/>
      <c r="I22" s="676"/>
      <c r="J22" s="613"/>
      <c r="K22" s="613"/>
      <c r="L22" s="613"/>
      <c r="M22" s="613"/>
      <c r="N22" s="613"/>
      <c r="O22" s="613"/>
      <c r="P22" s="613"/>
      <c r="Q22" s="613"/>
      <c r="R22" s="613"/>
      <c r="S22" s="613"/>
    </row>
    <row r="23" spans="1:19">
      <c r="A23" s="120" t="s">
        <v>255</v>
      </c>
      <c r="B23" s="114" t="s">
        <v>415</v>
      </c>
      <c r="C23" s="94" t="s">
        <v>279</v>
      </c>
      <c r="D23" s="94" t="s">
        <v>279</v>
      </c>
      <c r="E23" s="662" t="s">
        <v>9</v>
      </c>
      <c r="G23" s="622"/>
      <c r="H23" s="613"/>
      <c r="I23" s="613"/>
      <c r="J23" s="613"/>
      <c r="K23" s="613"/>
      <c r="L23" s="613"/>
      <c r="M23" s="613"/>
      <c r="N23" s="613"/>
      <c r="O23" s="613"/>
      <c r="P23" s="613"/>
      <c r="Q23" s="613"/>
      <c r="R23" s="613"/>
      <c r="S23" s="613"/>
    </row>
    <row r="24" spans="1:19">
      <c r="A24" s="378"/>
      <c r="B24" s="118" t="s">
        <v>172</v>
      </c>
      <c r="C24" s="117">
        <v>100000</v>
      </c>
      <c r="D24" s="117">
        <v>105000</v>
      </c>
      <c r="E24" s="664">
        <f>+D24-C24</f>
        <v>5000</v>
      </c>
      <c r="G24" s="622"/>
      <c r="H24" s="613"/>
      <c r="I24" s="613"/>
      <c r="J24" s="613"/>
      <c r="K24" s="613"/>
      <c r="L24" s="613"/>
      <c r="M24" s="613"/>
      <c r="N24" s="613"/>
      <c r="O24" s="613"/>
      <c r="P24" s="613"/>
      <c r="Q24" s="613"/>
      <c r="R24" s="613"/>
      <c r="S24" s="613"/>
    </row>
    <row r="25" spans="1:19" ht="12.75" customHeight="1">
      <c r="A25" s="378"/>
      <c r="B25" s="111" t="s">
        <v>178</v>
      </c>
      <c r="C25" s="68">
        <v>102000</v>
      </c>
      <c r="D25" s="68">
        <v>102000</v>
      </c>
      <c r="E25" s="621"/>
      <c r="G25" s="622"/>
      <c r="H25" s="613"/>
      <c r="I25" s="613"/>
      <c r="J25" s="613"/>
      <c r="K25" s="613"/>
      <c r="L25" s="613"/>
      <c r="M25" s="613"/>
      <c r="N25" s="613"/>
      <c r="O25" s="613"/>
      <c r="P25" s="613"/>
      <c r="Q25" s="613"/>
      <c r="R25" s="613"/>
      <c r="S25" s="613"/>
    </row>
    <row r="26" spans="1:19">
      <c r="A26" s="379"/>
      <c r="B26" s="24" t="s">
        <v>273</v>
      </c>
      <c r="C26" s="119">
        <f>+C24-C25</f>
        <v>-2000</v>
      </c>
      <c r="D26" s="119">
        <f>+D24-D25</f>
        <v>3000</v>
      </c>
      <c r="E26" s="622"/>
      <c r="G26" s="622"/>
      <c r="H26" s="613"/>
      <c r="I26" s="613"/>
      <c r="J26" s="613"/>
      <c r="K26" s="613"/>
      <c r="L26" s="613"/>
      <c r="M26" s="613"/>
      <c r="N26" s="613"/>
      <c r="O26" s="613"/>
      <c r="P26" s="613"/>
      <c r="Q26" s="613"/>
      <c r="R26" s="613"/>
      <c r="S26" s="613"/>
    </row>
    <row r="27" spans="1:19">
      <c r="A27" s="379"/>
      <c r="B27" s="90" t="s">
        <v>254</v>
      </c>
      <c r="C27" s="45">
        <f>+C26/C25</f>
        <v>-1.9607843137254902E-2</v>
      </c>
      <c r="D27" s="45">
        <f>+D26/D25</f>
        <v>2.9411764705882353E-2</v>
      </c>
      <c r="E27" s="622"/>
      <c r="G27" s="622"/>
      <c r="H27" s="613"/>
      <c r="I27" s="613"/>
      <c r="J27" s="613"/>
      <c r="K27" s="613"/>
      <c r="L27" s="613"/>
      <c r="M27" s="613"/>
      <c r="N27" s="613"/>
      <c r="O27" s="613"/>
      <c r="P27" s="613"/>
      <c r="Q27" s="613"/>
      <c r="R27" s="613"/>
      <c r="S27" s="613"/>
    </row>
    <row r="28" spans="1:19" ht="7.5" customHeight="1">
      <c r="A28" s="378"/>
      <c r="B28" s="24"/>
      <c r="C28" s="3"/>
      <c r="D28" s="3"/>
      <c r="E28" s="621"/>
      <c r="G28" s="621"/>
      <c r="H28" s="613"/>
      <c r="I28" s="613"/>
      <c r="J28" s="613"/>
      <c r="K28" s="613"/>
      <c r="L28" s="613"/>
      <c r="M28" s="613"/>
      <c r="N28" s="613"/>
      <c r="O28" s="613"/>
      <c r="P28" s="613"/>
      <c r="Q28" s="613"/>
      <c r="R28" s="613"/>
      <c r="S28" s="613"/>
    </row>
    <row r="29" spans="1:19">
      <c r="A29" s="120" t="s">
        <v>256</v>
      </c>
      <c r="B29" s="656" t="s">
        <v>173</v>
      </c>
      <c r="C29" s="97">
        <v>95000</v>
      </c>
      <c r="D29" s="97">
        <v>105000</v>
      </c>
      <c r="E29" s="665">
        <f>+D29-C29</f>
        <v>10000</v>
      </c>
      <c r="G29" s="621"/>
      <c r="H29" s="613"/>
      <c r="I29" s="613"/>
      <c r="J29" s="613"/>
      <c r="K29" s="613"/>
      <c r="L29" s="613"/>
      <c r="M29" s="613"/>
      <c r="N29" s="613"/>
      <c r="O29" s="613"/>
      <c r="P29" s="613"/>
      <c r="Q29" s="613"/>
      <c r="R29" s="613"/>
      <c r="S29" s="613"/>
    </row>
    <row r="30" spans="1:19">
      <c r="A30" s="380"/>
      <c r="B30" s="118" t="s">
        <v>179</v>
      </c>
      <c r="C30" s="129"/>
      <c r="D30" s="129"/>
      <c r="E30" s="623"/>
      <c r="G30" s="624"/>
      <c r="H30" s="613"/>
      <c r="I30" s="613"/>
      <c r="J30" s="613"/>
      <c r="K30" s="613"/>
      <c r="L30" s="613"/>
      <c r="M30" s="613"/>
      <c r="N30" s="613"/>
      <c r="O30" s="613"/>
      <c r="P30" s="613"/>
      <c r="Q30" s="613"/>
      <c r="R30" s="613"/>
      <c r="S30" s="613"/>
    </row>
    <row r="31" spans="1:19">
      <c r="A31" s="378"/>
      <c r="B31" s="24" t="s">
        <v>274</v>
      </c>
      <c r="C31" s="119">
        <f>+C29-C30</f>
        <v>95000</v>
      </c>
      <c r="D31" s="119">
        <f>+D29-D30</f>
        <v>105000</v>
      </c>
      <c r="E31" s="621"/>
      <c r="G31" s="622"/>
      <c r="H31" s="613"/>
      <c r="I31" s="613"/>
      <c r="J31" s="613"/>
      <c r="K31" s="613"/>
      <c r="L31" s="613"/>
      <c r="M31" s="613"/>
      <c r="N31" s="613"/>
      <c r="O31" s="613"/>
      <c r="P31" s="613"/>
      <c r="Q31" s="613"/>
      <c r="R31" s="613"/>
      <c r="S31" s="613"/>
    </row>
    <row r="32" spans="1:19">
      <c r="A32" s="378"/>
      <c r="B32" s="90" t="s">
        <v>254</v>
      </c>
      <c r="C32" s="45" t="e">
        <f>+C31/C30</f>
        <v>#DIV/0!</v>
      </c>
      <c r="D32" s="45" t="e">
        <f>+D31/D30</f>
        <v>#DIV/0!</v>
      </c>
      <c r="E32" s="621"/>
      <c r="G32" s="622"/>
      <c r="H32" s="613"/>
      <c r="I32" s="613"/>
      <c r="J32" s="613"/>
      <c r="K32" s="613"/>
      <c r="L32" s="613"/>
      <c r="M32" s="613"/>
      <c r="N32" s="613"/>
      <c r="O32" s="613"/>
      <c r="P32" s="613"/>
      <c r="Q32" s="613"/>
      <c r="R32" s="613"/>
      <c r="S32" s="613"/>
    </row>
    <row r="33" spans="1:19" ht="7.5" customHeight="1">
      <c r="A33" s="378"/>
      <c r="B33" s="3"/>
      <c r="C33" s="3"/>
      <c r="D33" s="3"/>
      <c r="E33" s="621"/>
      <c r="G33" s="622"/>
      <c r="H33" s="613"/>
      <c r="I33" s="613"/>
      <c r="J33" s="613"/>
      <c r="K33" s="613"/>
      <c r="L33" s="613"/>
      <c r="M33" s="613"/>
      <c r="N33" s="613"/>
      <c r="O33" s="613"/>
      <c r="P33" s="613"/>
      <c r="Q33" s="613"/>
      <c r="R33" s="613"/>
      <c r="S33" s="613"/>
    </row>
    <row r="34" spans="1:19">
      <c r="A34" s="120" t="s">
        <v>257</v>
      </c>
      <c r="B34" s="2" t="s">
        <v>347</v>
      </c>
      <c r="C34" s="94" t="s">
        <v>272</v>
      </c>
      <c r="D34" s="94" t="s">
        <v>272</v>
      </c>
      <c r="E34" s="621"/>
      <c r="G34" s="622"/>
      <c r="H34" s="613"/>
      <c r="I34" s="613"/>
      <c r="J34" s="613"/>
      <c r="K34" s="613"/>
      <c r="L34" s="613"/>
      <c r="M34" s="613"/>
      <c r="N34" s="613"/>
      <c r="O34" s="613"/>
      <c r="P34" s="613"/>
      <c r="Q34" s="613"/>
      <c r="R34" s="613"/>
      <c r="S34" s="613"/>
    </row>
    <row r="35" spans="1:19">
      <c r="A35" s="378"/>
      <c r="B35" s="3" t="s">
        <v>174</v>
      </c>
      <c r="C35" s="76">
        <v>10000</v>
      </c>
      <c r="D35" s="76">
        <v>10100</v>
      </c>
      <c r="E35" s="665">
        <f>+D35-C35</f>
        <v>100</v>
      </c>
      <c r="G35" s="622"/>
      <c r="H35" s="613"/>
      <c r="I35" s="613"/>
      <c r="J35" s="613"/>
      <c r="K35" s="613"/>
      <c r="L35" s="613"/>
      <c r="M35" s="613"/>
      <c r="N35" s="613"/>
      <c r="O35" s="613"/>
      <c r="P35" s="613"/>
      <c r="Q35" s="613"/>
      <c r="R35" s="613"/>
      <c r="S35" s="613"/>
    </row>
    <row r="36" spans="1:19">
      <c r="A36" s="378"/>
      <c r="B36" s="90" t="s">
        <v>290</v>
      </c>
      <c r="C36" s="82">
        <v>9750</v>
      </c>
      <c r="D36" s="82">
        <v>9750</v>
      </c>
      <c r="E36" s="621"/>
      <c r="G36" s="622"/>
      <c r="H36" s="613"/>
      <c r="I36" s="613"/>
      <c r="J36" s="613"/>
      <c r="K36" s="613"/>
      <c r="L36" s="613"/>
      <c r="M36" s="613"/>
      <c r="N36" s="613"/>
      <c r="O36" s="613"/>
      <c r="P36" s="613"/>
      <c r="Q36" s="613"/>
      <c r="R36" s="613"/>
      <c r="S36" s="613"/>
    </row>
    <row r="37" spans="1:19">
      <c r="A37" s="378"/>
      <c r="B37" s="90" t="s">
        <v>253</v>
      </c>
      <c r="C37" s="130">
        <f>+C35-C36</f>
        <v>250</v>
      </c>
      <c r="D37" s="130">
        <f>+D35-D36</f>
        <v>350</v>
      </c>
      <c r="E37" s="621"/>
      <c r="G37" s="622"/>
      <c r="H37" s="613"/>
      <c r="I37" s="613"/>
      <c r="J37" s="613"/>
      <c r="K37" s="613"/>
      <c r="L37" s="613"/>
      <c r="M37" s="613"/>
      <c r="N37" s="613"/>
      <c r="O37" s="613"/>
      <c r="P37" s="613"/>
      <c r="Q37" s="613"/>
      <c r="R37" s="613"/>
      <c r="S37" s="613"/>
    </row>
    <row r="38" spans="1:19">
      <c r="A38" s="378"/>
      <c r="B38" s="90" t="s">
        <v>254</v>
      </c>
      <c r="C38" s="45">
        <f>+C37/C36</f>
        <v>2.564102564102564E-2</v>
      </c>
      <c r="D38" s="45">
        <f>+D37/D36</f>
        <v>3.5897435897435895E-2</v>
      </c>
      <c r="E38" s="621"/>
      <c r="G38" s="622"/>
      <c r="H38" s="613"/>
      <c r="I38" s="613"/>
      <c r="J38" s="613"/>
      <c r="K38" s="613"/>
      <c r="L38" s="613"/>
      <c r="M38" s="613"/>
      <c r="N38" s="613"/>
      <c r="O38" s="613"/>
      <c r="P38" s="613"/>
      <c r="Q38" s="613"/>
      <c r="R38" s="613"/>
      <c r="S38" s="613"/>
    </row>
    <row r="39" spans="1:19" ht="7.5" customHeight="1">
      <c r="A39" s="378"/>
      <c r="B39" s="3"/>
      <c r="C39" s="68"/>
      <c r="D39" s="68"/>
      <c r="E39" s="621"/>
      <c r="G39" s="622"/>
      <c r="H39" s="613"/>
      <c r="I39" s="613"/>
      <c r="J39" s="613"/>
      <c r="K39" s="613"/>
      <c r="L39" s="613"/>
      <c r="M39" s="613"/>
      <c r="N39" s="613"/>
      <c r="O39" s="613"/>
      <c r="P39" s="613"/>
      <c r="Q39" s="613"/>
      <c r="R39" s="613"/>
      <c r="S39" s="613"/>
    </row>
    <row r="40" spans="1:19">
      <c r="A40" s="120" t="s">
        <v>258</v>
      </c>
      <c r="B40" s="120" t="s">
        <v>28</v>
      </c>
      <c r="C40" s="94" t="s">
        <v>272</v>
      </c>
      <c r="D40" s="94" t="s">
        <v>272</v>
      </c>
      <c r="E40" s="621"/>
      <c r="G40" s="622"/>
      <c r="H40" s="613"/>
      <c r="I40" s="613"/>
      <c r="J40" s="613"/>
      <c r="K40" s="613"/>
      <c r="L40" s="613"/>
      <c r="M40" s="613"/>
      <c r="N40" s="613"/>
      <c r="O40" s="613"/>
      <c r="P40" s="613"/>
      <c r="Q40" s="613"/>
      <c r="R40" s="613"/>
      <c r="S40" s="613"/>
    </row>
    <row r="41" spans="1:19">
      <c r="A41" s="378"/>
      <c r="B41" s="90" t="s">
        <v>175</v>
      </c>
      <c r="C41" s="76">
        <v>720</v>
      </c>
      <c r="D41" s="76">
        <v>730</v>
      </c>
      <c r="E41" s="666">
        <f>+D41-C41</f>
        <v>10</v>
      </c>
      <c r="G41" s="622"/>
      <c r="H41" s="613"/>
      <c r="I41" s="613"/>
      <c r="J41" s="613"/>
      <c r="K41" s="613"/>
      <c r="L41" s="613"/>
      <c r="M41" s="613"/>
      <c r="N41" s="613"/>
      <c r="O41" s="613"/>
      <c r="P41" s="613"/>
      <c r="Q41" s="613"/>
      <c r="R41" s="613"/>
      <c r="S41" s="613"/>
    </row>
    <row r="42" spans="1:19">
      <c r="A42" s="378"/>
      <c r="B42" s="90" t="s">
        <v>291</v>
      </c>
      <c r="C42" s="82">
        <v>730</v>
      </c>
      <c r="D42" s="82">
        <v>730</v>
      </c>
      <c r="E42" s="621"/>
      <c r="G42" s="622"/>
      <c r="H42" s="613"/>
      <c r="I42" s="613"/>
      <c r="J42" s="613"/>
      <c r="K42" s="613"/>
      <c r="L42" s="613"/>
      <c r="M42" s="613"/>
      <c r="N42" s="613"/>
      <c r="O42" s="613"/>
      <c r="P42" s="613"/>
      <c r="Q42" s="613"/>
      <c r="R42" s="613"/>
      <c r="S42" s="613"/>
    </row>
    <row r="43" spans="1:19" ht="12.75" customHeight="1">
      <c r="A43" s="378"/>
      <c r="B43" s="90" t="s">
        <v>253</v>
      </c>
      <c r="C43" s="130">
        <f>+C41-C42</f>
        <v>-10</v>
      </c>
      <c r="D43" s="130">
        <f>+D41-D42</f>
        <v>0</v>
      </c>
      <c r="E43" s="625"/>
      <c r="G43" s="622"/>
      <c r="H43" s="613"/>
      <c r="I43" s="613"/>
      <c r="J43" s="613"/>
      <c r="K43" s="613"/>
      <c r="L43" s="613"/>
      <c r="M43" s="613"/>
      <c r="N43" s="613"/>
      <c r="O43" s="613"/>
      <c r="P43" s="613"/>
      <c r="Q43" s="613"/>
      <c r="R43" s="613"/>
      <c r="S43" s="613"/>
    </row>
    <row r="44" spans="1:19">
      <c r="A44" s="8"/>
      <c r="B44" s="90" t="s">
        <v>254</v>
      </c>
      <c r="C44" s="45">
        <f>+C43/C42</f>
        <v>-1.3698630136986301E-2</v>
      </c>
      <c r="D44" s="45">
        <f>+D43/D42</f>
        <v>0</v>
      </c>
      <c r="E44" s="621"/>
      <c r="G44" s="621"/>
      <c r="H44" s="613"/>
      <c r="I44" s="613"/>
      <c r="J44" s="613"/>
      <c r="K44" s="613"/>
      <c r="L44" s="613"/>
      <c r="M44" s="613"/>
      <c r="N44" s="613"/>
      <c r="O44" s="613"/>
      <c r="P44" s="613"/>
      <c r="Q44" s="613"/>
      <c r="R44" s="613"/>
      <c r="S44" s="613"/>
    </row>
    <row r="45" spans="1:19" ht="7.5" customHeight="1">
      <c r="A45" s="378"/>
      <c r="B45" s="3"/>
      <c r="C45" s="3"/>
      <c r="D45" s="3"/>
      <c r="E45" s="621"/>
      <c r="G45" s="621"/>
      <c r="H45" s="613"/>
      <c r="I45" s="613"/>
      <c r="J45" s="613"/>
      <c r="K45" s="613"/>
      <c r="L45" s="613"/>
      <c r="M45" s="613"/>
      <c r="N45" s="613"/>
      <c r="O45" s="613"/>
      <c r="P45" s="613"/>
      <c r="Q45" s="613"/>
      <c r="R45" s="613"/>
      <c r="S45" s="613"/>
    </row>
    <row r="46" spans="1:19" ht="12.75" customHeight="1">
      <c r="A46" s="378" t="s">
        <v>395</v>
      </c>
      <c r="B46" s="120" t="s">
        <v>31</v>
      </c>
      <c r="C46" s="3"/>
      <c r="D46" s="3"/>
      <c r="G46" s="621"/>
      <c r="H46" s="613"/>
      <c r="I46" s="613"/>
      <c r="J46" s="613"/>
      <c r="K46" s="613"/>
      <c r="L46" s="613"/>
      <c r="M46" s="613"/>
      <c r="N46" s="613"/>
      <c r="O46" s="613"/>
      <c r="P46" s="613"/>
      <c r="Q46" s="613"/>
      <c r="R46" s="613"/>
      <c r="S46" s="613"/>
    </row>
    <row r="47" spans="1:19" ht="12.75" customHeight="1">
      <c r="A47" s="378"/>
      <c r="B47" s="90" t="s">
        <v>175</v>
      </c>
      <c r="C47" s="76">
        <v>426</v>
      </c>
      <c r="D47" s="76">
        <v>430</v>
      </c>
      <c r="E47" s="666">
        <f>+D47-C47</f>
        <v>4</v>
      </c>
      <c r="G47" s="621"/>
      <c r="H47" s="613"/>
      <c r="I47" s="613"/>
      <c r="J47" s="613"/>
      <c r="K47" s="613"/>
      <c r="L47" s="613"/>
      <c r="M47" s="613"/>
      <c r="N47" s="613"/>
      <c r="O47" s="613"/>
      <c r="P47" s="613"/>
      <c r="Q47" s="613"/>
      <c r="R47" s="613"/>
      <c r="S47" s="613"/>
    </row>
    <row r="48" spans="1:19" ht="12.75" customHeight="1">
      <c r="A48" s="378"/>
      <c r="B48" s="90" t="s">
        <v>291</v>
      </c>
      <c r="C48" s="82">
        <v>435</v>
      </c>
      <c r="D48" s="82">
        <v>435</v>
      </c>
      <c r="G48" s="621"/>
      <c r="H48" s="613"/>
      <c r="I48" s="613"/>
      <c r="J48" s="613"/>
      <c r="K48" s="613"/>
      <c r="L48" s="613"/>
      <c r="M48" s="613"/>
      <c r="N48" s="613"/>
      <c r="O48" s="613"/>
      <c r="P48" s="613"/>
      <c r="Q48" s="613"/>
      <c r="R48" s="613"/>
      <c r="S48" s="613"/>
    </row>
    <row r="49" spans="1:19" ht="12.75" customHeight="1">
      <c r="A49" s="378"/>
      <c r="B49" s="90" t="s">
        <v>253</v>
      </c>
      <c r="C49" s="130">
        <f>+C47-C48</f>
        <v>-9</v>
      </c>
      <c r="D49" s="130">
        <f>+D47-D48</f>
        <v>-5</v>
      </c>
      <c r="E49" s="667"/>
      <c r="G49" s="621"/>
      <c r="H49" s="613"/>
      <c r="I49" s="613"/>
      <c r="J49" s="613"/>
      <c r="K49" s="613"/>
      <c r="L49" s="613"/>
      <c r="M49" s="613"/>
      <c r="N49" s="613"/>
      <c r="O49" s="613"/>
      <c r="P49" s="613"/>
      <c r="Q49" s="613"/>
      <c r="R49" s="613"/>
      <c r="S49" s="613"/>
    </row>
    <row r="50" spans="1:19" ht="12.75" customHeight="1">
      <c r="A50" s="378"/>
      <c r="B50" s="90" t="s">
        <v>254</v>
      </c>
      <c r="C50" s="45">
        <f>+C49/C48</f>
        <v>-2.0689655172413793E-2</v>
      </c>
      <c r="D50" s="45">
        <f>+D49/D48</f>
        <v>-1.1494252873563218E-2</v>
      </c>
      <c r="E50" s="667"/>
      <c r="G50" s="621"/>
      <c r="H50" s="613"/>
      <c r="I50" s="613"/>
      <c r="J50" s="613"/>
      <c r="K50" s="613"/>
      <c r="L50" s="613"/>
      <c r="M50" s="613"/>
      <c r="N50" s="613"/>
      <c r="O50" s="613"/>
      <c r="P50" s="613"/>
      <c r="Q50" s="613"/>
      <c r="R50" s="613"/>
      <c r="S50" s="613"/>
    </row>
    <row r="51" spans="1:19" ht="12.75" customHeight="1">
      <c r="A51" s="378"/>
      <c r="B51" s="3"/>
      <c r="C51" s="3"/>
      <c r="D51" s="3"/>
      <c r="E51" s="621"/>
      <c r="G51" s="621"/>
      <c r="H51" s="613"/>
      <c r="I51" s="613"/>
      <c r="J51" s="613"/>
      <c r="K51" s="613"/>
      <c r="L51" s="613"/>
      <c r="M51" s="613"/>
      <c r="N51" s="613"/>
      <c r="O51" s="613"/>
      <c r="P51" s="613"/>
      <c r="Q51" s="613"/>
      <c r="R51" s="613"/>
      <c r="S51" s="613"/>
    </row>
    <row r="52" spans="1:19" ht="12.75" customHeight="1">
      <c r="A52" s="378" t="s">
        <v>414</v>
      </c>
      <c r="B52" s="120" t="s">
        <v>25</v>
      </c>
      <c r="C52" s="3"/>
      <c r="D52" s="3"/>
      <c r="E52" s="621"/>
      <c r="G52" s="621"/>
      <c r="H52" s="613"/>
      <c r="I52" s="613"/>
      <c r="J52" s="613"/>
      <c r="K52" s="613"/>
      <c r="L52" s="613"/>
      <c r="M52" s="613"/>
      <c r="N52" s="613"/>
      <c r="O52" s="613"/>
      <c r="P52" s="613"/>
      <c r="Q52" s="613"/>
      <c r="R52" s="613"/>
      <c r="S52" s="613"/>
    </row>
    <row r="53" spans="1:19" ht="12.75" customHeight="1">
      <c r="A53" s="378"/>
      <c r="B53" s="90" t="s">
        <v>26</v>
      </c>
      <c r="C53" s="3">
        <v>25</v>
      </c>
      <c r="D53" s="3">
        <v>25</v>
      </c>
      <c r="E53" s="666">
        <f>+D53-C53</f>
        <v>0</v>
      </c>
      <c r="G53" s="621"/>
      <c r="H53" s="613"/>
      <c r="I53" s="613"/>
      <c r="J53" s="613"/>
      <c r="K53" s="613"/>
      <c r="L53" s="613"/>
      <c r="M53" s="613"/>
      <c r="N53" s="613"/>
      <c r="O53" s="613"/>
      <c r="P53" s="613"/>
      <c r="Q53" s="613"/>
      <c r="R53" s="613"/>
      <c r="S53" s="613"/>
    </row>
    <row r="54" spans="1:19" ht="12.75" customHeight="1">
      <c r="A54" s="378"/>
      <c r="B54" s="90" t="s">
        <v>27</v>
      </c>
      <c r="C54" s="3">
        <v>20</v>
      </c>
      <c r="D54" s="3">
        <v>20</v>
      </c>
      <c r="E54" s="621"/>
      <c r="G54" s="621"/>
      <c r="H54" s="613"/>
      <c r="I54" s="613"/>
      <c r="J54" s="613"/>
      <c r="K54" s="613"/>
      <c r="L54" s="613"/>
      <c r="M54" s="613"/>
      <c r="N54" s="613"/>
      <c r="O54" s="613"/>
      <c r="P54" s="613"/>
      <c r="Q54" s="613"/>
      <c r="R54" s="613"/>
      <c r="S54" s="613"/>
    </row>
    <row r="55" spans="1:19" ht="12.75" customHeight="1">
      <c r="A55" s="378"/>
      <c r="B55" s="90" t="s">
        <v>253</v>
      </c>
      <c r="C55" s="130">
        <f>+C53-C54</f>
        <v>5</v>
      </c>
      <c r="D55" s="130">
        <f>+D53-D54</f>
        <v>5</v>
      </c>
      <c r="E55" s="621"/>
      <c r="G55" s="621"/>
      <c r="H55" s="613"/>
      <c r="I55" s="613"/>
      <c r="J55" s="613"/>
      <c r="K55" s="613"/>
      <c r="L55" s="613"/>
      <c r="M55" s="613"/>
      <c r="N55" s="613"/>
      <c r="O55" s="613"/>
      <c r="P55" s="613"/>
      <c r="Q55" s="613"/>
      <c r="R55" s="613"/>
      <c r="S55" s="613"/>
    </row>
    <row r="56" spans="1:19" ht="12.75" customHeight="1">
      <c r="A56" s="378"/>
      <c r="B56" s="90" t="s">
        <v>254</v>
      </c>
      <c r="C56" s="45">
        <f>+C55/C54</f>
        <v>0.25</v>
      </c>
      <c r="D56" s="45">
        <f>+D55/D54</f>
        <v>0.25</v>
      </c>
      <c r="E56" s="621"/>
      <c r="G56" s="621"/>
      <c r="H56" s="613"/>
      <c r="I56" s="613"/>
      <c r="J56" s="613"/>
      <c r="K56" s="613"/>
      <c r="L56" s="613"/>
      <c r="M56" s="613"/>
      <c r="N56" s="613"/>
      <c r="O56" s="613"/>
      <c r="P56" s="613"/>
      <c r="Q56" s="613"/>
      <c r="R56" s="613"/>
      <c r="S56" s="613"/>
    </row>
    <row r="57" spans="1:19" ht="12.75" customHeight="1">
      <c r="A57" s="378"/>
      <c r="B57" s="3"/>
      <c r="C57" s="3"/>
      <c r="D57" s="3"/>
      <c r="E57" s="621"/>
      <c r="G57" s="621"/>
      <c r="H57" s="613"/>
      <c r="I57" s="613"/>
      <c r="J57" s="613"/>
      <c r="K57" s="613"/>
      <c r="L57" s="613"/>
      <c r="M57" s="613"/>
      <c r="N57" s="613"/>
      <c r="O57" s="613"/>
      <c r="P57" s="613"/>
      <c r="Q57" s="613"/>
      <c r="R57" s="613"/>
      <c r="S57" s="613"/>
    </row>
    <row r="58" spans="1:19">
      <c r="A58" s="120" t="s">
        <v>32</v>
      </c>
      <c r="B58" s="120" t="s">
        <v>348</v>
      </c>
      <c r="C58" s="94" t="s">
        <v>272</v>
      </c>
      <c r="D58" s="94" t="s">
        <v>272</v>
      </c>
      <c r="E58" s="621"/>
      <c r="G58" s="622"/>
      <c r="H58" s="613"/>
      <c r="I58" s="613"/>
      <c r="J58" s="613"/>
      <c r="K58" s="613"/>
      <c r="L58" s="613"/>
      <c r="M58" s="613"/>
      <c r="N58" s="613"/>
      <c r="O58" s="613"/>
      <c r="P58" s="613"/>
      <c r="Q58" s="613"/>
      <c r="R58" s="613"/>
      <c r="S58" s="613"/>
    </row>
    <row r="59" spans="1:19">
      <c r="A59" s="2"/>
      <c r="B59" s="8" t="s">
        <v>176</v>
      </c>
      <c r="C59" s="3">
        <v>62</v>
      </c>
      <c r="D59" s="3">
        <v>65</v>
      </c>
      <c r="E59" s="666">
        <f>+D59-C59</f>
        <v>3</v>
      </c>
      <c r="G59" s="622"/>
      <c r="H59" s="613"/>
      <c r="I59" s="613"/>
      <c r="J59" s="613"/>
      <c r="K59" s="613"/>
      <c r="L59" s="613"/>
      <c r="M59" s="613"/>
      <c r="N59" s="613"/>
      <c r="O59" s="613"/>
      <c r="P59" s="613"/>
      <c r="Q59" s="613"/>
      <c r="R59" s="613"/>
      <c r="S59" s="613"/>
    </row>
    <row r="60" spans="1:19">
      <c r="A60" s="110"/>
      <c r="B60" s="90" t="s">
        <v>180</v>
      </c>
      <c r="C60" s="3">
        <v>63</v>
      </c>
      <c r="D60" s="3">
        <v>63</v>
      </c>
      <c r="E60" s="621"/>
      <c r="G60" s="622"/>
      <c r="H60" s="613"/>
      <c r="I60" s="613"/>
      <c r="J60" s="613"/>
      <c r="K60" s="613"/>
      <c r="L60" s="613"/>
      <c r="M60" s="613"/>
      <c r="N60" s="613"/>
      <c r="O60" s="613"/>
      <c r="P60" s="613"/>
      <c r="Q60" s="613"/>
      <c r="R60" s="613"/>
      <c r="S60" s="613"/>
    </row>
    <row r="61" spans="1:19">
      <c r="A61" s="110"/>
      <c r="B61" s="90" t="s">
        <v>253</v>
      </c>
      <c r="C61" s="130">
        <f>+C59-C60</f>
        <v>-1</v>
      </c>
      <c r="D61" s="130">
        <f>+D59-D60</f>
        <v>2</v>
      </c>
      <c r="E61" s="621"/>
      <c r="G61" s="622"/>
      <c r="H61" s="613"/>
      <c r="I61" s="613"/>
      <c r="J61" s="613"/>
      <c r="K61" s="613"/>
      <c r="L61" s="613"/>
      <c r="M61" s="613"/>
      <c r="N61" s="613"/>
      <c r="O61" s="613"/>
      <c r="P61" s="613"/>
      <c r="Q61" s="613"/>
      <c r="R61" s="613"/>
      <c r="S61" s="613"/>
    </row>
    <row r="62" spans="1:19">
      <c r="A62" s="110"/>
      <c r="B62" s="90" t="s">
        <v>254</v>
      </c>
      <c r="C62" s="45">
        <f>+C61/C60</f>
        <v>-1.5873015873015872E-2</v>
      </c>
      <c r="D62" s="45">
        <f>+D61/D60</f>
        <v>3.1746031746031744E-2</v>
      </c>
      <c r="E62" s="621"/>
      <c r="G62" s="622"/>
      <c r="H62" s="613"/>
      <c r="I62" s="613"/>
      <c r="J62" s="613"/>
      <c r="K62" s="613"/>
      <c r="L62" s="613"/>
      <c r="M62" s="613"/>
      <c r="N62" s="613"/>
      <c r="O62" s="613"/>
      <c r="P62" s="613"/>
      <c r="Q62" s="613"/>
      <c r="R62" s="613"/>
      <c r="S62" s="613"/>
    </row>
    <row r="63" spans="1:19" ht="7.5" customHeight="1">
      <c r="A63" s="110"/>
      <c r="B63" s="3"/>
      <c r="C63" s="3"/>
      <c r="D63" s="3"/>
      <c r="E63" s="621"/>
      <c r="G63" s="622"/>
      <c r="H63" s="613"/>
      <c r="I63" s="613"/>
      <c r="J63" s="613"/>
      <c r="K63" s="613"/>
      <c r="L63" s="613"/>
      <c r="M63" s="613"/>
      <c r="N63" s="613"/>
      <c r="O63" s="613"/>
      <c r="P63" s="613"/>
      <c r="Q63" s="613"/>
      <c r="R63" s="613"/>
      <c r="S63" s="613"/>
    </row>
    <row r="64" spans="1:19">
      <c r="A64" s="120" t="s">
        <v>33</v>
      </c>
      <c r="B64" s="120" t="s">
        <v>349</v>
      </c>
      <c r="C64" s="94" t="s">
        <v>272</v>
      </c>
      <c r="D64" s="94" t="s">
        <v>272</v>
      </c>
      <c r="E64" s="621"/>
      <c r="G64" s="622"/>
      <c r="H64" s="613"/>
      <c r="I64" s="613"/>
      <c r="J64" s="613"/>
      <c r="K64" s="613"/>
      <c r="L64" s="613"/>
      <c r="M64" s="613"/>
      <c r="N64" s="613"/>
      <c r="O64" s="613"/>
      <c r="P64" s="613"/>
      <c r="Q64" s="613"/>
      <c r="R64" s="613"/>
      <c r="S64" s="613"/>
    </row>
    <row r="65" spans="1:19">
      <c r="A65" s="2"/>
      <c r="B65" s="8" t="s">
        <v>177</v>
      </c>
      <c r="C65" s="3">
        <v>384</v>
      </c>
      <c r="D65" s="3">
        <v>400</v>
      </c>
      <c r="E65" s="666">
        <f>+D65-C65</f>
        <v>16</v>
      </c>
      <c r="G65" s="622"/>
      <c r="H65" s="613"/>
      <c r="I65" s="613"/>
      <c r="J65" s="613"/>
      <c r="K65" s="613"/>
      <c r="L65" s="613"/>
      <c r="M65" s="613"/>
      <c r="N65" s="613"/>
      <c r="O65" s="613"/>
      <c r="P65" s="613"/>
      <c r="Q65" s="613"/>
      <c r="R65" s="613"/>
      <c r="S65" s="613"/>
    </row>
    <row r="66" spans="1:19">
      <c r="A66" s="3"/>
      <c r="B66" s="8" t="s">
        <v>292</v>
      </c>
      <c r="C66" s="3">
        <v>390</v>
      </c>
      <c r="D66" s="3">
        <v>390</v>
      </c>
      <c r="E66" s="621"/>
      <c r="G66" s="622"/>
      <c r="H66" s="613"/>
      <c r="I66" s="613"/>
      <c r="J66" s="613"/>
      <c r="K66" s="613"/>
      <c r="L66" s="613"/>
      <c r="M66" s="613"/>
      <c r="N66" s="613"/>
      <c r="O66" s="613"/>
      <c r="P66" s="613"/>
      <c r="Q66" s="613"/>
      <c r="R66" s="613"/>
      <c r="S66" s="613"/>
    </row>
    <row r="67" spans="1:19">
      <c r="A67" s="3"/>
      <c r="B67" s="90" t="s">
        <v>253</v>
      </c>
      <c r="C67" s="130">
        <f>+C65-C66</f>
        <v>-6</v>
      </c>
      <c r="D67" s="130">
        <f>+D65-D66</f>
        <v>10</v>
      </c>
      <c r="E67" s="621"/>
      <c r="G67" s="622"/>
      <c r="H67" s="613"/>
      <c r="I67" s="613"/>
      <c r="J67" s="613"/>
      <c r="K67" s="613"/>
      <c r="L67" s="613"/>
      <c r="M67" s="613"/>
      <c r="N67" s="613"/>
      <c r="O67" s="613"/>
      <c r="P67" s="613"/>
      <c r="Q67" s="613"/>
      <c r="R67" s="613"/>
      <c r="S67" s="613"/>
    </row>
    <row r="68" spans="1:19">
      <c r="A68" s="3"/>
      <c r="B68" s="90" t="s">
        <v>254</v>
      </c>
      <c r="C68" s="45">
        <f>+C67/C66</f>
        <v>-1.5384615384615385E-2</v>
      </c>
      <c r="D68" s="45">
        <f>+D67/D66</f>
        <v>2.564102564102564E-2</v>
      </c>
      <c r="E68" s="621"/>
      <c r="G68" s="622"/>
      <c r="H68" s="613"/>
      <c r="I68" s="613"/>
      <c r="J68" s="613"/>
      <c r="K68" s="613"/>
      <c r="L68" s="613"/>
      <c r="M68" s="613"/>
      <c r="N68" s="613"/>
      <c r="O68" s="613"/>
      <c r="P68" s="613"/>
      <c r="Q68" s="613"/>
      <c r="R68" s="613"/>
      <c r="S68" s="613"/>
    </row>
    <row r="69" spans="1:19">
      <c r="A69" s="3"/>
      <c r="B69" s="90"/>
      <c r="C69" s="374"/>
      <c r="D69" s="374"/>
      <c r="E69" s="374"/>
      <c r="F69" s="621"/>
      <c r="G69" s="622"/>
      <c r="H69" s="613"/>
      <c r="I69" s="613"/>
      <c r="J69" s="613"/>
      <c r="K69" s="613"/>
      <c r="L69" s="613"/>
      <c r="M69" s="613"/>
      <c r="N69" s="613"/>
      <c r="O69" s="613"/>
      <c r="P69" s="613"/>
      <c r="Q69" s="613"/>
      <c r="R69" s="613"/>
      <c r="S69" s="613"/>
    </row>
    <row r="70" spans="1:19">
      <c r="A70" s="3"/>
      <c r="B70" s="90"/>
      <c r="C70" s="374"/>
      <c r="D70" s="374"/>
      <c r="E70" s="374"/>
      <c r="F70" s="621"/>
      <c r="G70" s="622"/>
      <c r="H70" s="613"/>
      <c r="I70" s="613"/>
      <c r="J70" s="613"/>
      <c r="K70" s="613"/>
      <c r="L70" s="613"/>
      <c r="M70" s="613"/>
      <c r="N70" s="613"/>
      <c r="O70" s="613"/>
      <c r="P70" s="613"/>
      <c r="Q70" s="613"/>
      <c r="R70" s="613"/>
      <c r="S70" s="613"/>
    </row>
    <row r="71" spans="1:19">
      <c r="A71" s="3"/>
      <c r="B71" s="90"/>
      <c r="C71" s="374"/>
      <c r="D71" s="374"/>
      <c r="E71" s="374"/>
      <c r="F71" s="621"/>
      <c r="G71" s="622"/>
      <c r="H71" s="613"/>
      <c r="I71" s="613"/>
      <c r="J71" s="613"/>
      <c r="K71" s="613"/>
      <c r="L71" s="613"/>
      <c r="M71" s="613"/>
      <c r="N71" s="613"/>
      <c r="O71" s="613"/>
      <c r="P71" s="613"/>
      <c r="Q71" s="613"/>
      <c r="R71" s="613"/>
      <c r="S71" s="613"/>
    </row>
    <row r="72" spans="1:19">
      <c r="A72" s="3"/>
      <c r="B72" s="90"/>
      <c r="C72" s="374"/>
      <c r="D72" s="374"/>
      <c r="E72" s="374"/>
      <c r="F72" s="621"/>
      <c r="G72" s="622"/>
      <c r="H72" s="613"/>
      <c r="I72" s="613"/>
      <c r="J72" s="613"/>
      <c r="K72" s="613"/>
      <c r="L72" s="613"/>
      <c r="M72" s="613"/>
      <c r="N72" s="613"/>
      <c r="O72" s="613"/>
      <c r="P72" s="613"/>
      <c r="Q72" s="613"/>
      <c r="R72" s="613"/>
      <c r="S72" s="613"/>
    </row>
    <row r="73" spans="1:19">
      <c r="A73" s="3"/>
      <c r="B73" s="90"/>
      <c r="C73" s="374"/>
      <c r="D73" s="374"/>
      <c r="E73" s="374"/>
      <c r="F73" s="621"/>
      <c r="G73" s="622"/>
      <c r="H73" s="613"/>
      <c r="I73" s="613"/>
      <c r="J73" s="613"/>
      <c r="K73" s="613"/>
      <c r="L73" s="613"/>
      <c r="M73" s="613"/>
      <c r="N73" s="613"/>
      <c r="O73" s="613"/>
      <c r="P73" s="613"/>
      <c r="Q73" s="613"/>
      <c r="R73" s="613"/>
      <c r="S73" s="613"/>
    </row>
    <row r="74" spans="1:19">
      <c r="A74" s="3"/>
      <c r="B74" s="90"/>
      <c r="C74" s="374"/>
      <c r="D74" s="374"/>
      <c r="E74" s="374"/>
      <c r="F74" s="621"/>
      <c r="G74" s="622"/>
      <c r="H74" s="613"/>
      <c r="I74" s="613"/>
      <c r="J74" s="613"/>
      <c r="K74" s="613"/>
      <c r="L74" s="613"/>
      <c r="M74" s="613"/>
      <c r="N74" s="613"/>
      <c r="O74" s="613"/>
      <c r="P74" s="613"/>
      <c r="Q74" s="613"/>
      <c r="R74" s="613"/>
      <c r="S74" s="613"/>
    </row>
    <row r="75" spans="1:19">
      <c r="A75" s="3"/>
      <c r="B75" s="90"/>
      <c r="C75" s="374"/>
      <c r="D75" s="374"/>
      <c r="E75" s="374"/>
      <c r="F75" s="621"/>
      <c r="G75" s="622"/>
      <c r="H75" s="613"/>
      <c r="I75" s="613"/>
      <c r="J75" s="613"/>
      <c r="K75" s="613"/>
      <c r="L75" s="613"/>
      <c r="M75" s="613"/>
      <c r="N75" s="613"/>
      <c r="O75" s="613"/>
      <c r="P75" s="613"/>
      <c r="Q75" s="613"/>
      <c r="R75" s="613"/>
      <c r="S75" s="613"/>
    </row>
    <row r="76" spans="1:19">
      <c r="A76" s="3"/>
      <c r="B76" s="90"/>
      <c r="C76" s="374"/>
      <c r="D76" s="374"/>
      <c r="E76" s="374"/>
      <c r="F76" s="621"/>
      <c r="G76" s="622"/>
      <c r="H76" s="613"/>
      <c r="I76" s="613"/>
      <c r="J76" s="613"/>
      <c r="K76" s="613"/>
      <c r="L76" s="613"/>
      <c r="M76" s="613"/>
      <c r="N76" s="613"/>
      <c r="O76" s="613"/>
      <c r="P76" s="613"/>
      <c r="Q76" s="613"/>
      <c r="R76" s="613"/>
      <c r="S76" s="613"/>
    </row>
    <row r="77" spans="1:19">
      <c r="A77" s="3"/>
      <c r="B77" s="90"/>
      <c r="C77" s="374"/>
      <c r="D77" s="374"/>
      <c r="E77" s="374"/>
      <c r="F77" s="621"/>
      <c r="G77" s="622"/>
      <c r="H77" s="613"/>
      <c r="I77" s="613"/>
      <c r="J77" s="613"/>
      <c r="K77" s="613"/>
      <c r="L77" s="613"/>
      <c r="M77" s="613"/>
      <c r="N77" s="613"/>
      <c r="O77" s="613"/>
      <c r="P77" s="613"/>
      <c r="Q77" s="613"/>
      <c r="R77" s="613"/>
      <c r="S77" s="613"/>
    </row>
    <row r="78" spans="1:19">
      <c r="A78" s="3"/>
      <c r="B78" s="90"/>
      <c r="C78" s="374"/>
      <c r="D78" s="374"/>
      <c r="E78" s="374"/>
      <c r="F78" s="621"/>
      <c r="G78" s="622"/>
      <c r="H78" s="613"/>
      <c r="I78" s="613"/>
      <c r="J78" s="613"/>
      <c r="K78" s="613"/>
      <c r="L78" s="613"/>
      <c r="M78" s="613"/>
      <c r="N78" s="613"/>
      <c r="O78" s="613"/>
      <c r="P78" s="613"/>
      <c r="Q78" s="613"/>
      <c r="R78" s="613"/>
      <c r="S78" s="613"/>
    </row>
    <row r="79" spans="1:19">
      <c r="A79" s="3"/>
      <c r="B79" s="90"/>
      <c r="C79" s="374"/>
      <c r="D79" s="374"/>
      <c r="E79" s="374"/>
      <c r="F79" s="621"/>
      <c r="G79" s="622"/>
      <c r="H79" s="613"/>
      <c r="I79" s="613"/>
      <c r="J79" s="613"/>
      <c r="K79" s="613"/>
      <c r="L79" s="613"/>
      <c r="M79" s="613"/>
      <c r="N79" s="613"/>
      <c r="O79" s="613"/>
      <c r="P79" s="613"/>
      <c r="Q79" s="613"/>
      <c r="R79" s="613"/>
      <c r="S79" s="613"/>
    </row>
    <row r="80" spans="1:19">
      <c r="A80" s="3"/>
      <c r="B80" s="90"/>
      <c r="C80" s="374"/>
      <c r="D80" s="374"/>
      <c r="E80" s="374"/>
      <c r="F80" s="621"/>
      <c r="G80" s="622"/>
      <c r="H80" s="613"/>
      <c r="I80" s="613"/>
      <c r="J80" s="613"/>
      <c r="K80" s="613"/>
      <c r="L80" s="613"/>
      <c r="M80" s="613"/>
      <c r="N80" s="613"/>
      <c r="O80" s="613"/>
      <c r="P80" s="613"/>
      <c r="Q80" s="613"/>
      <c r="R80" s="613"/>
      <c r="S80" s="613"/>
    </row>
    <row r="81" spans="1:19">
      <c r="A81" s="3"/>
      <c r="B81" s="90"/>
      <c r="C81" s="374"/>
      <c r="D81" s="374"/>
      <c r="E81" s="374"/>
      <c r="F81" s="621"/>
      <c r="G81" s="622"/>
      <c r="H81" s="613"/>
      <c r="I81" s="613"/>
      <c r="J81" s="613"/>
      <c r="K81" s="613"/>
      <c r="L81" s="613"/>
      <c r="M81" s="613"/>
      <c r="N81" s="613"/>
      <c r="O81" s="613"/>
      <c r="P81" s="613"/>
      <c r="Q81" s="613"/>
      <c r="R81" s="613"/>
      <c r="S81" s="613"/>
    </row>
    <row r="82" spans="1:19">
      <c r="A82" s="3"/>
      <c r="B82" s="90"/>
      <c r="C82" s="374"/>
      <c r="D82" s="374"/>
      <c r="E82" s="374"/>
      <c r="F82" s="621"/>
      <c r="G82" s="622"/>
      <c r="H82" s="613"/>
      <c r="I82" s="613"/>
      <c r="J82" s="613"/>
      <c r="K82" s="613"/>
      <c r="L82" s="613"/>
      <c r="M82" s="613"/>
      <c r="N82" s="613"/>
      <c r="O82" s="613"/>
      <c r="P82" s="613"/>
      <c r="Q82" s="613"/>
      <c r="R82" s="613"/>
      <c r="S82" s="613"/>
    </row>
    <row r="83" spans="1:19">
      <c r="A83" s="3"/>
      <c r="B83" s="90"/>
      <c r="C83" s="374"/>
      <c r="D83" s="374"/>
      <c r="E83" s="374"/>
      <c r="F83" s="621"/>
      <c r="G83" s="622"/>
      <c r="H83" s="613"/>
      <c r="I83" s="613"/>
      <c r="J83" s="613"/>
      <c r="K83" s="613"/>
      <c r="L83" s="613"/>
      <c r="M83" s="613"/>
      <c r="N83" s="613"/>
      <c r="O83" s="613"/>
      <c r="P83" s="613"/>
      <c r="Q83" s="613"/>
      <c r="R83" s="613"/>
      <c r="S83" s="613"/>
    </row>
    <row r="84" spans="1:19">
      <c r="A84" s="3"/>
      <c r="B84" s="90"/>
      <c r="C84" s="374"/>
      <c r="D84" s="374"/>
      <c r="E84" s="374"/>
      <c r="F84" s="621"/>
      <c r="G84" s="622"/>
      <c r="H84" s="613"/>
      <c r="I84" s="613"/>
      <c r="J84" s="613"/>
      <c r="K84" s="613"/>
      <c r="L84" s="613"/>
      <c r="M84" s="613"/>
      <c r="N84" s="613"/>
      <c r="O84" s="613"/>
      <c r="P84" s="613"/>
      <c r="Q84" s="613"/>
      <c r="R84" s="613"/>
      <c r="S84" s="613"/>
    </row>
    <row r="85" spans="1:19" ht="26.25" customHeight="1">
      <c r="B85" s="1302"/>
      <c r="C85" s="1302"/>
    </row>
    <row r="86" spans="1:19">
      <c r="B86" s="101"/>
      <c r="C86" s="101"/>
    </row>
    <row r="87" spans="1:19" ht="14.25" customHeight="1">
      <c r="B87" s="101"/>
      <c r="C87" s="101"/>
    </row>
    <row r="88" spans="1:19">
      <c r="A88" s="24"/>
      <c r="B88" s="532"/>
      <c r="C88" s="532"/>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10"/>
      <c r="D1" s="1311"/>
      <c r="E1" s="46"/>
    </row>
    <row r="2" spans="1:5" ht="84.75" customHeight="1">
      <c r="A2" s="1"/>
      <c r="B2" s="1312" t="s">
        <v>237</v>
      </c>
      <c r="C2" s="1313"/>
      <c r="D2" s="1314"/>
      <c r="E2" s="16"/>
    </row>
    <row r="3" spans="1:5" ht="9" customHeight="1">
      <c r="A3" s="5"/>
      <c r="B3" s="3"/>
      <c r="C3" s="1309"/>
      <c r="D3" s="1309"/>
      <c r="E3" s="16"/>
    </row>
    <row r="4" spans="1:5" ht="40.200000000000003" thickBot="1">
      <c r="A4" s="5"/>
      <c r="B4" s="47" t="s">
        <v>112</v>
      </c>
      <c r="C4" s="126"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06"/>
      <c r="C23" s="1307"/>
      <c r="D23" s="1308"/>
      <c r="E23" s="16"/>
    </row>
    <row r="24" spans="1:5">
      <c r="A24" s="5"/>
      <c r="B24" s="59"/>
      <c r="C24" s="44"/>
      <c r="D24" s="60"/>
      <c r="E24" s="16"/>
    </row>
    <row r="25" spans="1:5" ht="51" customHeight="1">
      <c r="A25" s="5"/>
      <c r="B25" s="1306"/>
      <c r="C25" s="1307"/>
      <c r="D25" s="1308"/>
      <c r="E25" s="16"/>
    </row>
    <row r="26" spans="1:5">
      <c r="A26" s="5"/>
      <c r="B26" s="3"/>
      <c r="C26" s="3"/>
      <c r="D26" s="3"/>
      <c r="E26" s="16"/>
    </row>
    <row r="27" spans="1:5" ht="50.25" customHeight="1">
      <c r="A27" s="5"/>
      <c r="B27" s="1306"/>
      <c r="C27" s="1307"/>
      <c r="D27" s="1308"/>
      <c r="E27" s="16"/>
    </row>
    <row r="28" spans="1:5">
      <c r="A28" s="5"/>
      <c r="B28" s="3"/>
      <c r="C28" s="3"/>
      <c r="D28" s="3"/>
      <c r="E28" s="16"/>
    </row>
    <row r="29" spans="1:5" ht="51" customHeight="1">
      <c r="A29" s="5"/>
      <c r="B29" s="1306"/>
      <c r="C29" s="1307"/>
      <c r="D29" s="1308"/>
      <c r="E29" s="16"/>
    </row>
    <row r="30" spans="1:5">
      <c r="A30" s="5"/>
      <c r="B30" s="3"/>
      <c r="C30" s="3"/>
      <c r="D30" s="3"/>
      <c r="E30" s="16"/>
    </row>
    <row r="31" spans="1:5" ht="50.25" customHeight="1">
      <c r="A31" s="5"/>
      <c r="B31" s="1306"/>
      <c r="C31" s="1307"/>
      <c r="D31" s="1308"/>
      <c r="E31" s="16"/>
    </row>
    <row r="32" spans="1:5">
      <c r="A32" s="5"/>
      <c r="B32" s="3"/>
      <c r="C32" s="3"/>
      <c r="D32" s="3"/>
      <c r="E32" s="16"/>
    </row>
    <row r="33" spans="1:5" ht="51" customHeight="1">
      <c r="A33" s="5"/>
      <c r="B33" s="1306"/>
      <c r="C33" s="1307"/>
      <c r="D33" s="1308"/>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1" customWidth="1"/>
    <col min="2" max="2" width="24.6640625" style="271" customWidth="1"/>
    <col min="3" max="3" width="21.6640625" style="271" customWidth="1"/>
    <col min="4" max="4" width="13.44140625" style="271" customWidth="1"/>
    <col min="5" max="5" width="12" style="271" customWidth="1"/>
    <col min="6" max="6" width="11.44140625" style="271" customWidth="1"/>
    <col min="7" max="7" width="12" style="271" customWidth="1"/>
    <col min="8" max="8" width="12.109375" style="271" customWidth="1"/>
    <col min="9" max="9" width="14" style="271" customWidth="1"/>
    <col min="10" max="10" width="14.33203125" style="271" customWidth="1"/>
    <col min="11" max="11" width="19.44140625" style="271" customWidth="1"/>
    <col min="12" max="16384" width="10.6640625" style="271"/>
  </cols>
  <sheetData>
    <row r="1" spans="1:14" ht="22.8">
      <c r="A1" s="269" t="s">
        <v>71</v>
      </c>
      <c r="B1" s="270"/>
      <c r="C1" s="270"/>
      <c r="D1" s="270"/>
      <c r="E1" s="270"/>
      <c r="F1" s="270"/>
      <c r="G1" s="270"/>
      <c r="H1" s="270"/>
      <c r="I1" s="270"/>
    </row>
    <row r="2" spans="1:14" ht="17.399999999999999">
      <c r="A2" s="272" t="s">
        <v>169</v>
      </c>
      <c r="B2" s="272"/>
      <c r="C2" s="272"/>
      <c r="D2" s="272"/>
      <c r="E2" s="272"/>
      <c r="F2" s="272"/>
      <c r="G2" s="272"/>
      <c r="H2" s="272"/>
      <c r="I2" s="272"/>
    </row>
    <row r="3" spans="1:14" ht="17.399999999999999">
      <c r="A3" s="273" t="s">
        <v>101</v>
      </c>
      <c r="B3" s="274"/>
      <c r="C3" s="274"/>
      <c r="D3" s="274"/>
      <c r="E3" s="274"/>
      <c r="F3" s="274"/>
      <c r="G3" s="274"/>
      <c r="H3" s="275"/>
      <c r="I3" s="276"/>
    </row>
    <row r="4" spans="1:14" ht="9.75" customHeight="1">
      <c r="A4" s="277"/>
      <c r="B4" s="277"/>
      <c r="C4" s="277"/>
      <c r="D4" s="277"/>
      <c r="E4" s="277"/>
      <c r="F4" s="277"/>
      <c r="G4" s="277"/>
      <c r="H4" s="277"/>
      <c r="I4" s="277"/>
    </row>
    <row r="5" spans="1:14" ht="15.6">
      <c r="B5" s="510" t="s">
        <v>74</v>
      </c>
      <c r="C5" s="1317"/>
      <c r="D5" s="1318"/>
      <c r="E5" s="1318"/>
      <c r="F5" s="1318"/>
      <c r="G5" s="1318"/>
      <c r="H5" s="1319"/>
      <c r="I5" s="277"/>
    </row>
    <row r="6" spans="1:14" ht="5.25" customHeight="1">
      <c r="A6" s="278"/>
      <c r="B6" s="278"/>
      <c r="C6" s="279"/>
      <c r="D6" s="279"/>
      <c r="E6" s="278"/>
      <c r="F6" s="278"/>
      <c r="G6" s="278"/>
      <c r="H6" s="278"/>
      <c r="I6" s="278"/>
    </row>
    <row r="7" spans="1:14" ht="6" customHeight="1">
      <c r="A7" s="278"/>
      <c r="B7" s="278"/>
      <c r="C7" s="279"/>
      <c r="D7" s="279"/>
      <c r="E7" s="278"/>
      <c r="F7" s="278"/>
      <c r="G7" s="278"/>
      <c r="H7" s="278"/>
      <c r="I7" s="278"/>
    </row>
    <row r="8" spans="1:14" ht="109.5" customHeight="1">
      <c r="A8" s="1324" t="s">
        <v>35</v>
      </c>
      <c r="B8" s="1325"/>
      <c r="C8" s="1325"/>
      <c r="D8" s="1325"/>
      <c r="E8" s="1325"/>
      <c r="F8" s="1325"/>
      <c r="G8" s="1325"/>
      <c r="H8" s="1325"/>
      <c r="I8" s="1326"/>
      <c r="J8" s="456" t="s">
        <v>48</v>
      </c>
    </row>
    <row r="9" spans="1:14" ht="7.5" customHeight="1">
      <c r="A9" s="291"/>
      <c r="B9" s="278"/>
      <c r="C9" s="278"/>
      <c r="D9" s="278"/>
      <c r="E9" s="278"/>
      <c r="F9" s="278"/>
      <c r="G9" s="278"/>
      <c r="H9" s="278"/>
      <c r="I9" s="278"/>
    </row>
    <row r="10" spans="1:14" ht="15.6">
      <c r="A10" s="341" t="s">
        <v>170</v>
      </c>
      <c r="B10" s="281"/>
      <c r="C10" s="282"/>
      <c r="D10" s="287" t="s">
        <v>106</v>
      </c>
      <c r="E10" s="288"/>
      <c r="F10" s="288"/>
      <c r="G10" s="288"/>
      <c r="H10" s="289"/>
      <c r="I10" s="290" t="s">
        <v>103</v>
      </c>
      <c r="J10" s="494"/>
    </row>
    <row r="11" spans="1:14" ht="39.6">
      <c r="A11" s="283" t="s">
        <v>102</v>
      </c>
      <c r="B11" s="1322" t="s">
        <v>393</v>
      </c>
      <c r="C11" s="1323"/>
      <c r="D11" s="446" t="s">
        <v>104</v>
      </c>
      <c r="E11" s="447" t="s">
        <v>168</v>
      </c>
      <c r="F11" s="447" t="s">
        <v>38</v>
      </c>
      <c r="G11" s="447" t="s">
        <v>329</v>
      </c>
      <c r="H11" s="420" t="s">
        <v>326</v>
      </c>
      <c r="I11" s="338" t="s">
        <v>105</v>
      </c>
      <c r="J11" s="495" t="s">
        <v>397</v>
      </c>
      <c r="K11" s="453"/>
    </row>
    <row r="12" spans="1:14">
      <c r="A12" s="472" t="s">
        <v>258</v>
      </c>
      <c r="B12" s="1320" t="s">
        <v>325</v>
      </c>
      <c r="C12" s="1321"/>
      <c r="D12" s="496"/>
      <c r="E12" s="497"/>
      <c r="F12" s="498"/>
      <c r="G12" s="497"/>
      <c r="H12" s="473">
        <f>'Mandatory Costs'!C64</f>
        <v>0</v>
      </c>
      <c r="I12" s="449"/>
      <c r="J12" s="448">
        <f>+H12-(D12+E12+F12+G12)</f>
        <v>0</v>
      </c>
      <c r="K12" s="442" t="s">
        <v>439</v>
      </c>
      <c r="L12" s="443"/>
      <c r="M12" s="443"/>
      <c r="N12" s="443"/>
    </row>
    <row r="13" spans="1:14" ht="19.5" customHeight="1">
      <c r="A13" s="474" t="s">
        <v>49</v>
      </c>
      <c r="B13" s="475" t="s">
        <v>396</v>
      </c>
      <c r="C13" s="476"/>
      <c r="D13" s="504"/>
      <c r="E13" s="505"/>
      <c r="F13" s="506"/>
      <c r="G13" s="506"/>
      <c r="H13" s="507"/>
      <c r="I13" s="508"/>
      <c r="J13" s="509"/>
    </row>
    <row r="14" spans="1:14">
      <c r="A14" s="342">
        <v>1</v>
      </c>
      <c r="B14" s="1328">
        <f>'Budget Priorities WS #1'!B8:C8</f>
        <v>0</v>
      </c>
      <c r="C14" s="1329"/>
      <c r="D14" s="499"/>
      <c r="E14" s="500"/>
      <c r="F14" s="501"/>
      <c r="G14" s="501"/>
      <c r="H14" s="461">
        <f>'Budget Priorities WS #1'!E47</f>
        <v>0</v>
      </c>
      <c r="I14" s="339"/>
      <c r="J14" s="493">
        <f>+H14-(D14+E14+F14+G14)</f>
        <v>0</v>
      </c>
      <c r="K14" s="421" t="s">
        <v>398</v>
      </c>
    </row>
    <row r="15" spans="1:14">
      <c r="A15" s="343">
        <v>2</v>
      </c>
      <c r="B15" s="1328">
        <f>'Budget Priorities WS #2'!B8:C8</f>
        <v>0</v>
      </c>
      <c r="C15" s="1329"/>
      <c r="D15" s="499"/>
      <c r="E15" s="500"/>
      <c r="F15" s="501"/>
      <c r="G15" s="501"/>
      <c r="H15" s="461">
        <f>'Budget Priorities WS #2'!E47</f>
        <v>0</v>
      </c>
      <c r="I15" s="340"/>
      <c r="J15" s="493">
        <f t="shared" ref="J15:J36" si="0">+H15-(D15+E15+F15+G15)</f>
        <v>0</v>
      </c>
      <c r="K15" s="421" t="s">
        <v>399</v>
      </c>
    </row>
    <row r="16" spans="1:14">
      <c r="A16" s="343">
        <v>3</v>
      </c>
      <c r="B16" s="1315">
        <f>'Budget Priorities WS #3'!B8:C8</f>
        <v>0</v>
      </c>
      <c r="C16" s="1316"/>
      <c r="D16" s="502"/>
      <c r="E16" s="503"/>
      <c r="F16" s="501"/>
      <c r="G16" s="501"/>
      <c r="H16" s="461">
        <f>'Budget Priorities WS #3'!E47</f>
        <v>0</v>
      </c>
      <c r="I16" s="340"/>
      <c r="J16" s="493">
        <f t="shared" si="0"/>
        <v>0</v>
      </c>
      <c r="K16" s="421" t="s">
        <v>400</v>
      </c>
    </row>
    <row r="17" spans="1:11">
      <c r="A17" s="343">
        <v>4</v>
      </c>
      <c r="B17" s="1315">
        <f>'Budget Priorities WS #4'!B8:C8</f>
        <v>0</v>
      </c>
      <c r="C17" s="1316"/>
      <c r="D17" s="502"/>
      <c r="E17" s="503"/>
      <c r="F17" s="501"/>
      <c r="G17" s="501"/>
      <c r="H17" s="461">
        <f>'Budget Priorities WS #4'!E47</f>
        <v>0</v>
      </c>
      <c r="I17" s="340"/>
      <c r="J17" s="493">
        <f t="shared" si="0"/>
        <v>0</v>
      </c>
      <c r="K17" s="421" t="s">
        <v>401</v>
      </c>
    </row>
    <row r="18" spans="1:11">
      <c r="A18" s="343">
        <v>5</v>
      </c>
      <c r="B18" s="1315">
        <f>'Budget Priorities WS #5'!B8:C8</f>
        <v>0</v>
      </c>
      <c r="C18" s="1316"/>
      <c r="D18" s="502"/>
      <c r="E18" s="503"/>
      <c r="F18" s="501"/>
      <c r="G18" s="501"/>
      <c r="H18" s="461">
        <f>'Budget Priorities WS #5'!E47</f>
        <v>0</v>
      </c>
      <c r="I18" s="340"/>
      <c r="J18" s="493">
        <f t="shared" si="0"/>
        <v>0</v>
      </c>
      <c r="K18" s="421" t="s">
        <v>402</v>
      </c>
    </row>
    <row r="19" spans="1:11">
      <c r="A19" s="343">
        <v>6</v>
      </c>
      <c r="B19" s="1315">
        <f>'Budget Priorities WS #6'!B8:C8</f>
        <v>0</v>
      </c>
      <c r="C19" s="1316"/>
      <c r="D19" s="502"/>
      <c r="E19" s="503"/>
      <c r="F19" s="501"/>
      <c r="G19" s="501"/>
      <c r="H19" s="461">
        <f>'Budget Priorities WS #6'!E47</f>
        <v>0</v>
      </c>
      <c r="I19" s="340"/>
      <c r="J19" s="493">
        <f t="shared" si="0"/>
        <v>0</v>
      </c>
      <c r="K19" s="421" t="s">
        <v>403</v>
      </c>
    </row>
    <row r="20" spans="1:11">
      <c r="A20" s="343">
        <v>7</v>
      </c>
      <c r="B20" s="1315">
        <f>'Budget Priorities WS #7'!B8:C8</f>
        <v>0</v>
      </c>
      <c r="C20" s="1316"/>
      <c r="D20" s="502"/>
      <c r="E20" s="503"/>
      <c r="F20" s="501"/>
      <c r="G20" s="501"/>
      <c r="H20" s="461">
        <f>'Budget Priorities WS #7'!E47</f>
        <v>0</v>
      </c>
      <c r="I20" s="340"/>
      <c r="J20" s="493">
        <f t="shared" si="0"/>
        <v>0</v>
      </c>
      <c r="K20" s="421" t="s">
        <v>418</v>
      </c>
    </row>
    <row r="21" spans="1:11">
      <c r="A21" s="343">
        <v>8</v>
      </c>
      <c r="B21" s="1315">
        <f>'Budget Priorities WS #8'!B8:C8</f>
        <v>0</v>
      </c>
      <c r="C21" s="1316"/>
      <c r="D21" s="502"/>
      <c r="E21" s="503"/>
      <c r="F21" s="501"/>
      <c r="G21" s="501"/>
      <c r="H21" s="461">
        <f>'Budget Priorities WS #8'!E47</f>
        <v>0</v>
      </c>
      <c r="I21" s="340"/>
      <c r="J21" s="493">
        <f t="shared" si="0"/>
        <v>0</v>
      </c>
      <c r="K21" s="421" t="s">
        <v>419</v>
      </c>
    </row>
    <row r="22" spans="1:11">
      <c r="A22" s="343">
        <v>9</v>
      </c>
      <c r="B22" s="1315">
        <f>'Budget Priorities WS #9'!B8:C8</f>
        <v>0</v>
      </c>
      <c r="C22" s="1316"/>
      <c r="D22" s="502"/>
      <c r="E22" s="503"/>
      <c r="F22" s="501"/>
      <c r="G22" s="501"/>
      <c r="H22" s="461">
        <f>'Budget Priorities WS #9'!E47</f>
        <v>0</v>
      </c>
      <c r="I22" s="340"/>
      <c r="J22" s="493">
        <f t="shared" si="0"/>
        <v>0</v>
      </c>
      <c r="K22" s="421" t="s">
        <v>420</v>
      </c>
    </row>
    <row r="23" spans="1:11">
      <c r="A23" s="343">
        <v>10</v>
      </c>
      <c r="B23" s="1315">
        <f>'Budget Priorities WS #10'!B8:C8</f>
        <v>0</v>
      </c>
      <c r="C23" s="1316"/>
      <c r="D23" s="502"/>
      <c r="E23" s="503"/>
      <c r="F23" s="501"/>
      <c r="G23" s="501"/>
      <c r="H23" s="461">
        <f>'Budget Priorities WS #10'!E47</f>
        <v>0</v>
      </c>
      <c r="I23" s="340"/>
      <c r="J23" s="493">
        <f t="shared" si="0"/>
        <v>0</v>
      </c>
      <c r="K23" s="421" t="s">
        <v>421</v>
      </c>
    </row>
    <row r="24" spans="1:11">
      <c r="A24" s="343">
        <v>11</v>
      </c>
      <c r="B24" s="1315">
        <f>'Budget Priorities WS #11'!B8:C8</f>
        <v>0</v>
      </c>
      <c r="C24" s="1316"/>
      <c r="D24" s="502"/>
      <c r="E24" s="503"/>
      <c r="F24" s="501"/>
      <c r="G24" s="501"/>
      <c r="H24" s="461">
        <f>'Budget Priorities WS #11'!E47</f>
        <v>0</v>
      </c>
      <c r="I24" s="340"/>
      <c r="J24" s="493">
        <f t="shared" si="0"/>
        <v>0</v>
      </c>
      <c r="K24" s="421" t="s">
        <v>422</v>
      </c>
    </row>
    <row r="25" spans="1:11">
      <c r="A25" s="343">
        <v>12</v>
      </c>
      <c r="B25" s="1315">
        <f>'Budget Priorities WS #12'!B8:C8</f>
        <v>0</v>
      </c>
      <c r="C25" s="1316"/>
      <c r="D25" s="502"/>
      <c r="E25" s="503"/>
      <c r="F25" s="501"/>
      <c r="G25" s="501"/>
      <c r="H25" s="461">
        <f>'Budget Priorities WS #12'!E47</f>
        <v>0</v>
      </c>
      <c r="I25" s="340"/>
      <c r="J25" s="493">
        <f t="shared" si="0"/>
        <v>0</v>
      </c>
      <c r="K25" s="421" t="s">
        <v>423</v>
      </c>
    </row>
    <row r="26" spans="1:11">
      <c r="A26" s="343">
        <v>13</v>
      </c>
      <c r="B26" s="1315">
        <f>'Budget Priorities WS #13'!B8:C8</f>
        <v>0</v>
      </c>
      <c r="C26" s="1316"/>
      <c r="D26" s="502"/>
      <c r="E26" s="503"/>
      <c r="F26" s="501"/>
      <c r="G26" s="501"/>
      <c r="H26" s="461">
        <f>'Budget Priorities WS #13'!E47</f>
        <v>0</v>
      </c>
      <c r="I26" s="340"/>
      <c r="J26" s="493">
        <f t="shared" si="0"/>
        <v>0</v>
      </c>
      <c r="K26" s="421" t="s">
        <v>424</v>
      </c>
    </row>
    <row r="27" spans="1:11">
      <c r="A27" s="343">
        <v>14</v>
      </c>
      <c r="B27" s="1315">
        <f>'Budget Priorities WS #14'!B8:C8</f>
        <v>0</v>
      </c>
      <c r="C27" s="1316"/>
      <c r="D27" s="502"/>
      <c r="E27" s="503"/>
      <c r="F27" s="501"/>
      <c r="G27" s="501"/>
      <c r="H27" s="461">
        <f>'Budget Priorities WS #14'!E47</f>
        <v>0</v>
      </c>
      <c r="I27" s="340"/>
      <c r="J27" s="493">
        <f t="shared" si="0"/>
        <v>0</v>
      </c>
      <c r="K27" s="421" t="s">
        <v>425</v>
      </c>
    </row>
    <row r="28" spans="1:11">
      <c r="A28" s="343">
        <v>15</v>
      </c>
      <c r="B28" s="1315">
        <f>'Budget Priorities WS #15'!B8:C8</f>
        <v>0</v>
      </c>
      <c r="C28" s="1316"/>
      <c r="D28" s="502"/>
      <c r="E28" s="503"/>
      <c r="F28" s="501"/>
      <c r="G28" s="501"/>
      <c r="H28" s="461">
        <f>'Budget Priorities WS #15'!E47</f>
        <v>0</v>
      </c>
      <c r="I28" s="340"/>
      <c r="J28" s="493">
        <f t="shared" si="0"/>
        <v>0</v>
      </c>
      <c r="K28" s="421" t="s">
        <v>426</v>
      </c>
    </row>
    <row r="29" spans="1:11">
      <c r="A29" s="343">
        <v>16</v>
      </c>
      <c r="B29" s="1315">
        <f>'Budget Priorities WS #16'!B8:C8</f>
        <v>0</v>
      </c>
      <c r="C29" s="1316"/>
      <c r="D29" s="502"/>
      <c r="E29" s="503"/>
      <c r="F29" s="501"/>
      <c r="G29" s="501"/>
      <c r="H29" s="461">
        <f>'Budget Priorities WS #16'!E47</f>
        <v>0</v>
      </c>
      <c r="I29" s="340"/>
      <c r="J29" s="493">
        <f t="shared" si="0"/>
        <v>0</v>
      </c>
      <c r="K29" s="421" t="s">
        <v>427</v>
      </c>
    </row>
    <row r="30" spans="1:11">
      <c r="A30" s="343">
        <v>17</v>
      </c>
      <c r="B30" s="1315">
        <f>'Budget Priorities WS #17'!B8:C8</f>
        <v>0</v>
      </c>
      <c r="C30" s="1316"/>
      <c r="D30" s="502"/>
      <c r="E30" s="503"/>
      <c r="F30" s="501"/>
      <c r="G30" s="501"/>
      <c r="H30" s="461">
        <f>'Budget Priorities WS #17'!E47</f>
        <v>0</v>
      </c>
      <c r="I30" s="340"/>
      <c r="J30" s="493">
        <f t="shared" si="0"/>
        <v>0</v>
      </c>
      <c r="K30" s="421" t="s">
        <v>428</v>
      </c>
    </row>
    <row r="31" spans="1:11">
      <c r="A31" s="343">
        <v>18</v>
      </c>
      <c r="B31" s="1315">
        <f>'Budget Priorities WS #18'!B8:C8</f>
        <v>0</v>
      </c>
      <c r="C31" s="1316"/>
      <c r="D31" s="502"/>
      <c r="E31" s="503"/>
      <c r="F31" s="501"/>
      <c r="G31" s="501"/>
      <c r="H31" s="461">
        <f>'Budget Priorities WS #18'!E47</f>
        <v>0</v>
      </c>
      <c r="I31" s="340"/>
      <c r="J31" s="493">
        <f t="shared" si="0"/>
        <v>0</v>
      </c>
      <c r="K31" s="421" t="s">
        <v>429</v>
      </c>
    </row>
    <row r="32" spans="1:11">
      <c r="A32" s="343">
        <v>19</v>
      </c>
      <c r="B32" s="1315">
        <f>'Budget Priorities WS #19'!B8:C8</f>
        <v>0</v>
      </c>
      <c r="C32" s="1316"/>
      <c r="D32" s="502"/>
      <c r="E32" s="503"/>
      <c r="F32" s="501"/>
      <c r="G32" s="501"/>
      <c r="H32" s="461">
        <f>'Budget Priorities WS #19'!E47</f>
        <v>0</v>
      </c>
      <c r="I32" s="340"/>
      <c r="J32" s="493">
        <f t="shared" si="0"/>
        <v>0</v>
      </c>
      <c r="K32" s="421" t="s">
        <v>430</v>
      </c>
    </row>
    <row r="33" spans="1:12">
      <c r="A33" s="343">
        <v>20</v>
      </c>
      <c r="B33" s="1315">
        <f>'Budget Priorities WS #20'!B8:C8</f>
        <v>0</v>
      </c>
      <c r="C33" s="1316"/>
      <c r="D33" s="502"/>
      <c r="E33" s="503"/>
      <c r="F33" s="501"/>
      <c r="G33" s="501"/>
      <c r="H33" s="461">
        <f>'Budget Priorities WS #20'!E47</f>
        <v>0</v>
      </c>
      <c r="I33" s="340"/>
      <c r="J33" s="513">
        <f t="shared" si="0"/>
        <v>0</v>
      </c>
      <c r="K33" s="421" t="s">
        <v>431</v>
      </c>
    </row>
    <row r="34" spans="1:12" ht="18" customHeight="1">
      <c r="A34" s="422"/>
      <c r="B34" s="424" t="s">
        <v>327</v>
      </c>
      <c r="C34" s="423"/>
      <c r="D34" s="465">
        <f>D12</f>
        <v>0</v>
      </c>
      <c r="E34" s="466">
        <f>E12</f>
        <v>0</v>
      </c>
      <c r="F34" s="466">
        <f>F12</f>
        <v>0</v>
      </c>
      <c r="G34" s="466">
        <f>G12</f>
        <v>0</v>
      </c>
      <c r="H34" s="464">
        <f>SUM(D34:G34)</f>
        <v>0</v>
      </c>
      <c r="I34" s="433"/>
      <c r="J34" s="514">
        <f t="shared" si="0"/>
        <v>0</v>
      </c>
    </row>
    <row r="35" spans="1:12">
      <c r="A35" s="425"/>
      <c r="B35" s="426" t="s">
        <v>198</v>
      </c>
      <c r="C35" s="427"/>
      <c r="D35" s="467">
        <f>SUM(D14:D33)</f>
        <v>0</v>
      </c>
      <c r="E35" s="468">
        <f>SUM(E14:E33)</f>
        <v>0</v>
      </c>
      <c r="F35" s="468">
        <f>SUM(F14:F33)</f>
        <v>0</v>
      </c>
      <c r="G35" s="468">
        <f>SUM(G14:G33)</f>
        <v>0</v>
      </c>
      <c r="H35" s="464">
        <f>SUM(D35:G35)</f>
        <v>0</v>
      </c>
      <c r="I35" s="428"/>
      <c r="J35" s="491">
        <f t="shared" si="0"/>
        <v>0</v>
      </c>
    </row>
    <row r="36" spans="1:12" ht="13.8" thickBot="1">
      <c r="A36" s="429"/>
      <c r="B36" s="430" t="s">
        <v>328</v>
      </c>
      <c r="C36" s="431"/>
      <c r="D36" s="469">
        <f>+D34+D35</f>
        <v>0</v>
      </c>
      <c r="E36" s="470">
        <f>+E34+E35</f>
        <v>0</v>
      </c>
      <c r="F36" s="470">
        <f>+F34+F35</f>
        <v>0</v>
      </c>
      <c r="G36" s="470">
        <f>+G34+G35</f>
        <v>0</v>
      </c>
      <c r="H36" s="471">
        <f>SUM(D36:G36)</f>
        <v>0</v>
      </c>
      <c r="I36" s="432"/>
      <c r="J36" s="492">
        <f t="shared" si="0"/>
        <v>0</v>
      </c>
    </row>
    <row r="37" spans="1:12" ht="5.25" customHeight="1">
      <c r="D37" s="284"/>
      <c r="E37" s="285"/>
      <c r="F37" s="285"/>
      <c r="G37" s="285"/>
      <c r="H37" s="286"/>
    </row>
    <row r="38" spans="1:12" hidden="1">
      <c r="A38" s="421" t="s">
        <v>330</v>
      </c>
      <c r="G38" s="434">
        <f>'[3]Summary-Cost Savings Example'!$H$30</f>
        <v>272000</v>
      </c>
      <c r="K38" s="442" t="s">
        <v>338</v>
      </c>
      <c r="L38" s="443"/>
    </row>
    <row r="39" spans="1:12" ht="13.8" hidden="1" thickBot="1">
      <c r="A39" s="453" t="s">
        <v>199</v>
      </c>
      <c r="B39" s="454"/>
      <c r="C39" s="454"/>
      <c r="D39" s="454"/>
      <c r="E39" s="454"/>
      <c r="F39" s="454"/>
      <c r="G39" s="455">
        <f>+G38-G36</f>
        <v>272000</v>
      </c>
    </row>
    <row r="40" spans="1:12">
      <c r="G40" s="434"/>
    </row>
    <row r="41" spans="1:12" ht="25.5" customHeight="1">
      <c r="A41" s="1327" t="s">
        <v>171</v>
      </c>
      <c r="B41" s="1289"/>
      <c r="C41" s="1289"/>
      <c r="D41" s="1289"/>
      <c r="E41" s="1289"/>
      <c r="F41" s="1289"/>
      <c r="G41" s="1289"/>
      <c r="H41" s="1289"/>
      <c r="I41" s="1289"/>
    </row>
    <row r="42" spans="1:12">
      <c r="A42" s="445"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zoomScaleNormal="100" workbookViewId="0"/>
  </sheetViews>
  <sheetFormatPr defaultColWidth="10.6640625" defaultRowHeight="13.2"/>
  <cols>
    <col min="1" max="1" width="8" style="271" customWidth="1"/>
    <col min="2" max="2" width="48.33203125" style="271" customWidth="1"/>
    <col min="3" max="3" width="12.44140625" style="271" customWidth="1"/>
    <col min="4" max="4" width="12" style="271" customWidth="1"/>
    <col min="5" max="5" width="11.33203125" style="271" customWidth="1"/>
    <col min="6" max="6" width="11.44140625" style="271" customWidth="1"/>
    <col min="7" max="7" width="11.109375" style="271" customWidth="1"/>
    <col min="8" max="8" width="12.88671875" style="271" customWidth="1"/>
    <col min="9" max="9" width="11.77734375" style="271" customWidth="1"/>
    <col min="10" max="10" width="14.33203125" style="271" customWidth="1"/>
    <col min="11" max="11" width="19.44140625" style="271" customWidth="1"/>
    <col min="12" max="16384" width="10.6640625" style="271"/>
  </cols>
  <sheetData>
    <row r="1" spans="1:16" ht="22.8">
      <c r="A1" s="269" t="s">
        <v>71</v>
      </c>
      <c r="B1" s="270"/>
      <c r="C1" s="270"/>
      <c r="D1" s="270"/>
      <c r="E1" s="270"/>
      <c r="F1" s="270"/>
      <c r="G1" s="270"/>
      <c r="H1" s="270"/>
      <c r="I1" s="270"/>
    </row>
    <row r="2" spans="1:16" ht="17.399999999999999">
      <c r="A2" s="272" t="s">
        <v>736</v>
      </c>
      <c r="B2" s="272"/>
      <c r="C2" s="272"/>
      <c r="D2" s="272"/>
      <c r="E2" s="272"/>
      <c r="F2" s="272"/>
      <c r="G2" s="272"/>
      <c r="H2" s="272"/>
      <c r="I2" s="272"/>
    </row>
    <row r="3" spans="1:16" ht="17.399999999999999">
      <c r="A3" s="273" t="s">
        <v>495</v>
      </c>
      <c r="B3" s="274"/>
      <c r="C3" s="274"/>
      <c r="D3" s="274"/>
      <c r="E3" s="274"/>
      <c r="F3" s="274"/>
      <c r="G3" s="275"/>
      <c r="H3" s="275"/>
      <c r="I3" s="276"/>
    </row>
    <row r="4" spans="1:16" ht="18" customHeight="1">
      <c r="A4" s="898" t="s">
        <v>583</v>
      </c>
      <c r="B4" s="897"/>
      <c r="C4" s="897"/>
      <c r="D4" s="897"/>
      <c r="E4" s="897"/>
      <c r="F4" s="897"/>
      <c r="G4" s="897"/>
      <c r="H4" s="897"/>
      <c r="I4" s="897"/>
    </row>
    <row r="5" spans="1:16" ht="15">
      <c r="B5" s="280" t="s">
        <v>74</v>
      </c>
      <c r="C5" s="1333" t="s">
        <v>528</v>
      </c>
      <c r="D5" s="1333"/>
      <c r="E5" s="1333"/>
      <c r="F5" s="1333"/>
      <c r="G5" s="1334"/>
      <c r="H5" s="516"/>
      <c r="I5" s="277"/>
    </row>
    <row r="6" spans="1:16" ht="5.25" customHeight="1">
      <c r="A6" s="278"/>
      <c r="B6" s="278"/>
      <c r="C6" s="279"/>
      <c r="D6" s="278"/>
      <c r="E6" s="278"/>
      <c r="F6" s="278"/>
      <c r="G6" s="278"/>
      <c r="H6" s="278"/>
      <c r="I6" s="278"/>
    </row>
    <row r="7" spans="1:16" ht="6" customHeight="1">
      <c r="A7" s="278"/>
      <c r="B7" s="278"/>
      <c r="C7" s="279"/>
      <c r="D7" s="278"/>
      <c r="E7" s="278"/>
      <c r="F7" s="278"/>
      <c r="G7" s="278"/>
      <c r="H7" s="278"/>
      <c r="I7" s="278"/>
    </row>
    <row r="8" spans="1:16" ht="70.5" customHeight="1">
      <c r="A8" s="1335" t="s">
        <v>704</v>
      </c>
      <c r="B8" s="1336"/>
      <c r="C8" s="1336"/>
      <c r="D8" s="1336"/>
      <c r="E8" s="1336"/>
      <c r="F8" s="1336"/>
      <c r="G8" s="1336"/>
      <c r="H8" s="1336"/>
      <c r="I8" s="1337"/>
      <c r="J8" s="456" t="s">
        <v>48</v>
      </c>
    </row>
    <row r="9" spans="1:16" ht="7.5" customHeight="1">
      <c r="A9" s="291"/>
      <c r="B9" s="278"/>
      <c r="C9" s="278"/>
      <c r="D9" s="278"/>
      <c r="E9" s="278"/>
      <c r="F9" s="278"/>
      <c r="G9" s="278"/>
      <c r="H9" s="278"/>
      <c r="I9" s="278"/>
    </row>
    <row r="10" spans="1:16" ht="31.2">
      <c r="A10" s="341" t="s">
        <v>496</v>
      </c>
      <c r="B10" s="281"/>
      <c r="C10" s="1011" t="s">
        <v>557</v>
      </c>
      <c r="D10" s="1012"/>
      <c r="E10" s="1012"/>
      <c r="F10" s="1012"/>
      <c r="G10" s="1017" t="s">
        <v>556</v>
      </c>
      <c r="H10" s="1156" t="s">
        <v>714</v>
      </c>
      <c r="I10" s="1013" t="s">
        <v>103</v>
      </c>
      <c r="J10" s="1113"/>
    </row>
    <row r="11" spans="1:16" ht="66">
      <c r="A11" s="283" t="s">
        <v>102</v>
      </c>
      <c r="B11" s="1008" t="s">
        <v>393</v>
      </c>
      <c r="C11" s="446" t="s">
        <v>104</v>
      </c>
      <c r="D11" s="447" t="s">
        <v>168</v>
      </c>
      <c r="E11" s="447" t="s">
        <v>38</v>
      </c>
      <c r="F11" s="447" t="s">
        <v>755</v>
      </c>
      <c r="G11" s="1018" t="s">
        <v>326</v>
      </c>
      <c r="H11" s="1095" t="s">
        <v>715</v>
      </c>
      <c r="I11" s="338" t="s">
        <v>105</v>
      </c>
      <c r="J11" s="1100" t="s">
        <v>397</v>
      </c>
      <c r="K11" s="453"/>
    </row>
    <row r="12" spans="1:16" ht="12.75" customHeight="1">
      <c r="A12" s="890" t="s">
        <v>258</v>
      </c>
      <c r="B12" s="1010" t="s">
        <v>77</v>
      </c>
      <c r="C12" s="891">
        <v>0</v>
      </c>
      <c r="D12" s="892">
        <v>86300</v>
      </c>
      <c r="E12" s="893">
        <v>25000</v>
      </c>
      <c r="F12" s="1015">
        <v>88700</v>
      </c>
      <c r="G12" s="1019">
        <v>200000</v>
      </c>
      <c r="H12" s="1096">
        <v>0</v>
      </c>
      <c r="I12" s="1014"/>
      <c r="J12" s="1114">
        <f>+G12-(C12+D12+E12+F12)</f>
        <v>0</v>
      </c>
      <c r="K12" s="453"/>
      <c r="L12" s="1057"/>
      <c r="M12" s="1057"/>
      <c r="N12" s="1058"/>
      <c r="O12" s="1057"/>
      <c r="P12" s="1058"/>
    </row>
    <row r="13" spans="1:16" ht="12.75" customHeight="1">
      <c r="A13" s="895" t="s">
        <v>49</v>
      </c>
      <c r="B13" s="896" t="s">
        <v>494</v>
      </c>
      <c r="C13" s="1215"/>
      <c r="D13" s="1216"/>
      <c r="E13" s="1217"/>
      <c r="F13" s="1217"/>
      <c r="G13" s="1218"/>
      <c r="H13" s="1219"/>
      <c r="I13" s="894"/>
      <c r="J13" s="1116"/>
    </row>
    <row r="14" spans="1:16" ht="24.6" customHeight="1">
      <c r="A14" s="1180">
        <v>1</v>
      </c>
      <c r="B14" s="1009" t="str">
        <f>'Budget Priorities WS #1 Example'!B8:C8</f>
        <v>Occupational Therapy Program/Complete College America Initiatives</v>
      </c>
      <c r="C14" s="1181"/>
      <c r="D14" s="1182">
        <v>132000</v>
      </c>
      <c r="E14" s="1182">
        <v>200000</v>
      </c>
      <c r="F14" s="1183">
        <v>145520</v>
      </c>
      <c r="G14" s="1184">
        <f>'Budget Priorities WS #1 Example'!E47</f>
        <v>477520</v>
      </c>
      <c r="H14" s="1201">
        <f>'Budget Priorities WS #1 Example'!E51</f>
        <v>433320</v>
      </c>
      <c r="I14" s="1185" t="s">
        <v>378</v>
      </c>
      <c r="J14" s="1117">
        <f>+G14-(C14+D14+E14+F14)</f>
        <v>0</v>
      </c>
    </row>
    <row r="15" spans="1:16" ht="12.75" customHeight="1">
      <c r="A15" s="343">
        <v>2</v>
      </c>
      <c r="B15" s="1009" t="s">
        <v>186</v>
      </c>
      <c r="C15" s="459"/>
      <c r="D15" s="460">
        <v>75000</v>
      </c>
      <c r="E15" s="460">
        <v>5000</v>
      </c>
      <c r="F15" s="458">
        <v>60000</v>
      </c>
      <c r="G15" s="1020">
        <f t="shared" ref="G15:G32" si="0">SUM(C15:F15)</f>
        <v>140000</v>
      </c>
      <c r="H15" s="1097">
        <f>'Budget Priorities WS #2'!E52</f>
        <v>0</v>
      </c>
      <c r="I15" s="340" t="s">
        <v>566</v>
      </c>
      <c r="J15" s="1117">
        <f t="shared" ref="J15:J35" si="1">+G15-(C15+D15+E15+F15)</f>
        <v>0</v>
      </c>
    </row>
    <row r="16" spans="1:16" ht="12.75" customHeight="1">
      <c r="A16" s="343">
        <v>3</v>
      </c>
      <c r="B16" s="1007" t="s">
        <v>187</v>
      </c>
      <c r="C16" s="462"/>
      <c r="D16" s="463">
        <v>0</v>
      </c>
      <c r="E16" s="463">
        <v>65000</v>
      </c>
      <c r="F16" s="458">
        <v>0</v>
      </c>
      <c r="G16" s="1020">
        <f t="shared" si="0"/>
        <v>65000</v>
      </c>
      <c r="H16" s="1097">
        <f>'Budget Priorities WS #3'!E52</f>
        <v>0</v>
      </c>
      <c r="I16" s="340" t="s">
        <v>566</v>
      </c>
      <c r="J16" s="1117">
        <f t="shared" si="1"/>
        <v>0</v>
      </c>
    </row>
    <row r="17" spans="1:10" ht="12.75" customHeight="1">
      <c r="A17" s="343">
        <v>4</v>
      </c>
      <c r="B17" s="1007" t="s">
        <v>188</v>
      </c>
      <c r="C17" s="462"/>
      <c r="D17" s="463">
        <v>0</v>
      </c>
      <c r="E17" s="463">
        <v>16000</v>
      </c>
      <c r="F17" s="458">
        <v>26000</v>
      </c>
      <c r="G17" s="1020">
        <f t="shared" si="0"/>
        <v>42000</v>
      </c>
      <c r="H17" s="1097">
        <f>'Budget Priorities WS #4'!E52</f>
        <v>0</v>
      </c>
      <c r="I17" s="340" t="s">
        <v>378</v>
      </c>
      <c r="J17" s="1117">
        <f t="shared" si="1"/>
        <v>0</v>
      </c>
    </row>
    <row r="18" spans="1:10">
      <c r="A18" s="343">
        <v>5</v>
      </c>
      <c r="B18" s="1007"/>
      <c r="C18" s="462"/>
      <c r="D18" s="463"/>
      <c r="E18" s="463"/>
      <c r="F18" s="458"/>
      <c r="G18" s="1020">
        <f t="shared" si="0"/>
        <v>0</v>
      </c>
      <c r="H18" s="1097">
        <f>'Budget Priorities WS #5'!E52</f>
        <v>0</v>
      </c>
      <c r="I18" s="340"/>
      <c r="J18" s="1117">
        <f t="shared" si="1"/>
        <v>0</v>
      </c>
    </row>
    <row r="19" spans="1:10">
      <c r="A19" s="343">
        <v>6</v>
      </c>
      <c r="B19" s="1007"/>
      <c r="C19" s="462"/>
      <c r="D19" s="463"/>
      <c r="E19" s="458"/>
      <c r="F19" s="458"/>
      <c r="G19" s="1020">
        <f t="shared" si="0"/>
        <v>0</v>
      </c>
      <c r="H19" s="1097">
        <f>'Budget Priorities WS #6'!E52</f>
        <v>0</v>
      </c>
      <c r="I19" s="340"/>
      <c r="J19" s="1117">
        <f t="shared" si="1"/>
        <v>0</v>
      </c>
    </row>
    <row r="20" spans="1:10">
      <c r="A20" s="343">
        <v>7</v>
      </c>
      <c r="B20" s="1007"/>
      <c r="C20" s="462"/>
      <c r="D20" s="463"/>
      <c r="E20" s="458"/>
      <c r="F20" s="458"/>
      <c r="G20" s="1020">
        <f t="shared" si="0"/>
        <v>0</v>
      </c>
      <c r="H20" s="1097">
        <f>'Budget Priorities WS #7'!E52</f>
        <v>0</v>
      </c>
      <c r="I20" s="340"/>
      <c r="J20" s="1117">
        <f t="shared" si="1"/>
        <v>0</v>
      </c>
    </row>
    <row r="21" spans="1:10">
      <c r="A21" s="343">
        <v>8</v>
      </c>
      <c r="B21" s="1007"/>
      <c r="C21" s="462"/>
      <c r="D21" s="463"/>
      <c r="E21" s="458"/>
      <c r="F21" s="458"/>
      <c r="G21" s="1020">
        <f t="shared" si="0"/>
        <v>0</v>
      </c>
      <c r="H21" s="1097">
        <f>'Budget Priorities WS #8'!E52</f>
        <v>0</v>
      </c>
      <c r="I21" s="340"/>
      <c r="J21" s="1117">
        <f t="shared" si="1"/>
        <v>0</v>
      </c>
    </row>
    <row r="22" spans="1:10">
      <c r="A22" s="343">
        <v>9</v>
      </c>
      <c r="B22" s="1007"/>
      <c r="C22" s="462"/>
      <c r="D22" s="463"/>
      <c r="E22" s="458"/>
      <c r="F22" s="458"/>
      <c r="G22" s="1020">
        <f t="shared" si="0"/>
        <v>0</v>
      </c>
      <c r="H22" s="1097">
        <f>'Budget Priorities WS #9'!E52</f>
        <v>0</v>
      </c>
      <c r="I22" s="340"/>
      <c r="J22" s="1117">
        <f t="shared" si="1"/>
        <v>0</v>
      </c>
    </row>
    <row r="23" spans="1:10">
      <c r="A23" s="343">
        <v>10</v>
      </c>
      <c r="B23" s="1007"/>
      <c r="C23" s="462"/>
      <c r="D23" s="463"/>
      <c r="E23" s="458"/>
      <c r="F23" s="458"/>
      <c r="G23" s="1020">
        <f t="shared" si="0"/>
        <v>0</v>
      </c>
      <c r="H23" s="1097">
        <f>'Budget Priorities WS #10'!E52</f>
        <v>0</v>
      </c>
      <c r="I23" s="340"/>
      <c r="J23" s="1117">
        <f t="shared" si="1"/>
        <v>0</v>
      </c>
    </row>
    <row r="24" spans="1:10">
      <c r="A24" s="343">
        <v>11</v>
      </c>
      <c r="B24" s="1007"/>
      <c r="C24" s="462"/>
      <c r="D24" s="463"/>
      <c r="E24" s="458"/>
      <c r="F24" s="458"/>
      <c r="G24" s="1020">
        <f t="shared" si="0"/>
        <v>0</v>
      </c>
      <c r="H24" s="1097">
        <f>'Budget Priorities WS #11'!E52</f>
        <v>0</v>
      </c>
      <c r="I24" s="340"/>
      <c r="J24" s="1117">
        <f t="shared" si="1"/>
        <v>0</v>
      </c>
    </row>
    <row r="25" spans="1:10">
      <c r="A25" s="343">
        <v>12</v>
      </c>
      <c r="B25" s="1007"/>
      <c r="C25" s="462"/>
      <c r="D25" s="463"/>
      <c r="E25" s="458"/>
      <c r="F25" s="458"/>
      <c r="G25" s="1020">
        <f t="shared" si="0"/>
        <v>0</v>
      </c>
      <c r="H25" s="1097">
        <f>'Budget Priorities WS #12'!E52</f>
        <v>0</v>
      </c>
      <c r="I25" s="340"/>
      <c r="J25" s="1117">
        <f t="shared" si="1"/>
        <v>0</v>
      </c>
    </row>
    <row r="26" spans="1:10">
      <c r="A26" s="343">
        <v>13</v>
      </c>
      <c r="B26" s="1007"/>
      <c r="C26" s="462"/>
      <c r="D26" s="463"/>
      <c r="E26" s="458"/>
      <c r="F26" s="458"/>
      <c r="G26" s="1020">
        <f t="shared" si="0"/>
        <v>0</v>
      </c>
      <c r="H26" s="1097">
        <f>'Budget Priorities WS #13'!E52</f>
        <v>0</v>
      </c>
      <c r="I26" s="340"/>
      <c r="J26" s="1117">
        <f t="shared" si="1"/>
        <v>0</v>
      </c>
    </row>
    <row r="27" spans="1:10">
      <c r="A27" s="343">
        <v>14</v>
      </c>
      <c r="B27" s="1007"/>
      <c r="C27" s="462"/>
      <c r="D27" s="463"/>
      <c r="E27" s="458"/>
      <c r="F27" s="458"/>
      <c r="G27" s="1020">
        <f t="shared" si="0"/>
        <v>0</v>
      </c>
      <c r="H27" s="1097">
        <f>'Budget Priorities WS #14'!E52</f>
        <v>0</v>
      </c>
      <c r="I27" s="340"/>
      <c r="J27" s="1117">
        <f t="shared" si="1"/>
        <v>0</v>
      </c>
    </row>
    <row r="28" spans="1:10">
      <c r="A28" s="343">
        <v>15</v>
      </c>
      <c r="B28" s="1007"/>
      <c r="C28" s="462"/>
      <c r="D28" s="463"/>
      <c r="E28" s="458"/>
      <c r="F28" s="458"/>
      <c r="G28" s="1020">
        <f t="shared" si="0"/>
        <v>0</v>
      </c>
      <c r="H28" s="1097">
        <f>'Budget Priorities WS #15'!E52</f>
        <v>0</v>
      </c>
      <c r="I28" s="340"/>
      <c r="J28" s="1117">
        <f t="shared" si="1"/>
        <v>0</v>
      </c>
    </row>
    <row r="29" spans="1:10">
      <c r="A29" s="343">
        <v>16</v>
      </c>
      <c r="B29" s="1007"/>
      <c r="C29" s="462"/>
      <c r="D29" s="463"/>
      <c r="E29" s="458"/>
      <c r="F29" s="458"/>
      <c r="G29" s="1020">
        <f t="shared" si="0"/>
        <v>0</v>
      </c>
      <c r="H29" s="1097">
        <f>'Budget Priorities WS #16'!E52</f>
        <v>0</v>
      </c>
      <c r="I29" s="340"/>
      <c r="J29" s="1117">
        <f t="shared" si="1"/>
        <v>0</v>
      </c>
    </row>
    <row r="30" spans="1:10">
      <c r="A30" s="343">
        <v>17</v>
      </c>
      <c r="B30" s="1007"/>
      <c r="C30" s="462"/>
      <c r="D30" s="463"/>
      <c r="E30" s="458"/>
      <c r="F30" s="458"/>
      <c r="G30" s="1020">
        <f t="shared" si="0"/>
        <v>0</v>
      </c>
      <c r="H30" s="1097">
        <f>'Budget Priorities WS #17'!E52</f>
        <v>0</v>
      </c>
      <c r="I30" s="340"/>
      <c r="J30" s="1117">
        <f t="shared" si="1"/>
        <v>0</v>
      </c>
    </row>
    <row r="31" spans="1:10">
      <c r="A31" s="343">
        <v>18</v>
      </c>
      <c r="B31" s="1007"/>
      <c r="C31" s="462"/>
      <c r="D31" s="463"/>
      <c r="E31" s="458"/>
      <c r="F31" s="458"/>
      <c r="G31" s="1020">
        <f t="shared" si="0"/>
        <v>0</v>
      </c>
      <c r="H31" s="1097">
        <f>'Budget Priorities WS #18'!E52</f>
        <v>0</v>
      </c>
      <c r="I31" s="340"/>
      <c r="J31" s="1117">
        <f t="shared" si="1"/>
        <v>0</v>
      </c>
    </row>
    <row r="32" spans="1:10">
      <c r="A32" s="343">
        <v>19</v>
      </c>
      <c r="B32" s="1007"/>
      <c r="C32" s="462"/>
      <c r="D32" s="463"/>
      <c r="E32" s="458"/>
      <c r="F32" s="458"/>
      <c r="G32" s="1020">
        <f t="shared" si="0"/>
        <v>0</v>
      </c>
      <c r="H32" s="1097">
        <f>'Budget Priorities WS #19'!E52</f>
        <v>0</v>
      </c>
      <c r="I32" s="340"/>
      <c r="J32" s="1117">
        <f t="shared" si="1"/>
        <v>0</v>
      </c>
    </row>
    <row r="33" spans="1:11">
      <c r="A33" s="343">
        <v>20</v>
      </c>
      <c r="B33" s="1007"/>
      <c r="C33" s="462"/>
      <c r="D33" s="463"/>
      <c r="E33" s="458"/>
      <c r="F33" s="458"/>
      <c r="G33" s="1157">
        <f>'Budget Priorities WS #20'!E47</f>
        <v>0</v>
      </c>
      <c r="H33" s="1098">
        <f>'Budget Priorities WS #20'!E52</f>
        <v>0</v>
      </c>
      <c r="I33" s="340"/>
      <c r="J33" s="1118">
        <f t="shared" si="1"/>
        <v>0</v>
      </c>
      <c r="K33" s="421"/>
    </row>
    <row r="34" spans="1:11">
      <c r="A34" s="425"/>
      <c r="B34" s="1159" t="s">
        <v>198</v>
      </c>
      <c r="C34" s="1158">
        <f>SUM(C14:C33)</f>
        <v>0</v>
      </c>
      <c r="D34" s="468">
        <f>SUM(D14:D33)</f>
        <v>207000</v>
      </c>
      <c r="E34" s="468">
        <f>SUM(E14:E33)</f>
        <v>286000</v>
      </c>
      <c r="F34" s="1016">
        <f>SUM(F14:F33)</f>
        <v>231520</v>
      </c>
      <c r="G34" s="1207">
        <f>SUM(C34:F34)</f>
        <v>724520</v>
      </c>
      <c r="H34" s="1209">
        <f>SUM(H14:H33)</f>
        <v>433320</v>
      </c>
      <c r="I34" s="428"/>
      <c r="J34" s="1115">
        <f t="shared" si="1"/>
        <v>0</v>
      </c>
    </row>
    <row r="35" spans="1:11" ht="13.8" thickBot="1">
      <c r="A35" s="429"/>
      <c r="B35" s="430" t="s">
        <v>328</v>
      </c>
      <c r="C35" s="470">
        <f t="shared" ref="C35:H35" si="2">+C12+C34</f>
        <v>0</v>
      </c>
      <c r="D35" s="470">
        <f t="shared" si="2"/>
        <v>293300</v>
      </c>
      <c r="E35" s="470">
        <f t="shared" si="2"/>
        <v>311000</v>
      </c>
      <c r="F35" s="470">
        <f t="shared" si="2"/>
        <v>320220</v>
      </c>
      <c r="G35" s="1208">
        <f t="shared" si="2"/>
        <v>924520</v>
      </c>
      <c r="H35" s="1208">
        <f t="shared" si="2"/>
        <v>433320</v>
      </c>
      <c r="I35" s="432"/>
      <c r="J35" s="1119">
        <f t="shared" si="1"/>
        <v>0</v>
      </c>
    </row>
    <row r="36" spans="1:11" ht="5.25" customHeight="1">
      <c r="C36" s="284"/>
      <c r="D36" s="285"/>
      <c r="E36" s="285"/>
      <c r="F36" s="285"/>
      <c r="G36" s="286"/>
      <c r="H36" s="286"/>
    </row>
    <row r="37" spans="1:11">
      <c r="F37" s="434"/>
    </row>
    <row r="38" spans="1:11" ht="13.2" customHeight="1">
      <c r="A38" s="1338" t="s">
        <v>737</v>
      </c>
      <c r="B38" s="1339"/>
      <c r="C38" s="1339"/>
      <c r="D38" s="1339"/>
      <c r="E38" s="1339"/>
      <c r="F38" s="1339"/>
      <c r="G38" s="1339"/>
      <c r="H38" s="1340"/>
      <c r="I38" s="1339"/>
      <c r="J38" s="1339"/>
    </row>
    <row r="39" spans="1:11">
      <c r="A39" s="1330" t="s">
        <v>555</v>
      </c>
      <c r="B39" s="1331"/>
      <c r="C39" s="1331"/>
      <c r="D39" s="1331"/>
      <c r="E39" s="1331"/>
      <c r="F39" s="1331"/>
      <c r="G39" s="1331"/>
      <c r="H39" s="1332"/>
      <c r="I39" s="1331"/>
      <c r="J39" s="1331"/>
    </row>
    <row r="40" spans="1:11" ht="24.75" customHeight="1">
      <c r="A40" s="1330" t="s">
        <v>738</v>
      </c>
      <c r="B40" s="1331"/>
      <c r="C40" s="1331"/>
      <c r="D40" s="1331"/>
      <c r="E40" s="1331"/>
      <c r="F40" s="1331"/>
      <c r="G40" s="1331"/>
      <c r="H40" s="1332"/>
      <c r="I40" s="1331"/>
      <c r="J40" s="1331"/>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43</vt:i4>
      </vt:variant>
    </vt:vector>
  </HeadingPairs>
  <TitlesOfParts>
    <vt:vector size="89"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FY28</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Facility Survey Example</vt:lpstr>
      <vt:lpstr>OSRHE CCA Row 66 </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'OSRHE CCA Row 66 '!Print_Area</vt:lpstr>
      <vt:lpstr>'OSRHE Priority Row 57'!Print_Area</vt:lpstr>
      <vt:lpstr>'Priorities by Object Summary'!Print_Area</vt:lpstr>
      <vt:lpstr>'Summary-Priorities Funding'!Print_Area</vt:lpstr>
      <vt:lpstr>'Summary-Priorities Funding FY28'!Print_Area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2022-08-02T21:31:30Z</cp:lastPrinted>
  <dcterms:created xsi:type="dcterms:W3CDTF">2004-08-17T17:35:05Z</dcterms:created>
  <dcterms:modified xsi:type="dcterms:W3CDTF">2024-08-27T19:50:26Z</dcterms:modified>
</cp:coreProperties>
</file>