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W:\1 - Budget SRA3 - All Years\1 - Budget Needs Survey - All Years\Budget Needs Survey FY2026\"/>
    </mc:Choice>
  </mc:AlternateContent>
  <xr:revisionPtr revIDLastSave="0" documentId="13_ncr:1_{7B483864-585C-44D0-9C7B-3F6B8A16A8C6}" xr6:coauthVersionLast="36" xr6:coauthVersionMax="36" xr10:uidLastSave="{00000000-0000-0000-0000-000000000000}"/>
  <bookViews>
    <workbookView xWindow="0" yWindow="0" windowWidth="23040" windowHeight="9540" firstSheet="1" activeTab="1" xr2:uid="{00000000-000D-0000-FFFF-FFFF00000000}"/>
  </bookViews>
  <sheets>
    <sheet name="Notes" sheetId="5" state="hidden" r:id="rId1"/>
    <sheet name="Guidance" sheetId="2" r:id="rId2"/>
    <sheet name="Health Ins Rates 2025" sheetId="7" r:id="rId3"/>
    <sheet name="Social Security" sheetId="3" r:id="rId4"/>
    <sheet name="Health Ins Rates FY11" sheetId="1" state="hidden" r:id="rId5"/>
    <sheet name="Risk Management Chgs" sheetId="4" state="hidden" r:id="rId6"/>
    <sheet name="OTRS" sheetId="11" r:id="rId7"/>
    <sheet name="Additional Medicare Tax" sheetId="12" r:id="rId8"/>
  </sheets>
  <externalReferences>
    <externalReference r:id="rId9"/>
  </externalReferences>
  <definedNames>
    <definedName name="Courses_and_FTE">#REF!</definedName>
    <definedName name="Mandatory_Sorted">'[1]Mand Sum'!#REF!</definedName>
    <definedName name="_xlnm.Print_Area" localSheetId="1">Guidance!$A$1:$B$49</definedName>
    <definedName name="_xlnm.Print_Area" localSheetId="2">'Health Ins Rates 2025'!$A$1:$AT$49</definedName>
    <definedName name="_xlnm.Print_Area" localSheetId="4">'Health Ins Rates FY11'!$A$1:$S$41</definedName>
    <definedName name="_xlnm.Print_Area" localSheetId="6">OTRS!$A$7:$A$31</definedName>
    <definedName name="_xlnm.Print_Area" localSheetId="3">'Social Security'!$A$1:$P$21</definedName>
    <definedName name="Range_1">#REF!</definedName>
    <definedName name="Range_2">#REF!</definedName>
  </definedNames>
  <calcPr calcId="191029"/>
</workbook>
</file>

<file path=xl/calcChain.xml><?xml version="1.0" encoding="utf-8"?>
<calcChain xmlns="http://schemas.openxmlformats.org/spreadsheetml/2006/main">
  <c r="S49" i="7" l="1"/>
  <c r="T49" i="7" s="1"/>
  <c r="S48" i="7"/>
  <c r="T48" i="7" s="1"/>
  <c r="S43" i="7"/>
  <c r="T43" i="7" s="1"/>
  <c r="S42" i="7"/>
  <c r="T42" i="7" s="1"/>
  <c r="S41" i="7"/>
  <c r="T41" i="7" s="1"/>
  <c r="S40" i="7"/>
  <c r="T40" i="7" s="1"/>
  <c r="S30" i="7"/>
  <c r="T30" i="7" s="1"/>
  <c r="S29" i="7"/>
  <c r="T29" i="7" s="1"/>
  <c r="S28" i="7"/>
  <c r="T28" i="7" s="1"/>
  <c r="S26" i="7"/>
  <c r="T26" i="7" s="1"/>
  <c r="S25" i="7"/>
  <c r="T25" i="7" s="1"/>
  <c r="S24" i="7"/>
  <c r="T24" i="7" s="1"/>
  <c r="S23" i="7"/>
  <c r="T23" i="7" s="1"/>
  <c r="S22" i="7"/>
  <c r="T22" i="7" s="1"/>
  <c r="S21" i="7"/>
  <c r="T21" i="7" s="1"/>
  <c r="S17" i="7"/>
  <c r="T17" i="7" s="1"/>
  <c r="S16" i="7"/>
  <c r="T16" i="7" s="1"/>
  <c r="S15" i="7"/>
  <c r="T15" i="7" s="1"/>
  <c r="S8" i="7"/>
  <c r="T8" i="7" s="1"/>
  <c r="S7" i="7"/>
  <c r="T7" i="7" s="1"/>
  <c r="S6" i="7"/>
  <c r="T6" i="7" s="1"/>
  <c r="Q39" i="7"/>
  <c r="Q20" i="7"/>
  <c r="Q11" i="7"/>
  <c r="C7" i="3"/>
  <c r="C8" i="3" s="1"/>
  <c r="K7" i="3" l="1"/>
  <c r="L8" i="3"/>
  <c r="L7" i="3" l="1"/>
  <c r="L6" i="3" s="1"/>
  <c r="W27" i="7"/>
  <c r="X27" i="7"/>
  <c r="W31" i="7"/>
  <c r="X31" i="7"/>
  <c r="W32" i="7"/>
  <c r="X32" i="7"/>
  <c r="W33" i="7"/>
  <c r="X33" i="7"/>
  <c r="W49" i="7" l="1"/>
  <c r="W48" i="7"/>
  <c r="W43" i="7"/>
  <c r="W42" i="7"/>
  <c r="W41" i="7"/>
  <c r="W40" i="7"/>
  <c r="S34" i="7"/>
  <c r="W34" i="7" s="1"/>
  <c r="W30" i="7"/>
  <c r="W29" i="7"/>
  <c r="W28" i="7"/>
  <c r="W26" i="7"/>
  <c r="W25" i="7"/>
  <c r="W24" i="7"/>
  <c r="W23" i="7"/>
  <c r="W22" i="7"/>
  <c r="W21" i="7"/>
  <c r="W17" i="7"/>
  <c r="W16" i="7"/>
  <c r="W15" i="7"/>
  <c r="W8" i="7"/>
  <c r="W7" i="7"/>
  <c r="W6" i="7"/>
  <c r="M8" i="3"/>
  <c r="N6" i="3"/>
  <c r="O6" i="3" s="1"/>
  <c r="I12" i="3"/>
  <c r="M7" i="3" l="1"/>
  <c r="M6" i="3" s="1"/>
  <c r="T34" i="7"/>
  <c r="X34" i="7" s="1"/>
  <c r="D12" i="3" l="1"/>
  <c r="AC49" i="7"/>
  <c r="AD49" i="7" s="1"/>
  <c r="AC48" i="7"/>
  <c r="AD48" i="7" s="1"/>
  <c r="AC43" i="7"/>
  <c r="AD43" i="7" s="1"/>
  <c r="AC42" i="7"/>
  <c r="AD42" i="7" s="1"/>
  <c r="AC41" i="7"/>
  <c r="AD41" i="7" s="1"/>
  <c r="AC40" i="7"/>
  <c r="AD40" i="7" s="1"/>
  <c r="AC34" i="7"/>
  <c r="AD34" i="7" s="1"/>
  <c r="AC30" i="7"/>
  <c r="AD30" i="7" s="1"/>
  <c r="AC29" i="7"/>
  <c r="AD29" i="7" s="1"/>
  <c r="AC28" i="7"/>
  <c r="AD28" i="7" s="1"/>
  <c r="AC26" i="7"/>
  <c r="AD26" i="7" s="1"/>
  <c r="AC25" i="7"/>
  <c r="AD25" i="7" s="1"/>
  <c r="AC24" i="7"/>
  <c r="AD24" i="7" s="1"/>
  <c r="AC23" i="7"/>
  <c r="AD23" i="7" s="1"/>
  <c r="AC22" i="7"/>
  <c r="AD22" i="7" s="1"/>
  <c r="AC21" i="7"/>
  <c r="AD21" i="7" s="1"/>
  <c r="AC17" i="7"/>
  <c r="AD17" i="7" s="1"/>
  <c r="AC16" i="7"/>
  <c r="AD16" i="7" s="1"/>
  <c r="AC15" i="7"/>
  <c r="AD15" i="7" s="1"/>
  <c r="AC8" i="7"/>
  <c r="AD8" i="7" s="1"/>
  <c r="AC7" i="7"/>
  <c r="AD7" i="7" s="1"/>
  <c r="AC6" i="7"/>
  <c r="AD6" i="7" s="1"/>
  <c r="R39" i="7"/>
  <c r="R20" i="7"/>
  <c r="R11" i="7"/>
  <c r="AG49" i="7" l="1"/>
  <c r="AH49" i="7" s="1"/>
  <c r="AG48" i="7"/>
  <c r="AH48" i="7" s="1"/>
  <c r="AG43" i="7"/>
  <c r="AH43" i="7" s="1"/>
  <c r="AG42" i="7"/>
  <c r="AH42" i="7" s="1"/>
  <c r="AG41" i="7"/>
  <c r="AH41" i="7" s="1"/>
  <c r="AG40" i="7"/>
  <c r="AH40" i="7" s="1"/>
  <c r="AG34" i="7"/>
  <c r="AH34" i="7" s="1"/>
  <c r="AG30" i="7"/>
  <c r="AH30" i="7" s="1"/>
  <c r="AG29" i="7"/>
  <c r="AH29" i="7" s="1"/>
  <c r="AG28" i="7"/>
  <c r="AH28" i="7" s="1"/>
  <c r="AG25" i="7"/>
  <c r="AH25" i="7" s="1"/>
  <c r="AG21" i="7"/>
  <c r="AH21" i="7" s="1"/>
  <c r="AG17" i="7"/>
  <c r="AH17" i="7" s="1"/>
  <c r="AG16" i="7"/>
  <c r="AH16" i="7" s="1"/>
  <c r="AG15" i="7"/>
  <c r="AH15" i="7" s="1"/>
  <c r="AG8" i="7"/>
  <c r="AH8" i="7" s="1"/>
  <c r="AG7" i="7"/>
  <c r="AH7" i="7" s="1"/>
  <c r="AG6" i="7"/>
  <c r="X24" i="7"/>
  <c r="X23" i="7"/>
  <c r="X22" i="7"/>
  <c r="AE49" i="7"/>
  <c r="AF49" i="7" s="1"/>
  <c r="AE48" i="7"/>
  <c r="AF48" i="7" s="1"/>
  <c r="AE43" i="7"/>
  <c r="AF43" i="7" s="1"/>
  <c r="AE42" i="7"/>
  <c r="AF42" i="7" s="1"/>
  <c r="AE41" i="7"/>
  <c r="AF41" i="7" s="1"/>
  <c r="AE40" i="7"/>
  <c r="AF40" i="7" s="1"/>
  <c r="AE34" i="7"/>
  <c r="AF34" i="7" s="1"/>
  <c r="AE30" i="7"/>
  <c r="AF30" i="7" s="1"/>
  <c r="AE29" i="7"/>
  <c r="AF29" i="7" s="1"/>
  <c r="AE28" i="7"/>
  <c r="AF28" i="7" s="1"/>
  <c r="AE26" i="7"/>
  <c r="AF26" i="7" s="1"/>
  <c r="AE25" i="7"/>
  <c r="AF25" i="7" s="1"/>
  <c r="AE21" i="7"/>
  <c r="AF21" i="7" s="1"/>
  <c r="AE17" i="7"/>
  <c r="AF17" i="7" s="1"/>
  <c r="AE16" i="7"/>
  <c r="AF16" i="7" s="1"/>
  <c r="AE15" i="7"/>
  <c r="AF15" i="7" s="1"/>
  <c r="AE8" i="7"/>
  <c r="AF8" i="7" s="1"/>
  <c r="AE7" i="7"/>
  <c r="AF7" i="7" s="1"/>
  <c r="AE6" i="7"/>
  <c r="AF6" i="7" s="1"/>
  <c r="E12" i="3"/>
  <c r="H7" i="3" l="1"/>
  <c r="H8" i="3" s="1"/>
  <c r="AI49" i="7"/>
  <c r="AJ49" i="7" s="1"/>
  <c r="AI48" i="7"/>
  <c r="AJ48" i="7" s="1"/>
  <c r="AI43" i="7"/>
  <c r="AJ43" i="7" s="1"/>
  <c r="AI42" i="7"/>
  <c r="AJ42" i="7" s="1"/>
  <c r="AI41" i="7"/>
  <c r="AJ41" i="7" s="1"/>
  <c r="AI40" i="7"/>
  <c r="AJ40" i="7" s="1"/>
  <c r="AI34" i="7"/>
  <c r="AJ34" i="7" s="1"/>
  <c r="AI30" i="7"/>
  <c r="AI29" i="7"/>
  <c r="AI28" i="7"/>
  <c r="AJ28" i="7" s="1"/>
  <c r="AI25" i="7"/>
  <c r="AJ25" i="7" s="1"/>
  <c r="AI26" i="7"/>
  <c r="AJ26" i="7" s="1"/>
  <c r="AI21" i="7"/>
  <c r="AJ21" i="7" s="1"/>
  <c r="AI17" i="7"/>
  <c r="AJ17" i="7" s="1"/>
  <c r="AI16" i="7"/>
  <c r="AJ16" i="7" s="1"/>
  <c r="AI15" i="7"/>
  <c r="AJ15" i="7" s="1"/>
  <c r="AI8" i="7"/>
  <c r="AJ8" i="7" s="1"/>
  <c r="AI7" i="7"/>
  <c r="AJ7" i="7" s="1"/>
  <c r="AH6" i="7"/>
  <c r="AI6" i="7"/>
  <c r="AJ6" i="7" s="1"/>
  <c r="X17" i="7" l="1"/>
  <c r="X28" i="7"/>
  <c r="X25" i="7"/>
  <c r="X49" i="7"/>
  <c r="X48" i="7"/>
  <c r="X43" i="7"/>
  <c r="X42" i="7"/>
  <c r="X41" i="7"/>
  <c r="X40" i="7"/>
  <c r="X30" i="7"/>
  <c r="X29" i="7"/>
  <c r="X26" i="7"/>
  <c r="X21" i="7"/>
  <c r="X16" i="7"/>
  <c r="X15" i="7"/>
  <c r="X8" i="7"/>
  <c r="X7" i="7"/>
  <c r="X6" i="7"/>
  <c r="G7" i="3"/>
  <c r="G8" i="3" s="1"/>
  <c r="AK36" i="7" l="1"/>
  <c r="AL36" i="7" s="1"/>
  <c r="AK35" i="7"/>
  <c r="AL35" i="7" s="1"/>
  <c r="D7" i="3" l="1"/>
  <c r="D8" i="3" s="1"/>
  <c r="E7" i="3"/>
  <c r="E8" i="3" s="1"/>
  <c r="AK33" i="7" l="1"/>
  <c r="AL33" i="7" s="1"/>
  <c r="AK32" i="7"/>
  <c r="AL32" i="7" s="1"/>
  <c r="AK31" i="7"/>
  <c r="AL31" i="7" s="1"/>
  <c r="AK18" i="7"/>
  <c r="AL18" i="7" s="1"/>
  <c r="AK28" i="7" l="1"/>
  <c r="AM49" i="7" l="1"/>
  <c r="AN49" i="7" s="1"/>
  <c r="AM48" i="7"/>
  <c r="AN48" i="7" s="1"/>
  <c r="AK49" i="7"/>
  <c r="AL49" i="7" s="1"/>
  <c r="AK48" i="7"/>
  <c r="AL48" i="7" s="1"/>
  <c r="AK43" i="7"/>
  <c r="AL43" i="7" s="1"/>
  <c r="AK42" i="7"/>
  <c r="AL42" i="7" s="1"/>
  <c r="AK41" i="7"/>
  <c r="AL41" i="7" s="1"/>
  <c r="AK40" i="7"/>
  <c r="AL40" i="7" s="1"/>
  <c r="AM43" i="7"/>
  <c r="AN43" i="7" s="1"/>
  <c r="AM42" i="7"/>
  <c r="AN42" i="7" s="1"/>
  <c r="AM41" i="7"/>
  <c r="AN41" i="7" s="1"/>
  <c r="AM40" i="7"/>
  <c r="AN40" i="7" s="1"/>
  <c r="AK27" i="7"/>
  <c r="AL27" i="7" s="1"/>
  <c r="AK26" i="7"/>
  <c r="AL26" i="7" s="1"/>
  <c r="AK25" i="7"/>
  <c r="AL25" i="7" s="1"/>
  <c r="AK37" i="7"/>
  <c r="AK21" i="7"/>
  <c r="AL21" i="7" s="1"/>
  <c r="AM16" i="7"/>
  <c r="AN16" i="7" s="1"/>
  <c r="AM15" i="7"/>
  <c r="AN15" i="7" s="1"/>
  <c r="AK16" i="7"/>
  <c r="AL16" i="7" s="1"/>
  <c r="AK15" i="7"/>
  <c r="AL15" i="7" s="1"/>
  <c r="AK8" i="7"/>
  <c r="AL8" i="7" s="1"/>
  <c r="AK7" i="7"/>
  <c r="AL7" i="7" s="1"/>
  <c r="AK6" i="7"/>
  <c r="AL6" i="7" s="1"/>
  <c r="AM27" i="7"/>
  <c r="AN27" i="7" s="1"/>
  <c r="AM37" i="7"/>
  <c r="AM35" i="7"/>
  <c r="AN35" i="7" s="1"/>
  <c r="AM21" i="7"/>
  <c r="AN21" i="7" s="1"/>
  <c r="AM8" i="7"/>
  <c r="AM7" i="7"/>
  <c r="AN7" i="7" s="1"/>
  <c r="AM6" i="7"/>
  <c r="AN6" i="7" s="1"/>
  <c r="M12" i="3" l="1"/>
  <c r="AO49" i="7" l="1"/>
  <c r="AO48" i="7"/>
  <c r="AO43" i="7"/>
  <c r="AO42" i="7"/>
  <c r="AO44" i="7"/>
  <c r="AO41" i="7"/>
  <c r="AO40" i="7"/>
  <c r="AO45" i="7"/>
  <c r="AO27" i="7"/>
  <c r="AO35" i="7"/>
  <c r="AO21" i="7"/>
  <c r="AO16" i="7"/>
  <c r="AO15" i="7"/>
  <c r="AO7" i="7"/>
  <c r="AO6" i="7"/>
  <c r="I36" i="7" l="1"/>
  <c r="AM36" i="7" s="1"/>
  <c r="AN36" i="7" s="1"/>
  <c r="AM26" i="7" l="1"/>
  <c r="AN26" i="7" s="1"/>
  <c r="AM25" i="7"/>
  <c r="AN25" i="7" s="1"/>
  <c r="AO26" i="7"/>
  <c r="AO36" i="7"/>
  <c r="AO25" i="7"/>
  <c r="AP48" i="7"/>
  <c r="AP49" i="7"/>
  <c r="AP43" i="7"/>
  <c r="AP42" i="7"/>
  <c r="AP41" i="7"/>
  <c r="AP45" i="7"/>
  <c r="AP27" i="7"/>
  <c r="AP35" i="7"/>
  <c r="AP21" i="7"/>
  <c r="AP15" i="7"/>
  <c r="AP7" i="7"/>
  <c r="AP6" i="7"/>
  <c r="AP16" i="7"/>
  <c r="AQ49" i="7"/>
  <c r="AQ48" i="7"/>
  <c r="AQ43" i="7"/>
  <c r="AQ42" i="7"/>
  <c r="AQ44" i="7"/>
  <c r="AQ41" i="7"/>
  <c r="AQ40" i="7"/>
  <c r="AQ45" i="7"/>
  <c r="AQ27" i="7"/>
  <c r="AQ26" i="7"/>
  <c r="AQ25" i="7"/>
  <c r="AQ36" i="7"/>
  <c r="AQ35" i="7"/>
  <c r="AQ21" i="7"/>
  <c r="AQ15" i="7"/>
  <c r="AQ16" i="7"/>
  <c r="AQ7" i="7"/>
  <c r="AQ6" i="7"/>
  <c r="AP36" i="7" l="1"/>
  <c r="AP40" i="7"/>
  <c r="AP25" i="7"/>
  <c r="AP44" i="7"/>
  <c r="AP26" i="7"/>
  <c r="AR49" i="7" l="1"/>
  <c r="AR48" i="7"/>
  <c r="AR43" i="7"/>
  <c r="AR42" i="7"/>
  <c r="AR44" i="7"/>
  <c r="AR41" i="7"/>
  <c r="AR40" i="7"/>
  <c r="AR45" i="7"/>
  <c r="AR36" i="7"/>
  <c r="AR25" i="7"/>
  <c r="AR26" i="7"/>
  <c r="AR27" i="7"/>
  <c r="AR35" i="7"/>
  <c r="AR21" i="7"/>
  <c r="AR16" i="7"/>
  <c r="AR15" i="7"/>
  <c r="AR7" i="7"/>
  <c r="AR6" i="7"/>
  <c r="L12" i="3"/>
  <c r="AS7" i="7" l="1"/>
  <c r="AT7" i="7" s="1"/>
  <c r="AS8" i="7"/>
  <c r="AT8" i="7" s="1"/>
  <c r="AS6" i="7"/>
  <c r="AT6" i="7" s="1"/>
  <c r="H12" i="3" l="1"/>
  <c r="G12" i="3"/>
  <c r="F12" i="3"/>
  <c r="S14" i="7"/>
  <c r="T14" i="7" s="1"/>
  <c r="S13" i="7"/>
  <c r="T13" i="7" s="1"/>
  <c r="S12" i="7"/>
  <c r="T12" i="7" s="1"/>
  <c r="BC6" i="7"/>
  <c r="BD6" i="7" s="1"/>
  <c r="BC7" i="7"/>
  <c r="BD7" i="7" s="1"/>
  <c r="BC8" i="7"/>
  <c r="BD8" i="7" s="1"/>
  <c r="BC12" i="7"/>
  <c r="BD12" i="7" s="1"/>
  <c r="BC13" i="7"/>
  <c r="BD13" i="7" s="1"/>
  <c r="BC14" i="7"/>
  <c r="BD14" i="7" s="1"/>
  <c r="BC15" i="7"/>
  <c r="BD15" i="7" s="1"/>
  <c r="BC16" i="7"/>
  <c r="BD16" i="7" s="1"/>
  <c r="BC21" i="7"/>
  <c r="BD21" i="7" s="1"/>
  <c r="BC35" i="7"/>
  <c r="BD35" i="7" s="1"/>
  <c r="BC36" i="7"/>
  <c r="BD36" i="7" s="1"/>
  <c r="BC25" i="7"/>
  <c r="BD25" i="7" s="1"/>
  <c r="BC26" i="7"/>
  <c r="BD26" i="7" s="1"/>
  <c r="H41" i="1"/>
  <c r="I41" i="1"/>
  <c r="H40" i="1"/>
  <c r="I40" i="1"/>
  <c r="H37" i="1"/>
  <c r="I37" i="1"/>
  <c r="H36" i="1"/>
  <c r="I36" i="1"/>
  <c r="H35" i="1"/>
  <c r="I35" i="1"/>
  <c r="H34" i="1"/>
  <c r="I34" i="1"/>
  <c r="H33" i="1"/>
  <c r="I33" i="1"/>
  <c r="H30" i="1"/>
  <c r="I30" i="1"/>
  <c r="H28" i="1"/>
  <c r="I28" i="1"/>
  <c r="H27" i="1"/>
  <c r="I27" i="1"/>
  <c r="H26" i="1"/>
  <c r="I26" i="1"/>
  <c r="H25" i="1"/>
  <c r="I25" i="1"/>
  <c r="H24" i="1"/>
  <c r="I24" i="1"/>
  <c r="H23" i="1"/>
  <c r="I23" i="1"/>
  <c r="H19" i="1"/>
  <c r="I19" i="1"/>
  <c r="H18" i="1"/>
  <c r="I18" i="1"/>
  <c r="H17" i="1"/>
  <c r="I17" i="1"/>
  <c r="H16" i="1"/>
  <c r="I16" i="1"/>
  <c r="H15" i="1"/>
  <c r="I15" i="1"/>
  <c r="H14" i="1"/>
  <c r="I14" i="1"/>
  <c r="H13" i="1"/>
  <c r="I13" i="1"/>
  <c r="H12" i="1"/>
  <c r="I12" i="1"/>
  <c r="H8" i="1"/>
  <c r="I8" i="1"/>
  <c r="H7" i="1"/>
  <c r="I7" i="1"/>
  <c r="H6" i="1"/>
  <c r="I6" i="1"/>
  <c r="R8" i="1"/>
  <c r="S8" i="1"/>
  <c r="R7" i="1"/>
  <c r="S7" i="1"/>
  <c r="R6" i="1"/>
  <c r="S6" i="1"/>
  <c r="R18" i="1"/>
  <c r="S18" i="1"/>
  <c r="R17" i="1"/>
  <c r="S17" i="1"/>
  <c r="R16" i="1"/>
  <c r="S16" i="1"/>
  <c r="R15" i="1"/>
  <c r="S15" i="1"/>
  <c r="R14" i="1"/>
  <c r="S14" i="1"/>
  <c r="R13" i="1"/>
  <c r="S13" i="1"/>
  <c r="R12" i="1"/>
  <c r="S12" i="1"/>
  <c r="R19" i="1"/>
  <c r="S19" i="1"/>
  <c r="R24" i="1"/>
  <c r="S24" i="1"/>
  <c r="R25" i="1"/>
  <c r="S25" i="1"/>
  <c r="R26" i="1"/>
  <c r="S26" i="1"/>
  <c r="R27" i="1"/>
  <c r="S27" i="1"/>
  <c r="R28" i="1"/>
  <c r="S28" i="1"/>
  <c r="R30" i="1"/>
  <c r="S30" i="1"/>
  <c r="R23" i="1"/>
  <c r="S23" i="1"/>
  <c r="U30" i="1"/>
  <c r="V30" i="1"/>
  <c r="U28" i="1"/>
  <c r="V28" i="1"/>
  <c r="U27" i="1"/>
  <c r="V27" i="1"/>
  <c r="U25" i="1"/>
  <c r="V25" i="1"/>
  <c r="U24" i="1"/>
  <c r="V24" i="1"/>
  <c r="U23" i="1"/>
  <c r="V23" i="1"/>
  <c r="U19" i="1"/>
  <c r="V19" i="1"/>
  <c r="U18" i="1"/>
  <c r="V18" i="1"/>
  <c r="U17" i="1"/>
  <c r="V17" i="1"/>
  <c r="U16" i="1"/>
  <c r="V16" i="1"/>
  <c r="U15" i="1"/>
  <c r="V15" i="1"/>
  <c r="U14" i="1"/>
  <c r="V14" i="1"/>
  <c r="U13" i="1"/>
  <c r="V13" i="1"/>
  <c r="U12" i="1"/>
  <c r="V12" i="1"/>
  <c r="U7" i="1"/>
  <c r="V7" i="1"/>
  <c r="U6" i="1"/>
  <c r="V6" i="1"/>
  <c r="F7" i="3"/>
  <c r="F8" i="3" s="1"/>
  <c r="I7" i="3"/>
  <c r="I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33" authorId="0" shapeId="0" xr:uid="{00000000-0006-0000-0400-000001000000}">
      <text>
        <r>
          <rPr>
            <sz val="8"/>
            <color indexed="81"/>
            <rFont val="Tahoma"/>
            <family val="2"/>
          </rPr>
          <t xml:space="preserve">The CompBenefits VisionCare Plan of 2008 is now named the Humana/CompBenefits VisionCare Plan in 2009
</t>
        </r>
      </text>
    </comment>
  </commentList>
</comments>
</file>

<file path=xl/sharedStrings.xml><?xml version="1.0" encoding="utf-8"?>
<sst xmlns="http://schemas.openxmlformats.org/spreadsheetml/2006/main" count="848" uniqueCount="235">
  <si>
    <t>Oklahoma State Regents for Higher Education</t>
  </si>
  <si>
    <t>Change 2008 to 2009</t>
  </si>
  <si>
    <t>HealthChoice Plans</t>
  </si>
  <si>
    <t>Change</t>
  </si>
  <si>
    <t>% Change</t>
  </si>
  <si>
    <t>HealthChoice High</t>
  </si>
  <si>
    <t>HealthChoice Basic</t>
  </si>
  <si>
    <t>N/A</t>
  </si>
  <si>
    <t>HealthChoice S-Account</t>
  </si>
  <si>
    <t>HMO Plans</t>
  </si>
  <si>
    <t>Aetna Standard HMO</t>
  </si>
  <si>
    <t>Aetna Alternative HMO</t>
  </si>
  <si>
    <t>Community Care Standard HMO</t>
  </si>
  <si>
    <t>Community Care Alternative HMO</t>
  </si>
  <si>
    <t>GlobalHealth Standard HMO</t>
  </si>
  <si>
    <t>GlobalHealth Alternative HMO</t>
  </si>
  <si>
    <t>PacificCare Standard HMO</t>
  </si>
  <si>
    <t>PacificCare Alternative HMO</t>
  </si>
  <si>
    <t>Dental Plans</t>
  </si>
  <si>
    <t>HealthChoice Dental</t>
  </si>
  <si>
    <t>Assurant Freedom Preferred</t>
  </si>
  <si>
    <t>Assurant Heritage Plus Prepaid</t>
  </si>
  <si>
    <t>Assurant Heritage Secure Prepaid</t>
  </si>
  <si>
    <t>CIGNA Dental Prepaid</t>
  </si>
  <si>
    <t>Delta Dental PPO - POS</t>
  </si>
  <si>
    <t>Delta's Choice PPO</t>
  </si>
  <si>
    <t>Vision Plans</t>
  </si>
  <si>
    <t>Humana/CompBenefitws VisionCare Plan</t>
  </si>
  <si>
    <t>Primary Vision Care Services</t>
  </si>
  <si>
    <t>Superior Vision Plan</t>
  </si>
  <si>
    <t>Vision Service Plan (VSP)</t>
  </si>
  <si>
    <t>Life Insurance</t>
  </si>
  <si>
    <t>Health Choice Basic Life - $20,000</t>
  </si>
  <si>
    <t>First $20,000 of Supplemental Life</t>
  </si>
  <si>
    <t>Change 2009 to 2010</t>
  </si>
  <si>
    <t>A.  Non-Compensation Increases/Decreases:</t>
  </si>
  <si>
    <t>OSRHE Guidance</t>
  </si>
  <si>
    <t xml:space="preserve">1.  Utilities: </t>
  </si>
  <si>
    <t xml:space="preserve">     Natural Gas</t>
  </si>
  <si>
    <t>Cost estimates provided by institutions</t>
  </si>
  <si>
    <t xml:space="preserve">     Electricity</t>
  </si>
  <si>
    <t xml:space="preserve">Cost estimates provided by institutions.  </t>
  </si>
  <si>
    <t xml:space="preserve">     Water, Sewage, Etc.</t>
  </si>
  <si>
    <t xml:space="preserve">     Telephone/Communications</t>
  </si>
  <si>
    <t xml:space="preserve">     Other Utilities:</t>
  </si>
  <si>
    <t>2.  Equipment Maintenance/Service Contracts:</t>
  </si>
  <si>
    <t>3.  Privatization Contracts (Housekeeping, Building Maintenance, etc.)</t>
  </si>
  <si>
    <t>4.  Audits:</t>
  </si>
  <si>
    <t>5.  Mandatory Institutional Memberships</t>
  </si>
  <si>
    <t>6.  Costs of Maintaining Current Library Periodicals/Subscriptions</t>
  </si>
  <si>
    <t>Cost estimates provided by institutions - Note:  Report mandatory costs only for periodicals and subscriptions required to be maintained by an accrediting agency.</t>
  </si>
  <si>
    <t>7.  Risk Management:</t>
  </si>
  <si>
    <t xml:space="preserve">8.  Other Mandatory Costs </t>
  </si>
  <si>
    <t>Fringe Benefits, Insurance and Payroll Taxes:</t>
  </si>
  <si>
    <t>1.  Social Security</t>
  </si>
  <si>
    <t>3.  Health Insurance - HealthChoice</t>
  </si>
  <si>
    <t>3.  Health Insurance - HMO's</t>
  </si>
  <si>
    <t xml:space="preserve">4.  Dental Insurance </t>
  </si>
  <si>
    <t>5.  Life Insurance</t>
  </si>
  <si>
    <t>6.  Long and Short Term Disability</t>
  </si>
  <si>
    <t xml:space="preserve">7.  Oklahoma Teachers Retirement - Employee </t>
  </si>
  <si>
    <t>7% - No Change</t>
  </si>
  <si>
    <t xml:space="preserve">8.  Oklahoma Teachers Retirement - Employer Share Two-Year Colleges </t>
  </si>
  <si>
    <t>9.  Workers Compensation</t>
  </si>
  <si>
    <t>10. Unemployment Compensation Payments</t>
  </si>
  <si>
    <t xml:space="preserve">11. Other Insurance and Payroll Taxes </t>
  </si>
  <si>
    <t>Change 2006 to 2010</t>
  </si>
  <si>
    <t>Not in Print Area</t>
  </si>
  <si>
    <t>8a.  Oklahoma Teachers Retirement - Employer Share Four year colleges &amp; universities</t>
  </si>
  <si>
    <t xml:space="preserve">Dollar Increase </t>
  </si>
  <si>
    <t>Percentage Increase</t>
  </si>
  <si>
    <t>Actual</t>
  </si>
  <si>
    <t>Estimate</t>
  </si>
  <si>
    <t>Insurance Coverage</t>
  </si>
  <si>
    <t>Property Insurance</t>
  </si>
  <si>
    <t>Vehicles</t>
  </si>
  <si>
    <t>Aircraft</t>
  </si>
  <si>
    <t>Tort Liability</t>
  </si>
  <si>
    <t>Fine Arts (If reported)</t>
  </si>
  <si>
    <t>10% over FY2009 </t>
  </si>
  <si>
    <r>
      <t> </t>
    </r>
    <r>
      <rPr>
        <sz val="12"/>
        <color indexed="18"/>
        <rFont val="Times New Roman"/>
        <family val="1"/>
      </rPr>
      <t>3% pre-credit rate/$100 value</t>
    </r>
  </si>
  <si>
    <r>
      <t>10% rate increase over FY2009</t>
    </r>
    <r>
      <rPr>
        <sz val="12"/>
        <rFont val="Times New Roman"/>
        <family val="1"/>
      </rPr>
      <t> </t>
    </r>
  </si>
  <si>
    <r>
      <t> </t>
    </r>
    <r>
      <rPr>
        <sz val="12"/>
        <color indexed="18"/>
        <rFont val="Times New Roman"/>
        <family val="1"/>
      </rPr>
      <t>Varies by entity but generally 5% over FY2008</t>
    </r>
  </si>
  <si>
    <r>
      <t>5% over FY2009</t>
    </r>
    <r>
      <rPr>
        <sz val="12"/>
        <rFont val="Times New Roman"/>
        <family val="1"/>
      </rPr>
      <t> </t>
    </r>
  </si>
  <si>
    <r>
      <t>Flat</t>
    </r>
    <r>
      <rPr>
        <sz val="12"/>
        <rFont val="Times New Roman"/>
        <family val="1"/>
      </rPr>
      <t> </t>
    </r>
  </si>
  <si>
    <r>
      <t>10% over FY2009</t>
    </r>
    <r>
      <rPr>
        <sz val="12"/>
        <rFont val="Times New Roman"/>
        <family val="1"/>
      </rPr>
      <t> </t>
    </r>
  </si>
  <si>
    <r>
      <t>3% over pre-credit rate/FTE</t>
    </r>
    <r>
      <rPr>
        <sz val="12"/>
        <rFont val="Times New Roman"/>
        <family val="1"/>
      </rPr>
      <t> </t>
    </r>
  </si>
  <si>
    <r>
      <t>ELL/EPL</t>
    </r>
    <r>
      <rPr>
        <sz val="10"/>
        <rFont val="Georgia"/>
        <family val="1"/>
      </rPr>
      <t xml:space="preserve"> Liability</t>
    </r>
  </si>
  <si>
    <r>
      <t>5% over FY2008</t>
    </r>
    <r>
      <rPr>
        <sz val="12"/>
        <rFont val="Times New Roman"/>
        <family val="1"/>
      </rPr>
      <t> </t>
    </r>
  </si>
  <si>
    <r>
      <t>.03/$100 value</t>
    </r>
    <r>
      <rPr>
        <sz val="12"/>
        <rFont val="Times New Roman"/>
        <family val="1"/>
      </rPr>
      <t> </t>
    </r>
  </si>
  <si>
    <t>Recommend</t>
  </si>
  <si>
    <t>Changes in Health Care Costs - 2006 to 2011</t>
  </si>
  <si>
    <t>Maximum Earnings Amount</t>
  </si>
  <si>
    <t>8b.  Oklahoma Teachers Retirement - OU and OSU TRS members employed before June 30, 1995.</t>
  </si>
  <si>
    <t xml:space="preserve">8c. Optional Retirement Plans </t>
  </si>
  <si>
    <t>The guidance provided below are only projections at this time and will most likely change at a later date when we have more information.  However, for purposes of advance planning, you may use the information below to project mandatory costs for FY2011.
Note:   If you have more current or accurate rate data, please use your projections for FY2012.</t>
  </si>
  <si>
    <t>FY2011  Rate increases over FY2010 </t>
  </si>
  <si>
    <t>The rate projections were received from Ed Manek, Risk Management on 9-4-2010.</t>
  </si>
  <si>
    <t>FY2012  Rate increases over FY2011 </t>
  </si>
  <si>
    <t>Change 2010 to 2011</t>
  </si>
  <si>
    <t>Jan - June 2012</t>
  </si>
  <si>
    <t>Delta Dental Premier</t>
  </si>
  <si>
    <t>$ Change</t>
  </si>
  <si>
    <t xml:space="preserve"> July 1, 2011 to Dec 31, 2011</t>
  </si>
  <si>
    <t>United Healthcare Vision / Spectera Vision</t>
  </si>
  <si>
    <t>1st 6 months</t>
  </si>
  <si>
    <t>2nd 6 months</t>
  </si>
  <si>
    <t>Change 2011 to 2012</t>
  </si>
  <si>
    <t>Sent email to Gene Lidyard and Mr. Manek to update risk management estimated costs for FY2013.</t>
  </si>
  <si>
    <t>Change 2012 to 2013</t>
  </si>
  <si>
    <t xml:space="preserve">     Total Rate</t>
  </si>
  <si>
    <t>If your institution has opted out of HealthChoice, use the estimates provided by your health insurance provider.</t>
  </si>
  <si>
    <t>Continue to use 1.45% for the employer's Medicare portion</t>
  </si>
  <si>
    <t>2.  Medicare Tax</t>
  </si>
  <si>
    <t>2a.  Medicare - Additional Tax Withholding</t>
  </si>
  <si>
    <t xml:space="preserve"> </t>
  </si>
  <si>
    <t>Medicare Employer Tax Rate - All Income</t>
  </si>
  <si>
    <t>Social Security Tax Rate - Capped</t>
  </si>
  <si>
    <t>Vision Care Direct</t>
  </si>
  <si>
    <t>Change 2013 to 2014</t>
  </si>
  <si>
    <t>Note:  Above estimates of insurance and retirement costs are projected.  Please use your projections if you have more current information than the projected rate changes.</t>
  </si>
  <si>
    <t>Employee Contribution Rates</t>
  </si>
  <si>
    <t>Employee contributions are the contributions required to be paid by the employee. In some cases this is also paid by the employer. This amount is what makes up a member’s account throughout their membership. This is also commonly referred to as the “Before-Tax” or “Employee Paid” contributions. Currently this rate is set at 7% of regular annual compensation.</t>
  </si>
  <si>
    <t>Employer’s Statutory Contribution</t>
  </si>
  <si>
    <t>All Employers except for 4-year regional and comprehensive universities are required by law to contribute 9.5% of the regular annual compensation of each contributing employee. 4-year regional and comprehensive universities are required to contribute 8.55% of the regular annual compensation of each contributing employee.</t>
  </si>
  <si>
    <t>Post Retirement Employer’s Statutory Contribution</t>
  </si>
  <si>
    <t>Employers must remit statutory employer contributions on the compensation paid to a retired client for any reason, including substitute teaching or officiating at athletic events. The rate for these contributions is equal to the combined employer and employee rates for non-retired return-to-work Clients.</t>
  </si>
  <si>
    <t>All OTRS clients (or the employer) are required to contribute 7% of their regular annual compensation. This currently includes OTRS clients employed by the University of Oklahoma and its constituent agencies and Oklahoma State University and its constituent agencies. Regarding Higher Education Institutions, there is no longer a salary cap.</t>
  </si>
  <si>
    <t>Comprehensive Universities who have established an alternative retirement plan can allow traditional members of OTRS to forego their membership to OTRS and join their system. The university however must still pay OTRS an additional funding surcharge, commonly referred to as “higher education surcharge”. This rate is determined every 5 years by the Board of Trustees based on the actuarial cost of the plan to OTRS.</t>
  </si>
  <si>
    <t>8b.  Oklahoma Teachers Retirement - OU and OSU TRS members employed after June 30, 2004.</t>
  </si>
  <si>
    <t>Matching Funds – Federal, Other</t>
  </si>
  <si>
    <t>On Wednesday March 27, 2013 the OTRS Board of Trustees approved an increase in the Grant Matching Rate from 8% to 8.25% to be effective July 1, 2013.</t>
  </si>
  <si>
    <t>Statutes require employers of Teachers' Retirement System members whose compensation is paid from federal funds to match the contributions of these members on all compensation or that portion of compensation paid from these funds.</t>
  </si>
  <si>
    <t>Note:  If you are uncertain or have any questions about any line of coverage and the suggested premium rate increase for any specific entity, you should call the Risk Management Department; they will be happy to assist you.  Remember, premium rates are subject to loss experience related to each specific entity, industry specific loss experience, local loss experience, statewide loss experience, and global loss experience.  Risk Management’s estimates are based upon known and projected factors, all of which are subject to rapid change.</t>
  </si>
  <si>
    <t>Questions and Answers for the Additional Medicare Tax</t>
  </si>
  <si>
    <t>On Nov. 26, 2013, the IRS issued final regulations (TD 9645) implementing the Additional Medicare Tax as added by the Affordable Care Act (ACA). The Additional Medicare Tax applies to wages, railroad retirement (RRTA) compensation, and self-employment income over certain thresholds. Employers are responsible for withholding the tax on wages and RRTA compensation in certain circumstances. </t>
  </si>
  <si>
    <t>BASIC FAQs</t>
  </si>
  <si>
    <t>1. When did Additional Medicare Tax start?</t>
  </si>
  <si>
    <t>Additional Medicare Tax went into effect in 2013 and applies to wages, compensation, and self-employment income above a threshold amount received in taxable years beginning after Dec. 31, 2012.</t>
  </si>
  <si>
    <t>2. What is the rate of Additional Medicare Tax?</t>
  </si>
  <si>
    <t>The rate is 0.9 percent.</t>
  </si>
  <si>
    <t>3. When are individuals liable for Additional Medicare Tax?</t>
  </si>
  <si>
    <t>An individual is liable for Additional Medicare Tax if the individual’s wages, compensation, or self-employment income (together with that of his or her spouse if filing a joint return) exceed the threshold amount for the individual’s filing status:</t>
  </si>
  <si>
    <t>Filing Status</t>
  </si>
  <si>
    <t>Threshold Amount</t>
  </si>
  <si>
    <t>Married filing jointly</t>
  </si>
  <si>
    <t>Married filing separate</t>
  </si>
  <si>
    <t>Single</t>
  </si>
  <si>
    <t>Head of household (with qualifying person)</t>
  </si>
  <si>
    <t>Qualifying widow(er) with dependent child</t>
  </si>
  <si>
    <t>4. What wages are subject to Additional Medicare Tax?</t>
  </si>
  <si>
    <t>All wages that are currently subject to Medicare Tax are subject to Additional Medicare Tax if they are paid in excess of the applicable threshold for an individual’s filing status. For more information on what wages are subject to Medicare Tax, see the chart, Special Rules for Various Types of Services and Payments, in section 15 of Publication 15, (Circular E), Employer’s Tax Guide.</t>
  </si>
  <si>
    <t>Change 2014 to 2015</t>
  </si>
  <si>
    <t>Employee Contributions: 7%</t>
  </si>
  <si>
    <t>Statutory Fee: 9.5% unless Comprehensive University (8.55%)</t>
  </si>
  <si>
    <t>Grant Matching Rate: 8.25%</t>
  </si>
  <si>
    <t>Retiree Rate: Statutory Fee + Employee Contribution to be paid by employer</t>
  </si>
  <si>
    <t>Additional Medicare Tax</t>
  </si>
  <si>
    <t>3.  Health Insurance - Other</t>
  </si>
  <si>
    <t>The current post retirement contribution rate is 16.50% for all Employers except for 4-year regional and comprehensive universities and 15.55% for 4-year regional and comprehensive universities.</t>
  </si>
  <si>
    <t>For FY2016, this surcharge is 2.5% of the regular annual salary of all members of the alternative plan to be submitted to OTRS on a monthly basis.</t>
  </si>
  <si>
    <t>Higher Education Surcharge (Additional Funding Surcharge) - Page 26 of OTRS Employment Manual</t>
  </si>
  <si>
    <t>Humana/CompBenefits VisionCare Plan</t>
  </si>
  <si>
    <t>United Healthcare Vision/Spectera Vision</t>
  </si>
  <si>
    <t>Change 2015 to 2016</t>
  </si>
  <si>
    <t>-</t>
  </si>
  <si>
    <t>HealthChoice High Deductible Health Plan (HDHP)</t>
  </si>
  <si>
    <t>MetLife Classic</t>
  </si>
  <si>
    <t>MetLife Value MAC</t>
  </si>
  <si>
    <t>MetLife Value PDP</t>
  </si>
  <si>
    <t>Community Care HMO</t>
  </si>
  <si>
    <t>GlobalHealth HMO</t>
  </si>
  <si>
    <t>Assurant Heritage Secure (Prepaid)</t>
  </si>
  <si>
    <t>Delta Dental PPO Plus Premier</t>
  </si>
  <si>
    <t>n/a</t>
  </si>
  <si>
    <t>Primary Vision Care Services (PVCS)</t>
  </si>
  <si>
    <t>Change 2016 to 2017</t>
  </si>
  <si>
    <t xml:space="preserve">Cost estimates provided by institutions   </t>
  </si>
  <si>
    <t>Employers — the Social Security tax rate is 6.2 percent. The Medicare tax rate is 1.45 percent.</t>
  </si>
  <si>
    <t>Change 2017 to 2018</t>
  </si>
  <si>
    <t>Aetna HMO</t>
  </si>
  <si>
    <t xml:space="preserve">Delta Dental PPO </t>
  </si>
  <si>
    <t>Delta Dental PPO - Choice</t>
  </si>
  <si>
    <t>Change 2018 to 2019</t>
  </si>
  <si>
    <t>BlueLincs HMO</t>
  </si>
  <si>
    <t>MetLife High Classic MAC</t>
  </si>
  <si>
    <t>MetLife Low Classic MAC</t>
  </si>
  <si>
    <t>HealthChoice High and High Alternative</t>
  </si>
  <si>
    <t>HealthChoice Basic and Basic Alternative</t>
  </si>
  <si>
    <t>Sun Life Preferred Active PPO</t>
  </si>
  <si>
    <t>For those with Auto Physical Damage</t>
  </si>
  <si>
    <t>Educators Legal Liability-premium rate applies to per FTE plus all Board members     </t>
  </si>
  <si>
    <t>For those with Aviation exposures-premium rate specific to each aircraft</t>
  </si>
  <si>
    <t xml:space="preserve">Property-premium rates apply to per $100 of values </t>
  </si>
  <si>
    <t xml:space="preserve">Fine Arts-premium rates apply to per $100 of values  </t>
  </si>
  <si>
    <t xml:space="preserve">Tort Liability-premium rate applies to per FTE   </t>
  </si>
  <si>
    <t xml:space="preserve">Auto Liability-premium rate applies to per vehicle      </t>
  </si>
  <si>
    <t>Change 2019 to 2020</t>
  </si>
  <si>
    <t>BCBSOK BlueCare Dental High Plan</t>
  </si>
  <si>
    <t>BCBSOK BlueCare Dental Low Plan</t>
  </si>
  <si>
    <t>Cigna Dental Care Plan Prepaid High (K1I09)</t>
  </si>
  <si>
    <t>Cigna Dental Care Plan Prepaid Low (OKIV9)</t>
  </si>
  <si>
    <t>Change 2020 to 2021</t>
  </si>
  <si>
    <t>Change 2021 to 2022</t>
  </si>
  <si>
    <t>Change 2022 to 2023</t>
  </si>
  <si>
    <t>Assurant Heritage Secure Plus with SBA</t>
  </si>
  <si>
    <t>Social Security will release 2024 tax rates in October 2023.</t>
  </si>
  <si>
    <t>Change 2023 to 2024</t>
  </si>
  <si>
    <t>Guidance for Mandatory Costs - FY2026</t>
  </si>
  <si>
    <t xml:space="preserve">(Note:  All FY2025 suggested premium rate percentage increases should be applied to FY2024 rates before credit was applied and FY2026 suggested premium rate percentage increases should be applied to FY2025 rates before credit was applied.   For all liability lines of coverage, specific entity loss history must be considered—the suggested rate percentage increase is applicable to a loss history where an entity’s expected losses match its actual losses over a 6 year period of time—most recent year plus 5 years prior to the most recent year.) </t>
  </si>
  <si>
    <t>5% increase over FY2025 rates</t>
  </si>
  <si>
    <t>15% increase over FY2025 pre-credit rates (Applies to FTE)</t>
  </si>
  <si>
    <t>15% increase over FY2025 rates</t>
  </si>
  <si>
    <t>10% increase over FY2025 rates</t>
  </si>
  <si>
    <t>20% increase over FY2025 rates (Applies to FTE)</t>
  </si>
  <si>
    <t>Changes in Social Security Rates - 2014 to 2024</t>
  </si>
  <si>
    <t>Employees — the Social Security tax rate is 6.2 percent on income under $168,600 through the end of 2024. The Medicare tax rate is 1.45 percent of all income;</t>
  </si>
  <si>
    <t>Updated: August 26, 2024</t>
  </si>
  <si>
    <t>Change 2015 to 2024</t>
  </si>
  <si>
    <t>* Also, beginning in 2013 you must pay 0.9 percent more in Medicare taxes on earned individual income of more than $200,000 ($250,000 for married couples filing jointly).                                                                                                       See Table below for filing status and threshold amounts.  The tax rates shown below do not include the 0.9 percent:</t>
  </si>
  <si>
    <t>FY2026 Rate Schedule</t>
  </si>
  <si>
    <t>Change 2024 to 2025</t>
  </si>
  <si>
    <t xml:space="preserve"> July 2024 to Dec 31, 2024</t>
  </si>
  <si>
    <t>Jan-June 2025</t>
  </si>
  <si>
    <t>Changes in Health Care Costs - 2008 to 2025</t>
  </si>
  <si>
    <t>15-20% increase over FY2025 pre-credit rates</t>
  </si>
  <si>
    <t>For 2025, an additional Medicare Hospital Insurance tax of 0.9 percent is assessed on earned income exceeding $200,000 for single individuals, and $250,000 for joint filers.  See Social Security tab.</t>
  </si>
  <si>
    <t>See worksheet "Health Ins Rates 2025".   For FY2026, use rates from the worksheet to project July through December costs and use the recommended percentage increase to calculate January through June's cost.</t>
  </si>
  <si>
    <t>See worksheet "Health Ins Rates 2025".   For FY2026, use rates from worksheet to project July through December costs and use the recommended percentage increase to calculate January through June's cost.</t>
  </si>
  <si>
    <t>On 8-26-2024 the rate is 9.5%.  Use this rate for FY2025 and FY2026.</t>
  </si>
  <si>
    <t>On 8-26-2024 the rate is 8.55%.  Use this rate for FY2025 and FY2026.</t>
  </si>
  <si>
    <t>For FY20256, this surcharge is 2.5% of the regular annual salary of all members of the alternative plan.  Use the 2.5% for FY2025 and FY2026</t>
  </si>
  <si>
    <t xml:space="preserve">From OMES Risk, Audit and Compliance Division: We would suggest recommending 15-20% on property and the remaining lines of coverage are all the same. We are charging flat rates from FY24 to FY25 for property coverage. </t>
  </si>
  <si>
    <t>The 2024 rate is $168,600.  At this time, the estimate for 2025 is $177,440 and 2026 is $186,744.  See Social Security tab.  For the first 6 months of FY2026 use $177,440 and for the last 6 months of FY2026 use $186,744 as an estimate of the maximum contribution.  Continue to use 6.2% for the social security.  Social Security will publish actual 2025 maximum earnings in October 2024.</t>
  </si>
  <si>
    <t xml:space="preserve">See worksheet "Health Ins Rates 2025".  HealthChoice High Option for current employees will increase 4.0% on January 1, 2025.  For FY2026, project a 3.0% increase for the first 6 months and 3.0% for the last six months.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</si>
</sst>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s>
  <fonts count="34" x14ac:knownFonts="1">
    <font>
      <sz val="10"/>
      <name val="Times New Roman"/>
    </font>
    <font>
      <sz val="10"/>
      <name val="Times New Roman"/>
      <family val="1"/>
    </font>
    <font>
      <sz val="8"/>
      <name val="Times New Roman"/>
      <family val="1"/>
    </font>
    <font>
      <b/>
      <sz val="12"/>
      <name val="Times New Roman"/>
      <family val="1"/>
    </font>
    <font>
      <b/>
      <sz val="10"/>
      <name val="Times New Roman"/>
      <family val="1"/>
    </font>
    <font>
      <sz val="12"/>
      <name val="Times New Roman"/>
      <family val="1"/>
    </font>
    <font>
      <sz val="12"/>
      <name val="Times New Roman"/>
      <family val="1"/>
    </font>
    <font>
      <sz val="8"/>
      <color indexed="81"/>
      <name val="Tahoma"/>
      <family val="2"/>
    </font>
    <font>
      <sz val="10"/>
      <name val="Times New Roman"/>
      <family val="1"/>
    </font>
    <font>
      <i/>
      <sz val="10"/>
      <name val="Times New Roman"/>
      <family val="1"/>
    </font>
    <font>
      <b/>
      <sz val="11"/>
      <name val="Times New Roman"/>
      <family val="1"/>
    </font>
    <font>
      <b/>
      <sz val="10"/>
      <name val="Georgia"/>
      <family val="1"/>
    </font>
    <font>
      <sz val="10"/>
      <name val="Georgia"/>
      <family val="1"/>
    </font>
    <font>
      <sz val="12"/>
      <color indexed="18"/>
      <name val="Times New Roman"/>
      <family val="1"/>
    </font>
    <font>
      <sz val="10"/>
      <color indexed="18"/>
      <name val="Georgia"/>
      <family val="1"/>
    </font>
    <font>
      <sz val="10"/>
      <color indexed="10"/>
      <name val="Times New Roman"/>
      <family val="1"/>
    </font>
    <font>
      <sz val="7"/>
      <color indexed="10"/>
      <name val="Times New Roman"/>
      <family val="1"/>
    </font>
    <font>
      <b/>
      <sz val="8"/>
      <name val="Times New Roman"/>
      <family val="1"/>
    </font>
    <font>
      <sz val="8"/>
      <name val="Times New Roman"/>
      <family val="1"/>
    </font>
    <font>
      <b/>
      <sz val="10"/>
      <color indexed="12"/>
      <name val="Times New Roman"/>
      <family val="1"/>
    </font>
    <font>
      <b/>
      <sz val="13"/>
      <color rgb="FF666666"/>
      <name val="Arial"/>
      <family val="2"/>
    </font>
    <font>
      <u/>
      <sz val="10"/>
      <color theme="10"/>
      <name val="Times New Roman"/>
      <family val="1"/>
    </font>
    <font>
      <sz val="11"/>
      <color rgb="FF000000"/>
      <name val="Times New Roman"/>
      <family val="1"/>
    </font>
    <font>
      <sz val="11"/>
      <name val="Times New Roman"/>
      <family val="1"/>
    </font>
    <font>
      <sz val="10"/>
      <color rgb="FF000000"/>
      <name val="Times"/>
      <family val="1"/>
    </font>
    <font>
      <sz val="10"/>
      <name val="Times"/>
      <family val="1"/>
    </font>
    <font>
      <b/>
      <sz val="13"/>
      <color rgb="FF666666"/>
      <name val="Times"/>
      <family val="1"/>
    </font>
    <font>
      <b/>
      <sz val="10"/>
      <color rgb="FFFF3300"/>
      <name val="Times"/>
      <family val="1"/>
    </font>
    <font>
      <b/>
      <sz val="10"/>
      <color rgb="FF000000"/>
      <name val="Times"/>
      <family val="1"/>
    </font>
    <font>
      <b/>
      <sz val="10"/>
      <name val="Times"/>
      <family val="1"/>
    </font>
    <font>
      <b/>
      <sz val="13"/>
      <color rgb="FF666666"/>
      <name val="Times New Roman"/>
      <family val="1"/>
    </font>
    <font>
      <u/>
      <sz val="12"/>
      <color theme="10"/>
      <name val="Times New Roman"/>
      <family val="1"/>
    </font>
    <font>
      <b/>
      <sz val="12"/>
      <color rgb="FFFF3300"/>
      <name val="Times New Roman"/>
      <family val="1"/>
    </font>
    <font>
      <b/>
      <sz val="11"/>
      <color rgb="FF00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99FFCC"/>
        <bgColor indexed="64"/>
      </patternFill>
    </fill>
    <fill>
      <patternFill patternType="solid">
        <fgColor theme="0" tint="-0.14999847407452621"/>
        <bgColor indexed="64"/>
      </patternFill>
    </fill>
  </fills>
  <borders count="70">
    <border>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55"/>
      </bottom>
      <diagonal/>
    </border>
    <border>
      <left/>
      <right style="thin">
        <color indexed="64"/>
      </right>
      <top style="hair">
        <color indexed="64"/>
      </top>
      <bottom style="thin">
        <color indexed="55"/>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1" fillId="0" borderId="0"/>
  </cellStyleXfs>
  <cellXfs count="435">
    <xf numFmtId="0" fontId="0" fillId="0" borderId="0" xfId="0"/>
    <xf numFmtId="0" fontId="3" fillId="0" borderId="0" xfId="0" applyFont="1" applyAlignment="1">
      <alignment horizontal="centerContinuous"/>
    </xf>
    <xf numFmtId="0" fontId="4" fillId="0" borderId="0" xfId="0" applyFont="1" applyAlignment="1">
      <alignment horizontal="centerContinuous"/>
    </xf>
    <xf numFmtId="0" fontId="3" fillId="0" borderId="1" xfId="0" applyFont="1" applyBorder="1" applyAlignment="1">
      <alignment horizontal="center"/>
    </xf>
    <xf numFmtId="0" fontId="3" fillId="0" borderId="2" xfId="0" applyFont="1" applyBorder="1"/>
    <xf numFmtId="0" fontId="0" fillId="0" borderId="3" xfId="0" applyBorder="1"/>
    <xf numFmtId="0" fontId="4" fillId="2" borderId="4" xfId="0" applyFont="1" applyFill="1" applyBorder="1" applyAlignment="1">
      <alignment horizontal="centerContinuous"/>
    </xf>
    <xf numFmtId="0" fontId="0" fillId="2" borderId="5" xfId="0" applyFill="1" applyBorder="1" applyAlignment="1">
      <alignment horizontal="centerContinuous"/>
    </xf>
    <xf numFmtId="0" fontId="3" fillId="2" borderId="2" xfId="0" applyFont="1" applyFill="1" applyBorder="1"/>
    <xf numFmtId="0" fontId="3" fillId="2" borderId="6" xfId="0" applyFont="1" applyFill="1" applyBorder="1"/>
    <xf numFmtId="0" fontId="0" fillId="2" borderId="3" xfId="0" applyFill="1" applyBorder="1"/>
    <xf numFmtId="0" fontId="0" fillId="2" borderId="7" xfId="0" applyFill="1" applyBorder="1"/>
    <xf numFmtId="43" fontId="0" fillId="2" borderId="3" xfId="1" applyFont="1" applyFill="1" applyBorder="1"/>
    <xf numFmtId="0" fontId="4" fillId="0" borderId="8" xfId="0" applyFont="1" applyBorder="1"/>
    <xf numFmtId="0" fontId="4" fillId="0" borderId="9" xfId="0" applyFont="1" applyBorder="1" applyAlignment="1">
      <alignment horizontal="center"/>
    </xf>
    <xf numFmtId="0" fontId="0" fillId="0" borderId="0" xfId="0" applyFill="1" applyBorder="1"/>
    <xf numFmtId="0" fontId="0" fillId="0" borderId="0" xfId="0" applyBorder="1"/>
    <xf numFmtId="0" fontId="8" fillId="0" borderId="10" xfId="0" applyFont="1" applyBorder="1"/>
    <xf numFmtId="0" fontId="0" fillId="0" borderId="11" xfId="0" applyBorder="1"/>
    <xf numFmtId="0" fontId="9" fillId="0" borderId="10" xfId="0" applyFont="1" applyFill="1" applyBorder="1" applyAlignment="1">
      <alignment vertical="top" wrapText="1"/>
    </xf>
    <xf numFmtId="0" fontId="0" fillId="0" borderId="11" xfId="0" applyFill="1" applyBorder="1" applyAlignment="1">
      <alignment vertical="top" wrapText="1"/>
    </xf>
    <xf numFmtId="0" fontId="8" fillId="0" borderId="10" xfId="0" applyFont="1" applyFill="1" applyBorder="1"/>
    <xf numFmtId="0" fontId="0" fillId="0" borderId="11" xfId="0" applyFill="1" applyBorder="1"/>
    <xf numFmtId="0" fontId="8" fillId="0" borderId="10" xfId="0" applyFont="1" applyFill="1" applyBorder="1" applyAlignment="1">
      <alignment vertical="top" wrapText="1"/>
    </xf>
    <xf numFmtId="0" fontId="0" fillId="0" borderId="11" xfId="0" applyFill="1" applyBorder="1" applyAlignment="1">
      <alignment vertical="top"/>
    </xf>
    <xf numFmtId="0" fontId="8" fillId="0" borderId="10" xfId="0" applyFont="1" applyFill="1" applyBorder="1" applyAlignment="1">
      <alignment wrapText="1"/>
    </xf>
    <xf numFmtId="0" fontId="0" fillId="0" borderId="10" xfId="0" applyFill="1" applyBorder="1"/>
    <xf numFmtId="0" fontId="0" fillId="0" borderId="0" xfId="0" applyFill="1"/>
    <xf numFmtId="0" fontId="0" fillId="0" borderId="0" xfId="0" applyAlignment="1">
      <alignment horizontal="centerContinuous"/>
    </xf>
    <xf numFmtId="0" fontId="10" fillId="0" borderId="0" xfId="0" applyFont="1" applyAlignment="1">
      <alignment horizontal="centerContinuous"/>
    </xf>
    <xf numFmtId="0" fontId="0" fillId="0" borderId="12" xfId="0" applyBorder="1"/>
    <xf numFmtId="43" fontId="6" fillId="0" borderId="12" xfId="1" applyFont="1" applyFill="1" applyBorder="1" applyAlignment="1"/>
    <xf numFmtId="43" fontId="6" fillId="2" borderId="13" xfId="1" applyFont="1" applyFill="1" applyBorder="1"/>
    <xf numFmtId="165" fontId="6" fillId="2" borderId="14" xfId="2" applyNumberFormat="1" applyFont="1" applyFill="1" applyBorder="1"/>
    <xf numFmtId="43" fontId="5" fillId="0" borderId="15" xfId="1" applyFont="1" applyBorder="1"/>
    <xf numFmtId="43" fontId="6" fillId="2" borderId="16" xfId="1" applyFont="1" applyFill="1" applyBorder="1"/>
    <xf numFmtId="165" fontId="6" fillId="2" borderId="17" xfId="2" applyNumberFormat="1" applyFont="1" applyFill="1" applyBorder="1"/>
    <xf numFmtId="0" fontId="6" fillId="0" borderId="12" xfId="0" applyFont="1" applyBorder="1"/>
    <xf numFmtId="43" fontId="5" fillId="0" borderId="12" xfId="1" applyFont="1" applyBorder="1"/>
    <xf numFmtId="0" fontId="6" fillId="0" borderId="18" xfId="0" applyFont="1" applyBorder="1"/>
    <xf numFmtId="43" fontId="6" fillId="0" borderId="18" xfId="1" applyFont="1" applyFill="1" applyBorder="1" applyAlignment="1"/>
    <xf numFmtId="43" fontId="5" fillId="0" borderId="18" xfId="1" applyFont="1" applyBorder="1"/>
    <xf numFmtId="43" fontId="6" fillId="2" borderId="19" xfId="1" applyFont="1" applyFill="1" applyBorder="1"/>
    <xf numFmtId="165" fontId="6" fillId="2" borderId="20" xfId="2" applyNumberFormat="1" applyFont="1" applyFill="1" applyBorder="1"/>
    <xf numFmtId="43" fontId="6" fillId="2" borderId="21" xfId="1" applyFont="1" applyFill="1" applyBorder="1"/>
    <xf numFmtId="165" fontId="6" fillId="2" borderId="22" xfId="2" applyNumberFormat="1" applyFont="1" applyFill="1" applyBorder="1"/>
    <xf numFmtId="43" fontId="5" fillId="2" borderId="13" xfId="1" applyFont="1" applyFill="1" applyBorder="1"/>
    <xf numFmtId="165" fontId="5" fillId="2" borderId="14" xfId="2" applyNumberFormat="1" applyFont="1" applyFill="1" applyBorder="1"/>
    <xf numFmtId="43" fontId="5" fillId="2" borderId="19" xfId="1" applyFont="1" applyFill="1" applyBorder="1"/>
    <xf numFmtId="165" fontId="5" fillId="2" borderId="20" xfId="2" applyNumberFormat="1" applyFont="1" applyFill="1" applyBorder="1"/>
    <xf numFmtId="43" fontId="5" fillId="2" borderId="23" xfId="1" applyFont="1" applyFill="1" applyBorder="1"/>
    <xf numFmtId="165" fontId="5" fillId="2" borderId="24" xfId="2" applyNumberFormat="1" applyFont="1" applyFill="1" applyBorder="1"/>
    <xf numFmtId="43" fontId="5" fillId="0" borderId="15" xfId="1" applyFont="1" applyBorder="1" applyAlignment="1">
      <alignment horizontal="center"/>
    </xf>
    <xf numFmtId="0" fontId="6" fillId="0" borderId="15" xfId="0" applyFont="1" applyBorder="1"/>
    <xf numFmtId="43" fontId="6" fillId="0" borderId="15" xfId="1" applyFont="1" applyFill="1" applyBorder="1" applyAlignment="1"/>
    <xf numFmtId="0" fontId="0" fillId="0" borderId="25" xfId="0" applyBorder="1"/>
    <xf numFmtId="43" fontId="6" fillId="0" borderId="25" xfId="1" applyFont="1" applyFill="1" applyBorder="1" applyAlignment="1"/>
    <xf numFmtId="0" fontId="0" fillId="0" borderId="26" xfId="0" applyBorder="1"/>
    <xf numFmtId="0" fontId="5" fillId="0" borderId="13" xfId="0" applyFont="1" applyBorder="1"/>
    <xf numFmtId="0" fontId="5" fillId="0" borderId="19" xfId="0" applyFont="1" applyBorder="1"/>
    <xf numFmtId="0" fontId="5" fillId="0" borderId="23" xfId="0" applyFont="1" applyBorder="1"/>
    <xf numFmtId="43" fontId="1" fillId="0" borderId="0" xfId="1" applyBorder="1"/>
    <xf numFmtId="0" fontId="5" fillId="0" borderId="13" xfId="0" applyFont="1" applyFill="1" applyBorder="1"/>
    <xf numFmtId="0" fontId="5" fillId="0" borderId="19" xfId="0" applyFont="1" applyFill="1" applyBorder="1"/>
    <xf numFmtId="0" fontId="5" fillId="0" borderId="23" xfId="0" applyFont="1" applyFill="1" applyBorder="1"/>
    <xf numFmtId="0" fontId="6" fillId="0" borderId="13" xfId="0" applyFont="1" applyFill="1" applyBorder="1" applyAlignment="1">
      <alignment horizontal="left"/>
    </xf>
    <xf numFmtId="0" fontId="6" fillId="0" borderId="19" xfId="0" applyFont="1" applyFill="1" applyBorder="1" applyAlignment="1">
      <alignment horizontal="left"/>
    </xf>
    <xf numFmtId="0" fontId="6" fillId="0" borderId="23" xfId="0" applyFont="1" applyFill="1" applyBorder="1" applyAlignment="1">
      <alignment horizontal="left"/>
    </xf>
    <xf numFmtId="0" fontId="6" fillId="0" borderId="16" xfId="0" applyFont="1" applyFill="1" applyBorder="1" applyAlignment="1">
      <alignment horizontal="left"/>
    </xf>
    <xf numFmtId="0" fontId="0" fillId="3" borderId="0" xfId="0" applyFill="1" applyAlignment="1">
      <alignment horizontal="centerContinuous"/>
    </xf>
    <xf numFmtId="43" fontId="5" fillId="2" borderId="23" xfId="1" applyFont="1" applyFill="1" applyBorder="1" applyAlignment="1">
      <alignment horizontal="right"/>
    </xf>
    <xf numFmtId="165" fontId="5" fillId="2" borderId="24" xfId="2" applyNumberFormat="1" applyFont="1" applyFill="1" applyBorder="1" applyAlignment="1">
      <alignment horizontal="right"/>
    </xf>
    <xf numFmtId="43" fontId="5" fillId="2" borderId="16" xfId="1" applyFont="1" applyFill="1" applyBorder="1" applyAlignment="1">
      <alignment horizontal="right"/>
    </xf>
    <xf numFmtId="165" fontId="5" fillId="2" borderId="17" xfId="2" applyNumberFormat="1" applyFont="1" applyFill="1" applyBorder="1" applyAlignment="1">
      <alignment horizontal="right"/>
    </xf>
    <xf numFmtId="0" fontId="0" fillId="0" borderId="27" xfId="0" applyBorder="1" applyAlignment="1">
      <alignment horizontal="center"/>
    </xf>
    <xf numFmtId="0" fontId="0" fillId="0" borderId="28" xfId="0" applyFill="1" applyBorder="1"/>
    <xf numFmtId="0" fontId="0" fillId="0" borderId="29" xfId="0" applyFill="1" applyBorder="1"/>
    <xf numFmtId="0" fontId="3" fillId="0" borderId="0" xfId="0" applyFont="1" applyAlignment="1">
      <alignment horizontal="left"/>
    </xf>
    <xf numFmtId="0" fontId="4" fillId="0" borderId="0" xfId="0" applyFont="1" applyAlignment="1">
      <alignment horizontal="left"/>
    </xf>
    <xf numFmtId="0" fontId="14" fillId="0" borderId="30" xfId="0" applyFont="1" applyBorder="1" applyAlignment="1">
      <alignment vertical="top" wrapText="1"/>
    </xf>
    <xf numFmtId="0" fontId="13" fillId="0" borderId="31" xfId="0" applyFont="1" applyBorder="1" applyAlignment="1">
      <alignment vertical="top" wrapText="1"/>
    </xf>
    <xf numFmtId="0" fontId="14" fillId="0" borderId="32" xfId="0" applyFont="1" applyBorder="1" applyAlignment="1">
      <alignment vertical="top" wrapText="1"/>
    </xf>
    <xf numFmtId="0" fontId="12" fillId="0" borderId="0" xfId="0" applyFont="1"/>
    <xf numFmtId="0" fontId="4" fillId="3" borderId="0" xfId="0" applyFont="1" applyFill="1" applyAlignment="1">
      <alignment horizontal="left"/>
    </xf>
    <xf numFmtId="0" fontId="6" fillId="0" borderId="0" xfId="0" applyFont="1" applyAlignment="1">
      <alignment horizontal="center"/>
    </xf>
    <xf numFmtId="0" fontId="3" fillId="4" borderId="31" xfId="0" applyFont="1" applyFill="1" applyBorder="1" applyAlignment="1">
      <alignment horizontal="center"/>
    </xf>
    <xf numFmtId="0" fontId="5" fillId="0" borderId="16" xfId="0" applyFont="1" applyBorder="1"/>
    <xf numFmtId="41" fontId="5" fillId="0" borderId="20" xfId="1" applyNumberFormat="1" applyFont="1" applyBorder="1" applyAlignment="1"/>
    <xf numFmtId="0" fontId="0" fillId="0" borderId="0" xfId="0" applyAlignment="1"/>
    <xf numFmtId="0" fontId="0" fillId="0" borderId="0" xfId="0" applyAlignment="1">
      <alignment vertical="top" wrapText="1"/>
    </xf>
    <xf numFmtId="14" fontId="15" fillId="0" borderId="0" xfId="0" applyNumberFormat="1" applyFont="1" applyAlignment="1">
      <alignment vertical="top" wrapText="1"/>
    </xf>
    <xf numFmtId="0" fontId="15" fillId="0" borderId="0" xfId="0" applyFont="1" applyAlignment="1">
      <alignment vertical="top" wrapText="1"/>
    </xf>
    <xf numFmtId="165" fontId="5" fillId="0" borderId="0" xfId="2" applyNumberFormat="1" applyFont="1" applyBorder="1" applyAlignment="1"/>
    <xf numFmtId="0" fontId="0" fillId="0" borderId="0" xfId="0" applyBorder="1" applyAlignment="1">
      <alignment horizontal="centerContinuous"/>
    </xf>
    <xf numFmtId="0" fontId="0" fillId="0" borderId="10" xfId="0" applyFill="1" applyBorder="1" applyAlignment="1">
      <alignment vertical="top" wrapText="1"/>
    </xf>
    <xf numFmtId="10" fontId="6" fillId="0" borderId="3" xfId="0" applyNumberFormat="1" applyFont="1" applyFill="1" applyBorder="1" applyAlignment="1">
      <alignment horizontal="center"/>
    </xf>
    <xf numFmtId="0" fontId="6" fillId="0" borderId="3" xfId="0" applyFont="1" applyFill="1" applyBorder="1" applyAlignment="1">
      <alignment horizontal="center"/>
    </xf>
    <xf numFmtId="0" fontId="3" fillId="0" borderId="3" xfId="0" applyFont="1" applyFill="1" applyBorder="1" applyAlignment="1">
      <alignment horizontal="center"/>
    </xf>
    <xf numFmtId="10" fontId="6" fillId="0" borderId="3" xfId="2" applyNumberFormat="1" applyFont="1" applyFill="1" applyBorder="1" applyAlignment="1">
      <alignment horizontal="center"/>
    </xf>
    <xf numFmtId="43" fontId="1" fillId="2" borderId="3" xfId="1" applyFill="1" applyBorder="1"/>
    <xf numFmtId="43" fontId="5" fillId="2" borderId="33" xfId="1" applyFont="1" applyFill="1" applyBorder="1"/>
    <xf numFmtId="165" fontId="5" fillId="2" borderId="34" xfId="2" applyNumberFormat="1" applyFont="1" applyFill="1" applyBorder="1"/>
    <xf numFmtId="43" fontId="5" fillId="2" borderId="16" xfId="1" applyFont="1" applyFill="1" applyBorder="1"/>
    <xf numFmtId="165" fontId="5" fillId="2" borderId="17" xfId="2" applyNumberFormat="1" applyFont="1" applyFill="1" applyBorder="1"/>
    <xf numFmtId="0" fontId="4" fillId="2" borderId="4" xfId="0" applyFont="1" applyFill="1" applyBorder="1" applyAlignment="1">
      <alignment horizontal="left"/>
    </xf>
    <xf numFmtId="0" fontId="0" fillId="2" borderId="5" xfId="0" applyFill="1" applyBorder="1" applyAlignment="1">
      <alignment horizontal="left"/>
    </xf>
    <xf numFmtId="0" fontId="0" fillId="0" borderId="35" xfId="0" applyFill="1" applyBorder="1" applyAlignment="1">
      <alignment horizontal="centerContinuous"/>
    </xf>
    <xf numFmtId="0" fontId="3" fillId="0" borderId="35" xfId="0" applyFont="1" applyFill="1" applyBorder="1"/>
    <xf numFmtId="165" fontId="5" fillId="0" borderId="35" xfId="2" applyNumberFormat="1" applyFont="1" applyFill="1" applyBorder="1"/>
    <xf numFmtId="0" fontId="0" fillId="0" borderId="35" xfId="0" applyFill="1" applyBorder="1"/>
    <xf numFmtId="10" fontId="6" fillId="3" borderId="36" xfId="0" applyNumberFormat="1" applyFont="1" applyFill="1" applyBorder="1" applyAlignment="1">
      <alignment horizontal="center"/>
    </xf>
    <xf numFmtId="10" fontId="6" fillId="3" borderId="37" xfId="0" applyNumberFormat="1" applyFont="1" applyFill="1" applyBorder="1" applyAlignment="1">
      <alignment horizontal="center"/>
    </xf>
    <xf numFmtId="10" fontId="6" fillId="3" borderId="35" xfId="0" applyNumberFormat="1" applyFont="1" applyFill="1" applyBorder="1" applyAlignment="1">
      <alignment horizontal="center"/>
    </xf>
    <xf numFmtId="0" fontId="6" fillId="3" borderId="35" xfId="0" applyFont="1" applyFill="1" applyBorder="1" applyAlignment="1">
      <alignment horizontal="center"/>
    </xf>
    <xf numFmtId="0" fontId="3" fillId="3" borderId="31" xfId="0" applyFont="1" applyFill="1" applyBorder="1" applyAlignment="1">
      <alignment horizontal="center"/>
    </xf>
    <xf numFmtId="10" fontId="6" fillId="3" borderId="38" xfId="0" applyNumberFormat="1" applyFont="1" applyFill="1" applyBorder="1" applyAlignment="1">
      <alignment horizontal="center"/>
    </xf>
    <xf numFmtId="10" fontId="6" fillId="3" borderId="36" xfId="2" applyNumberFormat="1" applyFont="1" applyFill="1" applyBorder="1" applyAlignment="1">
      <alignment horizontal="center"/>
    </xf>
    <xf numFmtId="10" fontId="6" fillId="3" borderId="39" xfId="2" applyNumberFormat="1" applyFont="1" applyFill="1" applyBorder="1" applyAlignment="1">
      <alignment horizontal="center"/>
    </xf>
    <xf numFmtId="0" fontId="3" fillId="4" borderId="40" xfId="0" applyFont="1" applyFill="1" applyBorder="1"/>
    <xf numFmtId="0" fontId="3" fillId="4" borderId="6" xfId="0" applyFont="1" applyFill="1" applyBorder="1"/>
    <xf numFmtId="43" fontId="5" fillId="4" borderId="41" xfId="1" applyFont="1" applyFill="1" applyBorder="1"/>
    <xf numFmtId="165" fontId="5" fillId="4" borderId="14" xfId="2" applyNumberFormat="1" applyFont="1" applyFill="1" applyBorder="1"/>
    <xf numFmtId="43" fontId="5" fillId="4" borderId="42" xfId="1" applyFont="1" applyFill="1" applyBorder="1"/>
    <xf numFmtId="165" fontId="5" fillId="4" borderId="20" xfId="2" applyNumberFormat="1" applyFont="1" applyFill="1" applyBorder="1"/>
    <xf numFmtId="43" fontId="5" fillId="4" borderId="43" xfId="1" applyFont="1" applyFill="1" applyBorder="1"/>
    <xf numFmtId="165" fontId="5" fillId="4" borderId="24" xfId="2" applyNumberFormat="1" applyFont="1" applyFill="1" applyBorder="1"/>
    <xf numFmtId="43" fontId="5" fillId="4" borderId="44" xfId="1" applyFont="1" applyFill="1" applyBorder="1"/>
    <xf numFmtId="0" fontId="0" fillId="4" borderId="7" xfId="0" applyFill="1" applyBorder="1"/>
    <xf numFmtId="0" fontId="0" fillId="4" borderId="44" xfId="0" applyFill="1" applyBorder="1"/>
    <xf numFmtId="43" fontId="1" fillId="4" borderId="44" xfId="1" applyFill="1" applyBorder="1"/>
    <xf numFmtId="165" fontId="5" fillId="4" borderId="34" xfId="2" applyNumberFormat="1" applyFont="1" applyFill="1" applyBorder="1"/>
    <xf numFmtId="43" fontId="5" fillId="4" borderId="45" xfId="1" applyFont="1" applyFill="1" applyBorder="1"/>
    <xf numFmtId="165" fontId="5" fillId="4" borderId="17" xfId="2" applyNumberFormat="1" applyFont="1" applyFill="1" applyBorder="1"/>
    <xf numFmtId="0" fontId="0" fillId="0" borderId="0" xfId="0" applyAlignment="1">
      <alignment horizontal="left"/>
    </xf>
    <xf numFmtId="0" fontId="4" fillId="0" borderId="3" xfId="0" applyFont="1" applyFill="1" applyBorder="1" applyAlignment="1">
      <alignment horizontal="left"/>
    </xf>
    <xf numFmtId="0" fontId="3" fillId="0" borderId="3" xfId="0" applyFont="1" applyFill="1" applyBorder="1" applyAlignment="1">
      <alignment horizontal="left"/>
    </xf>
    <xf numFmtId="43" fontId="1" fillId="4" borderId="46" xfId="1" applyFill="1" applyBorder="1"/>
    <xf numFmtId="0" fontId="0" fillId="4" borderId="47" xfId="0" applyFill="1" applyBorder="1"/>
    <xf numFmtId="0" fontId="6" fillId="3" borderId="48" xfId="0" applyFont="1" applyFill="1" applyBorder="1" applyAlignment="1">
      <alignment horizontal="center"/>
    </xf>
    <xf numFmtId="0" fontId="16" fillId="0" borderId="0" xfId="0" applyFont="1" applyFill="1"/>
    <xf numFmtId="0" fontId="0" fillId="0" borderId="27" xfId="0" applyFill="1" applyBorder="1" applyAlignment="1">
      <alignment horizontal="center"/>
    </xf>
    <xf numFmtId="0" fontId="3" fillId="0" borderId="1" xfId="0" applyFont="1" applyFill="1" applyBorder="1" applyAlignment="1">
      <alignment horizontal="center"/>
    </xf>
    <xf numFmtId="43" fontId="5" fillId="0" borderId="12" xfId="1" applyFont="1" applyFill="1" applyBorder="1"/>
    <xf numFmtId="43" fontId="5" fillId="0" borderId="18" xfId="1" applyFont="1" applyFill="1" applyBorder="1"/>
    <xf numFmtId="43" fontId="5" fillId="0" borderId="15" xfId="1" applyFont="1" applyFill="1" applyBorder="1"/>
    <xf numFmtId="43" fontId="1" fillId="0" borderId="0" xfId="1" applyFill="1" applyBorder="1"/>
    <xf numFmtId="43" fontId="1" fillId="0" borderId="49" xfId="1" applyFill="1" applyBorder="1"/>
    <xf numFmtId="0" fontId="5" fillId="0" borderId="0" xfId="0" applyFont="1" applyFill="1" applyBorder="1"/>
    <xf numFmtId="43" fontId="6" fillId="0" borderId="50" xfId="1" applyFont="1" applyFill="1" applyBorder="1" applyAlignment="1"/>
    <xf numFmtId="0" fontId="17" fillId="4" borderId="51" xfId="0" applyFont="1" applyFill="1" applyBorder="1" applyAlignment="1">
      <alignment horizontal="centerContinuous"/>
    </xf>
    <xf numFmtId="0" fontId="18" fillId="4" borderId="5" xfId="0" applyFont="1" applyFill="1" applyBorder="1" applyAlignment="1">
      <alignment horizontal="centerContinuous"/>
    </xf>
    <xf numFmtId="43" fontId="6" fillId="2" borderId="3" xfId="0" applyNumberFormat="1" applyFont="1" applyFill="1" applyBorder="1" applyAlignment="1">
      <alignment horizontal="center"/>
    </xf>
    <xf numFmtId="0" fontId="6" fillId="2" borderId="3" xfId="0" applyFont="1" applyFill="1" applyBorder="1" applyAlignment="1">
      <alignment horizontal="center"/>
    </xf>
    <xf numFmtId="43" fontId="6" fillId="2" borderId="3" xfId="2" applyNumberFormat="1" applyFont="1" applyFill="1" applyBorder="1" applyAlignment="1">
      <alignment horizontal="center"/>
    </xf>
    <xf numFmtId="0" fontId="3" fillId="2" borderId="2" xfId="0" applyFont="1" applyFill="1" applyBorder="1" applyAlignment="1">
      <alignment horizontal="center"/>
    </xf>
    <xf numFmtId="43" fontId="6" fillId="2" borderId="52" xfId="2" applyNumberFormat="1" applyFont="1" applyFill="1" applyBorder="1" applyAlignment="1">
      <alignment horizontal="center"/>
    </xf>
    <xf numFmtId="43" fontId="6" fillId="2" borderId="53" xfId="0" applyNumberFormat="1" applyFont="1" applyFill="1" applyBorder="1" applyAlignment="1">
      <alignment horizontal="center"/>
    </xf>
    <xf numFmtId="165" fontId="6" fillId="2" borderId="54" xfId="0" applyNumberFormat="1" applyFont="1" applyFill="1" applyBorder="1" applyAlignment="1">
      <alignment horizontal="center"/>
    </xf>
    <xf numFmtId="165" fontId="6" fillId="2" borderId="0" xfId="0" applyNumberFormat="1" applyFont="1" applyFill="1" applyBorder="1" applyAlignment="1">
      <alignment horizontal="center"/>
    </xf>
    <xf numFmtId="0" fontId="6" fillId="2" borderId="0" xfId="0" applyFont="1" applyFill="1" applyBorder="1" applyAlignment="1">
      <alignment horizontal="center"/>
    </xf>
    <xf numFmtId="0" fontId="3" fillId="2" borderId="6" xfId="0" applyFont="1" applyFill="1" applyBorder="1" applyAlignment="1">
      <alignment horizontal="center"/>
    </xf>
    <xf numFmtId="165" fontId="6" fillId="2" borderId="0" xfId="2" applyNumberFormat="1" applyFont="1" applyFill="1" applyBorder="1" applyAlignment="1">
      <alignment horizontal="center"/>
    </xf>
    <xf numFmtId="165" fontId="6" fillId="2" borderId="47" xfId="2" applyNumberFormat="1" applyFont="1" applyFill="1" applyBorder="1" applyAlignment="1">
      <alignment horizontal="center"/>
    </xf>
    <xf numFmtId="0" fontId="17" fillId="4" borderId="55" xfId="0" applyFont="1" applyFill="1" applyBorder="1" applyAlignment="1">
      <alignment horizontal="center"/>
    </xf>
    <xf numFmtId="41" fontId="5" fillId="0" borderId="36" xfId="1" applyNumberFormat="1" applyFont="1" applyBorder="1" applyAlignment="1"/>
    <xf numFmtId="43" fontId="5" fillId="0" borderId="50" xfId="1" applyFont="1" applyFill="1" applyBorder="1"/>
    <xf numFmtId="0" fontId="0" fillId="0" borderId="0" xfId="0" applyFill="1" applyBorder="1" applyAlignment="1">
      <alignment vertical="center" wrapText="1"/>
    </xf>
    <xf numFmtId="14" fontId="0" fillId="0" borderId="0" xfId="0" applyNumberFormat="1" applyAlignment="1">
      <alignment vertical="top" wrapText="1"/>
    </xf>
    <xf numFmtId="0" fontId="19" fillId="0" borderId="0" xfId="0" applyFont="1" applyFill="1" applyBorder="1" applyAlignment="1">
      <alignment vertical="center"/>
    </xf>
    <xf numFmtId="43" fontId="6" fillId="0" borderId="0" xfId="1" applyFont="1" applyAlignment="1">
      <alignment horizontal="center"/>
    </xf>
    <xf numFmtId="43" fontId="0" fillId="0" borderId="0" xfId="1" applyFont="1"/>
    <xf numFmtId="10" fontId="6" fillId="0" borderId="33" xfId="0" applyNumberFormat="1" applyFont="1" applyFill="1" applyBorder="1" applyAlignment="1">
      <alignment horizontal="center"/>
    </xf>
    <xf numFmtId="10" fontId="6" fillId="0" borderId="19" xfId="0" applyNumberFormat="1" applyFont="1" applyFill="1" applyBorder="1" applyAlignment="1">
      <alignment horizontal="center"/>
    </xf>
    <xf numFmtId="43" fontId="6" fillId="0" borderId="3" xfId="1" applyFont="1" applyFill="1" applyBorder="1" applyAlignment="1">
      <alignment horizontal="center"/>
    </xf>
    <xf numFmtId="10" fontId="6" fillId="0" borderId="7" xfId="0" applyNumberFormat="1" applyFont="1" applyFill="1" applyBorder="1" applyAlignment="1">
      <alignment horizontal="center"/>
    </xf>
    <xf numFmtId="43" fontId="6" fillId="0" borderId="19" xfId="1" applyFont="1" applyFill="1" applyBorder="1" applyAlignment="1">
      <alignment horizontal="center"/>
    </xf>
    <xf numFmtId="10" fontId="6" fillId="0" borderId="20" xfId="0" applyNumberFormat="1" applyFont="1" applyFill="1" applyBorder="1" applyAlignment="1">
      <alignment horizontal="center"/>
    </xf>
    <xf numFmtId="0" fontId="6" fillId="0" borderId="7" xfId="0" applyFont="1" applyFill="1" applyBorder="1" applyAlignment="1">
      <alignment horizontal="center"/>
    </xf>
    <xf numFmtId="43" fontId="3" fillId="0" borderId="2" xfId="1" applyFont="1" applyFill="1" applyBorder="1" applyAlignment="1">
      <alignment horizontal="center"/>
    </xf>
    <xf numFmtId="0" fontId="3" fillId="0" borderId="6" xfId="0" applyFont="1" applyFill="1" applyBorder="1" applyAlignment="1">
      <alignment horizontal="center"/>
    </xf>
    <xf numFmtId="43" fontId="6" fillId="0" borderId="33" xfId="1" applyFont="1" applyFill="1" applyBorder="1" applyAlignment="1">
      <alignment horizontal="center"/>
    </xf>
    <xf numFmtId="10" fontId="6" fillId="0" borderId="34" xfId="0" applyNumberFormat="1" applyFont="1" applyFill="1" applyBorder="1" applyAlignment="1">
      <alignment horizontal="center"/>
    </xf>
    <xf numFmtId="43" fontId="6" fillId="0" borderId="13" xfId="1" applyFont="1" applyFill="1" applyBorder="1" applyAlignment="1">
      <alignment horizontal="center"/>
    </xf>
    <xf numFmtId="10" fontId="6" fillId="0" borderId="14" xfId="0" applyNumberFormat="1" applyFont="1" applyFill="1" applyBorder="1" applyAlignment="1">
      <alignment horizontal="center"/>
    </xf>
    <xf numFmtId="43" fontId="6" fillId="0" borderId="23" xfId="1" applyFont="1" applyFill="1" applyBorder="1" applyAlignment="1">
      <alignment horizontal="center"/>
    </xf>
    <xf numFmtId="10" fontId="6" fillId="0" borderId="24" xfId="0" applyNumberFormat="1" applyFont="1" applyFill="1" applyBorder="1" applyAlignment="1">
      <alignment horizontal="center"/>
    </xf>
    <xf numFmtId="43" fontId="6" fillId="0" borderId="52" xfId="1" applyFont="1" applyFill="1" applyBorder="1" applyAlignment="1">
      <alignment horizontal="center"/>
    </xf>
    <xf numFmtId="10" fontId="6" fillId="0" borderId="47" xfId="2" applyNumberFormat="1" applyFont="1" applyFill="1" applyBorder="1" applyAlignment="1">
      <alignment horizontal="center"/>
    </xf>
    <xf numFmtId="10" fontId="6" fillId="0" borderId="14" xfId="2" applyNumberFormat="1" applyFont="1" applyFill="1" applyBorder="1" applyAlignment="1">
      <alignment horizontal="center"/>
    </xf>
    <xf numFmtId="10" fontId="6" fillId="0" borderId="61" xfId="0" applyNumberFormat="1" applyFont="1" applyFill="1" applyBorder="1" applyAlignment="1">
      <alignment horizontal="center"/>
    </xf>
    <xf numFmtId="0" fontId="6" fillId="0" borderId="61" xfId="0" applyFont="1" applyFill="1" applyBorder="1" applyAlignment="1">
      <alignment horizontal="center"/>
    </xf>
    <xf numFmtId="0" fontId="6" fillId="0" borderId="35" xfId="0" applyFont="1" applyFill="1" applyBorder="1" applyAlignment="1">
      <alignment horizontal="center"/>
    </xf>
    <xf numFmtId="10" fontId="6" fillId="0" borderId="37" xfId="0" applyNumberFormat="1" applyFont="1" applyFill="1" applyBorder="1" applyAlignment="1">
      <alignment horizontal="center"/>
    </xf>
    <xf numFmtId="164" fontId="0" fillId="0" borderId="0" xfId="1" applyNumberFormat="1" applyFont="1"/>
    <xf numFmtId="0" fontId="0" fillId="6" borderId="5" xfId="0" applyFill="1" applyBorder="1" applyAlignment="1">
      <alignment horizontal="center"/>
    </xf>
    <xf numFmtId="0" fontId="0" fillId="5" borderId="62" xfId="0" applyFill="1" applyBorder="1" applyAlignment="1">
      <alignment horizontal="center"/>
    </xf>
    <xf numFmtId="0" fontId="3" fillId="0" borderId="31" xfId="0" applyFont="1" applyBorder="1" applyAlignment="1">
      <alignment horizontal="center"/>
    </xf>
    <xf numFmtId="0" fontId="5" fillId="0" borderId="0" xfId="0" applyFont="1" applyBorder="1"/>
    <xf numFmtId="0" fontId="6" fillId="0" borderId="0" xfId="0" applyFont="1" applyBorder="1"/>
    <xf numFmtId="10" fontId="5" fillId="0" borderId="0" xfId="2" applyNumberFormat="1" applyFont="1" applyBorder="1" applyAlignment="1"/>
    <xf numFmtId="10" fontId="5" fillId="0" borderId="1" xfId="2" applyNumberFormat="1" applyFont="1" applyBorder="1" applyAlignment="1"/>
    <xf numFmtId="165" fontId="6" fillId="0" borderId="20" xfId="2" applyNumberFormat="1" applyFont="1" applyFill="1" applyBorder="1" applyAlignment="1">
      <alignment horizontal="center"/>
    </xf>
    <xf numFmtId="0" fontId="6" fillId="0" borderId="0" xfId="0" applyFont="1"/>
    <xf numFmtId="0" fontId="6" fillId="0" borderId="0" xfId="0" applyFont="1" applyAlignment="1">
      <alignment vertical="top" wrapText="1"/>
    </xf>
    <xf numFmtId="164" fontId="6" fillId="0" borderId="35" xfId="1" applyNumberFormat="1" applyFont="1" applyBorder="1"/>
    <xf numFmtId="165" fontId="5" fillId="0" borderId="39" xfId="2" applyNumberFormat="1" applyFont="1" applyBorder="1" applyAlignment="1"/>
    <xf numFmtId="0" fontId="6" fillId="0" borderId="0" xfId="0" applyFont="1" applyAlignment="1">
      <alignment horizontal="left" vertical="top" wrapText="1"/>
    </xf>
    <xf numFmtId="0" fontId="6" fillId="0" borderId="0" xfId="0" applyFont="1" applyAlignment="1">
      <alignment vertical="top" wrapText="1"/>
    </xf>
    <xf numFmtId="166" fontId="6" fillId="0" borderId="15" xfId="1" applyNumberFormat="1" applyFont="1" applyFill="1" applyBorder="1" applyAlignment="1">
      <alignment horizontal="right"/>
    </xf>
    <xf numFmtId="43" fontId="6" fillId="0" borderId="13" xfId="0" applyNumberFormat="1" applyFont="1" applyFill="1" applyBorder="1" applyAlignment="1">
      <alignment horizontal="center"/>
    </xf>
    <xf numFmtId="43" fontId="6" fillId="0" borderId="19" xfId="0" applyNumberFormat="1" applyFont="1" applyFill="1" applyBorder="1" applyAlignment="1">
      <alignment horizontal="center"/>
    </xf>
    <xf numFmtId="43" fontId="5" fillId="0" borderId="19" xfId="1" applyFont="1" applyFill="1" applyBorder="1"/>
    <xf numFmtId="43" fontId="5" fillId="0" borderId="23" xfId="1" applyFont="1" applyFill="1" applyBorder="1"/>
    <xf numFmtId="43" fontId="5" fillId="0" borderId="16" xfId="1" applyFont="1" applyFill="1" applyBorder="1"/>
    <xf numFmtId="165" fontId="5" fillId="0" borderId="20" xfId="2" applyNumberFormat="1" applyFont="1" applyFill="1" applyBorder="1"/>
    <xf numFmtId="165" fontId="5" fillId="0" borderId="24" xfId="2" applyNumberFormat="1" applyFont="1" applyFill="1" applyBorder="1"/>
    <xf numFmtId="165" fontId="5" fillId="0" borderId="17" xfId="2" applyNumberFormat="1" applyFont="1" applyFill="1" applyBorder="1"/>
    <xf numFmtId="0" fontId="3" fillId="0" borderId="0" xfId="0" applyFont="1" applyAlignment="1">
      <alignment vertical="top" wrapText="1"/>
    </xf>
    <xf numFmtId="0" fontId="6" fillId="0" borderId="0" xfId="0" applyFont="1" applyAlignment="1">
      <alignment wrapText="1"/>
    </xf>
    <xf numFmtId="0" fontId="3" fillId="0" borderId="0" xfId="0" applyFont="1" applyAlignment="1">
      <alignment wrapText="1"/>
    </xf>
    <xf numFmtId="0" fontId="8" fillId="0" borderId="0" xfId="0" applyFont="1" applyFill="1" applyBorder="1" applyAlignment="1">
      <alignment vertical="center" wrapText="1"/>
    </xf>
    <xf numFmtId="0" fontId="20" fillId="0" borderId="0" xfId="0" applyFont="1" applyAlignment="1">
      <alignment vertical="center"/>
    </xf>
    <xf numFmtId="43" fontId="5" fillId="0" borderId="18" xfId="1" applyFont="1" applyFill="1" applyBorder="1" applyAlignment="1">
      <alignment horizontal="center"/>
    </xf>
    <xf numFmtId="0" fontId="0" fillId="0" borderId="4" xfId="0" applyFill="1" applyBorder="1"/>
    <xf numFmtId="0" fontId="17" fillId="0" borderId="4" xfId="0" applyFont="1" applyFill="1" applyBorder="1" applyAlignment="1">
      <alignment horizontal="center"/>
    </xf>
    <xf numFmtId="0" fontId="17" fillId="0" borderId="55" xfId="0" applyFont="1" applyFill="1" applyBorder="1" applyAlignment="1">
      <alignment horizontal="center"/>
    </xf>
    <xf numFmtId="0" fontId="3" fillId="0" borderId="40" xfId="0" applyFont="1" applyFill="1" applyBorder="1"/>
    <xf numFmtId="0" fontId="3" fillId="0" borderId="31" xfId="0" applyFont="1" applyFill="1" applyBorder="1"/>
    <xf numFmtId="0" fontId="3" fillId="0" borderId="31" xfId="0" applyFont="1" applyFill="1" applyBorder="1" applyAlignment="1">
      <alignment horizontal="center"/>
    </xf>
    <xf numFmtId="43" fontId="5" fillId="0" borderId="41" xfId="1" applyFont="1" applyFill="1" applyBorder="1"/>
    <xf numFmtId="10" fontId="6" fillId="0" borderId="36" xfId="0" applyNumberFormat="1" applyFont="1" applyFill="1" applyBorder="1" applyAlignment="1">
      <alignment horizontal="center"/>
    </xf>
    <xf numFmtId="43" fontId="5" fillId="0" borderId="42" xfId="1" applyFont="1" applyFill="1" applyBorder="1"/>
    <xf numFmtId="43" fontId="5" fillId="0" borderId="44" xfId="1" applyFont="1" applyFill="1" applyBorder="1"/>
    <xf numFmtId="43" fontId="5" fillId="0" borderId="43" xfId="1" applyFont="1" applyFill="1" applyBorder="1"/>
    <xf numFmtId="0" fontId="6" fillId="0" borderId="48" xfId="0" applyFont="1" applyFill="1" applyBorder="1" applyAlignment="1">
      <alignment horizontal="center"/>
    </xf>
    <xf numFmtId="43" fontId="5" fillId="0" borderId="45" xfId="1" applyFont="1" applyFill="1" applyBorder="1"/>
    <xf numFmtId="43" fontId="3" fillId="0" borderId="8" xfId="1" applyFont="1" applyFill="1" applyBorder="1" applyAlignment="1">
      <alignment horizontal="center"/>
    </xf>
    <xf numFmtId="0" fontId="3" fillId="0" borderId="9" xfId="0" applyFont="1" applyFill="1" applyBorder="1" applyAlignment="1">
      <alignment horizontal="center"/>
    </xf>
    <xf numFmtId="43" fontId="6" fillId="0" borderId="65" xfId="0" applyNumberFormat="1" applyFont="1" applyFill="1" applyBorder="1" applyAlignment="1">
      <alignment horizontal="center"/>
    </xf>
    <xf numFmtId="10" fontId="6" fillId="0" borderId="64" xfId="0" applyNumberFormat="1" applyFont="1" applyFill="1" applyBorder="1" applyAlignment="1">
      <alignment horizontal="center"/>
    </xf>
    <xf numFmtId="43" fontId="6" fillId="0" borderId="10" xfId="0" applyNumberFormat="1" applyFont="1" applyFill="1" applyBorder="1" applyAlignment="1">
      <alignment horizontal="center"/>
    </xf>
    <xf numFmtId="10" fontId="6" fillId="0" borderId="11" xfId="0" applyNumberFormat="1" applyFont="1" applyFill="1" applyBorder="1" applyAlignment="1">
      <alignment horizontal="center"/>
    </xf>
    <xf numFmtId="0" fontId="6" fillId="0" borderId="66" xfId="0" applyFont="1" applyFill="1" applyBorder="1" applyAlignment="1">
      <alignment horizontal="center"/>
    </xf>
    <xf numFmtId="10" fontId="6" fillId="0" borderId="66" xfId="0" applyNumberFormat="1" applyFont="1" applyFill="1" applyBorder="1" applyAlignment="1">
      <alignment horizontal="center"/>
    </xf>
    <xf numFmtId="43" fontId="6" fillId="0" borderId="28" xfId="0" applyNumberFormat="1" applyFont="1" applyFill="1" applyBorder="1" applyAlignment="1">
      <alignment horizontal="center"/>
    </xf>
    <xf numFmtId="10" fontId="6" fillId="0" borderId="29" xfId="0" applyNumberFormat="1" applyFont="1" applyFill="1" applyBorder="1" applyAlignment="1">
      <alignment horizontal="center"/>
    </xf>
    <xf numFmtId="0" fontId="1" fillId="0" borderId="0" xfId="0" applyFont="1" applyFill="1" applyBorder="1" applyAlignment="1">
      <alignment vertical="center" wrapText="1"/>
    </xf>
    <xf numFmtId="41" fontId="5" fillId="0" borderId="37" xfId="1" applyNumberFormat="1" applyFont="1" applyBorder="1" applyAlignment="1"/>
    <xf numFmtId="0" fontId="0" fillId="6" borderId="55" xfId="0" applyFill="1" applyBorder="1" applyAlignment="1">
      <alignment horizontal="center"/>
    </xf>
    <xf numFmtId="0" fontId="5" fillId="0" borderId="0" xfId="0" applyFont="1" applyAlignment="1">
      <alignment vertical="top" wrapText="1"/>
    </xf>
    <xf numFmtId="0" fontId="4" fillId="0" borderId="10" xfId="0" applyFont="1" applyFill="1" applyBorder="1"/>
    <xf numFmtId="0" fontId="4" fillId="0" borderId="11" xfId="0" applyFont="1" applyFill="1" applyBorder="1" applyAlignment="1">
      <alignment horizontal="center"/>
    </xf>
    <xf numFmtId="0" fontId="1" fillId="0" borderId="11" xfId="0" applyFont="1" applyFill="1" applyBorder="1" applyAlignment="1">
      <alignment vertical="top" wrapText="1"/>
    </xf>
    <xf numFmtId="0" fontId="1" fillId="0" borderId="10" xfId="0" applyFont="1" applyFill="1" applyBorder="1" applyAlignment="1">
      <alignment horizontal="left" vertical="top" wrapText="1"/>
    </xf>
    <xf numFmtId="0" fontId="1" fillId="0" borderId="10" xfId="0" applyFont="1" applyFill="1" applyBorder="1"/>
    <xf numFmtId="0" fontId="8" fillId="0" borderId="11" xfId="0" applyFont="1" applyFill="1" applyBorder="1"/>
    <xf numFmtId="0" fontId="1" fillId="0" borderId="10" xfId="0" applyFont="1" applyFill="1" applyBorder="1" applyAlignment="1">
      <alignment vertical="top"/>
    </xf>
    <xf numFmtId="0" fontId="0" fillId="0" borderId="10" xfId="0" applyFill="1" applyBorder="1" applyAlignment="1">
      <alignment vertical="top"/>
    </xf>
    <xf numFmtId="0" fontId="1" fillId="0" borderId="10" xfId="0" applyFont="1" applyFill="1" applyBorder="1" applyAlignment="1">
      <alignment vertical="top" wrapText="1"/>
    </xf>
    <xf numFmtId="0" fontId="3" fillId="0" borderId="0" xfId="0" applyFont="1" applyFill="1"/>
    <xf numFmtId="0" fontId="6" fillId="0" borderId="0" xfId="0" applyFont="1" applyFill="1"/>
    <xf numFmtId="0" fontId="5" fillId="0" borderId="0" xfId="0" applyFont="1" applyFill="1" applyAlignment="1">
      <alignment wrapText="1"/>
    </xf>
    <xf numFmtId="10" fontId="5" fillId="0" borderId="37" xfId="0" applyNumberFormat="1" applyFont="1" applyFill="1" applyBorder="1" applyAlignment="1">
      <alignment horizontal="center"/>
    </xf>
    <xf numFmtId="165" fontId="5" fillId="0" borderId="37" xfId="2" applyNumberFormat="1" applyFont="1" applyFill="1" applyBorder="1" applyAlignment="1">
      <alignment horizontal="center"/>
    </xf>
    <xf numFmtId="10" fontId="5" fillId="0" borderId="10" xfId="0" applyNumberFormat="1" applyFont="1" applyFill="1" applyBorder="1" applyAlignment="1">
      <alignment horizontal="center"/>
    </xf>
    <xf numFmtId="10" fontId="5" fillId="0" borderId="11" xfId="0" applyNumberFormat="1" applyFont="1" applyFill="1" applyBorder="1" applyAlignment="1">
      <alignment horizontal="center"/>
    </xf>
    <xf numFmtId="0" fontId="5" fillId="0" borderId="3" xfId="0" applyFont="1" applyFill="1" applyBorder="1" applyAlignment="1">
      <alignment horizontal="center"/>
    </xf>
    <xf numFmtId="0" fontId="1" fillId="0" borderId="0" xfId="0" applyFont="1" applyFill="1" applyAlignment="1">
      <alignment horizontal="left"/>
    </xf>
    <xf numFmtId="0" fontId="1" fillId="0" borderId="0" xfId="0" applyFont="1" applyFill="1" applyAlignment="1">
      <alignment horizontal="centerContinuous"/>
    </xf>
    <xf numFmtId="0" fontId="1" fillId="0" borderId="0" xfId="0" applyFont="1" applyFill="1"/>
    <xf numFmtId="0" fontId="4" fillId="0" borderId="4" xfId="0" applyFont="1" applyFill="1" applyBorder="1" applyAlignment="1">
      <alignment horizontal="centerContinuous"/>
    </xf>
    <xf numFmtId="0" fontId="1" fillId="0" borderId="5" xfId="0" applyFont="1" applyFill="1" applyBorder="1" applyAlignment="1">
      <alignment horizontal="centerContinuous"/>
    </xf>
    <xf numFmtId="0" fontId="3" fillId="0" borderId="2" xfId="0" applyFont="1" applyFill="1" applyBorder="1"/>
    <xf numFmtId="0" fontId="3" fillId="0" borderId="6" xfId="0" applyFont="1" applyFill="1" applyBorder="1"/>
    <xf numFmtId="165" fontId="5" fillId="0" borderId="14" xfId="2" applyNumberFormat="1" applyFont="1" applyFill="1" applyBorder="1"/>
    <xf numFmtId="43" fontId="5" fillId="0" borderId="53" xfId="0" applyNumberFormat="1" applyFont="1" applyFill="1" applyBorder="1" applyAlignment="1">
      <alignment horizontal="center"/>
    </xf>
    <xf numFmtId="165" fontId="5" fillId="0" borderId="54" xfId="0" applyNumberFormat="1" applyFont="1" applyFill="1" applyBorder="1" applyAlignment="1">
      <alignment horizontal="center"/>
    </xf>
    <xf numFmtId="43" fontId="5" fillId="0" borderId="13" xfId="1" applyFont="1" applyFill="1" applyBorder="1"/>
    <xf numFmtId="43" fontId="5" fillId="0" borderId="19" xfId="0" applyNumberFormat="1" applyFont="1" applyFill="1" applyBorder="1" applyAlignment="1">
      <alignment horizontal="center"/>
    </xf>
    <xf numFmtId="165" fontId="5" fillId="0" borderId="20" xfId="0" applyNumberFormat="1" applyFont="1" applyFill="1" applyBorder="1" applyAlignment="1">
      <alignment horizontal="center"/>
    </xf>
    <xf numFmtId="43" fontId="5" fillId="0" borderId="33" xfId="0" applyNumberFormat="1" applyFont="1" applyFill="1" applyBorder="1" applyAlignment="1">
      <alignment horizontal="center"/>
    </xf>
    <xf numFmtId="165" fontId="5" fillId="0" borderId="50" xfId="0" applyNumberFormat="1" applyFont="1" applyFill="1" applyBorder="1" applyAlignment="1">
      <alignment horizontal="center"/>
    </xf>
    <xf numFmtId="0" fontId="1" fillId="0" borderId="7" xfId="0" applyFont="1" applyFill="1" applyBorder="1"/>
    <xf numFmtId="43" fontId="5" fillId="0" borderId="3" xfId="0" applyNumberFormat="1" applyFont="1" applyFill="1" applyBorder="1" applyAlignment="1">
      <alignment horizontal="center"/>
    </xf>
    <xf numFmtId="0" fontId="5" fillId="0" borderId="0" xfId="0" applyFont="1" applyFill="1" applyBorder="1" applyAlignment="1">
      <alignment horizontal="center"/>
    </xf>
    <xf numFmtId="0" fontId="1" fillId="0" borderId="3" xfId="0" applyFont="1" applyFill="1" applyBorder="1"/>
    <xf numFmtId="0" fontId="1" fillId="0" borderId="44" xfId="0" applyFont="1" applyFill="1" applyBorder="1"/>
    <xf numFmtId="0" fontId="3" fillId="0" borderId="2" xfId="0" applyFont="1" applyFill="1" applyBorder="1" applyAlignment="1">
      <alignment horizontal="center"/>
    </xf>
    <xf numFmtId="165" fontId="5" fillId="0" borderId="0" xfId="0" applyNumberFormat="1" applyFont="1" applyFill="1" applyBorder="1" applyAlignment="1">
      <alignment horizontal="center"/>
    </xf>
    <xf numFmtId="165" fontId="5" fillId="0" borderId="34" xfId="0" applyNumberFormat="1" applyFont="1" applyFill="1" applyBorder="1" applyAlignment="1">
      <alignment horizontal="center"/>
    </xf>
    <xf numFmtId="43" fontId="1" fillId="0" borderId="3" xfId="1" applyFont="1" applyFill="1" applyBorder="1"/>
    <xf numFmtId="43" fontId="1" fillId="0" borderId="46" xfId="1" applyFont="1" applyFill="1" applyBorder="1"/>
    <xf numFmtId="0" fontId="1" fillId="0" borderId="47" xfId="0" applyFont="1" applyFill="1" applyBorder="1"/>
    <xf numFmtId="43" fontId="5" fillId="0" borderId="13" xfId="0" applyNumberFormat="1" applyFont="1" applyFill="1" applyBorder="1" applyAlignment="1">
      <alignment horizontal="center"/>
    </xf>
    <xf numFmtId="165" fontId="5" fillId="0" borderId="14" xfId="0" applyNumberFormat="1" applyFont="1" applyFill="1" applyBorder="1" applyAlignment="1">
      <alignment horizontal="center"/>
    </xf>
    <xf numFmtId="0" fontId="5" fillId="0" borderId="19" xfId="0" applyFont="1" applyFill="1" applyBorder="1" applyAlignment="1">
      <alignment horizontal="center"/>
    </xf>
    <xf numFmtId="0" fontId="5" fillId="0" borderId="20" xfId="0" applyFont="1" applyFill="1" applyBorder="1" applyAlignment="1">
      <alignment horizontal="center"/>
    </xf>
    <xf numFmtId="165" fontId="5" fillId="0" borderId="18" xfId="0" applyNumberFormat="1" applyFont="1" applyFill="1" applyBorder="1" applyAlignment="1">
      <alignment horizontal="center"/>
    </xf>
    <xf numFmtId="43" fontId="5" fillId="0" borderId="13" xfId="2" applyNumberFormat="1" applyFont="1" applyFill="1" applyBorder="1" applyAlignment="1">
      <alignment horizontal="center"/>
    </xf>
    <xf numFmtId="165" fontId="5" fillId="0" borderId="14" xfId="2" applyNumberFormat="1" applyFont="1" applyFill="1" applyBorder="1" applyAlignment="1">
      <alignment horizontal="center"/>
    </xf>
    <xf numFmtId="43" fontId="5" fillId="0" borderId="33" xfId="1" applyFont="1" applyFill="1" applyBorder="1"/>
    <xf numFmtId="165" fontId="5" fillId="0" borderId="34" xfId="2" applyNumberFormat="1" applyFont="1" applyFill="1" applyBorder="1"/>
    <xf numFmtId="43" fontId="5" fillId="0" borderId="52" xfId="2" applyNumberFormat="1" applyFont="1" applyFill="1" applyBorder="1" applyAlignment="1">
      <alignment horizontal="center"/>
    </xf>
    <xf numFmtId="165" fontId="5" fillId="0" borderId="47" xfId="2" applyNumberFormat="1" applyFont="1" applyFill="1" applyBorder="1" applyAlignment="1">
      <alignment horizontal="center"/>
    </xf>
    <xf numFmtId="0" fontId="5" fillId="0" borderId="0" xfId="0" applyFont="1" applyFill="1" applyAlignment="1">
      <alignment horizontal="center"/>
    </xf>
    <xf numFmtId="43" fontId="5" fillId="0" borderId="50" xfId="1" applyFont="1" applyFill="1" applyBorder="1" applyAlignment="1"/>
    <xf numFmtId="43" fontId="5" fillId="0" borderId="25" xfId="1" applyFont="1" applyFill="1" applyBorder="1" applyAlignment="1"/>
    <xf numFmtId="0" fontId="5" fillId="0" borderId="19" xfId="0" applyFont="1" applyFill="1" applyBorder="1" applyAlignment="1">
      <alignment horizontal="left"/>
    </xf>
    <xf numFmtId="0" fontId="4" fillId="0" borderId="5" xfId="0" applyFont="1" applyFill="1" applyBorder="1" applyAlignment="1">
      <alignment horizontal="centerContinuous"/>
    </xf>
    <xf numFmtId="0" fontId="24" fillId="0" borderId="0" xfId="0" applyFont="1" applyAlignment="1">
      <alignment vertical="center"/>
    </xf>
    <xf numFmtId="0" fontId="26" fillId="0" borderId="0" xfId="0" applyFont="1" applyAlignment="1">
      <alignment vertical="center"/>
    </xf>
    <xf numFmtId="0" fontId="25" fillId="0" borderId="0" xfId="0" applyFont="1"/>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centerContinuous"/>
    </xf>
    <xf numFmtId="0" fontId="28" fillId="0" borderId="63" xfId="0" applyFont="1" applyBorder="1" applyAlignment="1">
      <alignment horizontal="center" vertical="center" wrapText="1"/>
    </xf>
    <xf numFmtId="0" fontId="24" fillId="0" borderId="63" xfId="0" applyFont="1" applyBorder="1" applyAlignment="1">
      <alignment vertical="top" wrapText="1"/>
    </xf>
    <xf numFmtId="6" fontId="24" fillId="0" borderId="63" xfId="0" applyNumberFormat="1" applyFont="1" applyBorder="1" applyAlignment="1">
      <alignment vertical="top" wrapText="1"/>
    </xf>
    <xf numFmtId="0" fontId="1" fillId="0" borderId="0" xfId="0" applyFont="1" applyFill="1" applyBorder="1"/>
    <xf numFmtId="0" fontId="17" fillId="0" borderId="55" xfId="0" applyFont="1" applyFill="1" applyBorder="1" applyAlignment="1">
      <alignment horizontal="centerContinuous" wrapText="1"/>
    </xf>
    <xf numFmtId="0" fontId="17" fillId="0" borderId="55" xfId="0" applyFont="1" applyFill="1" applyBorder="1" applyAlignment="1">
      <alignment horizontal="centerContinuous"/>
    </xf>
    <xf numFmtId="43" fontId="5" fillId="0" borderId="36" xfId="1" applyFont="1" applyFill="1" applyBorder="1"/>
    <xf numFmtId="43" fontId="5" fillId="0" borderId="37" xfId="1" applyFont="1" applyFill="1" applyBorder="1"/>
    <xf numFmtId="43" fontId="5" fillId="0" borderId="37" xfId="1" applyFont="1" applyFill="1" applyBorder="1" applyAlignment="1">
      <alignment horizontal="center"/>
    </xf>
    <xf numFmtId="43" fontId="5" fillId="0" borderId="35" xfId="1" applyFont="1" applyFill="1" applyBorder="1"/>
    <xf numFmtId="43" fontId="1" fillId="0" borderId="48" xfId="1" applyFill="1" applyBorder="1"/>
    <xf numFmtId="0" fontId="1" fillId="0" borderId="0" xfId="4"/>
    <xf numFmtId="0" fontId="23" fillId="0" borderId="0" xfId="0" applyFont="1" applyFill="1" applyAlignment="1">
      <alignment vertical="top"/>
    </xf>
    <xf numFmtId="0" fontId="23" fillId="0" borderId="0" xfId="0" applyFont="1" applyFill="1"/>
    <xf numFmtId="0" fontId="5" fillId="0" borderId="0" xfId="4" applyFont="1" applyFill="1" applyAlignment="1">
      <alignment vertical="top"/>
    </xf>
    <xf numFmtId="0" fontId="5" fillId="0" borderId="0" xfId="4" applyFont="1" applyFill="1"/>
    <xf numFmtId="164" fontId="0" fillId="0" borderId="0" xfId="1" applyNumberFormat="1" applyFont="1" applyFill="1"/>
    <xf numFmtId="0" fontId="0" fillId="0" borderId="11" xfId="0" applyFont="1" applyFill="1" applyBorder="1" applyAlignment="1">
      <alignment vertical="top" wrapText="1"/>
    </xf>
    <xf numFmtId="9" fontId="0" fillId="0" borderId="11" xfId="0" applyNumberFormat="1" applyFill="1" applyBorder="1" applyAlignment="1">
      <alignment horizontal="left"/>
    </xf>
    <xf numFmtId="10" fontId="1" fillId="0" borderId="11" xfId="0" applyNumberFormat="1" applyFont="1" applyFill="1" applyBorder="1" applyAlignment="1">
      <alignment horizontal="left" vertical="top" wrapText="1"/>
    </xf>
    <xf numFmtId="0" fontId="8" fillId="0" borderId="11" xfId="0" applyFont="1" applyFill="1" applyBorder="1" applyAlignment="1">
      <alignment vertical="center"/>
    </xf>
    <xf numFmtId="43" fontId="5" fillId="0" borderId="10" xfId="0" applyNumberFormat="1" applyFont="1" applyFill="1" applyBorder="1" applyAlignment="1">
      <alignment horizontal="center"/>
    </xf>
    <xf numFmtId="39" fontId="5" fillId="0" borderId="37" xfId="1" applyNumberFormat="1" applyFont="1" applyFill="1" applyBorder="1"/>
    <xf numFmtId="0" fontId="5" fillId="0" borderId="33" xfId="0" applyFont="1" applyFill="1" applyBorder="1"/>
    <xf numFmtId="43" fontId="5" fillId="0" borderId="50" xfId="1" applyFont="1" applyBorder="1"/>
    <xf numFmtId="43" fontId="6" fillId="0" borderId="68" xfId="0" applyNumberFormat="1" applyFont="1" applyFill="1" applyBorder="1" applyAlignment="1">
      <alignment horizontal="center"/>
    </xf>
    <xf numFmtId="10" fontId="6" fillId="0" borderId="69" xfId="0" applyNumberFormat="1" applyFont="1" applyFill="1" applyBorder="1" applyAlignment="1">
      <alignment horizontal="center"/>
    </xf>
    <xf numFmtId="39" fontId="5" fillId="0" borderId="37" xfId="1" applyNumberFormat="1" applyFont="1" applyFill="1" applyBorder="1" applyAlignment="1">
      <alignment horizontal="center"/>
    </xf>
    <xf numFmtId="10" fontId="6" fillId="0" borderId="50" xfId="0" applyNumberFormat="1" applyFont="1" applyFill="1" applyBorder="1" applyAlignment="1">
      <alignment horizontal="center"/>
    </xf>
    <xf numFmtId="10" fontId="5" fillId="0" borderId="18" xfId="0" applyNumberFormat="1" applyFont="1" applyFill="1" applyBorder="1" applyAlignment="1">
      <alignment horizontal="center"/>
    </xf>
    <xf numFmtId="0" fontId="6" fillId="0" borderId="0" xfId="0" applyFont="1" applyFill="1" applyBorder="1" applyAlignment="1">
      <alignment horizontal="center"/>
    </xf>
    <xf numFmtId="10" fontId="6" fillId="0" borderId="0" xfId="0" applyNumberFormat="1" applyFont="1" applyFill="1" applyBorder="1" applyAlignment="1">
      <alignment horizontal="center"/>
    </xf>
    <xf numFmtId="10" fontId="6" fillId="0" borderId="18" xfId="0" applyNumberFormat="1" applyFont="1" applyFill="1" applyBorder="1" applyAlignment="1">
      <alignment horizontal="center"/>
    </xf>
    <xf numFmtId="164" fontId="5" fillId="0" borderId="0" xfId="0" applyNumberFormat="1" applyFont="1" applyFill="1" applyBorder="1"/>
    <xf numFmtId="165" fontId="6" fillId="0" borderId="11" xfId="0" applyNumberFormat="1" applyFont="1" applyFill="1" applyBorder="1" applyAlignment="1">
      <alignment horizontal="center"/>
    </xf>
    <xf numFmtId="165" fontId="6" fillId="0" borderId="29" xfId="0" applyNumberFormat="1" applyFont="1" applyFill="1" applyBorder="1" applyAlignment="1">
      <alignment horizontal="center"/>
    </xf>
    <xf numFmtId="164" fontId="6" fillId="0" borderId="35" xfId="1" applyNumberFormat="1" applyFont="1" applyFill="1" applyBorder="1"/>
    <xf numFmtId="0" fontId="4" fillId="0" borderId="0" xfId="0" applyFont="1" applyFill="1" applyAlignment="1">
      <alignment horizontal="centerContinuous"/>
    </xf>
    <xf numFmtId="43" fontId="5" fillId="0" borderId="39" xfId="1" applyFont="1" applyFill="1" applyBorder="1"/>
    <xf numFmtId="165" fontId="0" fillId="0" borderId="0" xfId="0" applyNumberFormat="1" applyAlignment="1">
      <alignment horizontal="left"/>
    </xf>
    <xf numFmtId="165" fontId="4" fillId="0" borderId="5" xfId="0" applyNumberFormat="1" applyFont="1" applyFill="1" applyBorder="1" applyAlignment="1">
      <alignment horizontal="centerContinuous"/>
    </xf>
    <xf numFmtId="165" fontId="3" fillId="0" borderId="9" xfId="0" applyNumberFormat="1" applyFont="1" applyFill="1" applyBorder="1" applyAlignment="1">
      <alignment horizontal="center"/>
    </xf>
    <xf numFmtId="165" fontId="6" fillId="0" borderId="64" xfId="0" applyNumberFormat="1" applyFont="1" applyFill="1" applyBorder="1" applyAlignment="1">
      <alignment horizontal="center"/>
    </xf>
    <xf numFmtId="165" fontId="5" fillId="0" borderId="11" xfId="0" applyNumberFormat="1" applyFont="1" applyFill="1" applyBorder="1" applyAlignment="1">
      <alignment horizontal="center"/>
    </xf>
    <xf numFmtId="165" fontId="6" fillId="0" borderId="66" xfId="0" applyNumberFormat="1" applyFont="1" applyFill="1" applyBorder="1" applyAlignment="1">
      <alignment horizontal="center"/>
    </xf>
    <xf numFmtId="165" fontId="5" fillId="0" borderId="29" xfId="0" applyNumberFormat="1" applyFont="1" applyFill="1" applyBorder="1" applyAlignment="1">
      <alignment horizontal="center"/>
    </xf>
    <xf numFmtId="165" fontId="6" fillId="0" borderId="0" xfId="0" applyNumberFormat="1" applyFont="1" applyAlignment="1">
      <alignment horizontal="center"/>
    </xf>
    <xf numFmtId="165" fontId="0" fillId="0" borderId="0" xfId="0" applyNumberFormat="1"/>
    <xf numFmtId="0" fontId="4" fillId="7" borderId="56" xfId="0" applyFont="1" applyFill="1" applyBorder="1" applyAlignment="1">
      <alignment horizontal="centerContinuous"/>
    </xf>
    <xf numFmtId="0" fontId="0" fillId="7" borderId="5" xfId="0" applyFill="1" applyBorder="1" applyAlignment="1">
      <alignment horizontal="centerContinuous"/>
    </xf>
    <xf numFmtId="164" fontId="5" fillId="7" borderId="13" xfId="1" applyNumberFormat="1" applyFont="1" applyFill="1" applyBorder="1"/>
    <xf numFmtId="165" fontId="5" fillId="7" borderId="36" xfId="2" applyNumberFormat="1" applyFont="1" applyFill="1" applyBorder="1"/>
    <xf numFmtId="43" fontId="5" fillId="7" borderId="23" xfId="1" applyFont="1" applyFill="1" applyBorder="1"/>
    <xf numFmtId="165" fontId="5" fillId="7" borderId="38" xfId="2" applyNumberFormat="1" applyFont="1" applyFill="1" applyBorder="1"/>
    <xf numFmtId="43" fontId="5" fillId="7" borderId="16" xfId="1" applyFont="1" applyFill="1" applyBorder="1"/>
    <xf numFmtId="165" fontId="5" fillId="7" borderId="39" xfId="2" applyNumberFormat="1" applyFont="1" applyFill="1" applyBorder="1"/>
    <xf numFmtId="0" fontId="3" fillId="7" borderId="1" xfId="0" applyFont="1" applyFill="1" applyBorder="1" applyAlignment="1">
      <alignment horizontal="center"/>
    </xf>
    <xf numFmtId="0" fontId="3" fillId="7" borderId="31" xfId="0" applyFont="1" applyFill="1" applyBorder="1" applyAlignment="1">
      <alignment horizontal="center"/>
    </xf>
    <xf numFmtId="165" fontId="3" fillId="0" borderId="1" xfId="0" applyNumberFormat="1" applyFont="1" applyFill="1" applyBorder="1" applyAlignment="1">
      <alignment horizontal="center"/>
    </xf>
    <xf numFmtId="165" fontId="6" fillId="0" borderId="50" xfId="0" applyNumberFormat="1" applyFont="1" applyFill="1" applyBorder="1" applyAlignment="1">
      <alignment horizontal="center"/>
    </xf>
    <xf numFmtId="165" fontId="6" fillId="0" borderId="0" xfId="0" applyNumberFormat="1" applyFont="1" applyFill="1" applyBorder="1" applyAlignment="1">
      <alignment horizontal="center"/>
    </xf>
    <xf numFmtId="165" fontId="5" fillId="0" borderId="25" xfId="0" applyNumberFormat="1" applyFont="1" applyFill="1" applyBorder="1" applyAlignment="1">
      <alignment horizontal="center"/>
    </xf>
    <xf numFmtId="165" fontId="6" fillId="0" borderId="67" xfId="0" applyNumberFormat="1" applyFont="1" applyFill="1" applyBorder="1" applyAlignment="1">
      <alignment horizontal="center"/>
    </xf>
    <xf numFmtId="165" fontId="5" fillId="0" borderId="67" xfId="0" applyNumberFormat="1" applyFont="1" applyFill="1" applyBorder="1" applyAlignment="1">
      <alignment horizontal="center"/>
    </xf>
    <xf numFmtId="165" fontId="6" fillId="0" borderId="37" xfId="0" applyNumberFormat="1" applyFont="1" applyFill="1" applyBorder="1" applyAlignment="1">
      <alignment horizontal="center"/>
    </xf>
    <xf numFmtId="165" fontId="6" fillId="0" borderId="36" xfId="2" applyNumberFormat="1" applyFont="1" applyFill="1" applyBorder="1" applyAlignment="1">
      <alignment horizontal="center"/>
    </xf>
    <xf numFmtId="165" fontId="6" fillId="0" borderId="39" xfId="2" applyNumberFormat="1" applyFont="1" applyFill="1" applyBorder="1" applyAlignment="1">
      <alignment horizontal="center"/>
    </xf>
    <xf numFmtId="0" fontId="30" fillId="0" borderId="0" xfId="0" applyFont="1" applyAlignment="1">
      <alignment vertical="center"/>
    </xf>
    <xf numFmtId="0" fontId="5" fillId="0" borderId="0" xfId="0" applyFont="1"/>
    <xf numFmtId="0" fontId="32" fillId="0" borderId="0" xfId="0" applyFont="1" applyAlignment="1">
      <alignment vertical="center"/>
    </xf>
    <xf numFmtId="0" fontId="33" fillId="0" borderId="0" xfId="0" applyFont="1" applyAlignment="1">
      <alignment vertical="center"/>
    </xf>
    <xf numFmtId="0" fontId="23" fillId="0" borderId="0" xfId="0" applyFont="1"/>
    <xf numFmtId="0" fontId="22" fillId="0" borderId="0" xfId="0" applyFont="1" applyAlignment="1">
      <alignment vertical="center"/>
    </xf>
    <xf numFmtId="0" fontId="33" fillId="0" borderId="63" xfId="0" applyFont="1" applyBorder="1" applyAlignment="1">
      <alignment horizontal="center" vertical="center" wrapText="1"/>
    </xf>
    <xf numFmtId="0" fontId="22" fillId="0" borderId="63" xfId="0" applyFont="1" applyBorder="1" applyAlignment="1">
      <alignment vertical="top" wrapText="1"/>
    </xf>
    <xf numFmtId="6" fontId="22" fillId="0" borderId="63" xfId="0" applyNumberFormat="1" applyFont="1" applyBorder="1" applyAlignment="1">
      <alignment vertical="top" wrapText="1"/>
    </xf>
    <xf numFmtId="165" fontId="6" fillId="0" borderId="12" xfId="0" applyNumberFormat="1" applyFont="1" applyFill="1" applyBorder="1" applyAlignment="1">
      <alignment horizontal="center"/>
    </xf>
    <xf numFmtId="165" fontId="6" fillId="0" borderId="23" xfId="0" applyNumberFormat="1" applyFont="1" applyFill="1" applyBorder="1" applyAlignment="1">
      <alignment horizontal="center"/>
    </xf>
    <xf numFmtId="165" fontId="6" fillId="0" borderId="24" xfId="0" applyNumberFormat="1" applyFont="1" applyFill="1" applyBorder="1" applyAlignment="1">
      <alignment horizontal="center"/>
    </xf>
    <xf numFmtId="165" fontId="6" fillId="0" borderId="52" xfId="0" applyNumberFormat="1" applyFont="1" applyFill="1" applyBorder="1" applyAlignment="1">
      <alignment horizontal="center"/>
    </xf>
    <xf numFmtId="165" fontId="6" fillId="0" borderId="47" xfId="0" applyNumberFormat="1" applyFont="1" applyFill="1" applyBorder="1" applyAlignment="1">
      <alignment horizontal="center"/>
    </xf>
    <xf numFmtId="165" fontId="6" fillId="0" borderId="16" xfId="0" applyNumberFormat="1" applyFont="1" applyFill="1" applyBorder="1" applyAlignment="1">
      <alignment horizontal="center"/>
    </xf>
    <xf numFmtId="165" fontId="3" fillId="0" borderId="2" xfId="0" applyNumberFormat="1" applyFont="1" applyFill="1" applyBorder="1" applyAlignment="1">
      <alignment horizontal="center"/>
    </xf>
    <xf numFmtId="165" fontId="5" fillId="0" borderId="19" xfId="0" applyNumberFormat="1" applyFont="1" applyFill="1" applyBorder="1" applyAlignment="1">
      <alignment horizontal="center"/>
    </xf>
    <xf numFmtId="165" fontId="6" fillId="0" borderId="3" xfId="0" applyNumberFormat="1" applyFont="1" applyFill="1" applyBorder="1" applyAlignment="1">
      <alignment horizontal="center"/>
    </xf>
    <xf numFmtId="0" fontId="4" fillId="0" borderId="4" xfId="0" applyFont="1" applyBorder="1" applyAlignment="1">
      <alignment horizontal="left" vertical="top" wrapText="1"/>
    </xf>
    <xf numFmtId="0" fontId="0" fillId="0" borderId="5" xfId="0" applyBorder="1" applyAlignment="1">
      <alignment horizontal="left" vertical="top" wrapText="1"/>
    </xf>
    <xf numFmtId="0" fontId="1" fillId="0" borderId="19" xfId="0" applyFont="1" applyFill="1" applyBorder="1" applyAlignment="1">
      <alignment vertical="top" wrapText="1"/>
    </xf>
    <xf numFmtId="0" fontId="0" fillId="0" borderId="20" xfId="0" applyFill="1" applyBorder="1" applyAlignment="1">
      <alignment vertical="top" wrapText="1"/>
    </xf>
    <xf numFmtId="0" fontId="9" fillId="0" borderId="19" xfId="0" applyFont="1" applyFill="1" applyBorder="1" applyAlignment="1">
      <alignment vertical="top" wrapText="1"/>
    </xf>
    <xf numFmtId="0" fontId="4" fillId="0" borderId="4" xfId="0" applyFont="1" applyFill="1" applyBorder="1" applyAlignment="1">
      <alignment horizontal="center"/>
    </xf>
    <xf numFmtId="0" fontId="4" fillId="0" borderId="5" xfId="0" applyFont="1" applyFill="1" applyBorder="1" applyAlignment="1">
      <alignment horizontal="center"/>
    </xf>
    <xf numFmtId="0" fontId="22" fillId="0" borderId="0" xfId="0" applyFont="1" applyFill="1" applyAlignment="1">
      <alignment horizontal="left" vertical="top" wrapText="1"/>
    </xf>
    <xf numFmtId="0" fontId="23" fillId="0" borderId="0" xfId="0" applyFont="1" applyFill="1" applyAlignment="1">
      <alignment horizontal="left" vertical="top" wrapText="1"/>
    </xf>
    <xf numFmtId="0" fontId="22" fillId="0" borderId="0" xfId="0" applyFont="1" applyAlignment="1">
      <alignment vertical="top" wrapText="1"/>
    </xf>
    <xf numFmtId="0" fontId="23" fillId="0" borderId="0" xfId="0" applyFont="1" applyAlignment="1">
      <alignment vertical="top" wrapText="1"/>
    </xf>
    <xf numFmtId="0" fontId="31" fillId="0" borderId="0" xfId="3" applyFont="1" applyAlignment="1">
      <alignment vertical="top" wrapText="1"/>
    </xf>
    <xf numFmtId="0" fontId="5" fillId="0" borderId="0" xfId="0" applyFont="1" applyAlignment="1">
      <alignment vertical="top" wrapText="1"/>
    </xf>
    <xf numFmtId="0" fontId="12" fillId="0" borderId="58" xfId="0" applyFont="1" applyBorder="1" applyAlignment="1">
      <alignment vertical="top" wrapText="1"/>
    </xf>
    <xf numFmtId="0" fontId="6" fillId="0" borderId="55" xfId="0" applyFont="1" applyBorder="1" applyAlignment="1">
      <alignment vertical="top" wrapText="1"/>
    </xf>
    <xf numFmtId="0" fontId="13" fillId="0" borderId="60" xfId="0" applyFont="1" applyBorder="1" applyAlignment="1">
      <alignment vertical="top" wrapText="1"/>
    </xf>
    <xf numFmtId="0" fontId="0" fillId="0" borderId="4" xfId="0" applyBorder="1" applyAlignment="1">
      <alignment vertical="top" wrapText="1"/>
    </xf>
    <xf numFmtId="0" fontId="0" fillId="0" borderId="56" xfId="0" applyBorder="1" applyAlignment="1">
      <alignment vertical="top" wrapText="1"/>
    </xf>
    <xf numFmtId="0" fontId="0" fillId="0" borderId="5" xfId="0" applyBorder="1" applyAlignment="1">
      <alignment vertical="top" wrapText="1"/>
    </xf>
    <xf numFmtId="0" fontId="11" fillId="0" borderId="57" xfId="0" applyFont="1" applyBorder="1" applyAlignment="1">
      <alignment vertical="top" wrapText="1"/>
    </xf>
    <xf numFmtId="0" fontId="11" fillId="0" borderId="58" xfId="0" applyFont="1" applyBorder="1" applyAlignment="1">
      <alignment vertical="top" wrapText="1"/>
    </xf>
    <xf numFmtId="0" fontId="11" fillId="3" borderId="59" xfId="0" applyFont="1" applyFill="1" applyBorder="1" applyAlignment="1">
      <alignment horizontal="center" vertical="top" wrapText="1"/>
    </xf>
    <xf numFmtId="0" fontId="11" fillId="3" borderId="60" xfId="0" applyFont="1" applyFill="1" applyBorder="1" applyAlignment="1">
      <alignment horizontal="center" vertical="top" wrapText="1"/>
    </xf>
    <xf numFmtId="0" fontId="14" fillId="0" borderId="58" xfId="0" applyFont="1" applyBorder="1" applyAlignment="1">
      <alignment vertical="top" wrapText="1"/>
    </xf>
    <xf numFmtId="0" fontId="13" fillId="0" borderId="55" xfId="0" applyFont="1" applyBorder="1" applyAlignment="1">
      <alignment vertical="top" wrapText="1"/>
    </xf>
    <xf numFmtId="0" fontId="25" fillId="0" borderId="0" xfId="3" applyFont="1" applyAlignment="1">
      <alignment vertical="top" wrapText="1"/>
    </xf>
    <xf numFmtId="0" fontId="25" fillId="0" borderId="0" xfId="0" applyFont="1" applyAlignment="1">
      <alignment vertical="top" wrapText="1"/>
    </xf>
    <xf numFmtId="0" fontId="24" fillId="0" borderId="0" xfId="0" applyFont="1" applyAlignment="1">
      <alignment vertical="top" wrapText="1"/>
    </xf>
    <xf numFmtId="165" fontId="5" fillId="0" borderId="36" xfId="2" applyNumberFormat="1" applyFont="1" applyFill="1" applyBorder="1" applyAlignment="1">
      <alignment horizontal="center"/>
    </xf>
    <xf numFmtId="0" fontId="0" fillId="0" borderId="35" xfId="0" applyFill="1" applyBorder="1" applyAlignment="1">
      <alignment horizontal="center"/>
    </xf>
    <xf numFmtId="0" fontId="0" fillId="0" borderId="48" xfId="0" applyFill="1" applyBorder="1" applyAlignment="1">
      <alignment horizontal="center"/>
    </xf>
    <xf numFmtId="165" fontId="5" fillId="0" borderId="39" xfId="2" applyNumberFormat="1" applyFont="1" applyFill="1" applyBorder="1" applyAlignment="1">
      <alignment horizontal="center"/>
    </xf>
    <xf numFmtId="0" fontId="9" fillId="0" borderId="10" xfId="0" applyFont="1" applyFill="1" applyBorder="1" applyAlignment="1">
      <alignment vertical="top"/>
    </xf>
    <xf numFmtId="0" fontId="1" fillId="0" borderId="11" xfId="0" applyFont="1" applyFill="1" applyBorder="1"/>
    <xf numFmtId="0" fontId="1" fillId="0" borderId="11" xfId="0" applyFont="1" applyFill="1" applyBorder="1" applyAlignment="1">
      <alignment wrapText="1"/>
    </xf>
  </cellXfs>
  <cellStyles count="5">
    <cellStyle name="Comma" xfId="1" builtinId="3"/>
    <cellStyle name="Hyperlink" xfId="3" builtinId="8"/>
    <cellStyle name="Normal" xfId="0" builtinId="0"/>
    <cellStyle name="Normal 2" xfId="4" xr:uid="{00000000-0005-0000-0000-000003000000}"/>
    <cellStyle name="Percent" xfId="2" builtinId="5"/>
  </cellStyles>
  <dxfs count="0"/>
  <tableStyles count="0" defaultTableStyle="TableStyleMedium2" defaultPivotStyle="PivotStyleLight16"/>
  <colors>
    <mruColors>
      <color rgb="FF24FC2E"/>
      <color rgb="FF4DE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876300</xdr:colOff>
      <xdr:row>1</xdr:row>
      <xdr:rowOff>285750</xdr:rowOff>
    </xdr:from>
    <xdr:to>
      <xdr:col>3</xdr:col>
      <xdr:colOff>1276350</xdr:colOff>
      <xdr:row>14</xdr:row>
      <xdr:rowOff>9525</xdr:rowOff>
    </xdr:to>
    <xdr:sp macro="" textlink="">
      <xdr:nvSpPr>
        <xdr:cNvPr id="4121" name="Line 1">
          <a:extLst>
            <a:ext uri="{FF2B5EF4-FFF2-40B4-BE49-F238E27FC236}">
              <a16:creationId xmlns:a16="http://schemas.microsoft.com/office/drawing/2014/main" id="{00000000-0008-0000-0600-000019100000}"/>
            </a:ext>
          </a:extLst>
        </xdr:cNvPr>
        <xdr:cNvSpPr>
          <a:spLocks noChangeShapeType="1"/>
        </xdr:cNvSpPr>
      </xdr:nvSpPr>
      <xdr:spPr bwMode="auto">
        <a:xfrm>
          <a:off x="952500" y="571500"/>
          <a:ext cx="4114800" cy="2981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714375</xdr:colOff>
      <xdr:row>1</xdr:row>
      <xdr:rowOff>314325</xdr:rowOff>
    </xdr:from>
    <xdr:to>
      <xdr:col>3</xdr:col>
      <xdr:colOff>1409700</xdr:colOff>
      <xdr:row>18</xdr:row>
      <xdr:rowOff>57150</xdr:rowOff>
    </xdr:to>
    <xdr:sp macro="" textlink="">
      <xdr:nvSpPr>
        <xdr:cNvPr id="4122" name="Line 2">
          <a:extLst>
            <a:ext uri="{FF2B5EF4-FFF2-40B4-BE49-F238E27FC236}">
              <a16:creationId xmlns:a16="http://schemas.microsoft.com/office/drawing/2014/main" id="{00000000-0008-0000-0600-00001A100000}"/>
            </a:ext>
          </a:extLst>
        </xdr:cNvPr>
        <xdr:cNvSpPr>
          <a:spLocks noChangeShapeType="1"/>
        </xdr:cNvSpPr>
      </xdr:nvSpPr>
      <xdr:spPr bwMode="auto">
        <a:xfrm flipV="1">
          <a:off x="790575" y="600075"/>
          <a:ext cx="4410075" cy="3581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xdr:colOff>
      <xdr:row>6</xdr:row>
      <xdr:rowOff>181610</xdr:rowOff>
    </xdr:from>
    <xdr:to>
      <xdr:col>0</xdr:col>
      <xdr:colOff>2945891</xdr:colOff>
      <xdr:row>12</xdr:row>
      <xdr:rowOff>3433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7940" y="1370330"/>
          <a:ext cx="2917951" cy="15058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apps.irs.gov/app/scripts/exit.jsp?dest=https://s3.amazonaws.com/public-inspection.federalregister.gov/2013-28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workbookViewId="0">
      <selection activeCell="F15" sqref="F15"/>
    </sheetView>
  </sheetViews>
  <sheetFormatPr defaultRowHeight="13.2" x14ac:dyDescent="0.25"/>
  <cols>
    <col min="1" max="1" width="10.77734375" customWidth="1"/>
    <col min="2" max="2" width="79" customWidth="1"/>
  </cols>
  <sheetData>
    <row r="1" spans="1:2" x14ac:dyDescent="0.25">
      <c r="A1" s="90"/>
      <c r="B1" s="91"/>
    </row>
    <row r="2" spans="1:2" x14ac:dyDescent="0.25">
      <c r="A2" s="89"/>
      <c r="B2" s="89"/>
    </row>
    <row r="3" spans="1:2" x14ac:dyDescent="0.25">
      <c r="A3" s="167">
        <v>40795</v>
      </c>
      <c r="B3" s="89" t="s">
        <v>108</v>
      </c>
    </row>
    <row r="4" spans="1:2" x14ac:dyDescent="0.25">
      <c r="A4" s="89"/>
      <c r="B4" s="89"/>
    </row>
    <row r="5" spans="1:2" x14ac:dyDescent="0.25">
      <c r="A5" s="89"/>
      <c r="B5" s="89"/>
    </row>
    <row r="6" spans="1:2" x14ac:dyDescent="0.25">
      <c r="A6" s="89"/>
      <c r="B6" s="89"/>
    </row>
    <row r="7" spans="1:2" x14ac:dyDescent="0.25">
      <c r="A7" s="89"/>
      <c r="B7" s="89"/>
    </row>
    <row r="8" spans="1:2" x14ac:dyDescent="0.25">
      <c r="A8" s="89"/>
      <c r="B8" s="89"/>
    </row>
    <row r="9" spans="1:2" x14ac:dyDescent="0.25">
      <c r="A9" s="89"/>
      <c r="B9" s="89"/>
    </row>
    <row r="10" spans="1:2" x14ac:dyDescent="0.25">
      <c r="A10" s="89"/>
      <c r="B10" s="89"/>
    </row>
    <row r="11" spans="1:2" x14ac:dyDescent="0.25">
      <c r="A11" s="89"/>
      <c r="B11" s="89"/>
    </row>
    <row r="12" spans="1:2" x14ac:dyDescent="0.25">
      <c r="A12" s="89"/>
      <c r="B12" s="89"/>
    </row>
    <row r="13" spans="1:2" x14ac:dyDescent="0.25">
      <c r="A13" s="89"/>
      <c r="B13" s="89"/>
    </row>
    <row r="14" spans="1:2" x14ac:dyDescent="0.25">
      <c r="A14" s="89"/>
      <c r="B14" s="89"/>
    </row>
    <row r="15" spans="1:2" x14ac:dyDescent="0.25">
      <c r="A15" s="89"/>
      <c r="B15" s="89"/>
    </row>
    <row r="16" spans="1:2" x14ac:dyDescent="0.25">
      <c r="A16" s="89"/>
      <c r="B16" s="89"/>
    </row>
    <row r="17" spans="1:2" x14ac:dyDescent="0.25">
      <c r="A17" s="89"/>
      <c r="B17" s="89"/>
    </row>
    <row r="18" spans="1:2" x14ac:dyDescent="0.25">
      <c r="A18" s="89"/>
      <c r="B18" s="89"/>
    </row>
    <row r="19" spans="1:2" x14ac:dyDescent="0.25">
      <c r="A19" s="89"/>
      <c r="B19" s="89"/>
    </row>
    <row r="20" spans="1:2" x14ac:dyDescent="0.25">
      <c r="A20" s="89"/>
      <c r="B20" s="89"/>
    </row>
    <row r="21" spans="1:2" x14ac:dyDescent="0.25">
      <c r="A21" s="89"/>
      <c r="B21" s="89"/>
    </row>
    <row r="22" spans="1:2" x14ac:dyDescent="0.25">
      <c r="A22" s="89"/>
      <c r="B22" s="89"/>
    </row>
    <row r="23" spans="1:2" x14ac:dyDescent="0.25">
      <c r="A23" s="89"/>
      <c r="B23" s="89"/>
    </row>
    <row r="24" spans="1:2" x14ac:dyDescent="0.25">
      <c r="A24" s="89"/>
      <c r="B24" s="89"/>
    </row>
    <row r="25" spans="1:2" x14ac:dyDescent="0.25">
      <c r="A25" s="89"/>
      <c r="B25" s="89"/>
    </row>
    <row r="26" spans="1:2" x14ac:dyDescent="0.25">
      <c r="A26" s="89"/>
      <c r="B26" s="89"/>
    </row>
    <row r="27" spans="1:2" x14ac:dyDescent="0.25">
      <c r="A27" s="89"/>
      <c r="B27" s="89"/>
    </row>
    <row r="28" spans="1:2" x14ac:dyDescent="0.25">
      <c r="A28" s="89"/>
      <c r="B28" s="89"/>
    </row>
    <row r="29" spans="1:2" x14ac:dyDescent="0.25">
      <c r="A29" s="89"/>
      <c r="B29" s="89"/>
    </row>
    <row r="30" spans="1:2" x14ac:dyDescent="0.25">
      <c r="A30" s="89"/>
      <c r="B30" s="89"/>
    </row>
    <row r="31" spans="1:2" x14ac:dyDescent="0.25">
      <c r="A31" s="89"/>
      <c r="B31" s="89"/>
    </row>
    <row r="32" spans="1:2" x14ac:dyDescent="0.25">
      <c r="A32" s="89"/>
      <c r="B32" s="89"/>
    </row>
    <row r="33" spans="1:2" x14ac:dyDescent="0.25">
      <c r="A33" s="89"/>
      <c r="B33" s="89"/>
    </row>
    <row r="34" spans="1:2" x14ac:dyDescent="0.25">
      <c r="A34" s="89"/>
      <c r="B34" s="89"/>
    </row>
    <row r="35" spans="1:2" x14ac:dyDescent="0.25">
      <c r="A35" s="89"/>
      <c r="B35" s="89"/>
    </row>
    <row r="36" spans="1:2" x14ac:dyDescent="0.25">
      <c r="A36" s="89"/>
      <c r="B36" s="89"/>
    </row>
    <row r="37" spans="1:2" x14ac:dyDescent="0.25">
      <c r="A37" s="89"/>
      <c r="B37" s="89"/>
    </row>
    <row r="38" spans="1:2" x14ac:dyDescent="0.25">
      <c r="A38" s="89"/>
      <c r="B38" s="89"/>
    </row>
  </sheetData>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5"/>
  <sheetViews>
    <sheetView tabSelected="1" zoomScale="110" zoomScaleNormal="110" workbookViewId="0">
      <selection activeCell="B36" sqref="B36"/>
    </sheetView>
  </sheetViews>
  <sheetFormatPr defaultRowHeight="13.2" x14ac:dyDescent="0.25"/>
  <cols>
    <col min="1" max="1" width="48.77734375" customWidth="1"/>
    <col min="2" max="2" width="77.44140625" customWidth="1"/>
    <col min="3" max="3" width="15.33203125" customWidth="1"/>
    <col min="4" max="5" width="9.33203125" customWidth="1"/>
  </cols>
  <sheetData>
    <row r="1" spans="1:5" ht="13.8" x14ac:dyDescent="0.25">
      <c r="A1" s="29" t="s">
        <v>0</v>
      </c>
      <c r="B1" s="29"/>
    </row>
    <row r="2" spans="1:5" ht="13.8" x14ac:dyDescent="0.25">
      <c r="A2" s="29" t="s">
        <v>208</v>
      </c>
      <c r="B2" s="29"/>
    </row>
    <row r="3" spans="1:5" ht="6" customHeight="1" x14ac:dyDescent="0.25"/>
    <row r="4" spans="1:5" ht="13.8" thickBot="1" x14ac:dyDescent="0.3">
      <c r="A4" s="13" t="s">
        <v>35</v>
      </c>
      <c r="B4" s="14" t="s">
        <v>36</v>
      </c>
      <c r="C4" s="318" t="s">
        <v>115</v>
      </c>
      <c r="D4" s="15"/>
      <c r="E4" s="15"/>
    </row>
    <row r="5" spans="1:5" ht="15.75" customHeight="1" x14ac:dyDescent="0.25">
      <c r="A5" s="17" t="s">
        <v>37</v>
      </c>
      <c r="B5" s="18"/>
      <c r="C5" s="15"/>
      <c r="D5" s="15"/>
      <c r="E5" s="15"/>
    </row>
    <row r="6" spans="1:5" x14ac:dyDescent="0.25">
      <c r="A6" s="19" t="s">
        <v>38</v>
      </c>
      <c r="B6" s="20" t="s">
        <v>39</v>
      </c>
      <c r="C6" s="15"/>
      <c r="D6" s="15"/>
      <c r="E6" s="15"/>
    </row>
    <row r="7" spans="1:5" ht="12.75" customHeight="1" x14ac:dyDescent="0.25">
      <c r="A7" s="19" t="s">
        <v>40</v>
      </c>
      <c r="B7" s="252" t="s">
        <v>177</v>
      </c>
      <c r="C7" s="15"/>
      <c r="D7" s="15"/>
      <c r="E7" s="15"/>
    </row>
    <row r="8" spans="1:5" x14ac:dyDescent="0.25">
      <c r="A8" s="19" t="s">
        <v>42</v>
      </c>
      <c r="B8" s="20" t="s">
        <v>39</v>
      </c>
      <c r="C8" s="15"/>
      <c r="D8" s="15"/>
      <c r="E8" s="15"/>
    </row>
    <row r="9" spans="1:5" x14ac:dyDescent="0.25">
      <c r="A9" s="19" t="s">
        <v>43</v>
      </c>
      <c r="B9" s="20" t="s">
        <v>39</v>
      </c>
      <c r="C9" s="15"/>
      <c r="D9" s="15"/>
      <c r="E9" s="15"/>
    </row>
    <row r="10" spans="1:5" x14ac:dyDescent="0.25">
      <c r="A10" s="19" t="s">
        <v>44</v>
      </c>
      <c r="B10" s="20" t="s">
        <v>39</v>
      </c>
      <c r="C10" s="15"/>
      <c r="D10" s="15"/>
      <c r="E10" s="15"/>
    </row>
    <row r="11" spans="1:5" x14ac:dyDescent="0.25">
      <c r="A11" s="21" t="s">
        <v>45</v>
      </c>
      <c r="B11" s="22" t="s">
        <v>39</v>
      </c>
      <c r="C11" s="15"/>
      <c r="D11" s="15"/>
      <c r="E11" s="15"/>
    </row>
    <row r="12" spans="1:5" ht="26.4" x14ac:dyDescent="0.25">
      <c r="A12" s="23" t="s">
        <v>46</v>
      </c>
      <c r="B12" s="24" t="s">
        <v>39</v>
      </c>
      <c r="C12" s="15"/>
      <c r="D12" s="15"/>
      <c r="E12" s="15"/>
    </row>
    <row r="13" spans="1:5" x14ac:dyDescent="0.25">
      <c r="A13" s="21" t="s">
        <v>47</v>
      </c>
      <c r="B13" s="24" t="s">
        <v>39</v>
      </c>
      <c r="C13" s="15"/>
      <c r="D13" s="15"/>
      <c r="E13" s="15"/>
    </row>
    <row r="14" spans="1:5" x14ac:dyDescent="0.25">
      <c r="A14" s="21" t="s">
        <v>48</v>
      </c>
      <c r="B14" s="24" t="s">
        <v>39</v>
      </c>
      <c r="C14" s="15"/>
      <c r="D14" s="15"/>
      <c r="E14" s="15"/>
    </row>
    <row r="15" spans="1:5" ht="27" customHeight="1" x14ac:dyDescent="0.25">
      <c r="A15" s="25" t="s">
        <v>49</v>
      </c>
      <c r="B15" s="20" t="s">
        <v>50</v>
      </c>
      <c r="C15" s="15"/>
      <c r="D15" s="15"/>
      <c r="E15" s="15"/>
    </row>
    <row r="16" spans="1:5" x14ac:dyDescent="0.25">
      <c r="A16" s="256" t="s">
        <v>51</v>
      </c>
      <c r="B16" s="252" t="s">
        <v>115</v>
      </c>
      <c r="C16" s="166" t="s">
        <v>115</v>
      </c>
      <c r="D16" s="15"/>
      <c r="E16" s="15"/>
    </row>
    <row r="17" spans="1:5" ht="27.6" customHeight="1" x14ac:dyDescent="0.25">
      <c r="A17" s="402" t="s">
        <v>232</v>
      </c>
      <c r="B17" s="403"/>
      <c r="C17" s="166"/>
      <c r="D17" s="15"/>
      <c r="E17" s="15"/>
    </row>
    <row r="18" spans="1:5" ht="55.2" customHeight="1" x14ac:dyDescent="0.25">
      <c r="A18" s="402" t="s">
        <v>209</v>
      </c>
      <c r="B18" s="403"/>
      <c r="C18" s="246" t="s">
        <v>115</v>
      </c>
      <c r="D18" s="15"/>
      <c r="E18" s="15"/>
    </row>
    <row r="19" spans="1:5" x14ac:dyDescent="0.25">
      <c r="A19" s="432" t="s">
        <v>193</v>
      </c>
      <c r="B19" s="433" t="s">
        <v>225</v>
      </c>
      <c r="C19" s="220"/>
      <c r="D19" s="15"/>
      <c r="E19" s="15"/>
    </row>
    <row r="20" spans="1:5" x14ac:dyDescent="0.25">
      <c r="A20" s="432" t="s">
        <v>194</v>
      </c>
      <c r="B20" s="433" t="s">
        <v>210</v>
      </c>
      <c r="C20" s="166"/>
      <c r="D20" s="15"/>
      <c r="E20" s="15"/>
    </row>
    <row r="21" spans="1:5" ht="13.2" customHeight="1" x14ac:dyDescent="0.25">
      <c r="A21" s="19" t="s">
        <v>195</v>
      </c>
      <c r="B21" s="434" t="s">
        <v>211</v>
      </c>
      <c r="C21" s="166"/>
      <c r="D21" s="15"/>
      <c r="E21" s="15"/>
    </row>
    <row r="22" spans="1:5" x14ac:dyDescent="0.25">
      <c r="A22" s="19" t="s">
        <v>190</v>
      </c>
      <c r="B22" s="434" t="s">
        <v>212</v>
      </c>
      <c r="C22" s="166"/>
      <c r="D22" s="15"/>
      <c r="E22" s="15"/>
    </row>
    <row r="23" spans="1:5" x14ac:dyDescent="0.25">
      <c r="A23" s="432" t="s">
        <v>196</v>
      </c>
      <c r="B23" s="433" t="s">
        <v>213</v>
      </c>
      <c r="C23" s="166"/>
      <c r="D23" s="15"/>
      <c r="E23" s="15"/>
    </row>
    <row r="24" spans="1:5" ht="25.95" customHeight="1" x14ac:dyDescent="0.25">
      <c r="A24" s="19" t="s">
        <v>191</v>
      </c>
      <c r="B24" s="434" t="s">
        <v>214</v>
      </c>
      <c r="C24" s="166"/>
      <c r="D24" s="15"/>
      <c r="E24" s="15"/>
    </row>
    <row r="25" spans="1:5" ht="25.2" customHeight="1" x14ac:dyDescent="0.25">
      <c r="A25" s="19" t="s">
        <v>192</v>
      </c>
      <c r="B25" s="433" t="s">
        <v>212</v>
      </c>
      <c r="C25" s="166"/>
      <c r="D25" s="15"/>
      <c r="E25" s="15"/>
    </row>
    <row r="26" spans="1:5" ht="56.4" customHeight="1" x14ac:dyDescent="0.25">
      <c r="A26" s="404" t="s">
        <v>133</v>
      </c>
      <c r="B26" s="403"/>
      <c r="C26" s="166"/>
      <c r="D26" s="15"/>
      <c r="E26" s="15"/>
    </row>
    <row r="27" spans="1:5" x14ac:dyDescent="0.25">
      <c r="A27" s="26" t="s">
        <v>52</v>
      </c>
      <c r="B27" s="22" t="s">
        <v>39</v>
      </c>
      <c r="C27" s="166"/>
      <c r="D27" s="15"/>
      <c r="E27" s="15"/>
    </row>
    <row r="28" spans="1:5" ht="6" customHeight="1" x14ac:dyDescent="0.25">
      <c r="A28" s="26"/>
      <c r="B28" s="22"/>
      <c r="C28" s="15"/>
      <c r="D28" s="15"/>
      <c r="E28" s="15"/>
    </row>
    <row r="29" spans="1:5" x14ac:dyDescent="0.25">
      <c r="A29" s="250" t="s">
        <v>53</v>
      </c>
      <c r="B29" s="251" t="s">
        <v>36</v>
      </c>
      <c r="C29" s="15"/>
      <c r="D29" s="15"/>
      <c r="E29" s="15"/>
    </row>
    <row r="30" spans="1:5" ht="66" x14ac:dyDescent="0.25">
      <c r="A30" s="253" t="s">
        <v>54</v>
      </c>
      <c r="B30" s="252" t="s">
        <v>233</v>
      </c>
      <c r="C30" s="168" t="s">
        <v>115</v>
      </c>
      <c r="D30" s="15" t="s">
        <v>115</v>
      </c>
      <c r="E30" s="15" t="s">
        <v>115</v>
      </c>
    </row>
    <row r="31" spans="1:5" x14ac:dyDescent="0.25">
      <c r="A31" s="254" t="s">
        <v>113</v>
      </c>
      <c r="B31" s="255" t="s">
        <v>112</v>
      </c>
      <c r="C31" s="15"/>
      <c r="D31" s="15"/>
      <c r="E31" s="15"/>
    </row>
    <row r="32" spans="1:5" ht="28.2" customHeight="1" x14ac:dyDescent="0.25">
      <c r="A32" s="256" t="s">
        <v>114</v>
      </c>
      <c r="B32" s="252" t="s">
        <v>226</v>
      </c>
      <c r="C32" s="168"/>
      <c r="D32" s="15"/>
      <c r="E32" s="15"/>
    </row>
    <row r="33" spans="1:5" ht="39.6" x14ac:dyDescent="0.25">
      <c r="A33" s="256" t="s">
        <v>55</v>
      </c>
      <c r="B33" s="252" t="s">
        <v>234</v>
      </c>
      <c r="C33" s="168"/>
      <c r="D33" s="15"/>
      <c r="E33" s="15"/>
    </row>
    <row r="34" spans="1:5" ht="42.75" customHeight="1" x14ac:dyDescent="0.25">
      <c r="A34" s="256" t="s">
        <v>56</v>
      </c>
      <c r="B34" s="252" t="s">
        <v>227</v>
      </c>
      <c r="C34" s="15"/>
      <c r="D34" s="15"/>
      <c r="E34" s="15"/>
    </row>
    <row r="35" spans="1:5" ht="29.25" customHeight="1" x14ac:dyDescent="0.25">
      <c r="A35" s="256" t="s">
        <v>158</v>
      </c>
      <c r="B35" s="332" t="s">
        <v>111</v>
      </c>
      <c r="C35" s="15"/>
      <c r="D35" s="15"/>
      <c r="E35" s="15"/>
    </row>
    <row r="36" spans="1:5" ht="26.4" customHeight="1" x14ac:dyDescent="0.25">
      <c r="A36" s="256" t="s">
        <v>57</v>
      </c>
      <c r="B36" s="252" t="s">
        <v>228</v>
      </c>
      <c r="C36" s="15"/>
      <c r="D36" s="15"/>
      <c r="E36" s="15"/>
    </row>
    <row r="37" spans="1:5" x14ac:dyDescent="0.25">
      <c r="A37" s="257" t="s">
        <v>58</v>
      </c>
      <c r="B37" s="22" t="s">
        <v>39</v>
      </c>
      <c r="C37" s="15"/>
      <c r="D37" s="15"/>
      <c r="E37" s="15"/>
    </row>
    <row r="38" spans="1:5" x14ac:dyDescent="0.25">
      <c r="A38" s="26" t="s">
        <v>59</v>
      </c>
      <c r="B38" s="22" t="s">
        <v>39</v>
      </c>
      <c r="C38" s="15"/>
      <c r="D38" s="15"/>
      <c r="E38" s="15"/>
    </row>
    <row r="39" spans="1:5" x14ac:dyDescent="0.25">
      <c r="A39" s="26" t="s">
        <v>60</v>
      </c>
      <c r="B39" s="333" t="s">
        <v>61</v>
      </c>
      <c r="C39" s="318" t="s">
        <v>115</v>
      </c>
      <c r="D39" s="15"/>
      <c r="E39" s="15"/>
    </row>
    <row r="40" spans="1:5" ht="26.25" customHeight="1" x14ac:dyDescent="0.25">
      <c r="A40" s="258" t="s">
        <v>62</v>
      </c>
      <c r="B40" s="334" t="s">
        <v>229</v>
      </c>
      <c r="C40" s="318" t="s">
        <v>115</v>
      </c>
      <c r="D40" s="15"/>
      <c r="E40" s="15"/>
    </row>
    <row r="41" spans="1:5" ht="27" customHeight="1" x14ac:dyDescent="0.25">
      <c r="A41" s="94" t="s">
        <v>68</v>
      </c>
      <c r="B41" s="334" t="s">
        <v>230</v>
      </c>
      <c r="C41" s="318" t="s">
        <v>115</v>
      </c>
      <c r="D41" s="15"/>
      <c r="E41" s="15"/>
    </row>
    <row r="42" spans="1:5" ht="27.75" customHeight="1" x14ac:dyDescent="0.25">
      <c r="A42" s="94" t="s">
        <v>93</v>
      </c>
      <c r="B42" s="335" t="s">
        <v>41</v>
      </c>
      <c r="C42" s="15"/>
      <c r="D42" s="15"/>
      <c r="E42" s="15"/>
    </row>
    <row r="43" spans="1:5" ht="27" customHeight="1" x14ac:dyDescent="0.25">
      <c r="A43" s="23" t="s">
        <v>129</v>
      </c>
      <c r="B43" s="252" t="s">
        <v>231</v>
      </c>
      <c r="C43" s="15"/>
      <c r="D43" s="15"/>
      <c r="E43" s="15"/>
    </row>
    <row r="44" spans="1:5" ht="12" customHeight="1" x14ac:dyDescent="0.25">
      <c r="A44" s="94" t="s">
        <v>94</v>
      </c>
      <c r="B44" s="22" t="s">
        <v>39</v>
      </c>
      <c r="C44" s="15"/>
      <c r="D44" s="15"/>
      <c r="E44" s="15"/>
    </row>
    <row r="45" spans="1:5" x14ac:dyDescent="0.25">
      <c r="A45" s="26" t="s">
        <v>63</v>
      </c>
      <c r="B45" s="22" t="s">
        <v>39</v>
      </c>
      <c r="C45" s="15"/>
      <c r="D45" s="15"/>
      <c r="E45" s="15"/>
    </row>
    <row r="46" spans="1:5" x14ac:dyDescent="0.25">
      <c r="A46" s="26" t="s">
        <v>64</v>
      </c>
      <c r="B46" s="22" t="s">
        <v>39</v>
      </c>
      <c r="C46" s="15"/>
      <c r="D46" s="15"/>
      <c r="E46" s="15"/>
    </row>
    <row r="47" spans="1:5" x14ac:dyDescent="0.25">
      <c r="A47" s="75" t="s">
        <v>65</v>
      </c>
      <c r="B47" s="76" t="s">
        <v>39</v>
      </c>
      <c r="C47" s="15"/>
      <c r="D47" s="15"/>
      <c r="E47" s="15"/>
    </row>
    <row r="48" spans="1:5" ht="4.5" customHeight="1" x14ac:dyDescent="0.25">
      <c r="B48" s="27"/>
      <c r="C48" s="15"/>
      <c r="D48" s="15"/>
      <c r="E48" s="15"/>
    </row>
    <row r="49" spans="1:5" ht="30" customHeight="1" x14ac:dyDescent="0.25">
      <c r="A49" s="400" t="s">
        <v>120</v>
      </c>
      <c r="B49" s="401"/>
      <c r="C49" s="15"/>
      <c r="D49" s="15"/>
      <c r="E49" s="15"/>
    </row>
    <row r="50" spans="1:5" x14ac:dyDescent="0.25">
      <c r="C50" s="15"/>
      <c r="D50" s="15"/>
      <c r="E50" s="15"/>
    </row>
    <row r="51" spans="1:5" x14ac:dyDescent="0.25">
      <c r="C51" s="15"/>
      <c r="D51" s="15"/>
      <c r="E51" s="15"/>
    </row>
    <row r="52" spans="1:5" x14ac:dyDescent="0.25">
      <c r="C52" s="15"/>
      <c r="D52" s="15"/>
      <c r="E52" s="15"/>
    </row>
    <row r="53" spans="1:5" x14ac:dyDescent="0.25">
      <c r="C53" s="15"/>
      <c r="D53" s="15"/>
      <c r="E53" s="15"/>
    </row>
    <row r="54" spans="1:5" x14ac:dyDescent="0.25">
      <c r="C54" s="15"/>
      <c r="D54" s="15"/>
      <c r="E54" s="15"/>
    </row>
    <row r="55" spans="1:5" x14ac:dyDescent="0.25">
      <c r="C55" s="15"/>
      <c r="D55" s="15"/>
      <c r="E55" s="15"/>
    </row>
    <row r="56" spans="1:5" x14ac:dyDescent="0.25">
      <c r="C56" s="15"/>
      <c r="D56" s="15"/>
      <c r="E56" s="15"/>
    </row>
    <row r="57" spans="1:5" x14ac:dyDescent="0.25">
      <c r="C57" s="15"/>
      <c r="D57" s="15"/>
      <c r="E57" s="15"/>
    </row>
    <row r="58" spans="1:5" x14ac:dyDescent="0.25">
      <c r="C58" s="15"/>
      <c r="D58" s="15"/>
      <c r="E58" s="15"/>
    </row>
    <row r="59" spans="1:5" x14ac:dyDescent="0.25">
      <c r="C59" s="15"/>
      <c r="D59" s="15"/>
      <c r="E59" s="15"/>
    </row>
    <row r="60" spans="1:5" x14ac:dyDescent="0.25">
      <c r="C60" s="15"/>
      <c r="D60" s="15"/>
      <c r="E60" s="15"/>
    </row>
    <row r="61" spans="1:5" x14ac:dyDescent="0.25">
      <c r="C61" s="15"/>
      <c r="D61" s="15"/>
      <c r="E61" s="15"/>
    </row>
    <row r="62" spans="1:5" x14ac:dyDescent="0.25">
      <c r="C62" s="15"/>
      <c r="D62" s="15"/>
      <c r="E62" s="15"/>
    </row>
    <row r="63" spans="1:5" x14ac:dyDescent="0.25">
      <c r="C63" s="15"/>
      <c r="D63" s="15"/>
      <c r="E63" s="15"/>
    </row>
    <row r="64" spans="1:5" x14ac:dyDescent="0.25">
      <c r="C64" s="15"/>
      <c r="D64" s="15"/>
      <c r="E64" s="15"/>
    </row>
    <row r="65" spans="3:5" x14ac:dyDescent="0.25">
      <c r="C65" s="15"/>
      <c r="D65" s="15"/>
      <c r="E65" s="15"/>
    </row>
    <row r="66" spans="3:5" x14ac:dyDescent="0.25">
      <c r="C66" s="15"/>
      <c r="D66" s="15"/>
      <c r="E66" s="15"/>
    </row>
    <row r="67" spans="3:5" x14ac:dyDescent="0.25">
      <c r="C67" s="15"/>
      <c r="D67" s="15"/>
      <c r="E67" s="15"/>
    </row>
    <row r="68" spans="3:5" x14ac:dyDescent="0.25">
      <c r="C68" s="15"/>
      <c r="D68" s="15"/>
      <c r="E68" s="15"/>
    </row>
    <row r="69" spans="3:5" x14ac:dyDescent="0.25">
      <c r="C69" s="15"/>
      <c r="D69" s="15"/>
      <c r="E69" s="15"/>
    </row>
    <row r="70" spans="3:5" x14ac:dyDescent="0.25">
      <c r="C70" s="15"/>
      <c r="D70" s="15"/>
      <c r="E70" s="15"/>
    </row>
    <row r="71" spans="3:5" x14ac:dyDescent="0.25">
      <c r="C71" s="15"/>
      <c r="D71" s="15"/>
      <c r="E71" s="15"/>
    </row>
    <row r="72" spans="3:5" x14ac:dyDescent="0.25">
      <c r="C72" s="15"/>
      <c r="D72" s="15"/>
      <c r="E72" s="15"/>
    </row>
    <row r="73" spans="3:5" x14ac:dyDescent="0.25">
      <c r="C73" s="15"/>
      <c r="D73" s="15"/>
      <c r="E73" s="15"/>
    </row>
    <row r="74" spans="3:5" x14ac:dyDescent="0.25">
      <c r="C74" s="15"/>
      <c r="D74" s="15"/>
      <c r="E74" s="15"/>
    </row>
    <row r="75" spans="3:5" x14ac:dyDescent="0.25">
      <c r="C75" s="15"/>
      <c r="D75" s="15"/>
      <c r="E75" s="15"/>
    </row>
    <row r="76" spans="3:5" x14ac:dyDescent="0.25">
      <c r="C76" s="15"/>
      <c r="D76" s="15"/>
      <c r="E76" s="15"/>
    </row>
    <row r="77" spans="3:5" x14ac:dyDescent="0.25">
      <c r="C77" s="15"/>
      <c r="D77" s="15"/>
      <c r="E77" s="15"/>
    </row>
    <row r="78" spans="3:5" x14ac:dyDescent="0.25">
      <c r="C78" s="15"/>
      <c r="D78" s="15"/>
      <c r="E78" s="15"/>
    </row>
    <row r="79" spans="3:5" x14ac:dyDescent="0.25">
      <c r="C79" s="15"/>
      <c r="D79" s="15"/>
      <c r="E79" s="15"/>
    </row>
    <row r="80" spans="3:5" x14ac:dyDescent="0.25">
      <c r="C80" s="15"/>
      <c r="D80" s="15"/>
      <c r="E80" s="15"/>
    </row>
    <row r="81" spans="3:5" x14ac:dyDescent="0.25">
      <c r="C81" s="15"/>
      <c r="D81" s="15"/>
      <c r="E81" s="15"/>
    </row>
    <row r="82" spans="3:5" x14ac:dyDescent="0.25">
      <c r="C82" s="15"/>
      <c r="D82" s="15"/>
      <c r="E82" s="15"/>
    </row>
    <row r="83" spans="3:5" x14ac:dyDescent="0.25">
      <c r="C83" s="15"/>
      <c r="D83" s="15"/>
      <c r="E83" s="15"/>
    </row>
    <row r="84" spans="3:5" x14ac:dyDescent="0.25">
      <c r="C84" s="15"/>
      <c r="D84" s="15"/>
      <c r="E84" s="15"/>
    </row>
    <row r="85" spans="3:5" x14ac:dyDescent="0.25">
      <c r="C85" s="15"/>
      <c r="D85" s="15"/>
      <c r="E85" s="15"/>
    </row>
    <row r="86" spans="3:5" x14ac:dyDescent="0.25">
      <c r="C86" s="15"/>
      <c r="D86" s="15"/>
      <c r="E86" s="15"/>
    </row>
    <row r="87" spans="3:5" x14ac:dyDescent="0.25">
      <c r="C87" s="15"/>
      <c r="D87" s="15"/>
      <c r="E87" s="15"/>
    </row>
    <row r="88" spans="3:5" x14ac:dyDescent="0.25">
      <c r="C88" s="15"/>
      <c r="D88" s="15"/>
      <c r="E88" s="15"/>
    </row>
    <row r="89" spans="3:5" x14ac:dyDescent="0.25">
      <c r="C89" s="15"/>
      <c r="D89" s="15"/>
      <c r="E89" s="15"/>
    </row>
    <row r="90" spans="3:5" x14ac:dyDescent="0.25">
      <c r="C90" s="15"/>
      <c r="D90" s="15"/>
      <c r="E90" s="15"/>
    </row>
    <row r="91" spans="3:5" x14ac:dyDescent="0.25">
      <c r="C91" s="15"/>
      <c r="D91" s="15"/>
      <c r="E91" s="15"/>
    </row>
    <row r="92" spans="3:5" x14ac:dyDescent="0.25">
      <c r="C92" s="27"/>
      <c r="D92" s="27"/>
      <c r="E92" s="27"/>
    </row>
    <row r="93" spans="3:5" x14ac:dyDescent="0.25">
      <c r="C93" s="27"/>
      <c r="D93" s="27"/>
      <c r="E93" s="27"/>
    </row>
    <row r="94" spans="3:5" x14ac:dyDescent="0.25">
      <c r="C94" s="27"/>
      <c r="D94" s="27"/>
      <c r="E94" s="27"/>
    </row>
    <row r="95" spans="3:5" x14ac:dyDescent="0.25">
      <c r="C95" s="27"/>
      <c r="D95" s="27"/>
      <c r="E95" s="27"/>
    </row>
    <row r="96" spans="3:5" x14ac:dyDescent="0.25">
      <c r="C96" s="27"/>
      <c r="D96" s="27"/>
      <c r="E96" s="27"/>
    </row>
    <row r="97" spans="3:5" x14ac:dyDescent="0.25">
      <c r="C97" s="27"/>
      <c r="D97" s="27"/>
      <c r="E97" s="27"/>
    </row>
    <row r="98" spans="3:5" x14ac:dyDescent="0.25">
      <c r="C98" s="27"/>
      <c r="D98" s="27"/>
      <c r="E98" s="27"/>
    </row>
    <row r="99" spans="3:5" x14ac:dyDescent="0.25">
      <c r="C99" s="27"/>
      <c r="D99" s="27"/>
      <c r="E99" s="27"/>
    </row>
    <row r="100" spans="3:5" x14ac:dyDescent="0.25">
      <c r="C100" s="27"/>
      <c r="D100" s="27"/>
      <c r="E100" s="27"/>
    </row>
    <row r="101" spans="3:5" x14ac:dyDescent="0.25">
      <c r="C101" s="27"/>
      <c r="D101" s="27"/>
      <c r="E101" s="27"/>
    </row>
    <row r="102" spans="3:5" x14ac:dyDescent="0.25">
      <c r="C102" s="27"/>
      <c r="D102" s="27"/>
      <c r="E102" s="27"/>
    </row>
    <row r="103" spans="3:5" x14ac:dyDescent="0.25">
      <c r="C103" s="27"/>
      <c r="D103" s="27"/>
      <c r="E103" s="27"/>
    </row>
    <row r="104" spans="3:5" x14ac:dyDescent="0.25">
      <c r="C104" s="27"/>
      <c r="D104" s="27"/>
      <c r="E104" s="27"/>
    </row>
    <row r="105" spans="3:5" x14ac:dyDescent="0.25">
      <c r="C105" s="27"/>
      <c r="D105" s="27"/>
      <c r="E105" s="27"/>
    </row>
  </sheetData>
  <mergeCells count="4">
    <mergeCell ref="A49:B49"/>
    <mergeCell ref="A18:B18"/>
    <mergeCell ref="A26:B26"/>
    <mergeCell ref="A17:B17"/>
  </mergeCells>
  <phoneticPr fontId="0" type="noConversion"/>
  <printOptions horizontalCentered="1"/>
  <pageMargins left="0" right="0" top="0.5" bottom="0.25" header="0.25" footer="0.25"/>
  <pageSetup scale="74" orientation="portrait" r:id="rId1"/>
  <headerFooter alignWithMargins="0">
    <oddFooter>&amp;L&amp;8&amp;D   &amp;T   &amp;F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D53"/>
  <sheetViews>
    <sheetView zoomScale="85" zoomScaleNormal="85" workbookViewId="0">
      <pane xSplit="1" ySplit="5" topLeftCell="B6" activePane="bottomRight" state="frozen"/>
      <selection pane="topRight" activeCell="B1" sqref="B1"/>
      <selection pane="bottomLeft" activeCell="A6" sqref="A6"/>
      <selection pane="bottomRight" activeCell="B6" sqref="B6"/>
    </sheetView>
  </sheetViews>
  <sheetFormatPr defaultRowHeight="13.2" x14ac:dyDescent="0.25"/>
  <cols>
    <col min="1" max="1" width="48.88671875" bestFit="1" customWidth="1"/>
    <col min="2" max="17" width="10.77734375" customWidth="1"/>
    <col min="18" max="18" width="10.77734375" style="27" customWidth="1"/>
    <col min="19" max="19" width="10" bestFit="1" customWidth="1"/>
    <col min="20" max="20" width="11.33203125" bestFit="1" customWidth="1"/>
    <col min="21" max="21" width="13.21875" bestFit="1" customWidth="1"/>
    <col min="22" max="22" width="2.77734375" customWidth="1"/>
    <col min="23" max="23" width="11.6640625" bestFit="1" customWidth="1"/>
    <col min="24" max="24" width="11" style="362" bestFit="1" customWidth="1"/>
    <col min="25" max="26" width="11" style="362" customWidth="1"/>
    <col min="27" max="27" width="11.33203125" style="362" bestFit="1" customWidth="1"/>
    <col min="28" max="28" width="11" style="362" customWidth="1"/>
    <col min="29" max="29" width="11.6640625" bestFit="1" customWidth="1"/>
    <col min="30" max="30" width="11" bestFit="1" customWidth="1"/>
    <col min="31" max="31" width="11.6640625" bestFit="1" customWidth="1"/>
    <col min="32" max="32" width="11" bestFit="1" customWidth="1"/>
    <col min="33" max="33" width="11.6640625" bestFit="1" customWidth="1"/>
    <col min="34" max="34" width="11" bestFit="1" customWidth="1"/>
    <col min="35" max="35" width="11.6640625" bestFit="1" customWidth="1"/>
    <col min="36" max="36" width="11" bestFit="1" customWidth="1"/>
    <col min="37" max="37" width="11.6640625" bestFit="1" customWidth="1"/>
    <col min="38" max="38" width="11" bestFit="1" customWidth="1"/>
    <col min="39" max="39" width="11.6640625" bestFit="1" customWidth="1"/>
    <col min="40" max="40" width="11" bestFit="1" customWidth="1"/>
    <col min="41" max="41" width="11.6640625" bestFit="1" customWidth="1"/>
    <col min="42" max="42" width="11" bestFit="1" customWidth="1"/>
    <col min="43" max="43" width="11.6640625" bestFit="1" customWidth="1"/>
    <col min="44" max="44" width="11" bestFit="1" customWidth="1"/>
    <col min="45" max="45" width="11.6640625" bestFit="1" customWidth="1"/>
    <col min="46" max="46" width="11" bestFit="1" customWidth="1"/>
    <col min="47" max="47" width="11.6640625" bestFit="1" customWidth="1"/>
    <col min="48" max="48" width="11" bestFit="1" customWidth="1"/>
    <col min="49" max="49" width="8.33203125" style="269" bestFit="1" customWidth="1"/>
    <col min="50" max="50" width="11" style="269" bestFit="1" customWidth="1"/>
    <col min="51" max="51" width="9.88671875" style="269" bestFit="1" customWidth="1"/>
    <col min="52" max="52" width="11" style="269" bestFit="1" customWidth="1"/>
    <col min="53" max="53" width="8.33203125" style="269" bestFit="1" customWidth="1"/>
    <col min="54" max="54" width="11" style="269" bestFit="1" customWidth="1"/>
    <col min="55" max="55" width="8.33203125" style="269" bestFit="1" customWidth="1"/>
    <col min="56" max="56" width="11" style="269" bestFit="1" customWidth="1"/>
  </cols>
  <sheetData>
    <row r="1" spans="1:56" ht="15.6" x14ac:dyDescent="0.3">
      <c r="A1" s="1" t="s">
        <v>0</v>
      </c>
      <c r="B1" s="2"/>
      <c r="C1" s="2"/>
      <c r="D1" s="2"/>
      <c r="E1" s="2"/>
      <c r="F1" s="2"/>
      <c r="G1" s="2"/>
      <c r="H1" s="2"/>
      <c r="I1" s="2"/>
      <c r="J1" s="2"/>
      <c r="K1" s="2"/>
      <c r="L1" s="2"/>
      <c r="M1" s="2"/>
      <c r="N1" s="2"/>
      <c r="O1" s="2"/>
      <c r="P1" s="2"/>
      <c r="Q1" s="2"/>
      <c r="R1" s="352"/>
      <c r="S1" s="2"/>
      <c r="T1" s="2"/>
      <c r="U1" s="28"/>
      <c r="V1" s="133"/>
      <c r="W1" s="133"/>
      <c r="X1" s="354"/>
      <c r="Y1" s="354"/>
      <c r="Z1" s="354"/>
      <c r="AA1" s="354"/>
      <c r="AB1" s="354"/>
      <c r="AC1" s="133"/>
      <c r="AD1" s="133"/>
      <c r="AE1" s="133"/>
      <c r="AF1" s="133"/>
      <c r="AG1" s="133"/>
      <c r="AH1" s="133"/>
      <c r="AI1" s="133"/>
      <c r="AJ1" s="133"/>
      <c r="AK1" s="133"/>
      <c r="AL1" s="133"/>
      <c r="AM1" s="133"/>
      <c r="AN1" s="133"/>
      <c r="AO1" s="133"/>
      <c r="AP1" s="133"/>
      <c r="AQ1" s="133"/>
      <c r="AR1" s="133"/>
      <c r="AS1" s="133"/>
      <c r="AT1" s="133"/>
      <c r="AU1" s="133"/>
      <c r="AV1" s="133"/>
      <c r="AW1" s="267"/>
      <c r="AX1" s="267"/>
      <c r="AY1" s="267"/>
      <c r="AZ1" s="267"/>
      <c r="BA1" s="267"/>
      <c r="BB1" s="267"/>
      <c r="BC1" s="267"/>
      <c r="BD1" s="267"/>
    </row>
    <row r="2" spans="1:56" ht="15.6" x14ac:dyDescent="0.3">
      <c r="A2" s="1" t="s">
        <v>224</v>
      </c>
      <c r="B2" s="2"/>
      <c r="C2" s="2"/>
      <c r="D2" s="2"/>
      <c r="E2" s="2"/>
      <c r="F2" s="2"/>
      <c r="G2" s="2"/>
      <c r="H2" s="2"/>
      <c r="I2" s="2"/>
      <c r="J2" s="2"/>
      <c r="K2" s="2"/>
      <c r="L2" s="2"/>
      <c r="M2" s="2"/>
      <c r="N2" s="2"/>
      <c r="O2" s="2"/>
      <c r="P2" s="2"/>
      <c r="Q2" s="2"/>
      <c r="R2" s="352"/>
      <c r="S2" s="2"/>
      <c r="T2" s="2"/>
      <c r="U2" s="28"/>
      <c r="V2" s="133"/>
      <c r="W2" s="133"/>
      <c r="X2" s="354"/>
      <c r="Y2" s="354"/>
      <c r="Z2" s="354"/>
      <c r="AA2" s="354"/>
      <c r="AB2" s="354"/>
      <c r="AC2" s="133"/>
      <c r="AD2" s="133"/>
      <c r="AE2" s="133"/>
      <c r="AF2" s="133"/>
      <c r="AG2" s="133"/>
      <c r="AH2" s="133"/>
      <c r="AI2" s="133"/>
      <c r="AJ2" s="133"/>
      <c r="AK2" s="133"/>
      <c r="AL2" s="133"/>
      <c r="AM2" s="133"/>
      <c r="AN2" s="133"/>
      <c r="AO2" s="133"/>
      <c r="AP2" s="133"/>
      <c r="AQ2" s="133"/>
      <c r="AR2" s="133"/>
      <c r="AS2" s="133"/>
      <c r="AT2" s="133"/>
      <c r="AU2" s="133"/>
      <c r="AV2" s="133"/>
      <c r="AW2" s="267"/>
      <c r="AX2" s="267"/>
      <c r="AY2" s="267"/>
      <c r="AZ2" s="267"/>
      <c r="BA2" s="268"/>
      <c r="BB2" s="268"/>
      <c r="BC2" s="268"/>
      <c r="BD2" s="268"/>
    </row>
    <row r="3" spans="1:56" x14ac:dyDescent="0.25">
      <c r="F3" s="139"/>
      <c r="G3" s="139"/>
      <c r="H3" s="139"/>
      <c r="I3" s="139"/>
      <c r="J3" s="139"/>
      <c r="K3" s="139"/>
      <c r="L3" s="139"/>
      <c r="M3" s="139"/>
      <c r="N3" s="139"/>
      <c r="O3" s="139"/>
      <c r="P3" s="139"/>
      <c r="Q3" s="139"/>
      <c r="R3" s="139"/>
      <c r="S3" s="223"/>
      <c r="T3" s="224" t="s">
        <v>105</v>
      </c>
      <c r="U3" s="225" t="s">
        <v>106</v>
      </c>
      <c r="V3" s="133"/>
      <c r="W3" s="133"/>
      <c r="X3" s="354"/>
      <c r="Y3" s="354"/>
      <c r="Z3" s="354"/>
      <c r="AA3" s="354"/>
      <c r="AB3" s="354"/>
      <c r="AC3" s="133"/>
      <c r="AD3" s="133"/>
      <c r="AE3" s="133"/>
      <c r="AF3" s="133"/>
      <c r="AG3" s="133"/>
      <c r="AH3" s="133"/>
      <c r="AI3" s="133"/>
      <c r="AJ3" s="133"/>
      <c r="AK3" s="133"/>
      <c r="AL3" s="133"/>
      <c r="AM3" s="133"/>
      <c r="AN3" s="133"/>
      <c r="AO3" s="133"/>
      <c r="AP3" s="133"/>
      <c r="AQ3" s="133"/>
      <c r="AR3" s="133"/>
      <c r="AS3" s="133"/>
      <c r="AT3" s="133"/>
      <c r="AU3" s="133"/>
      <c r="AV3" s="133"/>
      <c r="AW3" s="267"/>
      <c r="AX3" s="267"/>
      <c r="AY3" s="267"/>
      <c r="AZ3" s="267"/>
    </row>
    <row r="4" spans="1:56" ht="21" x14ac:dyDescent="0.25">
      <c r="A4" s="57"/>
      <c r="B4" s="74" t="s">
        <v>71</v>
      </c>
      <c r="C4" s="74" t="s">
        <v>71</v>
      </c>
      <c r="D4" s="74" t="s">
        <v>71</v>
      </c>
      <c r="E4" s="140" t="s">
        <v>71</v>
      </c>
      <c r="F4" s="140" t="s">
        <v>71</v>
      </c>
      <c r="G4" s="140" t="s">
        <v>71</v>
      </c>
      <c r="H4" s="140" t="s">
        <v>71</v>
      </c>
      <c r="I4" s="140" t="s">
        <v>71</v>
      </c>
      <c r="J4" s="140" t="s">
        <v>71</v>
      </c>
      <c r="K4" s="140" t="s">
        <v>71</v>
      </c>
      <c r="L4" s="140" t="s">
        <v>71</v>
      </c>
      <c r="M4" s="140" t="s">
        <v>71</v>
      </c>
      <c r="N4" s="140" t="s">
        <v>71</v>
      </c>
      <c r="O4" s="140" t="s">
        <v>71</v>
      </c>
      <c r="P4" s="140" t="s">
        <v>71</v>
      </c>
      <c r="Q4" s="140" t="s">
        <v>71</v>
      </c>
      <c r="R4" s="140" t="s">
        <v>71</v>
      </c>
      <c r="S4" s="320"/>
      <c r="T4" s="319" t="s">
        <v>222</v>
      </c>
      <c r="U4" s="225" t="s">
        <v>223</v>
      </c>
      <c r="V4" s="134"/>
      <c r="W4" s="270" t="s">
        <v>221</v>
      </c>
      <c r="X4" s="355"/>
      <c r="Y4" s="270" t="s">
        <v>207</v>
      </c>
      <c r="Z4" s="355"/>
      <c r="AA4" s="270" t="s">
        <v>204</v>
      </c>
      <c r="AB4" s="355"/>
      <c r="AC4" s="270" t="s">
        <v>203</v>
      </c>
      <c r="AD4" s="308"/>
      <c r="AE4" s="270" t="s">
        <v>202</v>
      </c>
      <c r="AF4" s="308"/>
      <c r="AG4" s="270" t="s">
        <v>197</v>
      </c>
      <c r="AH4" s="308"/>
      <c r="AI4" s="270" t="s">
        <v>183</v>
      </c>
      <c r="AJ4" s="308"/>
      <c r="AK4" s="270" t="s">
        <v>179</v>
      </c>
      <c r="AL4" s="308"/>
      <c r="AM4" s="270" t="s">
        <v>176</v>
      </c>
      <c r="AN4" s="308"/>
      <c r="AO4" s="270" t="s">
        <v>164</v>
      </c>
      <c r="AP4" s="308"/>
      <c r="AQ4" s="270" t="s">
        <v>152</v>
      </c>
      <c r="AR4" s="308"/>
      <c r="AS4" s="270" t="s">
        <v>119</v>
      </c>
      <c r="AT4" s="308"/>
      <c r="AU4" s="405" t="s">
        <v>109</v>
      </c>
      <c r="AV4" s="406"/>
      <c r="AW4" s="405" t="s">
        <v>107</v>
      </c>
      <c r="AX4" s="406"/>
      <c r="AY4" s="405" t="s">
        <v>99</v>
      </c>
      <c r="AZ4" s="406"/>
      <c r="BA4" s="405" t="s">
        <v>34</v>
      </c>
      <c r="BB4" s="406"/>
      <c r="BC4" s="270" t="s">
        <v>1</v>
      </c>
      <c r="BD4" s="271"/>
    </row>
    <row r="5" spans="1:56" ht="31.95" customHeight="1" thickBot="1" x14ac:dyDescent="0.35">
      <c r="A5" s="4" t="s">
        <v>2</v>
      </c>
      <c r="B5" s="3">
        <v>2008</v>
      </c>
      <c r="C5" s="3">
        <v>2009</v>
      </c>
      <c r="D5" s="3">
        <v>2010</v>
      </c>
      <c r="E5" s="141">
        <v>2011</v>
      </c>
      <c r="F5" s="141">
        <v>2012</v>
      </c>
      <c r="G5" s="141">
        <v>2014</v>
      </c>
      <c r="H5" s="141">
        <v>2015</v>
      </c>
      <c r="I5" s="141">
        <v>2016</v>
      </c>
      <c r="J5" s="141">
        <v>2017</v>
      </c>
      <c r="K5" s="141">
        <v>2018</v>
      </c>
      <c r="L5" s="141">
        <v>2019</v>
      </c>
      <c r="M5" s="141">
        <v>2020</v>
      </c>
      <c r="N5" s="141">
        <v>2021</v>
      </c>
      <c r="O5" s="141">
        <v>2022</v>
      </c>
      <c r="P5" s="141">
        <v>2023</v>
      </c>
      <c r="Q5" s="141">
        <v>2024</v>
      </c>
      <c r="R5" s="141">
        <v>2025</v>
      </c>
      <c r="S5" s="227" t="s">
        <v>102</v>
      </c>
      <c r="T5" s="227" t="s">
        <v>4</v>
      </c>
      <c r="U5" s="228" t="s">
        <v>90</v>
      </c>
      <c r="V5" s="135"/>
      <c r="W5" s="236" t="s">
        <v>102</v>
      </c>
      <c r="X5" s="356" t="s">
        <v>4</v>
      </c>
      <c r="Y5" s="397" t="s">
        <v>102</v>
      </c>
      <c r="Z5" s="373" t="s">
        <v>4</v>
      </c>
      <c r="AA5" s="397" t="s">
        <v>102</v>
      </c>
      <c r="AB5" s="373" t="s">
        <v>4</v>
      </c>
      <c r="AC5" s="236" t="s">
        <v>102</v>
      </c>
      <c r="AD5" s="141" t="s">
        <v>4</v>
      </c>
      <c r="AE5" s="236" t="s">
        <v>102</v>
      </c>
      <c r="AF5" s="141" t="s">
        <v>4</v>
      </c>
      <c r="AG5" s="236" t="s">
        <v>102</v>
      </c>
      <c r="AH5" s="237" t="s">
        <v>4</v>
      </c>
      <c r="AI5" s="236" t="s">
        <v>102</v>
      </c>
      <c r="AJ5" s="237" t="s">
        <v>4</v>
      </c>
      <c r="AK5" s="236" t="s">
        <v>102</v>
      </c>
      <c r="AL5" s="237" t="s">
        <v>4</v>
      </c>
      <c r="AM5" s="236" t="s">
        <v>102</v>
      </c>
      <c r="AN5" s="237" t="s">
        <v>4</v>
      </c>
      <c r="AO5" s="236" t="s">
        <v>102</v>
      </c>
      <c r="AP5" s="237" t="s">
        <v>4</v>
      </c>
      <c r="AQ5" s="236" t="s">
        <v>102</v>
      </c>
      <c r="AR5" s="237" t="s">
        <v>4</v>
      </c>
      <c r="AS5" s="178" t="s">
        <v>102</v>
      </c>
      <c r="AT5" s="179" t="s">
        <v>4</v>
      </c>
      <c r="AU5" s="178" t="s">
        <v>102</v>
      </c>
      <c r="AV5" s="179" t="s">
        <v>4</v>
      </c>
      <c r="AW5" s="272" t="s">
        <v>3</v>
      </c>
      <c r="AX5" s="273" t="s">
        <v>4</v>
      </c>
      <c r="AY5" s="272" t="s">
        <v>3</v>
      </c>
      <c r="AZ5" s="273" t="s">
        <v>4</v>
      </c>
      <c r="BA5" s="272" t="s">
        <v>3</v>
      </c>
      <c r="BB5" s="273" t="s">
        <v>4</v>
      </c>
      <c r="BC5" s="272" t="s">
        <v>3</v>
      </c>
      <c r="BD5" s="273" t="s">
        <v>4</v>
      </c>
    </row>
    <row r="6" spans="1:56" ht="15.6" x14ac:dyDescent="0.3">
      <c r="A6" s="58" t="s">
        <v>187</v>
      </c>
      <c r="B6" s="38">
        <v>364.24</v>
      </c>
      <c r="C6" s="38">
        <v>409.12</v>
      </c>
      <c r="D6" s="38">
        <v>442.8</v>
      </c>
      <c r="E6" s="142">
        <v>449.48</v>
      </c>
      <c r="F6" s="142">
        <v>449.48</v>
      </c>
      <c r="G6" s="142">
        <v>484.87</v>
      </c>
      <c r="H6" s="142">
        <v>499.42</v>
      </c>
      <c r="I6" s="142">
        <v>526.88</v>
      </c>
      <c r="J6" s="142">
        <v>571.04</v>
      </c>
      <c r="K6" s="142">
        <v>594.9</v>
      </c>
      <c r="L6" s="142">
        <v>594.9</v>
      </c>
      <c r="M6" s="142">
        <v>615.9</v>
      </c>
      <c r="N6" s="142">
        <v>615.9</v>
      </c>
      <c r="O6" s="142">
        <v>615.9</v>
      </c>
      <c r="P6" s="142">
        <v>640.28</v>
      </c>
      <c r="Q6" s="143">
        <v>679.62</v>
      </c>
      <c r="R6" s="143">
        <v>707</v>
      </c>
      <c r="S6" s="321">
        <f>R6-Q6</f>
        <v>27.379999999999995</v>
      </c>
      <c r="T6" s="428">
        <f>S6/Q6</f>
        <v>4.0287219328448247E-2</v>
      </c>
      <c r="U6" s="377">
        <v>0.03</v>
      </c>
      <c r="V6" s="95"/>
      <c r="W6" s="238">
        <f t="shared" ref="W6:X8" si="0">S6</f>
        <v>27.379999999999995</v>
      </c>
      <c r="X6" s="357">
        <f t="shared" si="0"/>
        <v>4.0287219328448247E-2</v>
      </c>
      <c r="Y6" s="238">
        <v>39.340000000000032</v>
      </c>
      <c r="Z6" s="391">
        <v>6.1441869182232822E-2</v>
      </c>
      <c r="AA6" s="238">
        <v>24.379999999999995</v>
      </c>
      <c r="AB6" s="374">
        <v>3.9584348108459157E-2</v>
      </c>
      <c r="AC6" s="240">
        <f>O6-N6</f>
        <v>0</v>
      </c>
      <c r="AD6" s="241">
        <f>AC6/N6</f>
        <v>0</v>
      </c>
      <c r="AE6" s="240">
        <f>O6-M6</f>
        <v>0</v>
      </c>
      <c r="AF6" s="241">
        <f>AE6/M6</f>
        <v>0</v>
      </c>
      <c r="AG6" s="240">
        <f>M6-L6</f>
        <v>21</v>
      </c>
      <c r="AH6" s="241">
        <f>AG6/L6</f>
        <v>3.5300050428643467E-2</v>
      </c>
      <c r="AI6" s="240">
        <f>L6-K6</f>
        <v>0</v>
      </c>
      <c r="AJ6" s="241">
        <f>AI6/K6</f>
        <v>0</v>
      </c>
      <c r="AK6" s="240">
        <f>K6-J6</f>
        <v>23.860000000000014</v>
      </c>
      <c r="AL6" s="241">
        <f>AK6/J6</f>
        <v>4.1783412720650066E-2</v>
      </c>
      <c r="AM6" s="238">
        <f>J6-I6</f>
        <v>44.159999999999968</v>
      </c>
      <c r="AN6" s="239">
        <f>AM6/I6</f>
        <v>8.3814151229881506E-2</v>
      </c>
      <c r="AO6" s="238">
        <f>I6-H6</f>
        <v>27.45999999999998</v>
      </c>
      <c r="AP6" s="239">
        <f>AO6/H6</f>
        <v>5.4983781186175924E-2</v>
      </c>
      <c r="AQ6" s="238" t="e">
        <f>+H6-#REF!</f>
        <v>#REF!</v>
      </c>
      <c r="AR6" s="239" t="e">
        <f>+AQ6/#REF!</f>
        <v>#REF!</v>
      </c>
      <c r="AS6" s="209" t="e">
        <f>+#REF!-G6</f>
        <v>#REF!</v>
      </c>
      <c r="AT6" s="183" t="e">
        <f>+AS6/G6</f>
        <v>#REF!</v>
      </c>
      <c r="AU6" s="173">
        <v>14.509999999999991</v>
      </c>
      <c r="AV6" s="174">
        <v>3.2281747797454817E-2</v>
      </c>
      <c r="AW6" s="229">
        <v>0</v>
      </c>
      <c r="AX6" s="274">
        <v>0</v>
      </c>
      <c r="AY6" s="275">
        <v>6.6800000000000068</v>
      </c>
      <c r="AZ6" s="276">
        <v>1.508581752484193E-2</v>
      </c>
      <c r="BA6" s="277">
        <v>33.68</v>
      </c>
      <c r="BB6" s="274">
        <v>8.2323034806413786E-2</v>
      </c>
      <c r="BC6" s="211">
        <f>+D6-C6</f>
        <v>33.680000000000007</v>
      </c>
      <c r="BD6" s="214">
        <f>+BC6/C6</f>
        <v>8.2323034806413786E-2</v>
      </c>
    </row>
    <row r="7" spans="1:56" ht="15.6" x14ac:dyDescent="0.3">
      <c r="A7" s="59" t="s">
        <v>188</v>
      </c>
      <c r="B7" s="41">
        <v>318.18</v>
      </c>
      <c r="C7" s="41">
        <v>347.96</v>
      </c>
      <c r="D7" s="41">
        <v>384.22</v>
      </c>
      <c r="E7" s="143">
        <v>391.64</v>
      </c>
      <c r="F7" s="143">
        <v>391.64</v>
      </c>
      <c r="G7" s="143">
        <v>421.11</v>
      </c>
      <c r="H7" s="143">
        <v>391.52</v>
      </c>
      <c r="I7" s="143">
        <v>397.82</v>
      </c>
      <c r="J7" s="143">
        <v>433.04</v>
      </c>
      <c r="K7" s="143">
        <v>466.42</v>
      </c>
      <c r="L7" s="143">
        <v>466.42</v>
      </c>
      <c r="M7" s="143">
        <v>487.36</v>
      </c>
      <c r="N7" s="143">
        <v>487.36</v>
      </c>
      <c r="O7" s="143">
        <v>487.36</v>
      </c>
      <c r="P7" s="143">
        <v>511.82</v>
      </c>
      <c r="Q7" s="143">
        <v>543.08000000000004</v>
      </c>
      <c r="R7" s="143">
        <v>564.72</v>
      </c>
      <c r="S7" s="324">
        <f>R7-Q7</f>
        <v>21.639999999999986</v>
      </c>
      <c r="T7" s="263">
        <f>S7/Q7</f>
        <v>3.9846799734845666E-2</v>
      </c>
      <c r="U7" s="377">
        <v>0.03</v>
      </c>
      <c r="V7" s="95"/>
      <c r="W7" s="240">
        <f t="shared" si="0"/>
        <v>21.639999999999986</v>
      </c>
      <c r="X7" s="358">
        <f t="shared" si="0"/>
        <v>3.9846799734845666E-2</v>
      </c>
      <c r="Y7" s="240">
        <v>31.260000000000048</v>
      </c>
      <c r="Z7" s="297">
        <v>6.1076159587355024E-2</v>
      </c>
      <c r="AA7" s="240">
        <v>24.45999999999998</v>
      </c>
      <c r="AB7" s="297">
        <v>5.0188772160210067E-2</v>
      </c>
      <c r="AC7" s="240">
        <f>O7-N7</f>
        <v>0</v>
      </c>
      <c r="AD7" s="241">
        <f>AC7/N7</f>
        <v>0</v>
      </c>
      <c r="AE7" s="240">
        <f>O7-M7</f>
        <v>0</v>
      </c>
      <c r="AF7" s="241">
        <f>AE7/M7</f>
        <v>0</v>
      </c>
      <c r="AG7" s="240">
        <f>M7-L7</f>
        <v>20.939999999999998</v>
      </c>
      <c r="AH7" s="241">
        <f>AG7/L7</f>
        <v>4.4895158869688256E-2</v>
      </c>
      <c r="AI7" s="240">
        <f>L7-K7</f>
        <v>0</v>
      </c>
      <c r="AJ7" s="241">
        <f>AI7/K7</f>
        <v>0</v>
      </c>
      <c r="AK7" s="240">
        <f>K7-J7</f>
        <v>33.379999999999995</v>
      </c>
      <c r="AL7" s="241">
        <f>AK7/J7</f>
        <v>7.7082948457417311E-2</v>
      </c>
      <c r="AM7" s="240">
        <f>J7-I7</f>
        <v>35.220000000000027</v>
      </c>
      <c r="AN7" s="241">
        <f>AM7/I7</f>
        <v>8.8532502136644778E-2</v>
      </c>
      <c r="AO7" s="240">
        <f>I7-H7</f>
        <v>6.3000000000000114</v>
      </c>
      <c r="AP7" s="241">
        <f>AO7/H7</f>
        <v>1.6091131998365375E-2</v>
      </c>
      <c r="AQ7" s="240" t="e">
        <f>+H7-#REF!</f>
        <v>#REF!</v>
      </c>
      <c r="AR7" s="241" t="e">
        <f>+AQ7/#REF!</f>
        <v>#REF!</v>
      </c>
      <c r="AS7" s="210" t="e">
        <f>+#REF!-G7</f>
        <v>#REF!</v>
      </c>
      <c r="AT7" s="176" t="e">
        <f>+AS7/G7</f>
        <v>#REF!</v>
      </c>
      <c r="AU7" s="175">
        <v>11.340000000000032</v>
      </c>
      <c r="AV7" s="176">
        <v>2.8955162904708488E-2</v>
      </c>
      <c r="AW7" s="231">
        <v>0</v>
      </c>
      <c r="AX7" s="214">
        <v>0</v>
      </c>
      <c r="AY7" s="278">
        <v>7.4199999999999591</v>
      </c>
      <c r="AZ7" s="279">
        <v>1.9311852584456713E-2</v>
      </c>
      <c r="BA7" s="211">
        <v>36.26</v>
      </c>
      <c r="BB7" s="214">
        <v>0.10420738015863906</v>
      </c>
      <c r="BC7" s="211">
        <f>+D7-C7</f>
        <v>36.260000000000048</v>
      </c>
      <c r="BD7" s="214">
        <f>+BC7/C7</f>
        <v>0.10420738015863906</v>
      </c>
    </row>
    <row r="8" spans="1:56" ht="15.6" x14ac:dyDescent="0.3">
      <c r="A8" s="59" t="s">
        <v>166</v>
      </c>
      <c r="B8" s="41"/>
      <c r="C8" s="41"/>
      <c r="D8" s="41"/>
      <c r="E8" s="143"/>
      <c r="F8" s="143"/>
      <c r="G8" s="143"/>
      <c r="H8" s="222"/>
      <c r="I8" s="222"/>
      <c r="J8" s="222">
        <v>372.6</v>
      </c>
      <c r="K8" s="222">
        <v>401.78</v>
      </c>
      <c r="L8" s="222">
        <v>401.78</v>
      </c>
      <c r="M8" s="143">
        <v>422.26</v>
      </c>
      <c r="N8" s="143">
        <v>422.26</v>
      </c>
      <c r="O8" s="143">
        <v>422.26</v>
      </c>
      <c r="P8" s="143">
        <v>446.3</v>
      </c>
      <c r="Q8" s="143">
        <v>473.68</v>
      </c>
      <c r="R8" s="143">
        <v>492.8</v>
      </c>
      <c r="S8" s="324">
        <f>R8-Q8</f>
        <v>19.120000000000005</v>
      </c>
      <c r="T8" s="263">
        <f>S8/Q8</f>
        <v>4.03648032426955E-2</v>
      </c>
      <c r="U8" s="377">
        <v>0.03</v>
      </c>
      <c r="V8" s="95"/>
      <c r="W8" s="240">
        <f t="shared" si="0"/>
        <v>19.120000000000005</v>
      </c>
      <c r="X8" s="358">
        <f t="shared" si="0"/>
        <v>4.03648032426955E-2</v>
      </c>
      <c r="Y8" s="240">
        <v>27.379999999999995</v>
      </c>
      <c r="Z8" s="297">
        <v>6.1348868474120535E-2</v>
      </c>
      <c r="AA8" s="240">
        <v>24.04000000000002</v>
      </c>
      <c r="AB8" s="297">
        <v>5.6931748212002135E-2</v>
      </c>
      <c r="AC8" s="240">
        <f>O8-N8</f>
        <v>0</v>
      </c>
      <c r="AD8" s="241">
        <f>AC8/N8</f>
        <v>0</v>
      </c>
      <c r="AE8" s="240">
        <f>O8-M8</f>
        <v>0</v>
      </c>
      <c r="AF8" s="241">
        <f>AE8/M8</f>
        <v>0</v>
      </c>
      <c r="AG8" s="240">
        <f>M8-L8</f>
        <v>20.480000000000018</v>
      </c>
      <c r="AH8" s="241">
        <f>AG8/L8</f>
        <v>5.0973169396187019E-2</v>
      </c>
      <c r="AI8" s="240">
        <f>L8-K8</f>
        <v>0</v>
      </c>
      <c r="AJ8" s="241">
        <f>AI8/K8</f>
        <v>0</v>
      </c>
      <c r="AK8" s="240">
        <f>K8-J8</f>
        <v>29.17999999999995</v>
      </c>
      <c r="AL8" s="241">
        <f>AK8/J8</f>
        <v>7.8314546430488324E-2</v>
      </c>
      <c r="AM8" s="240">
        <f>J8-I8</f>
        <v>372.6</v>
      </c>
      <c r="AN8" s="265" t="s">
        <v>165</v>
      </c>
      <c r="AO8" s="264" t="s">
        <v>165</v>
      </c>
      <c r="AP8" s="265" t="s">
        <v>165</v>
      </c>
      <c r="AQ8" s="264" t="s">
        <v>165</v>
      </c>
      <c r="AR8" s="265" t="s">
        <v>165</v>
      </c>
      <c r="AS8" s="210" t="e">
        <f>+#REF!-G8</f>
        <v>#REF!</v>
      </c>
      <c r="AT8" s="176" t="e">
        <f>+AS8/G8</f>
        <v>#REF!</v>
      </c>
      <c r="AU8" s="175">
        <v>0</v>
      </c>
      <c r="AV8" s="176">
        <v>0</v>
      </c>
      <c r="AW8" s="231">
        <v>0</v>
      </c>
      <c r="AX8" s="214">
        <v>0</v>
      </c>
      <c r="AY8" s="280">
        <v>16.760000000000002</v>
      </c>
      <c r="AZ8" s="281">
        <v>4.581738655002731E-2</v>
      </c>
      <c r="BA8" s="211">
        <v>43.12</v>
      </c>
      <c r="BB8" s="214">
        <v>0.13363084170075618</v>
      </c>
      <c r="BC8" s="211">
        <f>+D8-C8</f>
        <v>0</v>
      </c>
      <c r="BD8" s="214" t="e">
        <f>+BC8/C8</f>
        <v>#DIV/0!</v>
      </c>
    </row>
    <row r="9" spans="1:56" ht="15.6" x14ac:dyDescent="0.3">
      <c r="A9" s="5"/>
      <c r="B9" s="16"/>
      <c r="C9" s="16"/>
      <c r="D9" s="16"/>
      <c r="E9" s="15"/>
      <c r="F9" s="15"/>
      <c r="G9" s="15"/>
      <c r="H9" s="15"/>
      <c r="I9" s="15"/>
      <c r="J9" s="15"/>
      <c r="K9" s="15"/>
      <c r="L9" s="15"/>
      <c r="M9" s="15"/>
      <c r="N9" s="15"/>
      <c r="O9" s="15"/>
      <c r="P9" s="15"/>
      <c r="Q9" s="15"/>
      <c r="R9" s="15"/>
      <c r="S9" s="324"/>
      <c r="T9" s="429"/>
      <c r="U9" s="191"/>
      <c r="V9" s="96"/>
      <c r="W9" s="190"/>
      <c r="X9" s="359"/>
      <c r="Y9" s="392"/>
      <c r="Z9" s="375"/>
      <c r="AA9" s="392"/>
      <c r="AB9" s="393"/>
      <c r="AC9" s="190"/>
      <c r="AD9" s="345"/>
      <c r="AE9" s="190"/>
      <c r="AF9" s="345"/>
      <c r="AG9" s="190"/>
      <c r="AH9" s="242"/>
      <c r="AI9" s="190"/>
      <c r="AJ9" s="242"/>
      <c r="AK9" s="190"/>
      <c r="AL9" s="242"/>
      <c r="AM9" s="190"/>
      <c r="AN9" s="242"/>
      <c r="AO9" s="190"/>
      <c r="AP9" s="242"/>
      <c r="AQ9" s="190"/>
      <c r="AR9" s="242"/>
      <c r="AS9" s="96"/>
      <c r="AT9" s="177"/>
      <c r="AU9" s="173"/>
      <c r="AV9" s="177"/>
      <c r="AW9" s="232"/>
      <c r="AX9" s="282"/>
      <c r="AY9" s="283"/>
      <c r="AZ9" s="284"/>
      <c r="BA9" s="285"/>
      <c r="BB9" s="282"/>
      <c r="BC9" s="285"/>
      <c r="BD9" s="282"/>
    </row>
    <row r="10" spans="1:56" ht="15.6" x14ac:dyDescent="0.3">
      <c r="A10" s="5"/>
      <c r="B10" s="16"/>
      <c r="C10" s="16"/>
      <c r="D10" s="16"/>
      <c r="E10" s="15"/>
      <c r="F10" s="15"/>
      <c r="G10" s="15"/>
      <c r="H10" s="15"/>
      <c r="I10" s="15"/>
      <c r="J10" s="15"/>
      <c r="K10" s="15"/>
      <c r="L10" s="15"/>
      <c r="M10" s="15"/>
      <c r="N10" s="15"/>
      <c r="O10" s="15"/>
      <c r="P10" s="15"/>
      <c r="Q10" s="15"/>
      <c r="R10" s="15"/>
      <c r="S10" s="109"/>
      <c r="T10" s="429"/>
      <c r="U10" s="191"/>
      <c r="V10" s="96"/>
      <c r="W10" s="190"/>
      <c r="X10" s="359"/>
      <c r="Y10" s="394"/>
      <c r="Z10" s="375"/>
      <c r="AA10" s="394"/>
      <c r="AB10" s="395"/>
      <c r="AC10" s="190"/>
      <c r="AD10" s="345"/>
      <c r="AE10" s="190"/>
      <c r="AF10" s="345"/>
      <c r="AG10" s="190"/>
      <c r="AH10" s="242"/>
      <c r="AI10" s="190"/>
      <c r="AJ10" s="242"/>
      <c r="AK10" s="190"/>
      <c r="AL10" s="242"/>
      <c r="AM10" s="190"/>
      <c r="AN10" s="242"/>
      <c r="AO10" s="190"/>
      <c r="AP10" s="242"/>
      <c r="AQ10" s="190"/>
      <c r="AR10" s="242"/>
      <c r="AS10" s="96"/>
      <c r="AT10" s="177"/>
      <c r="AU10" s="173"/>
      <c r="AV10" s="177"/>
      <c r="AW10" s="286"/>
      <c r="AX10" s="282"/>
      <c r="AY10" s="266"/>
      <c r="AZ10" s="284"/>
      <c r="BA10" s="285"/>
      <c r="BB10" s="282"/>
      <c r="BC10" s="285"/>
      <c r="BD10" s="282"/>
    </row>
    <row r="11" spans="1:56" ht="16.2" thickBot="1" x14ac:dyDescent="0.35">
      <c r="A11" s="4" t="s">
        <v>9</v>
      </c>
      <c r="B11" s="3">
        <v>2008</v>
      </c>
      <c r="C11" s="3">
        <v>2009</v>
      </c>
      <c r="D11" s="3">
        <v>2010</v>
      </c>
      <c r="E11" s="141">
        <v>2011</v>
      </c>
      <c r="F11" s="141">
        <v>2012</v>
      </c>
      <c r="G11" s="141">
        <v>2014</v>
      </c>
      <c r="H11" s="141">
        <v>2015</v>
      </c>
      <c r="I11" s="141">
        <v>2016</v>
      </c>
      <c r="J11" s="141">
        <v>2017</v>
      </c>
      <c r="K11" s="141">
        <v>2018</v>
      </c>
      <c r="L11" s="141">
        <v>2019</v>
      </c>
      <c r="M11" s="141">
        <v>2020</v>
      </c>
      <c r="N11" s="141">
        <v>2021</v>
      </c>
      <c r="O11" s="141">
        <v>2022</v>
      </c>
      <c r="P11" s="141">
        <v>2023</v>
      </c>
      <c r="Q11" s="141">
        <f>Q5</f>
        <v>2024</v>
      </c>
      <c r="R11" s="141">
        <f>R5</f>
        <v>2025</v>
      </c>
      <c r="S11" s="227" t="s">
        <v>102</v>
      </c>
      <c r="T11" s="228" t="s">
        <v>4</v>
      </c>
      <c r="U11" s="228" t="s">
        <v>90</v>
      </c>
      <c r="V11" s="97"/>
      <c r="W11" s="236" t="s">
        <v>102</v>
      </c>
      <c r="X11" s="356" t="s">
        <v>4</v>
      </c>
      <c r="Y11" s="397" t="s">
        <v>102</v>
      </c>
      <c r="Z11" s="373" t="s">
        <v>4</v>
      </c>
      <c r="AA11" s="397" t="s">
        <v>102</v>
      </c>
      <c r="AB11" s="373" t="s">
        <v>4</v>
      </c>
      <c r="AC11" s="236" t="s">
        <v>102</v>
      </c>
      <c r="AD11" s="141" t="s">
        <v>4</v>
      </c>
      <c r="AE11" s="236" t="s">
        <v>102</v>
      </c>
      <c r="AF11" s="141" t="s">
        <v>4</v>
      </c>
      <c r="AG11" s="236" t="s">
        <v>102</v>
      </c>
      <c r="AH11" s="237" t="s">
        <v>4</v>
      </c>
      <c r="AI11" s="236" t="s">
        <v>102</v>
      </c>
      <c r="AJ11" s="237" t="s">
        <v>4</v>
      </c>
      <c r="AK11" s="236" t="s">
        <v>102</v>
      </c>
      <c r="AL11" s="237" t="s">
        <v>4</v>
      </c>
      <c r="AM11" s="236" t="s">
        <v>102</v>
      </c>
      <c r="AN11" s="237" t="s">
        <v>4</v>
      </c>
      <c r="AO11" s="236" t="s">
        <v>102</v>
      </c>
      <c r="AP11" s="237" t="s">
        <v>4</v>
      </c>
      <c r="AQ11" s="236" t="s">
        <v>102</v>
      </c>
      <c r="AR11" s="237" t="s">
        <v>4</v>
      </c>
      <c r="AS11" s="178" t="s">
        <v>102</v>
      </c>
      <c r="AT11" s="179" t="s">
        <v>4</v>
      </c>
      <c r="AU11" s="178" t="s">
        <v>102</v>
      </c>
      <c r="AV11" s="179" t="s">
        <v>4</v>
      </c>
      <c r="AW11" s="226" t="s">
        <v>3</v>
      </c>
      <c r="AX11" s="273" t="s">
        <v>4</v>
      </c>
      <c r="AY11" s="287" t="s">
        <v>3</v>
      </c>
      <c r="AZ11" s="179" t="s">
        <v>4</v>
      </c>
      <c r="BA11" s="272" t="s">
        <v>3</v>
      </c>
      <c r="BB11" s="273" t="s">
        <v>4</v>
      </c>
      <c r="BC11" s="272" t="s">
        <v>3</v>
      </c>
      <c r="BD11" s="273" t="s">
        <v>4</v>
      </c>
    </row>
    <row r="12" spans="1:56" ht="16.2" hidden="1" thickBot="1" x14ac:dyDescent="0.35">
      <c r="A12" s="58" t="s">
        <v>10</v>
      </c>
      <c r="B12" s="38">
        <v>641.64</v>
      </c>
      <c r="C12" s="38">
        <v>668.3</v>
      </c>
      <c r="D12" s="38">
        <v>715.4</v>
      </c>
      <c r="E12" s="142">
        <v>0</v>
      </c>
      <c r="F12" s="165">
        <v>0</v>
      </c>
      <c r="G12" s="165"/>
      <c r="H12" s="165"/>
      <c r="I12" s="165"/>
      <c r="J12" s="165"/>
      <c r="K12" s="165"/>
      <c r="L12" s="165"/>
      <c r="M12" s="165"/>
      <c r="N12" s="165"/>
      <c r="O12" s="165"/>
      <c r="P12" s="165"/>
      <c r="Q12" s="165"/>
      <c r="R12" s="165"/>
      <c r="S12" s="322" t="e">
        <f>+#REF!-G12</f>
        <v>#REF!</v>
      </c>
      <c r="T12" s="263" t="e">
        <f>+S12/G12</f>
        <v>#REF!</v>
      </c>
      <c r="U12" s="230" t="s">
        <v>7</v>
      </c>
      <c r="V12" s="95"/>
      <c r="W12" s="189"/>
      <c r="X12" s="359"/>
      <c r="Y12" s="375"/>
      <c r="Z12" s="375"/>
      <c r="AA12" s="375"/>
      <c r="AB12" s="375"/>
      <c r="AC12" s="189"/>
      <c r="AD12" s="346"/>
      <c r="AE12" s="189"/>
      <c r="AF12" s="346"/>
      <c r="AG12" s="189"/>
      <c r="AH12" s="243"/>
      <c r="AI12" s="189"/>
      <c r="AJ12" s="243"/>
      <c r="AK12" s="189"/>
      <c r="AL12" s="243"/>
      <c r="AM12" s="189"/>
      <c r="AN12" s="243"/>
      <c r="AO12" s="189"/>
      <c r="AP12" s="243"/>
      <c r="AQ12" s="189"/>
      <c r="AR12" s="243"/>
      <c r="AS12" s="95"/>
      <c r="AT12" s="174"/>
      <c r="AU12" s="173">
        <v>0</v>
      </c>
      <c r="AV12" s="174" t="e">
        <v>#DIV/0!</v>
      </c>
      <c r="AW12" s="231">
        <v>0</v>
      </c>
      <c r="AX12" s="214" t="e">
        <v>#DIV/0!</v>
      </c>
      <c r="AY12" s="283">
        <v>-715.4</v>
      </c>
      <c r="AZ12" s="288">
        <v>-1</v>
      </c>
      <c r="BA12" s="277">
        <v>47.1</v>
      </c>
      <c r="BB12" s="274">
        <v>7.0477330540176603E-2</v>
      </c>
      <c r="BC12" s="211">
        <f>+D12-C12</f>
        <v>47.100000000000023</v>
      </c>
      <c r="BD12" s="214">
        <f>+BC12/C12</f>
        <v>7.0477330540176603E-2</v>
      </c>
    </row>
    <row r="13" spans="1:56" ht="16.2" hidden="1" thickBot="1" x14ac:dyDescent="0.35">
      <c r="A13" s="59" t="s">
        <v>11</v>
      </c>
      <c r="B13" s="41">
        <v>385.34</v>
      </c>
      <c r="C13" s="41">
        <v>431.16</v>
      </c>
      <c r="D13" s="41">
        <v>502.32</v>
      </c>
      <c r="E13" s="143">
        <v>0</v>
      </c>
      <c r="F13" s="143">
        <v>0</v>
      </c>
      <c r="G13" s="143"/>
      <c r="H13" s="143"/>
      <c r="I13" s="143"/>
      <c r="J13" s="143"/>
      <c r="K13" s="143"/>
      <c r="L13" s="143"/>
      <c r="M13" s="143"/>
      <c r="N13" s="143"/>
      <c r="O13" s="143"/>
      <c r="P13" s="143"/>
      <c r="Q13" s="143"/>
      <c r="R13" s="143"/>
      <c r="S13" s="322" t="e">
        <f>+#REF!-G13</f>
        <v>#REF!</v>
      </c>
      <c r="T13" s="263" t="e">
        <f>+S13/G13</f>
        <v>#REF!</v>
      </c>
      <c r="U13" s="192" t="s">
        <v>7</v>
      </c>
      <c r="V13" s="95"/>
      <c r="W13" s="189"/>
      <c r="X13" s="359"/>
      <c r="Y13" s="375"/>
      <c r="Z13" s="375"/>
      <c r="AA13" s="375"/>
      <c r="AB13" s="375"/>
      <c r="AC13" s="189"/>
      <c r="AD13" s="346"/>
      <c r="AE13" s="189"/>
      <c r="AF13" s="346"/>
      <c r="AG13" s="189"/>
      <c r="AH13" s="243"/>
      <c r="AI13" s="189"/>
      <c r="AJ13" s="243"/>
      <c r="AK13" s="189"/>
      <c r="AL13" s="243"/>
      <c r="AM13" s="189"/>
      <c r="AN13" s="243"/>
      <c r="AO13" s="189"/>
      <c r="AP13" s="243"/>
      <c r="AQ13" s="189"/>
      <c r="AR13" s="243"/>
      <c r="AS13" s="95"/>
      <c r="AT13" s="174"/>
      <c r="AU13" s="173">
        <v>0</v>
      </c>
      <c r="AV13" s="174" t="e">
        <v>#DIV/0!</v>
      </c>
      <c r="AW13" s="231">
        <v>0</v>
      </c>
      <c r="AX13" s="214" t="e">
        <v>#DIV/0!</v>
      </c>
      <c r="AY13" s="283">
        <v>-502.32</v>
      </c>
      <c r="AZ13" s="288">
        <v>-1</v>
      </c>
      <c r="BA13" s="211">
        <v>71.16</v>
      </c>
      <c r="BB13" s="214">
        <v>0.16504313943779564</v>
      </c>
      <c r="BC13" s="211">
        <f>+D13-C13</f>
        <v>71.159999999999968</v>
      </c>
      <c r="BD13" s="214">
        <f>+BC13/C13</f>
        <v>0.16504313943779564</v>
      </c>
    </row>
    <row r="14" spans="1:56" ht="16.2" hidden="1" thickBot="1" x14ac:dyDescent="0.35">
      <c r="A14" s="59" t="s">
        <v>12</v>
      </c>
      <c r="B14" s="41">
        <v>633.41999999999996</v>
      </c>
      <c r="C14" s="41">
        <v>715.76</v>
      </c>
      <c r="D14" s="41">
        <v>775.08</v>
      </c>
      <c r="E14" s="143">
        <v>772.34</v>
      </c>
      <c r="F14" s="143">
        <v>803.22</v>
      </c>
      <c r="G14" s="143"/>
      <c r="H14" s="143"/>
      <c r="I14" s="143"/>
      <c r="J14" s="143"/>
      <c r="K14" s="143"/>
      <c r="L14" s="143"/>
      <c r="M14" s="143"/>
      <c r="N14" s="143"/>
      <c r="O14" s="143"/>
      <c r="P14" s="143"/>
      <c r="Q14" s="143"/>
      <c r="R14" s="143"/>
      <c r="S14" s="322" t="e">
        <f>+#REF!-G14</f>
        <v>#REF!</v>
      </c>
      <c r="T14" s="263" t="e">
        <f>+S14/G14</f>
        <v>#REF!</v>
      </c>
      <c r="U14" s="192">
        <v>0.1</v>
      </c>
      <c r="V14" s="95"/>
      <c r="W14" s="189"/>
      <c r="X14" s="359"/>
      <c r="Y14" s="375"/>
      <c r="Z14" s="375"/>
      <c r="AA14" s="375"/>
      <c r="AB14" s="375"/>
      <c r="AC14" s="189"/>
      <c r="AD14" s="346"/>
      <c r="AE14" s="189"/>
      <c r="AF14" s="346"/>
      <c r="AG14" s="189"/>
      <c r="AH14" s="243"/>
      <c r="AI14" s="189"/>
      <c r="AJ14" s="243"/>
      <c r="AK14" s="189"/>
      <c r="AL14" s="243"/>
      <c r="AM14" s="189"/>
      <c r="AN14" s="243"/>
      <c r="AO14" s="189"/>
      <c r="AP14" s="243"/>
      <c r="AQ14" s="189"/>
      <c r="AR14" s="243"/>
      <c r="AS14" s="95"/>
      <c r="AT14" s="174"/>
      <c r="AU14" s="173">
        <v>-803.22</v>
      </c>
      <c r="AV14" s="174">
        <v>-1.0399823911748711</v>
      </c>
      <c r="AW14" s="231">
        <v>30.88</v>
      </c>
      <c r="AX14" s="214">
        <v>3.9982391174871165E-2</v>
      </c>
      <c r="AY14" s="283">
        <v>-2.7400000000000091</v>
      </c>
      <c r="AZ14" s="288">
        <v>-3.5351189554626737E-3</v>
      </c>
      <c r="BA14" s="211">
        <v>59.32000000000005</v>
      </c>
      <c r="BB14" s="214">
        <v>8.2876941991729139E-2</v>
      </c>
      <c r="BC14" s="211">
        <f>+D14-C14</f>
        <v>59.32000000000005</v>
      </c>
      <c r="BD14" s="214">
        <f>+BC14/C14</f>
        <v>8.2876941991729139E-2</v>
      </c>
    </row>
    <row r="15" spans="1:56" ht="15.6" x14ac:dyDescent="0.3">
      <c r="A15" s="59" t="s">
        <v>170</v>
      </c>
      <c r="B15" s="41">
        <v>428.96</v>
      </c>
      <c r="C15" s="41">
        <v>484.72</v>
      </c>
      <c r="D15" s="41">
        <v>534.54</v>
      </c>
      <c r="E15" s="143">
        <v>532.66</v>
      </c>
      <c r="F15" s="143">
        <v>553.96</v>
      </c>
      <c r="G15" s="143">
        <v>611.79999999999995</v>
      </c>
      <c r="H15" s="143">
        <v>711.34</v>
      </c>
      <c r="I15" s="142">
        <v>796.14</v>
      </c>
      <c r="J15" s="142">
        <v>850.52</v>
      </c>
      <c r="K15" s="142">
        <v>882.3</v>
      </c>
      <c r="L15" s="142">
        <v>894.32</v>
      </c>
      <c r="M15" s="142">
        <v>970.34</v>
      </c>
      <c r="N15" s="142">
        <v>1067.28</v>
      </c>
      <c r="O15" s="142">
        <v>1056.06</v>
      </c>
      <c r="P15" s="142">
        <v>622.05999999999995</v>
      </c>
      <c r="Q15" s="143">
        <v>650.05999999999995</v>
      </c>
      <c r="R15" s="143">
        <v>702.72</v>
      </c>
      <c r="S15" s="321">
        <f>R15-Q15</f>
        <v>52.660000000000082</v>
      </c>
      <c r="T15" s="428">
        <f>S15/Q15</f>
        <v>8.1007906962434373E-2</v>
      </c>
      <c r="U15" s="377">
        <v>0.04</v>
      </c>
      <c r="V15" s="95"/>
      <c r="W15" s="238">
        <f t="shared" ref="W15:X17" si="1">S15</f>
        <v>52.660000000000082</v>
      </c>
      <c r="X15" s="357">
        <f t="shared" si="1"/>
        <v>8.1007906962434373E-2</v>
      </c>
      <c r="Y15" s="238">
        <v>28</v>
      </c>
      <c r="Z15" s="391">
        <v>4.5011735202392059E-2</v>
      </c>
      <c r="AA15" s="238">
        <v>-434</v>
      </c>
      <c r="AB15" s="374">
        <v>-0.41096149839971213</v>
      </c>
      <c r="AC15" s="240">
        <f>O15-N15</f>
        <v>-11.220000000000027</v>
      </c>
      <c r="AD15" s="349">
        <f>AC15/N15</f>
        <v>-1.0512705194513181E-2</v>
      </c>
      <c r="AE15" s="240">
        <f>O15-M15</f>
        <v>85.719999999999914</v>
      </c>
      <c r="AF15" s="241">
        <f>AE15/M15</f>
        <v>8.8340169425149856E-2</v>
      </c>
      <c r="AG15" s="240">
        <f>M15-L15</f>
        <v>76.019999999999982</v>
      </c>
      <c r="AH15" s="241">
        <f>AG15/L15</f>
        <v>8.5003130870381943E-2</v>
      </c>
      <c r="AI15" s="240">
        <f>L15-K15</f>
        <v>12.020000000000095</v>
      </c>
      <c r="AJ15" s="241">
        <f>AI15/K15</f>
        <v>1.3623484075711319E-2</v>
      </c>
      <c r="AK15" s="240">
        <f>K15-J15</f>
        <v>31.779999999999973</v>
      </c>
      <c r="AL15" s="241">
        <f>AK15/J15</f>
        <v>3.7365376475567855E-2</v>
      </c>
      <c r="AM15" s="238">
        <f>J15-I15</f>
        <v>54.379999999999995</v>
      </c>
      <c r="AN15" s="239">
        <f>AM15/I15</f>
        <v>6.8304569548069433E-2</v>
      </c>
      <c r="AO15" s="238">
        <f>I15-H15</f>
        <v>84.799999999999955</v>
      </c>
      <c r="AP15" s="239">
        <f>AO15/H15</f>
        <v>0.11921162875699377</v>
      </c>
      <c r="AQ15" s="238" t="e">
        <f>+H15-#REF!</f>
        <v>#REF!</v>
      </c>
      <c r="AR15" s="241" t="e">
        <f>+AQ15/#REF!</f>
        <v>#REF!</v>
      </c>
      <c r="AS15" s="211">
        <v>67.979999999999905</v>
      </c>
      <c r="AT15" s="214">
        <v>0.12500459710933745</v>
      </c>
      <c r="AU15" s="180">
        <v>-10.139999999999986</v>
      </c>
      <c r="AV15" s="181">
        <v>-1.9036533623699895E-2</v>
      </c>
      <c r="AW15" s="231">
        <v>21.300000000000068</v>
      </c>
      <c r="AX15" s="214">
        <v>3.9987984830849074E-2</v>
      </c>
      <c r="AY15" s="280">
        <v>-1.88</v>
      </c>
      <c r="AZ15" s="289">
        <v>-3.5170426909118036E-3</v>
      </c>
      <c r="BA15" s="211">
        <v>49.819999999999936</v>
      </c>
      <c r="BB15" s="214">
        <v>0.10278098696154467</v>
      </c>
      <c r="BC15" s="211">
        <f>+D15-C15</f>
        <v>49.819999999999936</v>
      </c>
      <c r="BD15" s="214">
        <f>+BC15/C15</f>
        <v>0.10278098696154467</v>
      </c>
    </row>
    <row r="16" spans="1:56" ht="15.6" x14ac:dyDescent="0.3">
      <c r="A16" s="59" t="s">
        <v>171</v>
      </c>
      <c r="B16" s="41">
        <v>303.98</v>
      </c>
      <c r="C16" s="41">
        <v>303.44</v>
      </c>
      <c r="D16" s="41">
        <v>312.89999999999998</v>
      </c>
      <c r="E16" s="143">
        <v>333.26</v>
      </c>
      <c r="F16" s="143">
        <v>366.24</v>
      </c>
      <c r="G16" s="143">
        <v>430.14</v>
      </c>
      <c r="H16" s="143">
        <v>469.02</v>
      </c>
      <c r="I16" s="143">
        <v>499.76</v>
      </c>
      <c r="J16" s="143">
        <v>529.78</v>
      </c>
      <c r="K16" s="143">
        <v>593.36</v>
      </c>
      <c r="L16" s="143">
        <v>623.17999999999995</v>
      </c>
      <c r="M16" s="143">
        <v>710.74</v>
      </c>
      <c r="N16" s="143">
        <v>799.92</v>
      </c>
      <c r="O16" s="143">
        <v>855.7</v>
      </c>
      <c r="P16" s="143">
        <v>932.72</v>
      </c>
      <c r="Q16" s="143">
        <v>979.42</v>
      </c>
      <c r="R16" s="143">
        <v>1035.7</v>
      </c>
      <c r="S16" s="324">
        <f>R16-Q16</f>
        <v>56.280000000000086</v>
      </c>
      <c r="T16" s="263">
        <f>S16/Q16</f>
        <v>5.7462579894223202E-2</v>
      </c>
      <c r="U16" s="377">
        <v>0.03</v>
      </c>
      <c r="V16" s="95"/>
      <c r="W16" s="240">
        <f t="shared" si="1"/>
        <v>56.280000000000086</v>
      </c>
      <c r="X16" s="358">
        <f t="shared" si="1"/>
        <v>5.7462579894223202E-2</v>
      </c>
      <c r="Y16" s="240">
        <v>46.699999999999932</v>
      </c>
      <c r="Z16" s="297">
        <v>5.0068616519426977E-2</v>
      </c>
      <c r="AA16" s="240">
        <v>77.019999999999982</v>
      </c>
      <c r="AB16" s="297">
        <v>9.0008180437069041E-2</v>
      </c>
      <c r="AC16" s="240">
        <f>O16-N16</f>
        <v>55.780000000000086</v>
      </c>
      <c r="AD16" s="349">
        <f>AC16/N16</f>
        <v>6.9731973197319844E-2</v>
      </c>
      <c r="AE16" s="240">
        <f>O16-M16</f>
        <v>144.96000000000004</v>
      </c>
      <c r="AF16" s="241">
        <f>AE16/M16</f>
        <v>0.20395643976700345</v>
      </c>
      <c r="AG16" s="240">
        <f>M16-L16</f>
        <v>87.560000000000059</v>
      </c>
      <c r="AH16" s="241">
        <f>AG16/L16</f>
        <v>0.14050515099971125</v>
      </c>
      <c r="AI16" s="240">
        <f>L16-K16</f>
        <v>29.819999999999936</v>
      </c>
      <c r="AJ16" s="241">
        <f>AI16/K16</f>
        <v>5.025616826210047E-2</v>
      </c>
      <c r="AK16" s="240">
        <f>K16-J16</f>
        <v>63.580000000000041</v>
      </c>
      <c r="AL16" s="241">
        <f>AK16/J16</f>
        <v>0.12001208048623965</v>
      </c>
      <c r="AM16" s="240">
        <f>J16-I16</f>
        <v>30.019999999999982</v>
      </c>
      <c r="AN16" s="241">
        <f>AM16/I16</f>
        <v>6.0068833039859097E-2</v>
      </c>
      <c r="AO16" s="240">
        <f>I16-H16</f>
        <v>30.740000000000009</v>
      </c>
      <c r="AP16" s="241">
        <f>+AO16/F16</f>
        <v>8.3934032328527766E-2</v>
      </c>
      <c r="AQ16" s="240" t="e">
        <f>+H16-#REF!</f>
        <v>#REF!</v>
      </c>
      <c r="AR16" s="241" t="e">
        <f>+AQ16/#REF!</f>
        <v>#REF!</v>
      </c>
      <c r="AS16" s="211">
        <v>31.300000000000011</v>
      </c>
      <c r="AT16" s="214">
        <v>7.8477584996489852E-2</v>
      </c>
      <c r="AU16" s="175">
        <v>32.599999999999966</v>
      </c>
      <c r="AV16" s="176">
        <v>9.7821520734561504E-2</v>
      </c>
      <c r="AW16" s="231">
        <v>32.979999999999997</v>
      </c>
      <c r="AX16" s="214">
        <v>9.8961771589749808E-2</v>
      </c>
      <c r="AY16" s="278">
        <v>20.36</v>
      </c>
      <c r="AZ16" s="279">
        <v>6.5068712048577865E-2</v>
      </c>
      <c r="BA16" s="211">
        <v>9.4599999999999795</v>
      </c>
      <c r="BB16" s="214">
        <v>3.1175850250461309E-2</v>
      </c>
      <c r="BC16" s="211">
        <f>+D16-C16</f>
        <v>9.4599999999999795</v>
      </c>
      <c r="BD16" s="214">
        <f>+BC16/C16</f>
        <v>3.1175850250461309E-2</v>
      </c>
    </row>
    <row r="17" spans="1:56" ht="15.6" x14ac:dyDescent="0.3">
      <c r="A17" s="59" t="s">
        <v>184</v>
      </c>
      <c r="B17" s="41"/>
      <c r="C17" s="41"/>
      <c r="D17" s="41"/>
      <c r="E17" s="143"/>
      <c r="F17" s="143"/>
      <c r="G17" s="143"/>
      <c r="H17" s="222"/>
      <c r="I17" s="222"/>
      <c r="J17" s="222"/>
      <c r="K17" s="222"/>
      <c r="L17" s="222">
        <v>550</v>
      </c>
      <c r="M17" s="143">
        <v>559.9</v>
      </c>
      <c r="N17" s="143">
        <v>593.5</v>
      </c>
      <c r="O17" s="143">
        <v>587.20000000000005</v>
      </c>
      <c r="P17" s="143">
        <v>580.46</v>
      </c>
      <c r="Q17" s="143">
        <v>600.78</v>
      </c>
      <c r="R17" s="143">
        <v>642.84</v>
      </c>
      <c r="S17" s="324">
        <f>R17-Q17</f>
        <v>42.060000000000059</v>
      </c>
      <c r="T17" s="263">
        <f>S17/Q17</f>
        <v>7.0008988315190354E-2</v>
      </c>
      <c r="U17" s="377">
        <v>3.5000000000000003E-2</v>
      </c>
      <c r="V17" s="95"/>
      <c r="W17" s="240">
        <f t="shared" si="1"/>
        <v>42.060000000000059</v>
      </c>
      <c r="X17" s="358">
        <f t="shared" si="1"/>
        <v>7.0008988315190354E-2</v>
      </c>
      <c r="Y17" s="240">
        <v>20.319999999999936</v>
      </c>
      <c r="Z17" s="297">
        <v>3.5006718809220162E-2</v>
      </c>
      <c r="AA17" s="240">
        <v>-6.7400000000000091</v>
      </c>
      <c r="AB17" s="297">
        <v>-1.1478201634877399E-2</v>
      </c>
      <c r="AC17" s="240">
        <f>O17-N17</f>
        <v>-6.2999999999999545</v>
      </c>
      <c r="AD17" s="349">
        <f>AC17/N17</f>
        <v>-1.0614995787700008E-2</v>
      </c>
      <c r="AE17" s="240">
        <f>O17-M17</f>
        <v>27.300000000000068</v>
      </c>
      <c r="AF17" s="241">
        <f>AE17/M17</f>
        <v>4.8758706911948689E-2</v>
      </c>
      <c r="AG17" s="240">
        <f>M17-L17</f>
        <v>9.8999999999999773</v>
      </c>
      <c r="AH17" s="241">
        <f>AG17/L17</f>
        <v>1.7999999999999957E-2</v>
      </c>
      <c r="AI17" s="240">
        <f>L17-K17</f>
        <v>550</v>
      </c>
      <c r="AJ17" s="241" t="e">
        <f>AI17/K17</f>
        <v>#DIV/0!</v>
      </c>
      <c r="AK17" s="240"/>
      <c r="AL17" s="241"/>
      <c r="AM17" s="264"/>
      <c r="AN17" s="265"/>
      <c r="AO17" s="264"/>
      <c r="AP17" s="265"/>
      <c r="AQ17" s="264"/>
      <c r="AR17" s="265"/>
      <c r="AS17" s="210"/>
      <c r="AT17" s="176"/>
      <c r="AU17" s="175"/>
      <c r="AV17" s="176"/>
      <c r="AW17" s="231"/>
      <c r="AX17" s="214"/>
      <c r="AY17" s="280"/>
      <c r="AZ17" s="281"/>
      <c r="BA17" s="211"/>
      <c r="BB17" s="214"/>
      <c r="BC17" s="211"/>
      <c r="BD17" s="214"/>
    </row>
    <row r="18" spans="1:56" ht="15.6" x14ac:dyDescent="0.3">
      <c r="A18" s="59" t="s">
        <v>180</v>
      </c>
      <c r="B18" s="41"/>
      <c r="C18" s="41"/>
      <c r="D18" s="41"/>
      <c r="E18" s="143"/>
      <c r="F18" s="143"/>
      <c r="G18" s="143"/>
      <c r="H18" s="222"/>
      <c r="I18" s="222"/>
      <c r="J18" s="222">
        <v>572.55999999999995</v>
      </c>
      <c r="K18" s="222">
        <v>675.62</v>
      </c>
      <c r="L18" s="222">
        <v>897.9</v>
      </c>
      <c r="M18" s="222" t="s">
        <v>174</v>
      </c>
      <c r="N18" s="222" t="s">
        <v>174</v>
      </c>
      <c r="O18" s="222" t="s">
        <v>174</v>
      </c>
      <c r="P18" s="222" t="s">
        <v>174</v>
      </c>
      <c r="Q18" s="222" t="s">
        <v>174</v>
      </c>
      <c r="R18" s="222" t="s">
        <v>174</v>
      </c>
      <c r="S18" s="323" t="s">
        <v>165</v>
      </c>
      <c r="T18" s="263" t="s">
        <v>165</v>
      </c>
      <c r="U18" s="262" t="s">
        <v>165</v>
      </c>
      <c r="V18" s="95"/>
      <c r="W18" s="336" t="s">
        <v>165</v>
      </c>
      <c r="X18" s="358" t="s">
        <v>165</v>
      </c>
      <c r="Y18" s="336" t="s">
        <v>165</v>
      </c>
      <c r="Z18" s="297" t="s">
        <v>165</v>
      </c>
      <c r="AA18" s="336" t="s">
        <v>165</v>
      </c>
      <c r="AB18" s="358" t="s">
        <v>165</v>
      </c>
      <c r="AC18" s="336" t="s">
        <v>165</v>
      </c>
      <c r="AD18" s="344" t="s">
        <v>165</v>
      </c>
      <c r="AE18" s="336" t="s">
        <v>165</v>
      </c>
      <c r="AF18" s="344" t="s">
        <v>165</v>
      </c>
      <c r="AG18" s="336" t="s">
        <v>165</v>
      </c>
      <c r="AH18" s="265" t="s">
        <v>165</v>
      </c>
      <c r="AI18" s="336" t="s">
        <v>165</v>
      </c>
      <c r="AJ18" s="265" t="s">
        <v>165</v>
      </c>
      <c r="AK18" s="240">
        <f>K18-J18</f>
        <v>103.06000000000006</v>
      </c>
      <c r="AL18" s="241">
        <f>AK18/J18</f>
        <v>0.17999860276652241</v>
      </c>
      <c r="AM18" s="264"/>
      <c r="AN18" s="265"/>
      <c r="AO18" s="264"/>
      <c r="AP18" s="265"/>
      <c r="AQ18" s="264"/>
      <c r="AR18" s="265"/>
      <c r="AS18" s="210"/>
      <c r="AT18" s="176"/>
      <c r="AU18" s="175"/>
      <c r="AV18" s="176"/>
      <c r="AW18" s="231"/>
      <c r="AX18" s="214"/>
      <c r="AY18" s="280"/>
      <c r="AZ18" s="281"/>
      <c r="BA18" s="211"/>
      <c r="BB18" s="214"/>
      <c r="BC18" s="211"/>
      <c r="BD18" s="214"/>
    </row>
    <row r="19" spans="1:56" ht="15.6" x14ac:dyDescent="0.3">
      <c r="A19" s="5"/>
      <c r="B19" s="61"/>
      <c r="C19" s="61"/>
      <c r="D19" s="61"/>
      <c r="E19" s="146"/>
      <c r="F19" s="146"/>
      <c r="G19" s="146"/>
      <c r="H19" s="146"/>
      <c r="I19" s="146"/>
      <c r="J19" s="146"/>
      <c r="K19" s="146"/>
      <c r="L19" s="146"/>
      <c r="M19" s="146"/>
      <c r="N19" s="146"/>
      <c r="O19" s="146"/>
      <c r="P19" s="146"/>
      <c r="Q19" s="146"/>
      <c r="R19" s="146"/>
      <c r="S19" s="325"/>
      <c r="T19" s="430"/>
      <c r="U19" s="234"/>
      <c r="V19" s="96"/>
      <c r="W19" s="190"/>
      <c r="X19" s="359"/>
      <c r="Y19" s="396"/>
      <c r="Z19" s="375"/>
      <c r="AA19" s="396"/>
      <c r="AB19" s="375"/>
      <c r="AC19" s="190"/>
      <c r="AD19" s="345"/>
      <c r="AE19" s="190"/>
      <c r="AF19" s="345"/>
      <c r="AG19" s="190"/>
      <c r="AH19" s="242"/>
      <c r="AI19" s="190"/>
      <c r="AJ19" s="242"/>
      <c r="AK19" s="190"/>
      <c r="AL19" s="242"/>
      <c r="AM19" s="190"/>
      <c r="AN19" s="242"/>
      <c r="AO19" s="190"/>
      <c r="AP19" s="242"/>
      <c r="AQ19" s="190"/>
      <c r="AR19" s="242"/>
      <c r="AS19" s="96"/>
      <c r="AT19" s="177"/>
      <c r="AU19" s="173"/>
      <c r="AV19" s="177"/>
      <c r="AW19" s="291"/>
      <c r="AX19" s="292"/>
      <c r="AY19" s="283"/>
      <c r="AZ19" s="284"/>
      <c r="BA19" s="290"/>
      <c r="BB19" s="282"/>
      <c r="BC19" s="290"/>
      <c r="BD19" s="282"/>
    </row>
    <row r="20" spans="1:56" ht="16.2" thickBot="1" x14ac:dyDescent="0.35">
      <c r="A20" s="4" t="s">
        <v>18</v>
      </c>
      <c r="B20" s="3">
        <v>2008</v>
      </c>
      <c r="C20" s="3">
        <v>2009</v>
      </c>
      <c r="D20" s="3">
        <v>2010</v>
      </c>
      <c r="E20" s="141">
        <v>2011</v>
      </c>
      <c r="F20" s="141">
        <v>2012</v>
      </c>
      <c r="G20" s="141">
        <v>2014</v>
      </c>
      <c r="H20" s="141">
        <v>2015</v>
      </c>
      <c r="I20" s="141">
        <v>2016</v>
      </c>
      <c r="J20" s="141">
        <v>2017</v>
      </c>
      <c r="K20" s="141">
        <v>2018</v>
      </c>
      <c r="L20" s="141">
        <v>2019</v>
      </c>
      <c r="M20" s="141">
        <v>2020</v>
      </c>
      <c r="N20" s="141">
        <v>2021</v>
      </c>
      <c r="O20" s="141">
        <v>2022</v>
      </c>
      <c r="P20" s="141">
        <v>2023</v>
      </c>
      <c r="Q20" s="141">
        <f>Q5</f>
        <v>2024</v>
      </c>
      <c r="R20" s="141">
        <f>R5</f>
        <v>2025</v>
      </c>
      <c r="S20" s="227" t="s">
        <v>102</v>
      </c>
      <c r="T20" s="228" t="s">
        <v>4</v>
      </c>
      <c r="U20" s="228" t="s">
        <v>90</v>
      </c>
      <c r="V20" s="97"/>
      <c r="W20" s="236" t="s">
        <v>102</v>
      </c>
      <c r="X20" s="356" t="s">
        <v>4</v>
      </c>
      <c r="Y20" s="397" t="s">
        <v>102</v>
      </c>
      <c r="Z20" s="373" t="s">
        <v>4</v>
      </c>
      <c r="AA20" s="397" t="s">
        <v>102</v>
      </c>
      <c r="AB20" s="373" t="s">
        <v>4</v>
      </c>
      <c r="AC20" s="236" t="s">
        <v>102</v>
      </c>
      <c r="AD20" s="141" t="s">
        <v>4</v>
      </c>
      <c r="AE20" s="236" t="s">
        <v>102</v>
      </c>
      <c r="AF20" s="141" t="s">
        <v>4</v>
      </c>
      <c r="AG20" s="236" t="s">
        <v>102</v>
      </c>
      <c r="AH20" s="237" t="s">
        <v>4</v>
      </c>
      <c r="AI20" s="236" t="s">
        <v>102</v>
      </c>
      <c r="AJ20" s="237" t="s">
        <v>4</v>
      </c>
      <c r="AK20" s="236" t="s">
        <v>102</v>
      </c>
      <c r="AL20" s="237" t="s">
        <v>4</v>
      </c>
      <c r="AM20" s="236" t="s">
        <v>102</v>
      </c>
      <c r="AN20" s="237" t="s">
        <v>4</v>
      </c>
      <c r="AO20" s="236" t="s">
        <v>102</v>
      </c>
      <c r="AP20" s="237" t="s">
        <v>4</v>
      </c>
      <c r="AQ20" s="236" t="s">
        <v>102</v>
      </c>
      <c r="AR20" s="237" t="s">
        <v>4</v>
      </c>
      <c r="AS20" s="178" t="s">
        <v>102</v>
      </c>
      <c r="AT20" s="179" t="s">
        <v>4</v>
      </c>
      <c r="AU20" s="178" t="s">
        <v>102</v>
      </c>
      <c r="AV20" s="179" t="s">
        <v>4</v>
      </c>
      <c r="AW20" s="226" t="s">
        <v>3</v>
      </c>
      <c r="AX20" s="273" t="s">
        <v>4</v>
      </c>
      <c r="AY20" s="287" t="s">
        <v>3</v>
      </c>
      <c r="AZ20" s="179" t="s">
        <v>4</v>
      </c>
      <c r="BA20" s="272" t="s">
        <v>3</v>
      </c>
      <c r="BB20" s="273" t="s">
        <v>4</v>
      </c>
      <c r="BC20" s="272" t="s">
        <v>3</v>
      </c>
      <c r="BD20" s="273" t="s">
        <v>4</v>
      </c>
    </row>
    <row r="21" spans="1:56" ht="15.6" x14ac:dyDescent="0.3">
      <c r="A21" s="62" t="s">
        <v>19</v>
      </c>
      <c r="B21" s="38">
        <v>26.8</v>
      </c>
      <c r="C21" s="38">
        <v>28.58</v>
      </c>
      <c r="D21" s="38">
        <v>30.28</v>
      </c>
      <c r="E21" s="142">
        <v>29.84</v>
      </c>
      <c r="F21" s="165">
        <v>30.2</v>
      </c>
      <c r="G21" s="165">
        <v>31.38</v>
      </c>
      <c r="H21" s="165">
        <v>32</v>
      </c>
      <c r="I21" s="142">
        <v>32</v>
      </c>
      <c r="J21" s="142">
        <v>34.299999999999997</v>
      </c>
      <c r="K21" s="142">
        <v>39.119999999999997</v>
      </c>
      <c r="L21" s="165">
        <v>39.119999999999997</v>
      </c>
      <c r="M21" s="143">
        <v>41.72</v>
      </c>
      <c r="N21" s="143">
        <v>41.72</v>
      </c>
      <c r="O21" s="143">
        <v>41.72</v>
      </c>
      <c r="P21" s="143">
        <v>47.48</v>
      </c>
      <c r="Q21" s="143">
        <v>48.58</v>
      </c>
      <c r="R21" s="143">
        <v>48.58</v>
      </c>
      <c r="S21" s="321">
        <f>R21-Q21</f>
        <v>0</v>
      </c>
      <c r="T21" s="428">
        <f>S21/Q21</f>
        <v>0</v>
      </c>
      <c r="U21" s="377">
        <v>0.03</v>
      </c>
      <c r="V21" s="95"/>
      <c r="W21" s="238">
        <f t="shared" ref="W21:W34" si="2">S21</f>
        <v>0</v>
      </c>
      <c r="X21" s="357">
        <f t="shared" ref="X21:X34" si="3">T21</f>
        <v>0</v>
      </c>
      <c r="Y21" s="238">
        <v>1.1000000000000014</v>
      </c>
      <c r="Z21" s="391">
        <v>2.3167649536647041E-2</v>
      </c>
      <c r="AA21" s="238">
        <v>5.759999999999998</v>
      </c>
      <c r="AB21" s="374">
        <v>0.13806327900287627</v>
      </c>
      <c r="AC21" s="240">
        <f t="shared" ref="AC21:AC26" si="4">O21-N21</f>
        <v>0</v>
      </c>
      <c r="AD21" s="349">
        <f t="shared" ref="AD21:AD26" si="5">AC21/N21</f>
        <v>0</v>
      </c>
      <c r="AE21" s="240">
        <f>O21-M21</f>
        <v>0</v>
      </c>
      <c r="AF21" s="241">
        <f>AE21/M21</f>
        <v>0</v>
      </c>
      <c r="AG21" s="240">
        <f>M21-L21</f>
        <v>2.6000000000000014</v>
      </c>
      <c r="AH21" s="241">
        <f>AG21/L21</f>
        <v>6.6462167689161591E-2</v>
      </c>
      <c r="AI21" s="240">
        <f>L21-K21</f>
        <v>0</v>
      </c>
      <c r="AJ21" s="241">
        <f>AI21/K21</f>
        <v>0</v>
      </c>
      <c r="AK21" s="240">
        <f>K21-J21</f>
        <v>4.82</v>
      </c>
      <c r="AL21" s="241">
        <f>AK21/J21</f>
        <v>0.14052478134110788</v>
      </c>
      <c r="AM21" s="238">
        <f>J21-I21</f>
        <v>2.2999999999999972</v>
      </c>
      <c r="AN21" s="239">
        <f>AM21/I21</f>
        <v>7.1874999999999911E-2</v>
      </c>
      <c r="AO21" s="238">
        <f>I21-H21</f>
        <v>0</v>
      </c>
      <c r="AP21" s="239">
        <f>AO21/H21</f>
        <v>0</v>
      </c>
      <c r="AQ21" s="238" t="e">
        <f>+H21-#REF!</f>
        <v>#REF!</v>
      </c>
      <c r="AR21" s="241" t="e">
        <f>+AQ21/#REF!</f>
        <v>#REF!</v>
      </c>
      <c r="AS21" s="211">
        <v>0</v>
      </c>
      <c r="AT21" s="214">
        <v>0</v>
      </c>
      <c r="AU21" s="182">
        <v>1.1799999999999997</v>
      </c>
      <c r="AV21" s="183">
        <v>3.9544235924932968E-2</v>
      </c>
      <c r="AW21" s="231">
        <v>0.35999999999999943</v>
      </c>
      <c r="AX21" s="214">
        <v>1.2064343163538854E-2</v>
      </c>
      <c r="AY21" s="293">
        <v>-0.44000000000000128</v>
      </c>
      <c r="AZ21" s="294">
        <v>-1.4531043593130821E-2</v>
      </c>
      <c r="BA21" s="277">
        <v>1.7</v>
      </c>
      <c r="BB21" s="274">
        <v>5.9482155353394087E-2</v>
      </c>
      <c r="BC21" s="277">
        <f>+D21-C21</f>
        <v>1.7000000000000028</v>
      </c>
      <c r="BD21" s="274">
        <f>+BC21/C21</f>
        <v>5.9482155353394087E-2</v>
      </c>
    </row>
    <row r="22" spans="1:56" ht="15.6" x14ac:dyDescent="0.3">
      <c r="A22" s="338" t="s">
        <v>198</v>
      </c>
      <c r="B22" s="339"/>
      <c r="C22" s="339"/>
      <c r="D22" s="339"/>
      <c r="E22" s="165"/>
      <c r="F22" s="165"/>
      <c r="G22" s="165"/>
      <c r="H22" s="165"/>
      <c r="I22" s="165"/>
      <c r="J22" s="165"/>
      <c r="K22" s="165"/>
      <c r="L22" s="165"/>
      <c r="M22" s="143"/>
      <c r="N22" s="143">
        <v>38.04</v>
      </c>
      <c r="O22" s="143">
        <v>40.06</v>
      </c>
      <c r="P22" s="143">
        <v>35.08</v>
      </c>
      <c r="Q22" s="143">
        <v>35.08</v>
      </c>
      <c r="R22" s="143">
        <v>37.58</v>
      </c>
      <c r="S22" s="324">
        <f>R22-Q22</f>
        <v>2.5</v>
      </c>
      <c r="T22" s="263">
        <f>S22/Q22</f>
        <v>7.1265678449258837E-2</v>
      </c>
      <c r="U22" s="377">
        <v>3.5000000000000003E-2</v>
      </c>
      <c r="V22" s="95"/>
      <c r="W22" s="240">
        <f t="shared" si="2"/>
        <v>2.5</v>
      </c>
      <c r="X22" s="358">
        <f t="shared" si="3"/>
        <v>7.1265678449258837E-2</v>
      </c>
      <c r="Y22" s="240">
        <v>0</v>
      </c>
      <c r="Z22" s="297">
        <v>0</v>
      </c>
      <c r="AA22" s="240">
        <v>-4.980000000000004</v>
      </c>
      <c r="AB22" s="297">
        <v>-0.12431352970544193</v>
      </c>
      <c r="AC22" s="240">
        <f t="shared" si="4"/>
        <v>2.0200000000000031</v>
      </c>
      <c r="AD22" s="349">
        <f t="shared" si="5"/>
        <v>5.3101997896950665E-2</v>
      </c>
      <c r="AE22" s="240"/>
      <c r="AF22" s="343"/>
      <c r="AG22" s="240"/>
      <c r="AH22" s="241"/>
      <c r="AI22" s="240"/>
      <c r="AJ22" s="241"/>
      <c r="AK22" s="240"/>
      <c r="AL22" s="241"/>
      <c r="AM22" s="340"/>
      <c r="AN22" s="341"/>
      <c r="AO22" s="340"/>
      <c r="AP22" s="341"/>
      <c r="AQ22" s="340"/>
      <c r="AR22" s="241"/>
      <c r="AS22" s="211"/>
      <c r="AT22" s="214"/>
      <c r="AU22" s="180"/>
      <c r="AV22" s="181"/>
      <c r="AW22" s="231"/>
      <c r="AX22" s="214"/>
      <c r="AY22" s="280"/>
      <c r="AZ22" s="289"/>
      <c r="BA22" s="300"/>
      <c r="BB22" s="301"/>
      <c r="BC22" s="300"/>
      <c r="BD22" s="301"/>
    </row>
    <row r="23" spans="1:56" ht="15.6" x14ac:dyDescent="0.3">
      <c r="A23" s="338" t="s">
        <v>199</v>
      </c>
      <c r="B23" s="339"/>
      <c r="C23" s="339"/>
      <c r="D23" s="339"/>
      <c r="E23" s="165"/>
      <c r="F23" s="165"/>
      <c r="G23" s="165"/>
      <c r="H23" s="165"/>
      <c r="I23" s="165"/>
      <c r="J23" s="165"/>
      <c r="K23" s="165"/>
      <c r="L23" s="165"/>
      <c r="M23" s="143"/>
      <c r="N23" s="143">
        <v>26.28</v>
      </c>
      <c r="O23" s="143">
        <v>27.26</v>
      </c>
      <c r="P23" s="143">
        <v>23.84</v>
      </c>
      <c r="Q23" s="143">
        <v>23.84</v>
      </c>
      <c r="R23" s="143">
        <v>23.84</v>
      </c>
      <c r="S23" s="324">
        <f>R23-Q23</f>
        <v>0</v>
      </c>
      <c r="T23" s="263">
        <f>S23/Q23</f>
        <v>0</v>
      </c>
      <c r="U23" s="377">
        <v>0.03</v>
      </c>
      <c r="V23" s="95"/>
      <c r="W23" s="240">
        <f t="shared" si="2"/>
        <v>0</v>
      </c>
      <c r="X23" s="358">
        <f t="shared" si="3"/>
        <v>0</v>
      </c>
      <c r="Y23" s="240">
        <v>0</v>
      </c>
      <c r="Z23" s="297">
        <v>0</v>
      </c>
      <c r="AA23" s="240">
        <v>-3.4200000000000017</v>
      </c>
      <c r="AB23" s="297">
        <v>-0.1254585473220837</v>
      </c>
      <c r="AC23" s="240">
        <f t="shared" si="4"/>
        <v>0.98000000000000043</v>
      </c>
      <c r="AD23" s="349">
        <f t="shared" si="5"/>
        <v>3.7290715372907166E-2</v>
      </c>
      <c r="AE23" s="240"/>
      <c r="AF23" s="343"/>
      <c r="AG23" s="240"/>
      <c r="AH23" s="241"/>
      <c r="AI23" s="240"/>
      <c r="AJ23" s="241"/>
      <c r="AK23" s="240"/>
      <c r="AL23" s="241"/>
      <c r="AM23" s="340"/>
      <c r="AN23" s="341"/>
      <c r="AO23" s="340"/>
      <c r="AP23" s="341"/>
      <c r="AQ23" s="340"/>
      <c r="AR23" s="241"/>
      <c r="AS23" s="211"/>
      <c r="AT23" s="214"/>
      <c r="AU23" s="180"/>
      <c r="AV23" s="181"/>
      <c r="AW23" s="231"/>
      <c r="AX23" s="214"/>
      <c r="AY23" s="280"/>
      <c r="AZ23" s="289"/>
      <c r="BA23" s="300"/>
      <c r="BB23" s="301"/>
      <c r="BC23" s="300"/>
      <c r="BD23" s="301"/>
    </row>
    <row r="24" spans="1:56" ht="15.6" x14ac:dyDescent="0.3">
      <c r="A24" s="63" t="s">
        <v>200</v>
      </c>
      <c r="B24" s="339"/>
      <c r="C24" s="339"/>
      <c r="D24" s="339"/>
      <c r="E24" s="165"/>
      <c r="F24" s="165"/>
      <c r="G24" s="165"/>
      <c r="H24" s="165"/>
      <c r="I24" s="165"/>
      <c r="J24" s="165"/>
      <c r="K24" s="165"/>
      <c r="L24" s="165"/>
      <c r="M24" s="143"/>
      <c r="N24" s="143">
        <v>12.3</v>
      </c>
      <c r="O24" s="143">
        <v>12.3</v>
      </c>
      <c r="P24" s="143">
        <v>12.56</v>
      </c>
      <c r="Q24" s="143">
        <v>13.56</v>
      </c>
      <c r="R24" s="143">
        <v>13.56</v>
      </c>
      <c r="S24" s="324">
        <f t="shared" ref="S24:S30" si="6">R24-Q24</f>
        <v>0</v>
      </c>
      <c r="T24" s="263">
        <f t="shared" ref="T24:T30" si="7">S24/Q24</f>
        <v>0</v>
      </c>
      <c r="U24" s="377">
        <v>0.03</v>
      </c>
      <c r="V24" s="95"/>
      <c r="W24" s="240">
        <f t="shared" si="2"/>
        <v>0</v>
      </c>
      <c r="X24" s="358">
        <f t="shared" si="3"/>
        <v>0</v>
      </c>
      <c r="Y24" s="240">
        <v>1</v>
      </c>
      <c r="Z24" s="297">
        <v>7.9617834394904455E-2</v>
      </c>
      <c r="AA24" s="240">
        <v>0.25999999999999979</v>
      </c>
      <c r="AB24" s="297">
        <v>2.1138211382113803E-2</v>
      </c>
      <c r="AC24" s="240">
        <f t="shared" si="4"/>
        <v>0</v>
      </c>
      <c r="AD24" s="349">
        <f t="shared" si="5"/>
        <v>0</v>
      </c>
      <c r="AE24" s="240"/>
      <c r="AF24" s="343"/>
      <c r="AG24" s="240"/>
      <c r="AH24" s="241"/>
      <c r="AI24" s="240"/>
      <c r="AJ24" s="241"/>
      <c r="AK24" s="240"/>
      <c r="AL24" s="241"/>
      <c r="AM24" s="340"/>
      <c r="AN24" s="341"/>
      <c r="AO24" s="340"/>
      <c r="AP24" s="341"/>
      <c r="AQ24" s="340"/>
      <c r="AR24" s="241"/>
      <c r="AS24" s="211"/>
      <c r="AT24" s="214"/>
      <c r="AU24" s="180"/>
      <c r="AV24" s="181"/>
      <c r="AW24" s="231"/>
      <c r="AX24" s="214"/>
      <c r="AY24" s="280"/>
      <c r="AZ24" s="289"/>
      <c r="BA24" s="300"/>
      <c r="BB24" s="301"/>
      <c r="BC24" s="300"/>
      <c r="BD24" s="301"/>
    </row>
    <row r="25" spans="1:56" ht="15.6" x14ac:dyDescent="0.3">
      <c r="A25" s="63" t="s">
        <v>201</v>
      </c>
      <c r="B25" s="41">
        <v>9.26</v>
      </c>
      <c r="C25" s="41">
        <v>9.26</v>
      </c>
      <c r="D25" s="41">
        <v>9.26</v>
      </c>
      <c r="E25" s="143">
        <v>9.26</v>
      </c>
      <c r="F25" s="143">
        <v>9.26</v>
      </c>
      <c r="G25" s="143">
        <v>9.26</v>
      </c>
      <c r="H25" s="143">
        <v>9.26</v>
      </c>
      <c r="I25" s="143">
        <v>9.26</v>
      </c>
      <c r="J25" s="143">
        <v>9.16</v>
      </c>
      <c r="K25" s="143">
        <v>9.16</v>
      </c>
      <c r="L25" s="143">
        <v>9.44</v>
      </c>
      <c r="M25" s="143">
        <v>9.44</v>
      </c>
      <c r="N25" s="143">
        <v>9.5</v>
      </c>
      <c r="O25" s="143">
        <v>9.5</v>
      </c>
      <c r="P25" s="143">
        <v>9.6999999999999993</v>
      </c>
      <c r="Q25" s="143">
        <v>10.48</v>
      </c>
      <c r="R25" s="143">
        <v>10.48</v>
      </c>
      <c r="S25" s="324">
        <f t="shared" si="6"/>
        <v>0</v>
      </c>
      <c r="T25" s="263">
        <f t="shared" si="7"/>
        <v>0</v>
      </c>
      <c r="U25" s="377">
        <v>0.03</v>
      </c>
      <c r="V25" s="95"/>
      <c r="W25" s="240">
        <f t="shared" si="2"/>
        <v>0</v>
      </c>
      <c r="X25" s="358">
        <f t="shared" si="3"/>
        <v>0</v>
      </c>
      <c r="Y25" s="240">
        <v>0.78000000000000114</v>
      </c>
      <c r="Z25" s="297">
        <v>8.0412371134020735E-2</v>
      </c>
      <c r="AA25" s="240">
        <v>0.19999999999999929</v>
      </c>
      <c r="AB25" s="297">
        <v>2.1052631578947295E-2</v>
      </c>
      <c r="AC25" s="240">
        <f t="shared" si="4"/>
        <v>0</v>
      </c>
      <c r="AD25" s="349">
        <f t="shared" si="5"/>
        <v>0</v>
      </c>
      <c r="AE25" s="240">
        <f>O25-M25</f>
        <v>6.0000000000000497E-2</v>
      </c>
      <c r="AF25" s="241">
        <f>AE25/M25</f>
        <v>6.3559322033898838E-3</v>
      </c>
      <c r="AG25" s="240">
        <f>M25-L25</f>
        <v>0</v>
      </c>
      <c r="AH25" s="241">
        <f>AG25/L25</f>
        <v>0</v>
      </c>
      <c r="AI25" s="240">
        <f>L25-K25</f>
        <v>0.27999999999999936</v>
      </c>
      <c r="AJ25" s="241">
        <f>AI25/K25</f>
        <v>3.056768558951958E-2</v>
      </c>
      <c r="AK25" s="240">
        <f>K25-J25</f>
        <v>0</v>
      </c>
      <c r="AL25" s="241" t="e">
        <f>AK25/#REF!</f>
        <v>#REF!</v>
      </c>
      <c r="AM25" s="240">
        <f>J25-I25</f>
        <v>-9.9999999999999645E-2</v>
      </c>
      <c r="AN25" s="241">
        <f>AM25/I25</f>
        <v>-1.0799136069114432E-2</v>
      </c>
      <c r="AO25" s="240">
        <f>I25-H25</f>
        <v>0</v>
      </c>
      <c r="AP25" s="241">
        <f>AO25/H25</f>
        <v>0</v>
      </c>
      <c r="AQ25" s="240" t="e">
        <f>+H25-#REF!</f>
        <v>#REF!</v>
      </c>
      <c r="AR25" s="241" t="e">
        <f>+AQ25/#REF!</f>
        <v>#REF!</v>
      </c>
      <c r="AS25" s="211">
        <v>0</v>
      </c>
      <c r="AT25" s="214">
        <v>0</v>
      </c>
      <c r="AU25" s="175">
        <v>0</v>
      </c>
      <c r="AV25" s="176">
        <v>0</v>
      </c>
      <c r="AW25" s="231">
        <v>0</v>
      </c>
      <c r="AX25" s="214">
        <v>0</v>
      </c>
      <c r="AY25" s="278">
        <v>0</v>
      </c>
      <c r="AZ25" s="279">
        <v>0</v>
      </c>
      <c r="BA25" s="211">
        <v>0</v>
      </c>
      <c r="BB25" s="214">
        <v>0</v>
      </c>
      <c r="BC25" s="211">
        <f>+D25-C25</f>
        <v>0</v>
      </c>
      <c r="BD25" s="214">
        <f>+BC25/C25</f>
        <v>0</v>
      </c>
    </row>
    <row r="26" spans="1:56" ht="15.6" x14ac:dyDescent="0.3">
      <c r="A26" s="63" t="s">
        <v>181</v>
      </c>
      <c r="B26" s="41">
        <v>28.44</v>
      </c>
      <c r="C26" s="41">
        <v>29.88</v>
      </c>
      <c r="D26" s="41">
        <v>30.48</v>
      </c>
      <c r="E26" s="143">
        <v>31.14</v>
      </c>
      <c r="F26" s="143">
        <v>33.64</v>
      </c>
      <c r="G26" s="143">
        <v>33.64</v>
      </c>
      <c r="H26" s="143">
        <v>33.64</v>
      </c>
      <c r="I26" s="143">
        <v>33.64</v>
      </c>
      <c r="J26" s="143">
        <v>33.64</v>
      </c>
      <c r="K26" s="143">
        <v>33.64</v>
      </c>
      <c r="L26" s="143">
        <v>35.840000000000003</v>
      </c>
      <c r="M26" s="143">
        <v>36.92</v>
      </c>
      <c r="N26" s="143">
        <v>38.04</v>
      </c>
      <c r="O26" s="143">
        <v>38.96</v>
      </c>
      <c r="P26" s="143">
        <v>40.92</v>
      </c>
      <c r="Q26" s="143">
        <v>39.700000000000003</v>
      </c>
      <c r="R26" s="143">
        <v>37.72</v>
      </c>
      <c r="S26" s="324">
        <f t="shared" si="6"/>
        <v>-1.980000000000004</v>
      </c>
      <c r="T26" s="263">
        <f t="shared" si="7"/>
        <v>-4.9874055415617222E-2</v>
      </c>
      <c r="U26" s="377">
        <v>0.03</v>
      </c>
      <c r="V26" s="95"/>
      <c r="W26" s="240">
        <f t="shared" si="2"/>
        <v>-1.980000000000004</v>
      </c>
      <c r="X26" s="358">
        <f t="shared" si="3"/>
        <v>-4.9874055415617222E-2</v>
      </c>
      <c r="Y26" s="240">
        <v>-1.2199999999999989</v>
      </c>
      <c r="Z26" s="297">
        <v>-2.9814271749755591E-2</v>
      </c>
      <c r="AA26" s="240">
        <v>1.9600000000000009</v>
      </c>
      <c r="AB26" s="297">
        <v>5.0308008213552385E-2</v>
      </c>
      <c r="AC26" s="240">
        <f t="shared" si="4"/>
        <v>0.92000000000000171</v>
      </c>
      <c r="AD26" s="349">
        <f t="shared" si="5"/>
        <v>2.4185068349106248E-2</v>
      </c>
      <c r="AE26" s="240">
        <f>O26-M26</f>
        <v>2.0399999999999991</v>
      </c>
      <c r="AF26" s="241">
        <f>AE26/M26</f>
        <v>5.5254604550379172E-2</v>
      </c>
      <c r="AG26" s="240" t="s">
        <v>165</v>
      </c>
      <c r="AH26" s="241" t="s">
        <v>165</v>
      </c>
      <c r="AI26" s="240">
        <f>O26-K26</f>
        <v>5.32</v>
      </c>
      <c r="AJ26" s="241">
        <f>AI26/K26</f>
        <v>0.15814506539833531</v>
      </c>
      <c r="AK26" s="240">
        <f>K26-J26</f>
        <v>0</v>
      </c>
      <c r="AL26" s="241" t="e">
        <f>AK26/#REF!</f>
        <v>#REF!</v>
      </c>
      <c r="AM26" s="240">
        <f>J26-I26</f>
        <v>0</v>
      </c>
      <c r="AN26" s="241">
        <f>AM26/I26</f>
        <v>0</v>
      </c>
      <c r="AO26" s="240">
        <f>I26-H26</f>
        <v>0</v>
      </c>
      <c r="AP26" s="241">
        <f>AO26/H26</f>
        <v>0</v>
      </c>
      <c r="AQ26" s="240" t="e">
        <f>+H26-#REF!</f>
        <v>#REF!</v>
      </c>
      <c r="AR26" s="241" t="e">
        <f>+AQ26/#REF!</f>
        <v>#REF!</v>
      </c>
      <c r="AS26" s="211">
        <v>0</v>
      </c>
      <c r="AT26" s="214">
        <v>0</v>
      </c>
      <c r="AU26" s="175">
        <v>0</v>
      </c>
      <c r="AV26" s="176">
        <v>0</v>
      </c>
      <c r="AW26" s="231">
        <v>2.5</v>
      </c>
      <c r="AX26" s="214">
        <v>8.028259473346179E-2</v>
      </c>
      <c r="AY26" s="278">
        <v>0.66</v>
      </c>
      <c r="AZ26" s="279">
        <v>2.1653543307086617E-2</v>
      </c>
      <c r="BA26" s="211">
        <v>0.60000000000000142</v>
      </c>
      <c r="BB26" s="214">
        <v>2.0080321285140611E-2</v>
      </c>
      <c r="BC26" s="211">
        <f>+D26-C26</f>
        <v>0.60000000000000142</v>
      </c>
      <c r="BD26" s="214">
        <f>+BC26/C26</f>
        <v>2.0080321285140611E-2</v>
      </c>
    </row>
    <row r="27" spans="1:56" ht="15.6" x14ac:dyDescent="0.3">
      <c r="A27" s="64" t="s">
        <v>173</v>
      </c>
      <c r="B27" s="41"/>
      <c r="C27" s="41"/>
      <c r="D27" s="41"/>
      <c r="E27" s="143">
        <v>35.520000000000003</v>
      </c>
      <c r="F27" s="143">
        <v>38.36</v>
      </c>
      <c r="G27" s="143">
        <v>44.52</v>
      </c>
      <c r="H27" s="143">
        <v>47.98</v>
      </c>
      <c r="I27" s="143">
        <v>44.52</v>
      </c>
      <c r="J27" s="143">
        <v>44.52</v>
      </c>
      <c r="K27" s="143">
        <v>44.52</v>
      </c>
      <c r="L27" s="222" t="s">
        <v>174</v>
      </c>
      <c r="M27" s="222" t="s">
        <v>174</v>
      </c>
      <c r="N27" s="222" t="s">
        <v>174</v>
      </c>
      <c r="O27" s="222" t="s">
        <v>174</v>
      </c>
      <c r="P27" s="222" t="s">
        <v>174</v>
      </c>
      <c r="Q27" s="222" t="s">
        <v>174</v>
      </c>
      <c r="R27" s="222" t="s">
        <v>174</v>
      </c>
      <c r="S27" s="323" t="s">
        <v>165</v>
      </c>
      <c r="T27" s="263" t="s">
        <v>165</v>
      </c>
      <c r="U27" s="378" t="s">
        <v>165</v>
      </c>
      <c r="V27" s="96"/>
      <c r="W27" s="240" t="str">
        <f t="shared" si="2"/>
        <v>-</v>
      </c>
      <c r="X27" s="358" t="str">
        <f t="shared" si="3"/>
        <v>-</v>
      </c>
      <c r="Y27" s="240" t="s">
        <v>165</v>
      </c>
      <c r="Z27" s="297" t="s">
        <v>165</v>
      </c>
      <c r="AA27" s="240" t="s">
        <v>165</v>
      </c>
      <c r="AB27" s="297" t="s">
        <v>165</v>
      </c>
      <c r="AC27" s="240" t="s">
        <v>165</v>
      </c>
      <c r="AD27" s="344" t="s">
        <v>165</v>
      </c>
      <c r="AE27" s="240" t="s">
        <v>165</v>
      </c>
      <c r="AF27" s="344" t="s">
        <v>165</v>
      </c>
      <c r="AG27" s="240" t="s">
        <v>165</v>
      </c>
      <c r="AH27" s="241" t="s">
        <v>165</v>
      </c>
      <c r="AI27" s="240" t="s">
        <v>165</v>
      </c>
      <c r="AJ27" s="241" t="s">
        <v>165</v>
      </c>
      <c r="AK27" s="240">
        <f>K27-J27</f>
        <v>0</v>
      </c>
      <c r="AL27" s="241" t="e">
        <f>AK27/#REF!</f>
        <v>#REF!</v>
      </c>
      <c r="AM27" s="240">
        <f>J27-I27</f>
        <v>0</v>
      </c>
      <c r="AN27" s="241">
        <f>AM27/I27</f>
        <v>0</v>
      </c>
      <c r="AO27" s="240">
        <f>I27-H27</f>
        <v>-3.4599999999999937</v>
      </c>
      <c r="AP27" s="241">
        <f>AO27/H27</f>
        <v>-7.2113380575239555E-2</v>
      </c>
      <c r="AQ27" s="240" t="e">
        <f>+H27-#REF!</f>
        <v>#REF!</v>
      </c>
      <c r="AR27" s="241" t="e">
        <f>+AQ27/#REF!</f>
        <v>#REF!</v>
      </c>
      <c r="AS27" s="211">
        <v>3.8600000000000065</v>
      </c>
      <c r="AT27" s="214">
        <v>9.4933595671421719E-2</v>
      </c>
      <c r="AU27" s="175">
        <v>2.2999999999999972</v>
      </c>
      <c r="AV27" s="201">
        <v>6.475225225225216E-2</v>
      </c>
      <c r="AW27" s="231">
        <v>2.84</v>
      </c>
      <c r="AX27" s="214">
        <v>7.9954954954954846E-2</v>
      </c>
      <c r="AY27" s="295"/>
      <c r="AZ27" s="296"/>
      <c r="BA27" s="285"/>
      <c r="BB27" s="282"/>
      <c r="BC27" s="285"/>
      <c r="BD27" s="282"/>
    </row>
    <row r="28" spans="1:56" ht="15.6" x14ac:dyDescent="0.3">
      <c r="A28" s="63" t="s">
        <v>182</v>
      </c>
      <c r="B28" s="41"/>
      <c r="C28" s="41"/>
      <c r="D28" s="41"/>
      <c r="E28" s="143"/>
      <c r="F28" s="143"/>
      <c r="G28" s="143"/>
      <c r="H28" s="143"/>
      <c r="I28" s="143"/>
      <c r="J28" s="143"/>
      <c r="K28" s="143">
        <v>15.06</v>
      </c>
      <c r="L28" s="143">
        <v>15.68</v>
      </c>
      <c r="M28" s="143">
        <v>15.68</v>
      </c>
      <c r="N28" s="143">
        <v>15.68</v>
      </c>
      <c r="O28" s="143">
        <v>15.68</v>
      </c>
      <c r="P28" s="143">
        <v>17.260000000000002</v>
      </c>
      <c r="Q28" s="143">
        <v>17.88</v>
      </c>
      <c r="R28" s="143">
        <v>17.88</v>
      </c>
      <c r="S28" s="324">
        <f t="shared" si="6"/>
        <v>0</v>
      </c>
      <c r="T28" s="263">
        <f t="shared" si="7"/>
        <v>0</v>
      </c>
      <c r="U28" s="377">
        <v>0.03</v>
      </c>
      <c r="V28" s="96"/>
      <c r="W28" s="240">
        <f t="shared" si="2"/>
        <v>0</v>
      </c>
      <c r="X28" s="358">
        <f t="shared" si="3"/>
        <v>0</v>
      </c>
      <c r="Y28" s="240">
        <v>0.61999999999999744</v>
      </c>
      <c r="Z28" s="297">
        <v>3.5921205098493475E-2</v>
      </c>
      <c r="AA28" s="240">
        <v>1.5800000000000018</v>
      </c>
      <c r="AB28" s="297">
        <v>0.10076530612244911</v>
      </c>
      <c r="AC28" s="240">
        <f>O28-N28</f>
        <v>0</v>
      </c>
      <c r="AD28" s="349">
        <f>AC28/N28</f>
        <v>0</v>
      </c>
      <c r="AE28" s="240">
        <f>O28-M28</f>
        <v>0</v>
      </c>
      <c r="AF28" s="241">
        <f>AE28/M28</f>
        <v>0</v>
      </c>
      <c r="AG28" s="240">
        <f>M28-L28</f>
        <v>0</v>
      </c>
      <c r="AH28" s="241">
        <f>AG28/L28</f>
        <v>0</v>
      </c>
      <c r="AI28" s="240">
        <f>L28-K28</f>
        <v>0.61999999999999922</v>
      </c>
      <c r="AJ28" s="241">
        <f>AI28/K28</f>
        <v>4.1168658698539126E-2</v>
      </c>
      <c r="AK28" s="240">
        <f>K28-J28</f>
        <v>15.06</v>
      </c>
      <c r="AL28" s="265" t="s">
        <v>165</v>
      </c>
      <c r="AM28" s="240"/>
      <c r="AN28" s="241"/>
      <c r="AO28" s="240"/>
      <c r="AP28" s="241"/>
      <c r="AQ28" s="240"/>
      <c r="AR28" s="241"/>
      <c r="AS28" s="211"/>
      <c r="AT28" s="214"/>
      <c r="AU28" s="175"/>
      <c r="AV28" s="201"/>
      <c r="AW28" s="231"/>
      <c r="AX28" s="214"/>
      <c r="AY28" s="295"/>
      <c r="AZ28" s="296"/>
      <c r="BA28" s="285"/>
      <c r="BB28" s="282"/>
      <c r="BC28" s="285"/>
      <c r="BD28" s="282"/>
    </row>
    <row r="29" spans="1:56" ht="15.6" x14ac:dyDescent="0.3">
      <c r="A29" s="63" t="s">
        <v>185</v>
      </c>
      <c r="B29" s="41"/>
      <c r="C29" s="41"/>
      <c r="D29" s="41"/>
      <c r="E29" s="143"/>
      <c r="F29" s="143"/>
      <c r="G29" s="143"/>
      <c r="H29" s="143"/>
      <c r="I29" s="143"/>
      <c r="J29" s="143"/>
      <c r="K29" s="143"/>
      <c r="L29" s="143">
        <v>46.24</v>
      </c>
      <c r="M29" s="143">
        <v>48.54</v>
      </c>
      <c r="N29" s="143">
        <v>48.6</v>
      </c>
      <c r="O29" s="143">
        <v>47.32</v>
      </c>
      <c r="P29" s="143">
        <v>47.32</v>
      </c>
      <c r="Q29" s="143">
        <v>50.9</v>
      </c>
      <c r="R29" s="143">
        <v>53.22</v>
      </c>
      <c r="S29" s="324">
        <f t="shared" si="6"/>
        <v>2.3200000000000003</v>
      </c>
      <c r="T29" s="263">
        <f t="shared" si="7"/>
        <v>4.5579567779960715E-2</v>
      </c>
      <c r="U29" s="377">
        <v>0.03</v>
      </c>
      <c r="V29" s="96"/>
      <c r="W29" s="240">
        <f t="shared" si="2"/>
        <v>2.3200000000000003</v>
      </c>
      <c r="X29" s="358">
        <f t="shared" si="3"/>
        <v>4.5579567779960715E-2</v>
      </c>
      <c r="Y29" s="240">
        <v>3.5799999999999983</v>
      </c>
      <c r="Z29" s="297">
        <v>7.5655114116652544E-2</v>
      </c>
      <c r="AA29" s="240">
        <v>0</v>
      </c>
      <c r="AB29" s="297">
        <v>0</v>
      </c>
      <c r="AC29" s="240">
        <f>O29-N29</f>
        <v>-1.2800000000000011</v>
      </c>
      <c r="AD29" s="349">
        <f>AC29/N29</f>
        <v>-2.6337448559670806E-2</v>
      </c>
      <c r="AE29" s="240">
        <f>O29-M29</f>
        <v>-1.2199999999999989</v>
      </c>
      <c r="AF29" s="241">
        <f>AE29/M29</f>
        <v>-2.5133910177173441E-2</v>
      </c>
      <c r="AG29" s="240">
        <f>M29-L29</f>
        <v>2.2999999999999972</v>
      </c>
      <c r="AH29" s="241">
        <f>AG29/L29</f>
        <v>4.974048442906568E-2</v>
      </c>
      <c r="AI29" s="240">
        <f>L29-K29</f>
        <v>46.24</v>
      </c>
      <c r="AJ29" s="241" t="s">
        <v>165</v>
      </c>
      <c r="AK29" s="240"/>
      <c r="AL29" s="265"/>
      <c r="AM29" s="240"/>
      <c r="AN29" s="241"/>
      <c r="AO29" s="240"/>
      <c r="AP29" s="241"/>
      <c r="AQ29" s="240"/>
      <c r="AR29" s="241"/>
      <c r="AS29" s="211"/>
      <c r="AT29" s="214"/>
      <c r="AU29" s="175"/>
      <c r="AV29" s="201"/>
      <c r="AW29" s="231"/>
      <c r="AX29" s="214"/>
      <c r="AY29" s="295"/>
      <c r="AZ29" s="296"/>
      <c r="BA29" s="285"/>
      <c r="BB29" s="282"/>
      <c r="BC29" s="285"/>
      <c r="BD29" s="282"/>
    </row>
    <row r="30" spans="1:56" ht="15.6" x14ac:dyDescent="0.3">
      <c r="A30" s="63" t="s">
        <v>186</v>
      </c>
      <c r="B30" s="41"/>
      <c r="C30" s="41"/>
      <c r="D30" s="41"/>
      <c r="E30" s="143"/>
      <c r="F30" s="143"/>
      <c r="G30" s="143"/>
      <c r="H30" s="143"/>
      <c r="I30" s="143"/>
      <c r="J30" s="143"/>
      <c r="K30" s="143"/>
      <c r="L30" s="143">
        <v>26.64</v>
      </c>
      <c r="M30" s="143">
        <v>27.96</v>
      </c>
      <c r="N30" s="143">
        <v>28</v>
      </c>
      <c r="O30" s="143">
        <v>26.88</v>
      </c>
      <c r="P30" s="143">
        <v>26.88</v>
      </c>
      <c r="Q30" s="143">
        <v>28.9</v>
      </c>
      <c r="R30" s="143">
        <v>30.2</v>
      </c>
      <c r="S30" s="324">
        <f t="shared" si="6"/>
        <v>1.3000000000000007</v>
      </c>
      <c r="T30" s="263">
        <f t="shared" si="7"/>
        <v>4.4982698961937746E-2</v>
      </c>
      <c r="U30" s="377">
        <v>0.03</v>
      </c>
      <c r="V30" s="96"/>
      <c r="W30" s="240">
        <f t="shared" si="2"/>
        <v>1.3000000000000007</v>
      </c>
      <c r="X30" s="358">
        <f t="shared" si="3"/>
        <v>4.4982698961937746E-2</v>
      </c>
      <c r="Y30" s="240">
        <v>2.0199999999999996</v>
      </c>
      <c r="Z30" s="297">
        <v>7.5148809523809507E-2</v>
      </c>
      <c r="AA30" s="240">
        <v>0</v>
      </c>
      <c r="AB30" s="297">
        <v>0</v>
      </c>
      <c r="AC30" s="240">
        <f>O30-N30</f>
        <v>-1.120000000000001</v>
      </c>
      <c r="AD30" s="349">
        <f>AC30/N30</f>
        <v>-4.0000000000000036E-2</v>
      </c>
      <c r="AE30" s="240">
        <f>O30-M30</f>
        <v>-1.0800000000000018</v>
      </c>
      <c r="AF30" s="241">
        <f>AE30/M30</f>
        <v>-3.8626609442060152E-2</v>
      </c>
      <c r="AG30" s="240">
        <f>M30-L30</f>
        <v>1.3200000000000003</v>
      </c>
      <c r="AH30" s="241">
        <f>AG30/L30</f>
        <v>4.9549549549549557E-2</v>
      </c>
      <c r="AI30" s="240">
        <f>L30-K30</f>
        <v>26.64</v>
      </c>
      <c r="AJ30" s="241" t="s">
        <v>165</v>
      </c>
      <c r="AK30" s="240"/>
      <c r="AL30" s="265"/>
      <c r="AM30" s="240"/>
      <c r="AN30" s="241"/>
      <c r="AO30" s="240"/>
      <c r="AP30" s="241"/>
      <c r="AQ30" s="240"/>
      <c r="AR30" s="241"/>
      <c r="AS30" s="211"/>
      <c r="AT30" s="214"/>
      <c r="AU30" s="175"/>
      <c r="AV30" s="201"/>
      <c r="AW30" s="231"/>
      <c r="AX30" s="214"/>
      <c r="AY30" s="295"/>
      <c r="AZ30" s="296"/>
      <c r="BA30" s="285"/>
      <c r="BB30" s="282"/>
      <c r="BC30" s="285"/>
      <c r="BD30" s="282"/>
    </row>
    <row r="31" spans="1:56" ht="15.6" x14ac:dyDescent="0.3">
      <c r="A31" s="63" t="s">
        <v>167</v>
      </c>
      <c r="B31" s="41"/>
      <c r="C31" s="41"/>
      <c r="D31" s="41"/>
      <c r="E31" s="143"/>
      <c r="F31" s="143"/>
      <c r="G31" s="143"/>
      <c r="H31" s="143"/>
      <c r="I31" s="143"/>
      <c r="J31" s="143">
        <v>36.979999999999997</v>
      </c>
      <c r="K31" s="143">
        <v>36.979999999999997</v>
      </c>
      <c r="L31" s="222" t="s">
        <v>174</v>
      </c>
      <c r="M31" s="222" t="s">
        <v>174</v>
      </c>
      <c r="N31" s="222" t="s">
        <v>174</v>
      </c>
      <c r="O31" s="222" t="s">
        <v>174</v>
      </c>
      <c r="P31" s="222" t="s">
        <v>174</v>
      </c>
      <c r="Q31" s="222" t="s">
        <v>174</v>
      </c>
      <c r="R31" s="222" t="s">
        <v>174</v>
      </c>
      <c r="S31" s="323" t="s">
        <v>165</v>
      </c>
      <c r="T31" s="263" t="s">
        <v>165</v>
      </c>
      <c r="U31" s="379" t="s">
        <v>165</v>
      </c>
      <c r="V31" s="171"/>
      <c r="W31" s="336" t="str">
        <f t="shared" si="2"/>
        <v>-</v>
      </c>
      <c r="X31" s="358" t="str">
        <f t="shared" si="3"/>
        <v>-</v>
      </c>
      <c r="Y31" s="336" t="s">
        <v>165</v>
      </c>
      <c r="Z31" s="297" t="s">
        <v>165</v>
      </c>
      <c r="AA31" s="336" t="s">
        <v>165</v>
      </c>
      <c r="AB31" s="297" t="s">
        <v>165</v>
      </c>
      <c r="AC31" s="240" t="s">
        <v>165</v>
      </c>
      <c r="AD31" s="344" t="s">
        <v>165</v>
      </c>
      <c r="AE31" s="240" t="s">
        <v>165</v>
      </c>
      <c r="AF31" s="344" t="s">
        <v>165</v>
      </c>
      <c r="AG31" s="240" t="s">
        <v>165</v>
      </c>
      <c r="AH31" s="241" t="s">
        <v>165</v>
      </c>
      <c r="AI31" s="240" t="s">
        <v>165</v>
      </c>
      <c r="AJ31" s="241" t="s">
        <v>165</v>
      </c>
      <c r="AK31" s="240">
        <f>K31-J31</f>
        <v>0</v>
      </c>
      <c r="AL31" s="241">
        <f>AK31/J31</f>
        <v>0</v>
      </c>
      <c r="AM31" s="240"/>
      <c r="AN31" s="241"/>
      <c r="AO31" s="240"/>
      <c r="AP31" s="241"/>
      <c r="AQ31" s="240"/>
      <c r="AR31" s="241"/>
      <c r="AS31" s="211"/>
      <c r="AT31" s="214"/>
      <c r="AU31" s="175"/>
      <c r="AV31" s="176"/>
      <c r="AW31" s="231"/>
      <c r="AX31" s="214"/>
      <c r="AY31" s="278"/>
      <c r="AZ31" s="279"/>
      <c r="BA31" s="211"/>
      <c r="BB31" s="214"/>
      <c r="BC31" s="211"/>
      <c r="BD31" s="214"/>
    </row>
    <row r="32" spans="1:56" ht="15.6" x14ac:dyDescent="0.3">
      <c r="A32" s="63" t="s">
        <v>168</v>
      </c>
      <c r="B32" s="41"/>
      <c r="C32" s="41"/>
      <c r="D32" s="41"/>
      <c r="E32" s="143"/>
      <c r="F32" s="143"/>
      <c r="G32" s="143"/>
      <c r="H32" s="143"/>
      <c r="I32" s="143"/>
      <c r="J32" s="143">
        <v>27.24</v>
      </c>
      <c r="K32" s="143">
        <v>27.24</v>
      </c>
      <c r="L32" s="222" t="s">
        <v>174</v>
      </c>
      <c r="M32" s="222" t="s">
        <v>174</v>
      </c>
      <c r="N32" s="222" t="s">
        <v>174</v>
      </c>
      <c r="O32" s="222" t="s">
        <v>174</v>
      </c>
      <c r="P32" s="222" t="s">
        <v>174</v>
      </c>
      <c r="Q32" s="222" t="s">
        <v>174</v>
      </c>
      <c r="R32" s="222" t="s">
        <v>174</v>
      </c>
      <c r="S32" s="323" t="s">
        <v>165</v>
      </c>
      <c r="T32" s="263" t="s">
        <v>165</v>
      </c>
      <c r="U32" s="379" t="s">
        <v>165</v>
      </c>
      <c r="V32" s="171"/>
      <c r="W32" s="336" t="str">
        <f t="shared" si="2"/>
        <v>-</v>
      </c>
      <c r="X32" s="358" t="str">
        <f t="shared" si="3"/>
        <v>-</v>
      </c>
      <c r="Y32" s="336" t="s">
        <v>165</v>
      </c>
      <c r="Z32" s="297" t="s">
        <v>165</v>
      </c>
      <c r="AA32" s="336" t="s">
        <v>165</v>
      </c>
      <c r="AB32" s="297" t="s">
        <v>165</v>
      </c>
      <c r="AC32" s="240" t="s">
        <v>165</v>
      </c>
      <c r="AD32" s="344" t="s">
        <v>165</v>
      </c>
      <c r="AE32" s="240" t="s">
        <v>165</v>
      </c>
      <c r="AF32" s="344" t="s">
        <v>165</v>
      </c>
      <c r="AG32" s="240" t="s">
        <v>165</v>
      </c>
      <c r="AH32" s="241" t="s">
        <v>165</v>
      </c>
      <c r="AI32" s="240" t="s">
        <v>165</v>
      </c>
      <c r="AJ32" s="241" t="s">
        <v>165</v>
      </c>
      <c r="AK32" s="240">
        <f>K32-J32</f>
        <v>0</v>
      </c>
      <c r="AL32" s="241">
        <f>AK32/J32</f>
        <v>0</v>
      </c>
      <c r="AM32" s="240"/>
      <c r="AN32" s="241"/>
      <c r="AO32" s="240"/>
      <c r="AP32" s="241"/>
      <c r="AQ32" s="240"/>
      <c r="AR32" s="241"/>
      <c r="AS32" s="211"/>
      <c r="AT32" s="214"/>
      <c r="AU32" s="175"/>
      <c r="AV32" s="176"/>
      <c r="AW32" s="231"/>
      <c r="AX32" s="214"/>
      <c r="AY32" s="278"/>
      <c r="AZ32" s="279"/>
      <c r="BA32" s="211"/>
      <c r="BB32" s="214"/>
      <c r="BC32" s="211"/>
      <c r="BD32" s="214"/>
    </row>
    <row r="33" spans="1:56" ht="15.6" x14ac:dyDescent="0.3">
      <c r="A33" s="63" t="s">
        <v>169</v>
      </c>
      <c r="B33" s="41"/>
      <c r="C33" s="41"/>
      <c r="D33" s="41"/>
      <c r="E33" s="143"/>
      <c r="F33" s="143"/>
      <c r="G33" s="143"/>
      <c r="H33" s="143"/>
      <c r="I33" s="143"/>
      <c r="J33" s="143">
        <v>29.48</v>
      </c>
      <c r="K33" s="143">
        <v>29.48</v>
      </c>
      <c r="L33" s="222" t="s">
        <v>174</v>
      </c>
      <c r="M33" s="222" t="s">
        <v>174</v>
      </c>
      <c r="N33" s="222" t="s">
        <v>174</v>
      </c>
      <c r="O33" s="222" t="s">
        <v>174</v>
      </c>
      <c r="P33" s="222" t="s">
        <v>174</v>
      </c>
      <c r="Q33" s="222" t="s">
        <v>174</v>
      </c>
      <c r="R33" s="222" t="s">
        <v>174</v>
      </c>
      <c r="S33" s="323" t="s">
        <v>165</v>
      </c>
      <c r="T33" s="263" t="s">
        <v>165</v>
      </c>
      <c r="U33" s="379" t="s">
        <v>165</v>
      </c>
      <c r="V33" s="171"/>
      <c r="W33" s="336" t="str">
        <f t="shared" si="2"/>
        <v>-</v>
      </c>
      <c r="X33" s="358" t="str">
        <f t="shared" si="3"/>
        <v>-</v>
      </c>
      <c r="Y33" s="336" t="s">
        <v>165</v>
      </c>
      <c r="Z33" s="297" t="s">
        <v>165</v>
      </c>
      <c r="AA33" s="336" t="s">
        <v>165</v>
      </c>
      <c r="AB33" s="297" t="s">
        <v>165</v>
      </c>
      <c r="AC33" s="240" t="s">
        <v>165</v>
      </c>
      <c r="AD33" s="344" t="s">
        <v>165</v>
      </c>
      <c r="AE33" s="240" t="s">
        <v>165</v>
      </c>
      <c r="AF33" s="344" t="s">
        <v>165</v>
      </c>
      <c r="AG33" s="240" t="s">
        <v>165</v>
      </c>
      <c r="AH33" s="241" t="s">
        <v>165</v>
      </c>
      <c r="AI33" s="240" t="s">
        <v>165</v>
      </c>
      <c r="AJ33" s="241" t="s">
        <v>165</v>
      </c>
      <c r="AK33" s="240">
        <f>K33-J33</f>
        <v>0</v>
      </c>
      <c r="AL33" s="241">
        <f>AK33/J33</f>
        <v>0</v>
      </c>
      <c r="AM33" s="240"/>
      <c r="AN33" s="241"/>
      <c r="AO33" s="240"/>
      <c r="AP33" s="241"/>
      <c r="AQ33" s="240"/>
      <c r="AR33" s="241"/>
      <c r="AS33" s="211"/>
      <c r="AT33" s="214"/>
      <c r="AU33" s="175"/>
      <c r="AV33" s="176"/>
      <c r="AW33" s="231"/>
      <c r="AX33" s="214"/>
      <c r="AY33" s="278"/>
      <c r="AZ33" s="279"/>
      <c r="BA33" s="211"/>
      <c r="BB33" s="214"/>
      <c r="BC33" s="211"/>
      <c r="BD33" s="214"/>
    </row>
    <row r="34" spans="1:56" ht="15.6" x14ac:dyDescent="0.3">
      <c r="A34" s="63" t="s">
        <v>189</v>
      </c>
      <c r="B34" s="41"/>
      <c r="C34" s="41"/>
      <c r="D34" s="41"/>
      <c r="E34" s="143"/>
      <c r="F34" s="143"/>
      <c r="G34" s="143"/>
      <c r="H34" s="143"/>
      <c r="I34" s="143"/>
      <c r="J34" s="143"/>
      <c r="K34" s="143"/>
      <c r="L34" s="143">
        <v>30.26</v>
      </c>
      <c r="M34" s="143">
        <v>31.46</v>
      </c>
      <c r="N34" s="143">
        <v>36.18</v>
      </c>
      <c r="O34" s="143">
        <v>34.979999999999997</v>
      </c>
      <c r="P34" s="143">
        <v>34.979999999999997</v>
      </c>
      <c r="Q34" s="143">
        <v>34.979999999999997</v>
      </c>
      <c r="R34" s="143">
        <v>37.08</v>
      </c>
      <c r="S34" s="322">
        <f>R34-P34</f>
        <v>2.1000000000000014</v>
      </c>
      <c r="T34" s="263">
        <f>S34/O34</f>
        <v>6.0034305317324232E-2</v>
      </c>
      <c r="U34" s="377">
        <v>0.03</v>
      </c>
      <c r="V34" s="171"/>
      <c r="W34" s="240">
        <f t="shared" si="2"/>
        <v>2.1000000000000014</v>
      </c>
      <c r="X34" s="358">
        <f t="shared" si="3"/>
        <v>6.0034305317324232E-2</v>
      </c>
      <c r="Y34" s="240">
        <v>0</v>
      </c>
      <c r="Z34" s="297">
        <v>0</v>
      </c>
      <c r="AA34" s="240">
        <v>0</v>
      </c>
      <c r="AB34" s="297">
        <v>0</v>
      </c>
      <c r="AC34" s="240">
        <f>O34-N34</f>
        <v>-1.2000000000000028</v>
      </c>
      <c r="AD34" s="349">
        <f>AC34/N34</f>
        <v>-3.3167495854063096E-2</v>
      </c>
      <c r="AE34" s="240">
        <f>O34-M34</f>
        <v>3.519999999999996</v>
      </c>
      <c r="AF34" s="241">
        <f>AE34/M34</f>
        <v>0.11188811188811176</v>
      </c>
      <c r="AG34" s="240">
        <f>M34-L34</f>
        <v>1.1999999999999993</v>
      </c>
      <c r="AH34" s="241">
        <f>AG34/L34</f>
        <v>3.9656311962987419E-2</v>
      </c>
      <c r="AI34" s="240">
        <f>L34-K34</f>
        <v>30.26</v>
      </c>
      <c r="AJ34" s="241" t="e">
        <f>AI34/K34</f>
        <v>#DIV/0!</v>
      </c>
      <c r="AK34" s="240"/>
      <c r="AL34" s="241"/>
      <c r="AM34" s="240"/>
      <c r="AN34" s="241"/>
      <c r="AO34" s="240"/>
      <c r="AP34" s="241"/>
      <c r="AQ34" s="240"/>
      <c r="AR34" s="241"/>
      <c r="AS34" s="211"/>
      <c r="AT34" s="214"/>
      <c r="AU34" s="175"/>
      <c r="AV34" s="176"/>
      <c r="AW34" s="231"/>
      <c r="AX34" s="214"/>
      <c r="AY34" s="278"/>
      <c r="AZ34" s="279"/>
      <c r="BA34" s="211"/>
      <c r="BB34" s="214"/>
      <c r="BC34" s="211"/>
      <c r="BD34" s="214"/>
    </row>
    <row r="35" spans="1:56" ht="15.6" x14ac:dyDescent="0.3">
      <c r="A35" s="63" t="s">
        <v>205</v>
      </c>
      <c r="B35" s="41">
        <v>11.74</v>
      </c>
      <c r="C35" s="41">
        <v>11.74</v>
      </c>
      <c r="D35" s="41">
        <v>11.74</v>
      </c>
      <c r="E35" s="143">
        <v>11.74</v>
      </c>
      <c r="F35" s="143">
        <v>11.74</v>
      </c>
      <c r="G35" s="143">
        <v>11.74</v>
      </c>
      <c r="H35" s="143">
        <v>11.74</v>
      </c>
      <c r="I35" s="143">
        <v>11.74</v>
      </c>
      <c r="J35" s="143">
        <v>11.74</v>
      </c>
      <c r="K35" s="143">
        <v>11.74</v>
      </c>
      <c r="L35" s="222" t="s">
        <v>174</v>
      </c>
      <c r="M35" s="222" t="s">
        <v>174</v>
      </c>
      <c r="N35" s="222" t="s">
        <v>174</v>
      </c>
      <c r="O35" s="222" t="s">
        <v>174</v>
      </c>
      <c r="P35" s="222" t="s">
        <v>174</v>
      </c>
      <c r="Q35" s="222" t="s">
        <v>174</v>
      </c>
      <c r="R35" s="222" t="s">
        <v>174</v>
      </c>
      <c r="S35" s="323" t="s">
        <v>165</v>
      </c>
      <c r="T35" s="263" t="s">
        <v>165</v>
      </c>
      <c r="U35" s="262" t="s">
        <v>165</v>
      </c>
      <c r="V35" s="95"/>
      <c r="W35" s="336" t="s">
        <v>165</v>
      </c>
      <c r="X35" s="358" t="s">
        <v>165</v>
      </c>
      <c r="Y35" s="398" t="s">
        <v>165</v>
      </c>
      <c r="Z35" s="297" t="s">
        <v>165</v>
      </c>
      <c r="AA35" s="398" t="s">
        <v>165</v>
      </c>
      <c r="AB35" s="297" t="s">
        <v>165</v>
      </c>
      <c r="AC35" s="240" t="s">
        <v>165</v>
      </c>
      <c r="AD35" s="344" t="s">
        <v>165</v>
      </c>
      <c r="AE35" s="240" t="s">
        <v>165</v>
      </c>
      <c r="AF35" s="344" t="s">
        <v>165</v>
      </c>
      <c r="AG35" s="240" t="s">
        <v>165</v>
      </c>
      <c r="AH35" s="241" t="s">
        <v>165</v>
      </c>
      <c r="AI35" s="240" t="s">
        <v>165</v>
      </c>
      <c r="AJ35" s="241" t="s">
        <v>165</v>
      </c>
      <c r="AK35" s="240">
        <f>K35-J35</f>
        <v>0</v>
      </c>
      <c r="AL35" s="241">
        <f>AK35/J35</f>
        <v>0</v>
      </c>
      <c r="AM35" s="240">
        <f>J35-I35</f>
        <v>0</v>
      </c>
      <c r="AN35" s="241">
        <f>AM35/I35</f>
        <v>0</v>
      </c>
      <c r="AO35" s="240">
        <f>I35-H35</f>
        <v>0</v>
      </c>
      <c r="AP35" s="241">
        <f>AO35/H35</f>
        <v>0</v>
      </c>
      <c r="AQ35" s="240" t="e">
        <f>+H35-#REF!</f>
        <v>#REF!</v>
      </c>
      <c r="AR35" s="241" t="e">
        <f>+AQ35/#REF!</f>
        <v>#REF!</v>
      </c>
      <c r="AS35" s="211">
        <v>0</v>
      </c>
      <c r="AT35" s="214">
        <v>0</v>
      </c>
      <c r="AU35" s="175">
        <v>0</v>
      </c>
      <c r="AV35" s="176">
        <v>0</v>
      </c>
      <c r="AW35" s="231">
        <v>0</v>
      </c>
      <c r="AX35" s="214">
        <v>0</v>
      </c>
      <c r="AY35" s="278">
        <v>0</v>
      </c>
      <c r="AZ35" s="279">
        <v>0</v>
      </c>
      <c r="BA35" s="211">
        <v>0</v>
      </c>
      <c r="BB35" s="214">
        <v>0</v>
      </c>
      <c r="BC35" s="211">
        <f>+D35-C35</f>
        <v>0</v>
      </c>
      <c r="BD35" s="214">
        <f>+BC35/C35</f>
        <v>0</v>
      </c>
    </row>
    <row r="36" spans="1:56" ht="15.6" x14ac:dyDescent="0.3">
      <c r="A36" s="63" t="s">
        <v>172</v>
      </c>
      <c r="B36" s="41">
        <v>7.2</v>
      </c>
      <c r="C36" s="41">
        <v>7.2</v>
      </c>
      <c r="D36" s="41">
        <v>7.2</v>
      </c>
      <c r="E36" s="143">
        <v>7.2</v>
      </c>
      <c r="F36" s="143">
        <v>7.2</v>
      </c>
      <c r="G36" s="143">
        <v>7.2</v>
      </c>
      <c r="H36" s="143">
        <v>7.2</v>
      </c>
      <c r="I36" s="143" t="e">
        <f>#REF!/G36*#REF!</f>
        <v>#REF!</v>
      </c>
      <c r="J36" s="143">
        <v>7.2</v>
      </c>
      <c r="K36" s="143">
        <v>7.2</v>
      </c>
      <c r="L36" s="222" t="s">
        <v>174</v>
      </c>
      <c r="M36" s="222" t="s">
        <v>174</v>
      </c>
      <c r="N36" s="222" t="s">
        <v>174</v>
      </c>
      <c r="O36" s="222" t="s">
        <v>174</v>
      </c>
      <c r="P36" s="222" t="s">
        <v>174</v>
      </c>
      <c r="Q36" s="222" t="s">
        <v>174</v>
      </c>
      <c r="R36" s="222" t="s">
        <v>174</v>
      </c>
      <c r="S36" s="323" t="s">
        <v>165</v>
      </c>
      <c r="T36" s="263" t="s">
        <v>165</v>
      </c>
      <c r="U36" s="262" t="s">
        <v>165</v>
      </c>
      <c r="V36" s="95"/>
      <c r="W36" s="336" t="s">
        <v>165</v>
      </c>
      <c r="X36" s="358" t="s">
        <v>165</v>
      </c>
      <c r="Y36" s="398" t="s">
        <v>165</v>
      </c>
      <c r="Z36" s="297" t="s">
        <v>165</v>
      </c>
      <c r="AA36" s="398" t="s">
        <v>165</v>
      </c>
      <c r="AB36" s="297" t="s">
        <v>165</v>
      </c>
      <c r="AC36" s="240" t="s">
        <v>165</v>
      </c>
      <c r="AD36" s="344" t="s">
        <v>165</v>
      </c>
      <c r="AE36" s="240" t="s">
        <v>165</v>
      </c>
      <c r="AF36" s="344" t="s">
        <v>165</v>
      </c>
      <c r="AG36" s="240" t="s">
        <v>165</v>
      </c>
      <c r="AH36" s="241" t="s">
        <v>165</v>
      </c>
      <c r="AI36" s="240" t="s">
        <v>165</v>
      </c>
      <c r="AJ36" s="241" t="s">
        <v>165</v>
      </c>
      <c r="AK36" s="240">
        <f>K36-J36</f>
        <v>0</v>
      </c>
      <c r="AL36" s="241">
        <f>AK36/J36</f>
        <v>0</v>
      </c>
      <c r="AM36" s="240" t="e">
        <f>J36-I36</f>
        <v>#REF!</v>
      </c>
      <c r="AN36" s="241" t="e">
        <f>AM36/I36</f>
        <v>#REF!</v>
      </c>
      <c r="AO36" s="240" t="e">
        <f>I36-H36</f>
        <v>#REF!</v>
      </c>
      <c r="AP36" s="241" t="e">
        <f>AO36/H36</f>
        <v>#REF!</v>
      </c>
      <c r="AQ36" s="240" t="e">
        <f>+H36-#REF!</f>
        <v>#REF!</v>
      </c>
      <c r="AR36" s="241" t="e">
        <f>+AQ36/#REF!</f>
        <v>#REF!</v>
      </c>
      <c r="AS36" s="211">
        <v>0</v>
      </c>
      <c r="AT36" s="214">
        <v>0</v>
      </c>
      <c r="AU36" s="175">
        <v>0</v>
      </c>
      <c r="AV36" s="176">
        <v>0</v>
      </c>
      <c r="AW36" s="231">
        <v>0</v>
      </c>
      <c r="AX36" s="214">
        <v>0</v>
      </c>
      <c r="AY36" s="278">
        <v>0</v>
      </c>
      <c r="AZ36" s="279">
        <v>0</v>
      </c>
      <c r="BA36" s="211">
        <v>0</v>
      </c>
      <c r="BB36" s="214">
        <v>0</v>
      </c>
      <c r="BC36" s="211">
        <f>+D36-C36</f>
        <v>0</v>
      </c>
      <c r="BD36" s="214">
        <f>+BC36/C36</f>
        <v>0</v>
      </c>
    </row>
    <row r="37" spans="1:56" ht="15.6" x14ac:dyDescent="0.3">
      <c r="A37" s="63" t="s">
        <v>20</v>
      </c>
      <c r="B37" s="41"/>
      <c r="C37" s="41"/>
      <c r="D37" s="41"/>
      <c r="E37" s="143"/>
      <c r="F37" s="143"/>
      <c r="G37" s="143"/>
      <c r="H37" s="143"/>
      <c r="I37" s="143"/>
      <c r="J37" s="143"/>
      <c r="K37" s="143">
        <v>30.26</v>
      </c>
      <c r="L37" s="222" t="s">
        <v>174</v>
      </c>
      <c r="M37" s="222" t="s">
        <v>174</v>
      </c>
      <c r="N37" s="222" t="s">
        <v>174</v>
      </c>
      <c r="O37" s="222" t="s">
        <v>174</v>
      </c>
      <c r="P37" s="222" t="s">
        <v>174</v>
      </c>
      <c r="Q37" s="222" t="s">
        <v>174</v>
      </c>
      <c r="R37" s="222" t="s">
        <v>174</v>
      </c>
      <c r="S37" s="323" t="s">
        <v>165</v>
      </c>
      <c r="T37" s="263" t="s">
        <v>165</v>
      </c>
      <c r="U37" s="262" t="s">
        <v>165</v>
      </c>
      <c r="V37" s="95"/>
      <c r="W37" s="336" t="s">
        <v>165</v>
      </c>
      <c r="X37" s="358" t="s">
        <v>165</v>
      </c>
      <c r="Y37" s="398" t="s">
        <v>165</v>
      </c>
      <c r="Z37" s="297" t="s">
        <v>165</v>
      </c>
      <c r="AA37" s="398" t="s">
        <v>165</v>
      </c>
      <c r="AB37" s="297" t="s">
        <v>165</v>
      </c>
      <c r="AC37" s="240" t="s">
        <v>165</v>
      </c>
      <c r="AD37" s="344" t="s">
        <v>165</v>
      </c>
      <c r="AE37" s="240" t="s">
        <v>165</v>
      </c>
      <c r="AF37" s="344" t="s">
        <v>165</v>
      </c>
      <c r="AG37" s="240" t="s">
        <v>165</v>
      </c>
      <c r="AH37" s="265" t="s">
        <v>165</v>
      </c>
      <c r="AI37" s="240" t="s">
        <v>165</v>
      </c>
      <c r="AJ37" s="265" t="s">
        <v>165</v>
      </c>
      <c r="AK37" s="240">
        <f>K37-J37</f>
        <v>30.26</v>
      </c>
      <c r="AL37" s="265" t="s">
        <v>165</v>
      </c>
      <c r="AM37" s="240">
        <f>J37-I37</f>
        <v>0</v>
      </c>
      <c r="AN37" s="241"/>
      <c r="AO37" s="240"/>
      <c r="AP37" s="241"/>
      <c r="AQ37" s="240"/>
      <c r="AR37" s="241"/>
      <c r="AS37" s="211"/>
      <c r="AT37" s="214"/>
      <c r="AU37" s="175"/>
      <c r="AV37" s="176"/>
      <c r="AW37" s="231"/>
      <c r="AX37" s="214"/>
      <c r="AY37" s="278"/>
      <c r="AZ37" s="279"/>
      <c r="BA37" s="211"/>
      <c r="BB37" s="214"/>
      <c r="BC37" s="211"/>
      <c r="BD37" s="214"/>
    </row>
    <row r="38" spans="1:56" ht="15.6" x14ac:dyDescent="0.3">
      <c r="A38" s="5"/>
      <c r="B38" s="16"/>
      <c r="C38" s="16"/>
      <c r="D38" s="16"/>
      <c r="E38" s="15"/>
      <c r="F38" s="15"/>
      <c r="G38" s="15"/>
      <c r="H38" s="15"/>
      <c r="I38" s="15"/>
      <c r="J38" s="15"/>
      <c r="K38" s="15"/>
      <c r="L38" s="15"/>
      <c r="M38" s="15"/>
      <c r="N38" s="15"/>
      <c r="O38" s="15"/>
      <c r="P38" s="15"/>
      <c r="Q38" s="15"/>
      <c r="R38" s="15"/>
      <c r="S38" s="109"/>
      <c r="T38" s="429"/>
      <c r="U38" s="191"/>
      <c r="V38" s="96"/>
      <c r="W38" s="190"/>
      <c r="X38" s="359"/>
      <c r="Y38" s="399"/>
      <c r="Z38" s="375"/>
      <c r="AA38" s="399"/>
      <c r="AB38" s="375"/>
      <c r="AC38" s="190"/>
      <c r="AD38" s="345"/>
      <c r="AE38" s="190"/>
      <c r="AF38" s="345"/>
      <c r="AG38" s="190"/>
      <c r="AH38" s="242"/>
      <c r="AI38" s="190"/>
      <c r="AJ38" s="242"/>
      <c r="AK38" s="190"/>
      <c r="AL38" s="242"/>
      <c r="AM38" s="190"/>
      <c r="AN38" s="242"/>
      <c r="AO38" s="190"/>
      <c r="AP38" s="242"/>
      <c r="AQ38" s="190"/>
      <c r="AR38" s="242"/>
      <c r="AS38" s="96"/>
      <c r="AT38" s="177"/>
      <c r="AU38" s="173"/>
      <c r="AV38" s="177"/>
      <c r="AW38" s="286"/>
      <c r="AX38" s="282"/>
      <c r="AY38" s="266"/>
      <c r="AZ38" s="284"/>
      <c r="BA38" s="285"/>
      <c r="BB38" s="282"/>
      <c r="BC38" s="285"/>
      <c r="BD38" s="282"/>
    </row>
    <row r="39" spans="1:56" ht="16.2" thickBot="1" x14ac:dyDescent="0.35">
      <c r="A39" s="4" t="s">
        <v>26</v>
      </c>
      <c r="B39" s="3">
        <v>2008</v>
      </c>
      <c r="C39" s="3">
        <v>2009</v>
      </c>
      <c r="D39" s="3">
        <v>2010</v>
      </c>
      <c r="E39" s="141">
        <v>2011</v>
      </c>
      <c r="F39" s="141">
        <v>2012</v>
      </c>
      <c r="G39" s="141">
        <v>2014</v>
      </c>
      <c r="H39" s="141">
        <v>2015</v>
      </c>
      <c r="I39" s="141">
        <v>2016</v>
      </c>
      <c r="J39" s="141">
        <v>2017</v>
      </c>
      <c r="K39" s="141">
        <v>2018</v>
      </c>
      <c r="L39" s="141">
        <v>2019</v>
      </c>
      <c r="M39" s="141">
        <v>2020</v>
      </c>
      <c r="N39" s="141">
        <v>2021</v>
      </c>
      <c r="O39" s="141">
        <v>2022</v>
      </c>
      <c r="P39" s="141">
        <v>2023</v>
      </c>
      <c r="Q39" s="141">
        <f>Q5</f>
        <v>2024</v>
      </c>
      <c r="R39" s="141">
        <f>R5</f>
        <v>2025</v>
      </c>
      <c r="S39" s="227" t="s">
        <v>102</v>
      </c>
      <c r="T39" s="228" t="s">
        <v>4</v>
      </c>
      <c r="U39" s="228" t="s">
        <v>90</v>
      </c>
      <c r="V39" s="97"/>
      <c r="W39" s="236" t="s">
        <v>102</v>
      </c>
      <c r="X39" s="356" t="s">
        <v>4</v>
      </c>
      <c r="Y39" s="397" t="s">
        <v>102</v>
      </c>
      <c r="Z39" s="373" t="s">
        <v>4</v>
      </c>
      <c r="AA39" s="397" t="s">
        <v>102</v>
      </c>
      <c r="AB39" s="373" t="s">
        <v>4</v>
      </c>
      <c r="AC39" s="236" t="s">
        <v>102</v>
      </c>
      <c r="AD39" s="141" t="s">
        <v>4</v>
      </c>
      <c r="AE39" s="236" t="s">
        <v>102</v>
      </c>
      <c r="AF39" s="141" t="s">
        <v>4</v>
      </c>
      <c r="AG39" s="236" t="s">
        <v>102</v>
      </c>
      <c r="AH39" s="237" t="s">
        <v>4</v>
      </c>
      <c r="AI39" s="236" t="s">
        <v>102</v>
      </c>
      <c r="AJ39" s="237" t="s">
        <v>4</v>
      </c>
      <c r="AK39" s="236" t="s">
        <v>102</v>
      </c>
      <c r="AL39" s="237" t="s">
        <v>4</v>
      </c>
      <c r="AM39" s="236" t="s">
        <v>102</v>
      </c>
      <c r="AN39" s="237" t="s">
        <v>4</v>
      </c>
      <c r="AO39" s="236" t="s">
        <v>102</v>
      </c>
      <c r="AP39" s="237" t="s">
        <v>4</v>
      </c>
      <c r="AQ39" s="236" t="s">
        <v>102</v>
      </c>
      <c r="AR39" s="237" t="s">
        <v>4</v>
      </c>
      <c r="AS39" s="178" t="s">
        <v>102</v>
      </c>
      <c r="AT39" s="179" t="s">
        <v>4</v>
      </c>
      <c r="AU39" s="178" t="s">
        <v>102</v>
      </c>
      <c r="AV39" s="179" t="s">
        <v>4</v>
      </c>
      <c r="AW39" s="226" t="s">
        <v>3</v>
      </c>
      <c r="AX39" s="273" t="s">
        <v>4</v>
      </c>
      <c r="AY39" s="287" t="s">
        <v>3</v>
      </c>
      <c r="AZ39" s="179" t="s">
        <v>4</v>
      </c>
      <c r="BA39" s="272" t="s">
        <v>3</v>
      </c>
      <c r="BB39" s="273" t="s">
        <v>4</v>
      </c>
      <c r="BC39" s="272" t="s">
        <v>3</v>
      </c>
      <c r="BD39" s="273" t="s">
        <v>4</v>
      </c>
    </row>
    <row r="40" spans="1:56" ht="15.6" x14ac:dyDescent="0.3">
      <c r="A40" s="307" t="s">
        <v>175</v>
      </c>
      <c r="B40" s="40">
        <v>9.25</v>
      </c>
      <c r="C40" s="40">
        <v>9.25</v>
      </c>
      <c r="D40" s="40">
        <v>9.25</v>
      </c>
      <c r="E40" s="40">
        <v>9.25</v>
      </c>
      <c r="F40" s="40">
        <v>9.25</v>
      </c>
      <c r="G40" s="40">
        <v>8.65</v>
      </c>
      <c r="H40" s="40">
        <v>9</v>
      </c>
      <c r="I40" s="143">
        <v>9.3641618497109818</v>
      </c>
      <c r="J40" s="143">
        <v>9.36</v>
      </c>
      <c r="K40" s="143">
        <v>9.36</v>
      </c>
      <c r="L40" s="143">
        <v>9.98</v>
      </c>
      <c r="M40" s="143">
        <v>9.98</v>
      </c>
      <c r="N40" s="143">
        <v>10.4</v>
      </c>
      <c r="O40" s="143">
        <v>10.4</v>
      </c>
      <c r="P40" s="143">
        <v>10.4</v>
      </c>
      <c r="Q40" s="143">
        <v>10.4</v>
      </c>
      <c r="R40" s="143">
        <v>10.4</v>
      </c>
      <c r="S40" s="321">
        <f>R40-Q40</f>
        <v>0</v>
      </c>
      <c r="T40" s="428">
        <f>S40/Q40</f>
        <v>0</v>
      </c>
      <c r="U40" s="377">
        <v>0</v>
      </c>
      <c r="V40" s="95"/>
      <c r="W40" s="337">
        <f t="shared" ref="W40:X43" si="8">S40</f>
        <v>0</v>
      </c>
      <c r="X40" s="358">
        <f t="shared" si="8"/>
        <v>0</v>
      </c>
      <c r="Y40" s="240">
        <v>0</v>
      </c>
      <c r="Z40" s="349">
        <v>0</v>
      </c>
      <c r="AA40" s="240">
        <v>0</v>
      </c>
      <c r="AB40" s="349">
        <v>0</v>
      </c>
      <c r="AC40" s="240">
        <f>O40-N40</f>
        <v>0</v>
      </c>
      <c r="AD40" s="349">
        <f>AC40/N40</f>
        <v>0</v>
      </c>
      <c r="AE40" s="240">
        <f>O40-M40</f>
        <v>0.41999999999999993</v>
      </c>
      <c r="AF40" s="241">
        <f>AE40/M40</f>
        <v>4.208416833667334E-2</v>
      </c>
      <c r="AG40" s="240">
        <f>M40-L40</f>
        <v>0</v>
      </c>
      <c r="AH40" s="241">
        <f>AG40/L40</f>
        <v>0</v>
      </c>
      <c r="AI40" s="240">
        <f>L40-K40</f>
        <v>0.62000000000000099</v>
      </c>
      <c r="AJ40" s="241">
        <f>AI40/K40</f>
        <v>6.6239316239316351E-2</v>
      </c>
      <c r="AK40" s="240">
        <f>K40-J40</f>
        <v>0</v>
      </c>
      <c r="AL40" s="241" t="e">
        <f>AK40/#REF!</f>
        <v>#REF!</v>
      </c>
      <c r="AM40" s="240">
        <f>J40-I40</f>
        <v>-4.1618497109823238E-3</v>
      </c>
      <c r="AN40" s="241">
        <f>AM40/I40</f>
        <v>-4.4444444444440869E-4</v>
      </c>
      <c r="AO40" s="240">
        <f t="shared" ref="AO40:AO45" si="9">I40-H40</f>
        <v>0.36416184971098176</v>
      </c>
      <c r="AP40" s="241">
        <f t="shared" ref="AP40:AP45" si="10">AO40/H40</f>
        <v>4.0462427745664636E-2</v>
      </c>
      <c r="AQ40" s="240" t="e">
        <f>+H40-#REF!</f>
        <v>#REF!</v>
      </c>
      <c r="AR40" s="241" t="e">
        <f>+AQ40/#REF!</f>
        <v>#REF!</v>
      </c>
      <c r="AS40" s="211">
        <v>-0.59999999999999964</v>
      </c>
      <c r="AT40" s="214">
        <v>-6.4864864864864827E-2</v>
      </c>
      <c r="AU40" s="175">
        <v>0</v>
      </c>
      <c r="AV40" s="176">
        <v>0</v>
      </c>
      <c r="AW40" s="231">
        <v>0</v>
      </c>
      <c r="AX40" s="214">
        <v>0</v>
      </c>
      <c r="AY40" s="278">
        <v>0</v>
      </c>
      <c r="AZ40" s="297">
        <v>0</v>
      </c>
      <c r="BA40" s="211">
        <v>0</v>
      </c>
      <c r="BB40" s="214">
        <v>0</v>
      </c>
      <c r="BC40" s="211">
        <v>0</v>
      </c>
      <c r="BD40" s="214">
        <v>0</v>
      </c>
    </row>
    <row r="41" spans="1:56" ht="15.6" x14ac:dyDescent="0.3">
      <c r="A41" s="66" t="s">
        <v>29</v>
      </c>
      <c r="B41" s="40">
        <v>6.98</v>
      </c>
      <c r="C41" s="40">
        <v>6.98</v>
      </c>
      <c r="D41" s="40">
        <v>6.98</v>
      </c>
      <c r="E41" s="40">
        <v>6.98</v>
      </c>
      <c r="F41" s="40">
        <v>7.14</v>
      </c>
      <c r="G41" s="40">
        <v>7.14</v>
      </c>
      <c r="H41" s="40">
        <v>7.4</v>
      </c>
      <c r="I41" s="143">
        <v>7.4</v>
      </c>
      <c r="J41" s="143">
        <v>7.4</v>
      </c>
      <c r="K41" s="143">
        <v>7.62</v>
      </c>
      <c r="L41" s="143">
        <v>7.62</v>
      </c>
      <c r="M41" s="143">
        <v>7.62</v>
      </c>
      <c r="N41" s="143">
        <v>7.62</v>
      </c>
      <c r="O41" s="143">
        <v>7.4</v>
      </c>
      <c r="P41" s="143">
        <v>7.4</v>
      </c>
      <c r="Q41" s="143">
        <v>7.4</v>
      </c>
      <c r="R41" s="143">
        <v>7.4</v>
      </c>
      <c r="S41" s="324">
        <f>R41-Q41</f>
        <v>0</v>
      </c>
      <c r="T41" s="263">
        <f>S41/Q41</f>
        <v>0</v>
      </c>
      <c r="U41" s="377">
        <v>0</v>
      </c>
      <c r="V41" s="95"/>
      <c r="W41" s="337">
        <f t="shared" si="8"/>
        <v>0</v>
      </c>
      <c r="X41" s="358">
        <f t="shared" si="8"/>
        <v>0</v>
      </c>
      <c r="Y41" s="240">
        <v>0</v>
      </c>
      <c r="Z41" s="349">
        <v>0</v>
      </c>
      <c r="AA41" s="240">
        <v>0</v>
      </c>
      <c r="AB41" s="349">
        <v>0</v>
      </c>
      <c r="AC41" s="240">
        <f>O41-N41</f>
        <v>-0.21999999999999975</v>
      </c>
      <c r="AD41" s="349">
        <f>AC41/N41</f>
        <v>-2.8871391076115454E-2</v>
      </c>
      <c r="AE41" s="240">
        <f>O41-M41</f>
        <v>-0.21999999999999975</v>
      </c>
      <c r="AF41" s="241">
        <f>AE41/M41</f>
        <v>-2.8871391076115454E-2</v>
      </c>
      <c r="AG41" s="240">
        <f>M41-L41</f>
        <v>0</v>
      </c>
      <c r="AH41" s="241">
        <f>AG41/L41</f>
        <v>0</v>
      </c>
      <c r="AI41" s="240">
        <f>L41-K41</f>
        <v>0</v>
      </c>
      <c r="AJ41" s="241">
        <f>AI41/K41</f>
        <v>0</v>
      </c>
      <c r="AK41" s="240">
        <f>K41-J41</f>
        <v>0.21999999999999975</v>
      </c>
      <c r="AL41" s="241" t="e">
        <f>AK41/#REF!</f>
        <v>#REF!</v>
      </c>
      <c r="AM41" s="240">
        <f>J41-I41</f>
        <v>0</v>
      </c>
      <c r="AN41" s="241">
        <f>AM41/I41</f>
        <v>0</v>
      </c>
      <c r="AO41" s="240">
        <f t="shared" si="9"/>
        <v>0</v>
      </c>
      <c r="AP41" s="241">
        <f t="shared" si="10"/>
        <v>0</v>
      </c>
      <c r="AQ41" s="240" t="e">
        <f>+H41-#REF!</f>
        <v>#REF!</v>
      </c>
      <c r="AR41" s="241" t="e">
        <f>+AQ41/#REF!</f>
        <v>#REF!</v>
      </c>
      <c r="AS41" s="211">
        <v>0</v>
      </c>
      <c r="AT41" s="214">
        <v>0</v>
      </c>
      <c r="AU41" s="175">
        <v>0</v>
      </c>
      <c r="AV41" s="176">
        <v>0</v>
      </c>
      <c r="AW41" s="231">
        <v>0.15999999999999925</v>
      </c>
      <c r="AX41" s="214">
        <v>2.2922636103151754E-2</v>
      </c>
      <c r="AY41" s="278">
        <v>0</v>
      </c>
      <c r="AZ41" s="297">
        <v>0</v>
      </c>
      <c r="BA41" s="211">
        <v>0</v>
      </c>
      <c r="BB41" s="214">
        <v>0</v>
      </c>
      <c r="BC41" s="211">
        <v>0</v>
      </c>
      <c r="BD41" s="214">
        <v>0</v>
      </c>
    </row>
    <row r="42" spans="1:56" ht="15.6" x14ac:dyDescent="0.3">
      <c r="A42" s="66" t="s">
        <v>118</v>
      </c>
      <c r="B42" s="208" t="s">
        <v>7</v>
      </c>
      <c r="C42" s="208" t="s">
        <v>7</v>
      </c>
      <c r="D42" s="208" t="s">
        <v>7</v>
      </c>
      <c r="E42" s="208" t="s">
        <v>7</v>
      </c>
      <c r="F42" s="208" t="s">
        <v>7</v>
      </c>
      <c r="G42" s="208">
        <v>16.239999999999998</v>
      </c>
      <c r="H42" s="208">
        <v>14.16</v>
      </c>
      <c r="I42" s="143">
        <v>15.9</v>
      </c>
      <c r="J42" s="143">
        <v>15.9</v>
      </c>
      <c r="K42" s="143">
        <v>15.9</v>
      </c>
      <c r="L42" s="143">
        <v>15.9</v>
      </c>
      <c r="M42" s="143">
        <v>15.9</v>
      </c>
      <c r="N42" s="143">
        <v>15.9</v>
      </c>
      <c r="O42" s="143">
        <v>15.7</v>
      </c>
      <c r="P42" s="143">
        <v>15.7</v>
      </c>
      <c r="Q42" s="143">
        <v>15.48</v>
      </c>
      <c r="R42" s="143">
        <v>15.48</v>
      </c>
      <c r="S42" s="324">
        <f>R42-Q42</f>
        <v>0</v>
      </c>
      <c r="T42" s="263">
        <f>S42/Q42</f>
        <v>0</v>
      </c>
      <c r="U42" s="377">
        <v>0</v>
      </c>
      <c r="V42" s="95"/>
      <c r="W42" s="337">
        <f t="shared" si="8"/>
        <v>0</v>
      </c>
      <c r="X42" s="358">
        <f t="shared" si="8"/>
        <v>0</v>
      </c>
      <c r="Y42" s="240">
        <v>-0.21999999999999886</v>
      </c>
      <c r="Z42" s="349">
        <v>-1.4012738853503112E-2</v>
      </c>
      <c r="AA42" s="240">
        <v>0</v>
      </c>
      <c r="AB42" s="349">
        <v>0</v>
      </c>
      <c r="AC42" s="240">
        <f>O42-N42</f>
        <v>-0.20000000000000107</v>
      </c>
      <c r="AD42" s="349">
        <f>AC42/N42</f>
        <v>-1.2578616352201324E-2</v>
      </c>
      <c r="AE42" s="240">
        <f>O42-M42</f>
        <v>-0.20000000000000107</v>
      </c>
      <c r="AF42" s="241">
        <f>AE42/M42</f>
        <v>-1.2578616352201324E-2</v>
      </c>
      <c r="AG42" s="240">
        <f>M42-L42</f>
        <v>0</v>
      </c>
      <c r="AH42" s="241">
        <f>AG42/L42</f>
        <v>0</v>
      </c>
      <c r="AI42" s="240">
        <f>L42-K42</f>
        <v>0</v>
      </c>
      <c r="AJ42" s="241">
        <f>AI42/K42</f>
        <v>0</v>
      </c>
      <c r="AK42" s="240">
        <f>K42-J42</f>
        <v>0</v>
      </c>
      <c r="AL42" s="241" t="e">
        <f>AK42/#REF!</f>
        <v>#REF!</v>
      </c>
      <c r="AM42" s="240">
        <f>J42-I42</f>
        <v>0</v>
      </c>
      <c r="AN42" s="241">
        <f>AM42/I42</f>
        <v>0</v>
      </c>
      <c r="AO42" s="240">
        <f t="shared" si="9"/>
        <v>1.7400000000000002</v>
      </c>
      <c r="AP42" s="241">
        <f t="shared" si="10"/>
        <v>0.12288135593220341</v>
      </c>
      <c r="AQ42" s="240" t="e">
        <f>+H42-#REF!</f>
        <v>#REF!</v>
      </c>
      <c r="AR42" s="241" t="e">
        <f>+AQ42/#REF!</f>
        <v>#REF!</v>
      </c>
      <c r="AS42" s="212"/>
      <c r="AT42" s="215"/>
      <c r="AU42" s="184"/>
      <c r="AV42" s="185"/>
      <c r="AW42" s="233"/>
      <c r="AX42" s="215"/>
      <c r="AY42" s="278"/>
      <c r="AZ42" s="297"/>
      <c r="BA42" s="212"/>
      <c r="BB42" s="215"/>
      <c r="BC42" s="212"/>
      <c r="BD42" s="215"/>
    </row>
    <row r="43" spans="1:56" ht="15.6" x14ac:dyDescent="0.3">
      <c r="A43" s="66" t="s">
        <v>30</v>
      </c>
      <c r="B43" s="40">
        <v>8.9600000000000009</v>
      </c>
      <c r="C43" s="40">
        <v>8.9600000000000009</v>
      </c>
      <c r="D43" s="40">
        <v>8.9600000000000009</v>
      </c>
      <c r="E43" s="40">
        <v>8.76</v>
      </c>
      <c r="F43" s="40">
        <v>8.76</v>
      </c>
      <c r="G43" s="40">
        <v>9.14</v>
      </c>
      <c r="H43" s="40">
        <v>9.5</v>
      </c>
      <c r="I43" s="143">
        <v>9.5</v>
      </c>
      <c r="J43" s="143">
        <v>9.4</v>
      </c>
      <c r="K43" s="143">
        <v>8.02</v>
      </c>
      <c r="L43" s="143">
        <v>8.7200000000000006</v>
      </c>
      <c r="M43" s="143">
        <v>8.7200000000000006</v>
      </c>
      <c r="N43" s="143">
        <v>8.7200000000000006</v>
      </c>
      <c r="O43" s="143">
        <v>8.6199999999999992</v>
      </c>
      <c r="P43" s="143">
        <v>8.6199999999999992</v>
      </c>
      <c r="Q43" s="143">
        <v>8.6199999999999992</v>
      </c>
      <c r="R43" s="143">
        <v>8.6199999999999992</v>
      </c>
      <c r="S43" s="324">
        <f t="shared" ref="S43" si="11">R43-Q43</f>
        <v>0</v>
      </c>
      <c r="T43" s="263">
        <f t="shared" ref="T43" si="12">S43/Q43</f>
        <v>0</v>
      </c>
      <c r="U43" s="377">
        <v>0</v>
      </c>
      <c r="V43" s="172"/>
      <c r="W43" s="337">
        <f t="shared" si="8"/>
        <v>0</v>
      </c>
      <c r="X43" s="358">
        <f t="shared" si="8"/>
        <v>0</v>
      </c>
      <c r="Y43" s="240">
        <v>0</v>
      </c>
      <c r="Z43" s="349">
        <v>0</v>
      </c>
      <c r="AA43" s="240">
        <v>0</v>
      </c>
      <c r="AB43" s="349">
        <v>0</v>
      </c>
      <c r="AC43" s="240">
        <f>O43-N43</f>
        <v>-0.10000000000000142</v>
      </c>
      <c r="AD43" s="349">
        <f>AC43/N43</f>
        <v>-1.1467889908257043E-2</v>
      </c>
      <c r="AE43" s="240">
        <f>O43-M43</f>
        <v>-0.10000000000000142</v>
      </c>
      <c r="AF43" s="241">
        <f>AE43/M43</f>
        <v>-1.1467889908257043E-2</v>
      </c>
      <c r="AG43" s="240">
        <f>M43-L43</f>
        <v>0</v>
      </c>
      <c r="AH43" s="241">
        <f>AG43/L43</f>
        <v>0</v>
      </c>
      <c r="AI43" s="240">
        <f>L43-K43</f>
        <v>0.70000000000000107</v>
      </c>
      <c r="AJ43" s="241">
        <f>AI43/K43</f>
        <v>8.7281795511222088E-2</v>
      </c>
      <c r="AK43" s="240">
        <f>K43-J43</f>
        <v>-1.3800000000000008</v>
      </c>
      <c r="AL43" s="241" t="e">
        <f>AK43/#REF!</f>
        <v>#REF!</v>
      </c>
      <c r="AM43" s="240">
        <f>J43-I43</f>
        <v>-9.9999999999999645E-2</v>
      </c>
      <c r="AN43" s="241">
        <f>AM43/I43</f>
        <v>-1.0526315789473648E-2</v>
      </c>
      <c r="AO43" s="240">
        <f t="shared" si="9"/>
        <v>0</v>
      </c>
      <c r="AP43" s="241">
        <f t="shared" si="10"/>
        <v>0</v>
      </c>
      <c r="AQ43" s="240" t="e">
        <f>+H43-#REF!</f>
        <v>#REF!</v>
      </c>
      <c r="AR43" s="241" t="e">
        <f>+AQ43/#REF!</f>
        <v>#REF!</v>
      </c>
      <c r="AS43" s="211">
        <v>0.21000000000000085</v>
      </c>
      <c r="AT43" s="214">
        <v>2.3516237402015774E-2</v>
      </c>
      <c r="AU43" s="175">
        <v>0.16999999999999993</v>
      </c>
      <c r="AV43" s="176">
        <v>1.9406392694063919E-2</v>
      </c>
      <c r="AW43" s="231">
        <v>0</v>
      </c>
      <c r="AX43" s="214">
        <v>0</v>
      </c>
      <c r="AY43" s="278">
        <v>-0.20000000000000107</v>
      </c>
      <c r="AZ43" s="297">
        <v>-2.232142857142869E-2</v>
      </c>
      <c r="BA43" s="211">
        <v>0</v>
      </c>
      <c r="BB43" s="214">
        <v>0</v>
      </c>
      <c r="BC43" s="211">
        <v>0</v>
      </c>
      <c r="BD43" s="214">
        <v>0</v>
      </c>
    </row>
    <row r="44" spans="1:56" ht="15.6" x14ac:dyDescent="0.3">
      <c r="A44" s="66" t="s">
        <v>163</v>
      </c>
      <c r="B44" s="40">
        <v>8.18</v>
      </c>
      <c r="C44" s="40">
        <v>8.18</v>
      </c>
      <c r="D44" s="40">
        <v>8.18</v>
      </c>
      <c r="E44" s="40">
        <v>8.18</v>
      </c>
      <c r="F44" s="40">
        <v>8.18</v>
      </c>
      <c r="G44" s="40">
        <v>8.18</v>
      </c>
      <c r="H44" s="40">
        <v>8.18</v>
      </c>
      <c r="I44" s="143">
        <v>8.18</v>
      </c>
      <c r="J44" s="222" t="s">
        <v>174</v>
      </c>
      <c r="K44" s="222" t="s">
        <v>174</v>
      </c>
      <c r="L44" s="222" t="s">
        <v>174</v>
      </c>
      <c r="M44" s="222" t="s">
        <v>174</v>
      </c>
      <c r="N44" s="222" t="s">
        <v>174</v>
      </c>
      <c r="O44" s="222" t="s">
        <v>174</v>
      </c>
      <c r="P44" s="222" t="s">
        <v>174</v>
      </c>
      <c r="Q44" s="222" t="s">
        <v>174</v>
      </c>
      <c r="R44" s="222" t="s">
        <v>174</v>
      </c>
      <c r="S44" s="342" t="s">
        <v>165</v>
      </c>
      <c r="T44" s="263" t="s">
        <v>165</v>
      </c>
      <c r="U44" s="262" t="s">
        <v>165</v>
      </c>
      <c r="V44" s="172"/>
      <c r="W44" s="240" t="s">
        <v>165</v>
      </c>
      <c r="X44" s="349" t="s">
        <v>165</v>
      </c>
      <c r="Y44" s="240" t="s">
        <v>165</v>
      </c>
      <c r="Z44" s="347" t="s">
        <v>165</v>
      </c>
      <c r="AA44" s="240" t="s">
        <v>165</v>
      </c>
      <c r="AB44" s="347" t="s">
        <v>165</v>
      </c>
      <c r="AC44" s="240" t="s">
        <v>165</v>
      </c>
      <c r="AD44" s="347" t="s">
        <v>165</v>
      </c>
      <c r="AE44" s="240" t="s">
        <v>165</v>
      </c>
      <c r="AF44" s="347" t="s">
        <v>165</v>
      </c>
      <c r="AG44" s="240" t="s">
        <v>165</v>
      </c>
      <c r="AH44" s="241" t="s">
        <v>165</v>
      </c>
      <c r="AI44" s="240" t="s">
        <v>165</v>
      </c>
      <c r="AJ44" s="241" t="s">
        <v>165</v>
      </c>
      <c r="AK44" s="240" t="s">
        <v>165</v>
      </c>
      <c r="AL44" s="241" t="s">
        <v>165</v>
      </c>
      <c r="AM44" s="240">
        <v>-8.18</v>
      </c>
      <c r="AN44" s="241" t="s">
        <v>165</v>
      </c>
      <c r="AO44" s="240">
        <f t="shared" si="9"/>
        <v>0</v>
      </c>
      <c r="AP44" s="241">
        <f t="shared" si="10"/>
        <v>0</v>
      </c>
      <c r="AQ44" s="240" t="e">
        <f>+H44-#REF!</f>
        <v>#REF!</v>
      </c>
      <c r="AR44" s="241" t="e">
        <f>+AQ44/#REF!</f>
        <v>#REF!</v>
      </c>
      <c r="AS44" s="211">
        <v>0</v>
      </c>
      <c r="AT44" s="214">
        <v>0</v>
      </c>
      <c r="AU44" s="175">
        <v>0</v>
      </c>
      <c r="AV44" s="176">
        <v>0</v>
      </c>
      <c r="AW44" s="231">
        <v>0</v>
      </c>
      <c r="AX44" s="214">
        <v>0</v>
      </c>
      <c r="AY44" s="278">
        <v>-8.18</v>
      </c>
      <c r="AZ44" s="297">
        <v>-1</v>
      </c>
      <c r="BA44" s="211">
        <v>0</v>
      </c>
      <c r="BB44" s="214">
        <v>0</v>
      </c>
      <c r="BC44" s="211">
        <v>0</v>
      </c>
      <c r="BD44" s="214">
        <v>0</v>
      </c>
    </row>
    <row r="45" spans="1:56" ht="15.6" x14ac:dyDescent="0.3">
      <c r="A45" s="66" t="s">
        <v>162</v>
      </c>
      <c r="B45" s="40">
        <v>6.76</v>
      </c>
      <c r="C45" s="40">
        <v>6.76</v>
      </c>
      <c r="D45" s="40">
        <v>6.76</v>
      </c>
      <c r="E45" s="40">
        <v>6.76</v>
      </c>
      <c r="F45" s="40">
        <v>6.76</v>
      </c>
      <c r="G45" s="40">
        <v>6.76</v>
      </c>
      <c r="H45" s="40">
        <v>7.14</v>
      </c>
      <c r="I45" s="143">
        <v>7.14</v>
      </c>
      <c r="J45" s="222" t="s">
        <v>174</v>
      </c>
      <c r="K45" s="222" t="s">
        <v>174</v>
      </c>
      <c r="L45" s="222" t="s">
        <v>174</v>
      </c>
      <c r="M45" s="222" t="s">
        <v>174</v>
      </c>
      <c r="N45" s="222" t="s">
        <v>174</v>
      </c>
      <c r="O45" s="222" t="s">
        <v>174</v>
      </c>
      <c r="P45" s="222" t="s">
        <v>174</v>
      </c>
      <c r="Q45" s="222" t="s">
        <v>174</v>
      </c>
      <c r="R45" s="222" t="s">
        <v>174</v>
      </c>
      <c r="S45" s="342" t="s">
        <v>165</v>
      </c>
      <c r="T45" s="263" t="s">
        <v>165</v>
      </c>
      <c r="U45" s="262" t="s">
        <v>165</v>
      </c>
      <c r="V45" s="172"/>
      <c r="W45" s="240" t="s">
        <v>165</v>
      </c>
      <c r="X45" s="349" t="s">
        <v>165</v>
      </c>
      <c r="Y45" s="240" t="s">
        <v>165</v>
      </c>
      <c r="Z45" s="347" t="s">
        <v>165</v>
      </c>
      <c r="AA45" s="240" t="s">
        <v>165</v>
      </c>
      <c r="AB45" s="347" t="s">
        <v>165</v>
      </c>
      <c r="AC45" s="240" t="s">
        <v>165</v>
      </c>
      <c r="AD45" s="347" t="s">
        <v>165</v>
      </c>
      <c r="AE45" s="240" t="s">
        <v>165</v>
      </c>
      <c r="AF45" s="347" t="s">
        <v>165</v>
      </c>
      <c r="AG45" s="240" t="s">
        <v>165</v>
      </c>
      <c r="AH45" s="241" t="s">
        <v>165</v>
      </c>
      <c r="AI45" s="240" t="s">
        <v>165</v>
      </c>
      <c r="AJ45" s="241" t="s">
        <v>165</v>
      </c>
      <c r="AK45" s="240" t="s">
        <v>165</v>
      </c>
      <c r="AL45" s="241" t="s">
        <v>165</v>
      </c>
      <c r="AM45" s="240">
        <v>-7.14</v>
      </c>
      <c r="AN45" s="241" t="s">
        <v>165</v>
      </c>
      <c r="AO45" s="240">
        <f t="shared" si="9"/>
        <v>0</v>
      </c>
      <c r="AP45" s="241">
        <f t="shared" si="10"/>
        <v>0</v>
      </c>
      <c r="AQ45" s="240" t="e">
        <f>+H45-#REF!</f>
        <v>#REF!</v>
      </c>
      <c r="AR45" s="241" t="e">
        <f>+AQ45/#REF!</f>
        <v>#REF!</v>
      </c>
      <c r="AS45" s="211">
        <v>0</v>
      </c>
      <c r="AT45" s="214">
        <v>0</v>
      </c>
      <c r="AU45" s="175">
        <v>0</v>
      </c>
      <c r="AV45" s="176">
        <v>0</v>
      </c>
      <c r="AW45" s="231">
        <v>0</v>
      </c>
      <c r="AX45" s="214">
        <v>0</v>
      </c>
      <c r="AY45" s="278">
        <v>0</v>
      </c>
      <c r="AZ45" s="297">
        <v>0</v>
      </c>
      <c r="BA45" s="211">
        <v>0</v>
      </c>
      <c r="BB45" s="214">
        <v>0</v>
      </c>
      <c r="BC45" s="211">
        <v>0</v>
      </c>
      <c r="BD45" s="214">
        <v>0</v>
      </c>
    </row>
    <row r="46" spans="1:56" ht="15.6" x14ac:dyDescent="0.3">
      <c r="A46" s="5"/>
      <c r="B46" s="16"/>
      <c r="C46" s="16"/>
      <c r="D46" s="16"/>
      <c r="E46" s="15"/>
      <c r="F46" s="15"/>
      <c r="G46" s="15"/>
      <c r="H46" s="15"/>
      <c r="I46" s="15"/>
      <c r="J46" s="15"/>
      <c r="K46" s="15"/>
      <c r="L46" s="15"/>
      <c r="M46" s="15"/>
      <c r="N46" s="15"/>
      <c r="O46" s="15"/>
      <c r="P46" s="15"/>
      <c r="Q46" s="15"/>
      <c r="R46" s="15"/>
      <c r="S46" s="109"/>
      <c r="T46" s="429"/>
      <c r="U46" s="191"/>
      <c r="V46" s="96"/>
      <c r="W46" s="336" t="s">
        <v>115</v>
      </c>
      <c r="X46" s="358" t="s">
        <v>115</v>
      </c>
      <c r="Y46" s="336" t="s">
        <v>115</v>
      </c>
      <c r="Z46" s="344" t="s">
        <v>115</v>
      </c>
      <c r="AA46" s="336" t="s">
        <v>115</v>
      </c>
      <c r="AB46" s="344" t="s">
        <v>115</v>
      </c>
      <c r="AC46" s="336" t="s">
        <v>115</v>
      </c>
      <c r="AD46" s="344" t="s">
        <v>115</v>
      </c>
      <c r="AE46" s="336" t="s">
        <v>115</v>
      </c>
      <c r="AF46" s="344" t="s">
        <v>115</v>
      </c>
      <c r="AG46" s="336" t="s">
        <v>115</v>
      </c>
      <c r="AH46" s="265" t="s">
        <v>115</v>
      </c>
      <c r="AI46" s="336" t="s">
        <v>115</v>
      </c>
      <c r="AJ46" s="265" t="s">
        <v>115</v>
      </c>
      <c r="AK46" s="190"/>
      <c r="AL46" s="242"/>
      <c r="AM46" s="190"/>
      <c r="AN46" s="242"/>
      <c r="AO46" s="190"/>
      <c r="AP46" s="242"/>
      <c r="AQ46" s="190"/>
      <c r="AR46" s="242"/>
      <c r="AS46" s="96"/>
      <c r="AT46" s="177"/>
      <c r="AU46" s="173"/>
      <c r="AV46" s="177"/>
      <c r="AW46" s="286"/>
      <c r="AX46" s="282"/>
      <c r="AY46" s="266"/>
      <c r="AZ46" s="284"/>
      <c r="BA46" s="285"/>
      <c r="BB46" s="282"/>
      <c r="BC46" s="285"/>
      <c r="BD46" s="282"/>
    </row>
    <row r="47" spans="1:56" ht="16.2" thickBot="1" x14ac:dyDescent="0.35">
      <c r="A47" s="4" t="s">
        <v>31</v>
      </c>
      <c r="B47" s="3">
        <v>2008</v>
      </c>
      <c r="C47" s="3">
        <v>2009</v>
      </c>
      <c r="D47" s="3">
        <v>2010</v>
      </c>
      <c r="E47" s="141">
        <v>2011</v>
      </c>
      <c r="F47" s="141">
        <v>2012</v>
      </c>
      <c r="G47" s="141">
        <v>2014</v>
      </c>
      <c r="H47" s="141">
        <v>2015</v>
      </c>
      <c r="I47" s="141">
        <v>2016</v>
      </c>
      <c r="J47" s="141">
        <v>2017</v>
      </c>
      <c r="K47" s="141">
        <v>2018</v>
      </c>
      <c r="L47" s="141">
        <v>2019</v>
      </c>
      <c r="M47" s="141">
        <v>2020</v>
      </c>
      <c r="N47" s="141">
        <v>2021</v>
      </c>
      <c r="O47" s="141">
        <v>2022</v>
      </c>
      <c r="P47" s="141">
        <v>2022</v>
      </c>
      <c r="Q47" s="141">
        <v>2022</v>
      </c>
      <c r="R47" s="141">
        <v>2022</v>
      </c>
      <c r="S47" s="227" t="s">
        <v>102</v>
      </c>
      <c r="T47" s="228" t="s">
        <v>4</v>
      </c>
      <c r="U47" s="228" t="s">
        <v>90</v>
      </c>
      <c r="V47" s="97"/>
      <c r="W47" s="236" t="s">
        <v>102</v>
      </c>
      <c r="X47" s="356" t="s">
        <v>4</v>
      </c>
      <c r="Y47" s="373" t="s">
        <v>102</v>
      </c>
      <c r="Z47" s="373" t="s">
        <v>4</v>
      </c>
      <c r="AA47" s="373" t="s">
        <v>102</v>
      </c>
      <c r="AB47" s="373" t="s">
        <v>4</v>
      </c>
      <c r="AC47" s="236" t="s">
        <v>102</v>
      </c>
      <c r="AD47" s="141" t="s">
        <v>4</v>
      </c>
      <c r="AE47" s="236" t="s">
        <v>102</v>
      </c>
      <c r="AF47" s="141" t="s">
        <v>4</v>
      </c>
      <c r="AG47" s="236" t="s">
        <v>102</v>
      </c>
      <c r="AH47" s="237" t="s">
        <v>4</v>
      </c>
      <c r="AI47" s="236" t="s">
        <v>102</v>
      </c>
      <c r="AJ47" s="237" t="s">
        <v>4</v>
      </c>
      <c r="AK47" s="236" t="s">
        <v>102</v>
      </c>
      <c r="AL47" s="237" t="s">
        <v>4</v>
      </c>
      <c r="AM47" s="236" t="s">
        <v>102</v>
      </c>
      <c r="AN47" s="237" t="s">
        <v>4</v>
      </c>
      <c r="AO47" s="236" t="s">
        <v>102</v>
      </c>
      <c r="AP47" s="237" t="s">
        <v>4</v>
      </c>
      <c r="AQ47" s="236" t="s">
        <v>102</v>
      </c>
      <c r="AR47" s="237" t="s">
        <v>4</v>
      </c>
      <c r="AS47" s="178" t="s">
        <v>102</v>
      </c>
      <c r="AT47" s="179" t="s">
        <v>4</v>
      </c>
      <c r="AU47" s="178" t="s">
        <v>102</v>
      </c>
      <c r="AV47" s="179" t="s">
        <v>4</v>
      </c>
      <c r="AW47" s="226" t="s">
        <v>3</v>
      </c>
      <c r="AX47" s="273" t="s">
        <v>4</v>
      </c>
      <c r="AY47" s="287" t="s">
        <v>3</v>
      </c>
      <c r="AZ47" s="179" t="s">
        <v>4</v>
      </c>
      <c r="BA47" s="272" t="s">
        <v>3</v>
      </c>
      <c r="BB47" s="273" t="s">
        <v>4</v>
      </c>
      <c r="BC47" s="272" t="s">
        <v>3</v>
      </c>
      <c r="BD47" s="273" t="s">
        <v>4</v>
      </c>
    </row>
    <row r="48" spans="1:56" ht="15.6" x14ac:dyDescent="0.3">
      <c r="A48" s="65" t="s">
        <v>32</v>
      </c>
      <c r="B48" s="31">
        <v>3.9</v>
      </c>
      <c r="C48" s="31">
        <v>3.5</v>
      </c>
      <c r="D48" s="31">
        <v>4.5599999999999996</v>
      </c>
      <c r="E48" s="148">
        <v>4.5599999999999996</v>
      </c>
      <c r="F48" s="148">
        <v>4</v>
      </c>
      <c r="G48" s="148">
        <v>4</v>
      </c>
      <c r="H48" s="148">
        <v>4</v>
      </c>
      <c r="I48" s="148">
        <v>4</v>
      </c>
      <c r="J48" s="148">
        <v>4</v>
      </c>
      <c r="K48" s="148">
        <v>4</v>
      </c>
      <c r="L48" s="148">
        <v>4</v>
      </c>
      <c r="M48" s="305">
        <v>4.2</v>
      </c>
      <c r="N48" s="305">
        <v>4.2</v>
      </c>
      <c r="O48" s="305">
        <v>4.2</v>
      </c>
      <c r="P48" s="305">
        <v>5.2</v>
      </c>
      <c r="Q48" s="305">
        <v>5.2</v>
      </c>
      <c r="R48" s="305">
        <v>5.2</v>
      </c>
      <c r="S48" s="321">
        <f>R48-Q48</f>
        <v>0</v>
      </c>
      <c r="T48" s="428">
        <f>S48/Q48</f>
        <v>0</v>
      </c>
      <c r="U48" s="380">
        <v>0</v>
      </c>
      <c r="V48" s="98"/>
      <c r="W48" s="240">
        <f t="shared" ref="W48:X49" si="13">S48</f>
        <v>0</v>
      </c>
      <c r="X48" s="358">
        <f t="shared" si="13"/>
        <v>0</v>
      </c>
      <c r="Y48" s="240">
        <v>0</v>
      </c>
      <c r="Z48" s="297">
        <v>0</v>
      </c>
      <c r="AA48" s="240">
        <v>1</v>
      </c>
      <c r="AB48" s="297">
        <v>0.23809523809523808</v>
      </c>
      <c r="AC48" s="240">
        <f>O48-N48</f>
        <v>0</v>
      </c>
      <c r="AD48" s="349">
        <f>AC48/N48</f>
        <v>0</v>
      </c>
      <c r="AE48" s="240">
        <f>O48-M48</f>
        <v>0</v>
      </c>
      <c r="AF48" s="241">
        <f>AE48/M48</f>
        <v>0</v>
      </c>
      <c r="AG48" s="240">
        <f>M48-L48</f>
        <v>0.20000000000000018</v>
      </c>
      <c r="AH48" s="241">
        <f>AG48/L48</f>
        <v>5.0000000000000044E-2</v>
      </c>
      <c r="AI48" s="240">
        <f>L48-K48</f>
        <v>0</v>
      </c>
      <c r="AJ48" s="241">
        <f>AI48/K48</f>
        <v>0</v>
      </c>
      <c r="AK48" s="240">
        <f>K48-J48</f>
        <v>0</v>
      </c>
      <c r="AL48" s="241" t="e">
        <f>AK48/#REF!</f>
        <v>#REF!</v>
      </c>
      <c r="AM48" s="240">
        <f t="shared" ref="AM48:AM49" si="14">J48-I48</f>
        <v>0</v>
      </c>
      <c r="AN48" s="239">
        <f>AM48/I48</f>
        <v>0</v>
      </c>
      <c r="AO48" s="238">
        <f>I48-H48</f>
        <v>0</v>
      </c>
      <c r="AP48" s="239">
        <f>AO48/H48</f>
        <v>0</v>
      </c>
      <c r="AQ48" s="238" t="e">
        <f>+H48-#REF!</f>
        <v>#REF!</v>
      </c>
      <c r="AR48" s="239" t="e">
        <f>+AQ48/#REF!</f>
        <v>#REF!</v>
      </c>
      <c r="AS48" s="211">
        <v>0</v>
      </c>
      <c r="AT48" s="214">
        <v>0</v>
      </c>
      <c r="AU48" s="182">
        <v>0</v>
      </c>
      <c r="AV48" s="188">
        <v>0</v>
      </c>
      <c r="AW48" s="231">
        <v>-0.56000000000000005</v>
      </c>
      <c r="AX48" s="214">
        <v>-0.12280701754385957</v>
      </c>
      <c r="AY48" s="298">
        <v>-4.5599999999999996</v>
      </c>
      <c r="AZ48" s="299">
        <v>-1</v>
      </c>
      <c r="BA48" s="300">
        <v>1.06</v>
      </c>
      <c r="BB48" s="301">
        <v>0.30285714285714277</v>
      </c>
      <c r="BC48" s="277">
        <v>-0.4</v>
      </c>
      <c r="BD48" s="274">
        <v>-0.10256410256410255</v>
      </c>
    </row>
    <row r="49" spans="1:56" ht="15.6" x14ac:dyDescent="0.3">
      <c r="A49" s="68" t="s">
        <v>33</v>
      </c>
      <c r="B49" s="56">
        <v>3.9</v>
      </c>
      <c r="C49" s="56">
        <v>3.5</v>
      </c>
      <c r="D49" s="56">
        <v>4.5629999999999997</v>
      </c>
      <c r="E49" s="56">
        <v>4.5599999999999996</v>
      </c>
      <c r="F49" s="56">
        <v>4</v>
      </c>
      <c r="G49" s="56">
        <v>4</v>
      </c>
      <c r="H49" s="56">
        <v>4</v>
      </c>
      <c r="I49" s="56">
        <v>4</v>
      </c>
      <c r="J49" s="56">
        <v>4</v>
      </c>
      <c r="K49" s="56">
        <v>4</v>
      </c>
      <c r="L49" s="56">
        <v>4</v>
      </c>
      <c r="M49" s="306">
        <v>4.2</v>
      </c>
      <c r="N49" s="306">
        <v>4.2</v>
      </c>
      <c r="O49" s="306">
        <v>4.2</v>
      </c>
      <c r="P49" s="306">
        <v>5.2</v>
      </c>
      <c r="Q49" s="306">
        <v>5.2</v>
      </c>
      <c r="R49" s="306">
        <v>5.2</v>
      </c>
      <c r="S49" s="353">
        <f>R49-Q49</f>
        <v>0</v>
      </c>
      <c r="T49" s="431">
        <f>S49/Q49</f>
        <v>0</v>
      </c>
      <c r="U49" s="381">
        <v>0</v>
      </c>
      <c r="V49" s="98"/>
      <c r="W49" s="244">
        <f t="shared" si="13"/>
        <v>0</v>
      </c>
      <c r="X49" s="360">
        <f t="shared" si="13"/>
        <v>0</v>
      </c>
      <c r="Y49" s="244">
        <v>0</v>
      </c>
      <c r="Z49" s="376">
        <v>0</v>
      </c>
      <c r="AA49" s="244">
        <v>1</v>
      </c>
      <c r="AB49" s="376">
        <v>0.23809523809523808</v>
      </c>
      <c r="AC49" s="244">
        <f>O49-N49</f>
        <v>0</v>
      </c>
      <c r="AD49" s="350">
        <f>AC49/N49</f>
        <v>0</v>
      </c>
      <c r="AE49" s="244">
        <f>O49-M49</f>
        <v>0</v>
      </c>
      <c r="AF49" s="245">
        <f>AE49/M49</f>
        <v>0</v>
      </c>
      <c r="AG49" s="244">
        <f>M49-L49</f>
        <v>0.20000000000000018</v>
      </c>
      <c r="AH49" s="245">
        <f>AG49/L49</f>
        <v>5.0000000000000044E-2</v>
      </c>
      <c r="AI49" s="244">
        <f>L49-K49</f>
        <v>0</v>
      </c>
      <c r="AJ49" s="245">
        <f>AI49/K49</f>
        <v>0</v>
      </c>
      <c r="AK49" s="244">
        <f>K49-J49</f>
        <v>0</v>
      </c>
      <c r="AL49" s="245" t="e">
        <f>AK49/#REF!</f>
        <v>#REF!</v>
      </c>
      <c r="AM49" s="244">
        <f t="shared" si="14"/>
        <v>0</v>
      </c>
      <c r="AN49" s="245">
        <f>AM49/I49</f>
        <v>0</v>
      </c>
      <c r="AO49" s="244">
        <f>I49-H49</f>
        <v>0</v>
      </c>
      <c r="AP49" s="245">
        <f>AO49/H49</f>
        <v>0</v>
      </c>
      <c r="AQ49" s="244" t="e">
        <f>+H49-#REF!</f>
        <v>#REF!</v>
      </c>
      <c r="AR49" s="245" t="e">
        <f>+AQ49/#REF!</f>
        <v>#REF!</v>
      </c>
      <c r="AS49" s="213">
        <v>0</v>
      </c>
      <c r="AT49" s="216">
        <v>0</v>
      </c>
      <c r="AU49" s="186">
        <v>0</v>
      </c>
      <c r="AV49" s="187">
        <v>0</v>
      </c>
      <c r="AW49" s="235">
        <v>-0.56000000000000005</v>
      </c>
      <c r="AX49" s="216">
        <v>-0.12280701754385957</v>
      </c>
      <c r="AY49" s="302">
        <v>-4.5629999999999997</v>
      </c>
      <c r="AZ49" s="303">
        <v>-1</v>
      </c>
      <c r="BA49" s="213">
        <v>1.0629999999999997</v>
      </c>
      <c r="BB49" s="216">
        <v>0.30371428571428566</v>
      </c>
      <c r="BC49" s="213">
        <v>-0.4</v>
      </c>
      <c r="BD49" s="216">
        <v>-0.10256410256410255</v>
      </c>
    </row>
    <row r="50" spans="1:56" ht="15.6" x14ac:dyDescent="0.3">
      <c r="U50" s="84"/>
      <c r="V50" s="84"/>
      <c r="W50" s="84"/>
      <c r="X50" s="361"/>
      <c r="Y50" s="361"/>
      <c r="Z50" s="361"/>
      <c r="AA50" s="361"/>
      <c r="AB50" s="361"/>
      <c r="AC50" s="84"/>
      <c r="AD50" s="84"/>
      <c r="AE50" s="84"/>
      <c r="AF50" s="84"/>
      <c r="AG50" s="84"/>
      <c r="AH50" s="84"/>
      <c r="AI50" s="84"/>
      <c r="AJ50" s="84"/>
      <c r="AK50" s="84"/>
      <c r="AL50" s="84"/>
      <c r="AM50" s="84"/>
      <c r="AN50" s="84"/>
      <c r="AO50" s="84"/>
      <c r="AP50" s="84"/>
      <c r="AQ50" s="84"/>
      <c r="AR50" s="84"/>
      <c r="AS50" s="84"/>
      <c r="AT50" s="84"/>
      <c r="AU50" s="169"/>
      <c r="AV50" s="84"/>
      <c r="AW50" s="304"/>
      <c r="AX50" s="304"/>
      <c r="AY50" s="304"/>
      <c r="AZ50" s="304"/>
      <c r="BA50" s="304"/>
      <c r="BB50" s="304"/>
    </row>
    <row r="51" spans="1:56" x14ac:dyDescent="0.25">
      <c r="AU51" s="170"/>
    </row>
    <row r="52" spans="1:56" x14ac:dyDescent="0.25">
      <c r="AU52" s="170"/>
    </row>
    <row r="53" spans="1:56" x14ac:dyDescent="0.25">
      <c r="AU53" s="170"/>
    </row>
  </sheetData>
  <mergeCells count="4">
    <mergeCell ref="AU4:AV4"/>
    <mergeCell ref="BA4:BB4"/>
    <mergeCell ref="AY4:AZ4"/>
    <mergeCell ref="AW4:AX4"/>
  </mergeCells>
  <phoneticPr fontId="2" type="noConversion"/>
  <printOptions horizontalCentered="1"/>
  <pageMargins left="0" right="0" top="0.5" bottom="0.25" header="0.25" footer="0.25"/>
  <pageSetup scale="29" orientation="landscape" r:id="rId1"/>
  <headerFooter alignWithMargins="0">
    <oddFooter>&amp;L&amp;8&amp;D   &amp;T   &amp;F   &amp;A</oddFooter>
  </headerFooter>
  <ignoredErrors>
    <ignoredError sqref="AP4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1"/>
  <sheetViews>
    <sheetView workbookViewId="0"/>
  </sheetViews>
  <sheetFormatPr defaultRowHeight="13.2" x14ac:dyDescent="0.25"/>
  <cols>
    <col min="1" max="1" width="46.77734375" customWidth="1"/>
    <col min="2" max="2" width="10.77734375" customWidth="1"/>
    <col min="3" max="15" width="11.6640625" customWidth="1"/>
    <col min="16" max="16" width="13" bestFit="1" customWidth="1"/>
    <col min="17" max="17" width="18.109375" customWidth="1"/>
  </cols>
  <sheetData>
    <row r="1" spans="1:16" ht="15.6" x14ac:dyDescent="0.3">
      <c r="A1" s="1" t="s">
        <v>0</v>
      </c>
      <c r="B1" s="1"/>
      <c r="C1" s="2"/>
      <c r="D1" s="2"/>
      <c r="E1" s="2"/>
      <c r="F1" s="2"/>
      <c r="G1" s="2"/>
      <c r="H1" s="2"/>
      <c r="I1" s="28"/>
      <c r="J1" s="28"/>
      <c r="K1" s="28"/>
      <c r="L1" s="28"/>
      <c r="M1" s="28"/>
      <c r="N1" s="28"/>
    </row>
    <row r="2" spans="1:16" ht="15.6" x14ac:dyDescent="0.3">
      <c r="A2" s="1" t="s">
        <v>215</v>
      </c>
      <c r="B2" s="1"/>
      <c r="C2" s="2"/>
      <c r="D2" s="2"/>
      <c r="E2" s="2"/>
      <c r="F2" s="2"/>
      <c r="G2" s="2"/>
      <c r="H2" s="2"/>
      <c r="I2" s="93"/>
      <c r="J2" s="93"/>
      <c r="K2" s="93"/>
      <c r="L2" s="93"/>
      <c r="M2" s="93"/>
      <c r="N2" s="93"/>
    </row>
    <row r="3" spans="1:16" x14ac:dyDescent="0.25">
      <c r="H3" s="16"/>
      <c r="I3" s="16"/>
      <c r="J3" s="16"/>
      <c r="K3" s="16"/>
      <c r="L3" s="16"/>
      <c r="M3" s="16"/>
    </row>
    <row r="4" spans="1:16" x14ac:dyDescent="0.25">
      <c r="A4" s="57"/>
      <c r="B4" s="248" t="s">
        <v>71</v>
      </c>
      <c r="C4" s="194" t="s">
        <v>71</v>
      </c>
      <c r="D4" s="194" t="s">
        <v>71</v>
      </c>
      <c r="E4" s="194" t="s">
        <v>71</v>
      </c>
      <c r="F4" s="194" t="s">
        <v>71</v>
      </c>
      <c r="G4" s="194" t="s">
        <v>71</v>
      </c>
      <c r="H4" s="194" t="s">
        <v>71</v>
      </c>
      <c r="I4" s="194" t="s">
        <v>71</v>
      </c>
      <c r="J4" s="194" t="s">
        <v>71</v>
      </c>
      <c r="K4" s="194" t="s">
        <v>71</v>
      </c>
      <c r="L4" s="195" t="s">
        <v>72</v>
      </c>
      <c r="M4" s="195" t="s">
        <v>72</v>
      </c>
      <c r="N4" s="363" t="s">
        <v>218</v>
      </c>
      <c r="O4" s="364"/>
    </row>
    <row r="5" spans="1:16" ht="16.2" thickBot="1" x14ac:dyDescent="0.35">
      <c r="A5" s="4"/>
      <c r="B5" s="196">
        <v>2015</v>
      </c>
      <c r="C5" s="196">
        <v>2016</v>
      </c>
      <c r="D5" s="196">
        <v>2017</v>
      </c>
      <c r="E5" s="196">
        <v>2018</v>
      </c>
      <c r="F5" s="196">
        <v>2019</v>
      </c>
      <c r="G5" s="196">
        <v>2020</v>
      </c>
      <c r="H5" s="196">
        <v>2021</v>
      </c>
      <c r="I5" s="196">
        <v>2022</v>
      </c>
      <c r="J5" s="196">
        <v>2023</v>
      </c>
      <c r="K5" s="196">
        <v>2024</v>
      </c>
      <c r="L5" s="196">
        <v>2025</v>
      </c>
      <c r="M5" s="196">
        <v>2026</v>
      </c>
      <c r="N5" s="371" t="s">
        <v>3</v>
      </c>
      <c r="O5" s="372" t="s">
        <v>4</v>
      </c>
    </row>
    <row r="6" spans="1:16" ht="15.6" x14ac:dyDescent="0.3">
      <c r="A6" s="58" t="s">
        <v>92</v>
      </c>
      <c r="B6" s="164">
        <v>118500</v>
      </c>
      <c r="C6" s="204">
        <v>118500</v>
      </c>
      <c r="D6" s="204">
        <v>127200</v>
      </c>
      <c r="E6" s="204">
        <v>128400</v>
      </c>
      <c r="F6" s="204">
        <v>132900</v>
      </c>
      <c r="G6" s="204">
        <v>137700</v>
      </c>
      <c r="H6" s="204">
        <v>142800</v>
      </c>
      <c r="I6" s="351">
        <v>147000</v>
      </c>
      <c r="J6" s="351">
        <v>160200</v>
      </c>
      <c r="K6" s="351">
        <v>168600</v>
      </c>
      <c r="L6" s="204">
        <f>K6+L7</f>
        <v>177440.44943820225</v>
      </c>
      <c r="M6" s="204">
        <f>L6+M7</f>
        <v>186744.44304170349</v>
      </c>
      <c r="N6" s="365">
        <f>K6-B6</f>
        <v>50100</v>
      </c>
      <c r="O6" s="366">
        <f>N6/B6</f>
        <v>0.42278481012658226</v>
      </c>
    </row>
    <row r="7" spans="1:16" ht="15.6" x14ac:dyDescent="0.3">
      <c r="A7" s="59" t="s">
        <v>69</v>
      </c>
      <c r="B7" s="247">
        <v>1500</v>
      </c>
      <c r="C7" s="87">
        <f>C6-B6</f>
        <v>0</v>
      </c>
      <c r="D7" s="87">
        <f>D6-C6</f>
        <v>8700</v>
      </c>
      <c r="E7" s="87">
        <f t="shared" ref="E7:H7" si="0">E6-D6</f>
        <v>1200</v>
      </c>
      <c r="F7" s="87">
        <f t="shared" si="0"/>
        <v>4500</v>
      </c>
      <c r="G7" s="87">
        <f t="shared" si="0"/>
        <v>4800</v>
      </c>
      <c r="H7" s="87">
        <f t="shared" si="0"/>
        <v>5100</v>
      </c>
      <c r="I7" s="87">
        <f>I6-H6</f>
        <v>4200</v>
      </c>
      <c r="J7" s="87">
        <v>13200</v>
      </c>
      <c r="K7" s="87">
        <f>K6-J6</f>
        <v>8400</v>
      </c>
      <c r="L7" s="87">
        <f>K6*L8</f>
        <v>8840.4494382022476</v>
      </c>
      <c r="M7" s="87">
        <f>L6*M8</f>
        <v>9303.9936035012415</v>
      </c>
      <c r="N7" s="367"/>
      <c r="O7" s="368"/>
    </row>
    <row r="8" spans="1:16" ht="15.6" x14ac:dyDescent="0.3">
      <c r="A8" s="86" t="s">
        <v>70</v>
      </c>
      <c r="B8" s="205">
        <v>1.282051282051282E-2</v>
      </c>
      <c r="C8" s="205">
        <f>+C7/B6</f>
        <v>0</v>
      </c>
      <c r="D8" s="205">
        <f>+D7/C6</f>
        <v>7.3417721518987344E-2</v>
      </c>
      <c r="E8" s="205">
        <f>+E7/D6</f>
        <v>9.433962264150943E-3</v>
      </c>
      <c r="F8" s="205">
        <f>F7/E6</f>
        <v>3.5046728971962614E-2</v>
      </c>
      <c r="G8" s="205">
        <f t="shared" ref="G8:H8" si="1">G7/F6</f>
        <v>3.6117381489841983E-2</v>
      </c>
      <c r="H8" s="205">
        <f t="shared" si="1"/>
        <v>3.7037037037037035E-2</v>
      </c>
      <c r="I8" s="205">
        <f>I7/H6</f>
        <v>2.9411764705882353E-2</v>
      </c>
      <c r="J8" s="205">
        <v>8.9795918367346933E-2</v>
      </c>
      <c r="K8" s="205">
        <v>5.2434456928838954E-2</v>
      </c>
      <c r="L8" s="205">
        <f>K8</f>
        <v>5.2434456928838954E-2</v>
      </c>
      <c r="M8" s="205">
        <f>L8</f>
        <v>5.2434456928838954E-2</v>
      </c>
      <c r="N8" s="369"/>
      <c r="O8" s="370"/>
    </row>
    <row r="9" spans="1:16" ht="15.6" x14ac:dyDescent="0.3">
      <c r="A9" s="197"/>
      <c r="B9" s="197"/>
      <c r="C9" s="92"/>
      <c r="D9" s="92"/>
      <c r="E9" s="92"/>
      <c r="F9" s="92"/>
      <c r="G9" s="92"/>
      <c r="H9" s="92"/>
      <c r="I9" s="92"/>
      <c r="J9" s="92"/>
      <c r="K9" s="92"/>
      <c r="L9" s="92"/>
      <c r="M9" s="147"/>
      <c r="N9" s="147"/>
    </row>
    <row r="10" spans="1:16" ht="15.6" x14ac:dyDescent="0.3">
      <c r="A10" s="198" t="s">
        <v>117</v>
      </c>
      <c r="B10" s="198"/>
      <c r="C10" s="92"/>
      <c r="D10" s="199">
        <v>6.2E-2</v>
      </c>
      <c r="E10" s="199">
        <v>6.2E-2</v>
      </c>
      <c r="F10" s="199">
        <v>6.2E-2</v>
      </c>
      <c r="G10" s="199">
        <v>6.2E-2</v>
      </c>
      <c r="H10" s="199">
        <v>6.2E-2</v>
      </c>
      <c r="I10" s="199">
        <v>6.2E-2</v>
      </c>
      <c r="J10" s="199">
        <v>6.2E-2</v>
      </c>
      <c r="K10" s="199">
        <v>6.2E-2</v>
      </c>
      <c r="L10" s="199">
        <v>6.2E-2</v>
      </c>
      <c r="M10" s="199">
        <v>6.2E-2</v>
      </c>
      <c r="N10" s="147"/>
    </row>
    <row r="11" spans="1:16" ht="15.6" x14ac:dyDescent="0.3">
      <c r="A11" s="198" t="s">
        <v>116</v>
      </c>
      <c r="B11" s="198"/>
      <c r="C11" s="92"/>
      <c r="D11" s="199">
        <v>1.4500000000000001E-2</v>
      </c>
      <c r="E11" s="199">
        <v>1.4500000000000001E-2</v>
      </c>
      <c r="F11" s="199">
        <v>1.4500000000000001E-2</v>
      </c>
      <c r="G11" s="199">
        <v>1.4500000000000001E-2</v>
      </c>
      <c r="H11" s="199">
        <v>1.4500000000000001E-2</v>
      </c>
      <c r="I11" s="199">
        <v>1.4500000000000001E-2</v>
      </c>
      <c r="J11" s="199">
        <v>1.4500000000000001E-2</v>
      </c>
      <c r="K11" s="199">
        <v>1.4500000000000001E-2</v>
      </c>
      <c r="L11" s="199">
        <v>1.4500000000000001E-2</v>
      </c>
      <c r="M11" s="199">
        <v>1.4500000000000001E-2</v>
      </c>
      <c r="N11" s="147"/>
    </row>
    <row r="12" spans="1:16" ht="16.2" thickBot="1" x14ac:dyDescent="0.35">
      <c r="A12" s="198" t="s">
        <v>110</v>
      </c>
      <c r="B12" s="198"/>
      <c r="C12" s="92"/>
      <c r="D12" s="200">
        <f t="shared" ref="D12:E12" si="2">SUM(D10:D11)</f>
        <v>7.6499999999999999E-2</v>
      </c>
      <c r="E12" s="200">
        <f t="shared" si="2"/>
        <v>7.6499999999999999E-2</v>
      </c>
      <c r="F12" s="200">
        <f t="shared" ref="F12:M12" si="3">SUM(F10:F11)</f>
        <v>7.6499999999999999E-2</v>
      </c>
      <c r="G12" s="200">
        <f t="shared" si="3"/>
        <v>7.6499999999999999E-2</v>
      </c>
      <c r="H12" s="200">
        <f t="shared" si="3"/>
        <v>7.6499999999999999E-2</v>
      </c>
      <c r="I12" s="200">
        <f t="shared" ref="I12" si="4">SUM(I10:I11)</f>
        <v>7.6499999999999999E-2</v>
      </c>
      <c r="J12" s="200">
        <v>7.6499999999999999E-2</v>
      </c>
      <c r="K12" s="200">
        <v>7.6499999999999999E-2</v>
      </c>
      <c r="L12" s="200">
        <f t="shared" si="3"/>
        <v>7.6499999999999999E-2</v>
      </c>
      <c r="M12" s="200">
        <f t="shared" si="3"/>
        <v>7.6499999999999999E-2</v>
      </c>
      <c r="N12" s="348" t="s">
        <v>115</v>
      </c>
    </row>
    <row r="13" spans="1:16" x14ac:dyDescent="0.25">
      <c r="C13" s="88"/>
      <c r="D13" s="88"/>
      <c r="E13" s="88"/>
      <c r="F13" s="88"/>
      <c r="G13" s="88"/>
      <c r="H13" s="88"/>
      <c r="I13" s="88"/>
      <c r="J13" s="88"/>
      <c r="K13" s="88"/>
      <c r="L13" s="88"/>
      <c r="M13" s="88"/>
      <c r="N13" s="27"/>
      <c r="O13" s="27"/>
    </row>
    <row r="14" spans="1:16" ht="12.6" customHeight="1" x14ac:dyDescent="0.25">
      <c r="C14" s="88"/>
      <c r="D14" s="88"/>
      <c r="E14" s="88"/>
      <c r="F14" s="88"/>
      <c r="G14" s="88"/>
      <c r="H14" s="88"/>
      <c r="I14" s="88"/>
      <c r="J14" s="88"/>
      <c r="K14" s="88"/>
      <c r="L14" s="88"/>
      <c r="M14" s="88"/>
      <c r="N14" s="27"/>
    </row>
    <row r="15" spans="1:16" ht="15.6" x14ac:dyDescent="0.3">
      <c r="A15" s="197"/>
      <c r="B15" s="197"/>
      <c r="C15" s="92"/>
      <c r="D15" s="92"/>
      <c r="E15" s="92"/>
      <c r="F15" s="92"/>
      <c r="G15" s="92"/>
      <c r="H15" s="92"/>
      <c r="I15" s="92"/>
      <c r="J15" s="92"/>
      <c r="K15" s="92"/>
      <c r="L15" s="92"/>
      <c r="M15" s="88"/>
      <c r="N15" s="27"/>
    </row>
    <row r="16" spans="1:16" ht="31.5" customHeight="1" x14ac:dyDescent="0.25">
      <c r="A16" s="407" t="s">
        <v>219</v>
      </c>
      <c r="B16" s="407"/>
      <c r="C16" s="408"/>
      <c r="D16" s="408"/>
      <c r="E16" s="408"/>
      <c r="F16" s="408"/>
      <c r="G16" s="408"/>
      <c r="H16" s="408"/>
      <c r="I16" s="408"/>
      <c r="J16" s="408"/>
      <c r="K16" s="408"/>
      <c r="L16" s="408"/>
      <c r="M16" s="408"/>
      <c r="N16" s="408"/>
      <c r="O16" s="206"/>
      <c r="P16" s="206"/>
    </row>
    <row r="17" spans="1:15" ht="15.75" customHeight="1" x14ac:dyDescent="0.3">
      <c r="A17" s="329" t="s">
        <v>216</v>
      </c>
      <c r="B17" s="327"/>
      <c r="C17" s="328"/>
      <c r="D17" s="328"/>
      <c r="E17" s="328"/>
      <c r="F17" s="328"/>
      <c r="G17" s="328"/>
      <c r="H17" s="328"/>
      <c r="I17" s="328"/>
      <c r="J17" s="328"/>
      <c r="K17" s="328"/>
      <c r="L17" s="328"/>
      <c r="M17" s="328"/>
      <c r="N17" s="328"/>
      <c r="O17" s="202"/>
    </row>
    <row r="18" spans="1:15" ht="15.75" customHeight="1" x14ac:dyDescent="0.3">
      <c r="A18" s="329" t="s">
        <v>178</v>
      </c>
      <c r="B18" s="329"/>
      <c r="C18" s="330"/>
      <c r="D18" s="330"/>
      <c r="E18" s="330"/>
      <c r="F18" s="330"/>
      <c r="G18" s="330"/>
      <c r="H18" s="330"/>
      <c r="I18" s="330"/>
      <c r="J18" s="330"/>
      <c r="K18" s="330"/>
      <c r="L18" s="330"/>
      <c r="M18" s="330"/>
      <c r="N18" s="330"/>
      <c r="O18" s="326"/>
    </row>
    <row r="19" spans="1:15" ht="15.6" x14ac:dyDescent="0.3">
      <c r="A19" s="328" t="s">
        <v>206</v>
      </c>
      <c r="B19" s="328"/>
      <c r="C19" s="328"/>
      <c r="D19" s="328"/>
      <c r="E19" s="328"/>
      <c r="F19" s="328"/>
      <c r="G19" s="328"/>
      <c r="H19" s="328"/>
      <c r="I19" s="328"/>
      <c r="J19" s="328"/>
      <c r="K19" s="328"/>
      <c r="L19" s="328"/>
      <c r="M19" s="328"/>
      <c r="N19" s="328"/>
      <c r="O19" s="202"/>
    </row>
    <row r="20" spans="1:15" x14ac:dyDescent="0.25">
      <c r="A20" s="27"/>
      <c r="B20" s="27"/>
      <c r="C20" s="27"/>
      <c r="D20" s="27"/>
      <c r="E20" s="27"/>
      <c r="F20" s="27"/>
      <c r="G20" s="27"/>
      <c r="H20" s="27"/>
      <c r="I20" s="331"/>
      <c r="J20" s="331"/>
      <c r="K20" s="331"/>
      <c r="L20" s="331"/>
      <c r="M20" s="27"/>
      <c r="N20" s="27"/>
    </row>
    <row r="21" spans="1:15" x14ac:dyDescent="0.25">
      <c r="A21" s="269" t="s">
        <v>217</v>
      </c>
      <c r="B21" s="269"/>
      <c r="C21" s="27"/>
      <c r="D21" s="27"/>
      <c r="E21" s="27"/>
      <c r="F21" s="27"/>
      <c r="G21" s="27"/>
      <c r="H21" s="27"/>
      <c r="I21" s="331"/>
      <c r="J21" s="331"/>
      <c r="K21" s="331"/>
      <c r="L21" s="331"/>
      <c r="M21" s="27"/>
      <c r="N21" s="27"/>
    </row>
    <row r="22" spans="1:15" x14ac:dyDescent="0.25">
      <c r="I22" s="193"/>
      <c r="J22" s="193"/>
      <c r="K22" s="193"/>
      <c r="L22" s="193"/>
    </row>
    <row r="23" spans="1:15" x14ac:dyDescent="0.25">
      <c r="I23" s="193"/>
      <c r="J23" s="193"/>
      <c r="K23" s="193"/>
      <c r="L23" s="193"/>
    </row>
    <row r="25" spans="1:15" ht="16.8" x14ac:dyDescent="0.25">
      <c r="A25" s="382"/>
      <c r="B25" s="221"/>
    </row>
    <row r="26" spans="1:15" s="383" customFormat="1" ht="49.2" customHeight="1" x14ac:dyDescent="0.3">
      <c r="A26" s="411"/>
      <c r="B26" s="411"/>
      <c r="C26" s="412"/>
      <c r="D26" s="412"/>
      <c r="E26" s="412"/>
      <c r="F26" s="412"/>
      <c r="G26" s="412"/>
      <c r="H26" s="412"/>
      <c r="I26" s="412"/>
      <c r="J26" s="412"/>
      <c r="K26" s="412"/>
      <c r="L26" s="412"/>
      <c r="M26" s="412"/>
      <c r="N26" s="412"/>
    </row>
    <row r="27" spans="1:15" s="383" customFormat="1" ht="15.6" x14ac:dyDescent="0.3">
      <c r="A27" s="384"/>
      <c r="B27" s="384"/>
    </row>
    <row r="28" spans="1:15" s="383" customFormat="1" ht="15.6" x14ac:dyDescent="0.3">
      <c r="A28" s="385"/>
      <c r="B28" s="385"/>
      <c r="C28" s="386"/>
      <c r="D28" s="386"/>
      <c r="E28" s="386"/>
      <c r="F28" s="386"/>
      <c r="G28" s="386"/>
      <c r="H28" s="386"/>
      <c r="I28" s="386"/>
      <c r="J28" s="386"/>
      <c r="K28" s="386"/>
      <c r="L28" s="386"/>
      <c r="M28" s="386"/>
      <c r="N28" s="386"/>
    </row>
    <row r="29" spans="1:15" s="383" customFormat="1" ht="15.6" x14ac:dyDescent="0.3">
      <c r="A29" s="387"/>
      <c r="B29" s="387"/>
      <c r="C29" s="386"/>
      <c r="D29" s="386"/>
      <c r="E29" s="386"/>
      <c r="F29" s="386"/>
      <c r="G29" s="386"/>
      <c r="H29" s="386"/>
      <c r="I29" s="386"/>
      <c r="J29" s="386"/>
      <c r="K29" s="386"/>
      <c r="L29" s="386"/>
      <c r="M29" s="386"/>
      <c r="N29" s="386"/>
    </row>
    <row r="30" spans="1:15" s="383" customFormat="1" ht="15.6" x14ac:dyDescent="0.3">
      <c r="A30" s="385"/>
      <c r="B30" s="385"/>
      <c r="C30" s="386"/>
      <c r="D30" s="386"/>
      <c r="E30" s="386"/>
      <c r="F30" s="386"/>
      <c r="G30" s="386"/>
      <c r="H30" s="386"/>
      <c r="I30" s="386"/>
      <c r="J30" s="386"/>
      <c r="K30" s="386"/>
      <c r="L30" s="386"/>
      <c r="M30" s="386"/>
      <c r="N30" s="386"/>
    </row>
    <row r="31" spans="1:15" s="383" customFormat="1" ht="15.6" x14ac:dyDescent="0.3">
      <c r="A31" s="387"/>
      <c r="B31" s="387"/>
      <c r="C31" s="386"/>
      <c r="D31" s="386"/>
      <c r="E31" s="386"/>
      <c r="F31" s="386"/>
      <c r="G31" s="386"/>
      <c r="H31" s="386"/>
      <c r="I31" s="386"/>
      <c r="J31" s="386"/>
      <c r="K31" s="386"/>
      <c r="L31" s="386"/>
      <c r="M31" s="386"/>
      <c r="N31" s="386"/>
    </row>
    <row r="32" spans="1:15" s="383" customFormat="1" ht="15.6" x14ac:dyDescent="0.3">
      <c r="A32" s="385"/>
      <c r="B32" s="385"/>
      <c r="C32" s="386"/>
      <c r="D32" s="386"/>
      <c r="E32" s="386"/>
      <c r="F32" s="386"/>
      <c r="G32" s="386"/>
      <c r="H32" s="386"/>
      <c r="I32" s="386"/>
      <c r="J32" s="386"/>
      <c r="K32" s="386"/>
      <c r="L32" s="386"/>
      <c r="M32" s="386"/>
      <c r="N32" s="386"/>
    </row>
    <row r="33" spans="1:14" s="383" customFormat="1" ht="40.200000000000003" customHeight="1" x14ac:dyDescent="0.3">
      <c r="A33" s="409"/>
      <c r="B33" s="409"/>
      <c r="C33" s="410"/>
      <c r="D33" s="410"/>
      <c r="E33" s="410"/>
      <c r="F33" s="410"/>
      <c r="G33" s="410"/>
      <c r="H33" s="410"/>
      <c r="I33" s="410"/>
      <c r="J33" s="410"/>
      <c r="K33" s="410"/>
      <c r="L33" s="410"/>
      <c r="M33" s="410"/>
      <c r="N33" s="410"/>
    </row>
    <row r="34" spans="1:14" s="383" customFormat="1" ht="15.6" x14ac:dyDescent="0.3">
      <c r="A34" s="388"/>
      <c r="B34" s="388"/>
      <c r="C34" s="388"/>
      <c r="D34" s="386"/>
      <c r="E34" s="386"/>
      <c r="F34" s="386"/>
      <c r="G34" s="386"/>
      <c r="H34" s="386"/>
      <c r="I34" s="386"/>
      <c r="J34" s="386"/>
      <c r="K34" s="386"/>
      <c r="L34" s="386"/>
      <c r="M34" s="386"/>
      <c r="N34" s="386"/>
    </row>
    <row r="35" spans="1:14" s="383" customFormat="1" ht="15.6" x14ac:dyDescent="0.3">
      <c r="A35" s="389"/>
      <c r="B35" s="389"/>
      <c r="C35" s="390"/>
      <c r="D35" s="386"/>
      <c r="E35" s="386"/>
      <c r="F35" s="386"/>
      <c r="G35" s="386"/>
      <c r="H35" s="386"/>
      <c r="I35" s="386"/>
      <c r="J35" s="386"/>
      <c r="K35" s="386"/>
      <c r="L35" s="386"/>
      <c r="M35" s="386"/>
      <c r="N35" s="386"/>
    </row>
    <row r="36" spans="1:14" s="383" customFormat="1" ht="15.6" x14ac:dyDescent="0.3">
      <c r="A36" s="389"/>
      <c r="B36" s="389"/>
      <c r="C36" s="390"/>
      <c r="D36" s="386"/>
      <c r="E36" s="386"/>
      <c r="F36" s="386"/>
      <c r="G36" s="386"/>
      <c r="H36" s="386"/>
      <c r="I36" s="386"/>
      <c r="J36" s="386"/>
      <c r="K36" s="386"/>
      <c r="L36" s="386"/>
      <c r="M36" s="386"/>
      <c r="N36" s="386"/>
    </row>
    <row r="37" spans="1:14" s="383" customFormat="1" ht="15.6" x14ac:dyDescent="0.3">
      <c r="A37" s="389"/>
      <c r="B37" s="389"/>
      <c r="C37" s="390"/>
      <c r="D37" s="386"/>
      <c r="E37" s="386"/>
      <c r="F37" s="386"/>
      <c r="G37" s="386"/>
      <c r="H37" s="386"/>
      <c r="I37" s="386"/>
      <c r="J37" s="386"/>
      <c r="K37" s="386"/>
      <c r="L37" s="386"/>
      <c r="M37" s="386"/>
      <c r="N37" s="386"/>
    </row>
    <row r="38" spans="1:14" s="383" customFormat="1" ht="15.6" x14ac:dyDescent="0.3">
      <c r="A38" s="389"/>
      <c r="B38" s="389"/>
      <c r="C38" s="390"/>
      <c r="D38" s="386"/>
      <c r="E38" s="386"/>
      <c r="F38" s="386"/>
      <c r="G38" s="386"/>
      <c r="H38" s="386"/>
      <c r="I38" s="386"/>
      <c r="J38" s="386"/>
      <c r="K38" s="386"/>
      <c r="L38" s="386"/>
      <c r="M38" s="386"/>
      <c r="N38" s="386"/>
    </row>
    <row r="39" spans="1:14" s="383" customFormat="1" ht="15.6" x14ac:dyDescent="0.3">
      <c r="A39" s="389"/>
      <c r="B39" s="389"/>
      <c r="C39" s="390"/>
      <c r="D39" s="386"/>
      <c r="E39" s="386"/>
      <c r="F39" s="386"/>
      <c r="G39" s="386"/>
      <c r="H39" s="386"/>
      <c r="I39" s="386"/>
      <c r="J39" s="386"/>
      <c r="K39" s="386"/>
      <c r="L39" s="386"/>
      <c r="M39" s="386"/>
      <c r="N39" s="386"/>
    </row>
    <row r="40" spans="1:14" s="383" customFormat="1" ht="15.6" x14ac:dyDescent="0.3">
      <c r="A40" s="385"/>
      <c r="B40" s="385"/>
      <c r="C40" s="386"/>
      <c r="D40" s="386"/>
      <c r="E40" s="386"/>
      <c r="F40" s="386"/>
      <c r="G40" s="386"/>
      <c r="H40" s="386"/>
      <c r="I40" s="386"/>
      <c r="J40" s="386"/>
      <c r="K40" s="386"/>
      <c r="L40" s="386"/>
      <c r="M40" s="386"/>
      <c r="N40" s="386"/>
    </row>
    <row r="41" spans="1:14" s="383" customFormat="1" ht="31.5" customHeight="1" x14ac:dyDescent="0.3">
      <c r="A41" s="409"/>
      <c r="B41" s="409"/>
      <c r="C41" s="410"/>
      <c r="D41" s="410"/>
      <c r="E41" s="410"/>
      <c r="F41" s="410"/>
      <c r="G41" s="410"/>
      <c r="H41" s="410"/>
      <c r="I41" s="410"/>
      <c r="J41" s="410"/>
      <c r="K41" s="410"/>
      <c r="L41" s="410"/>
      <c r="M41" s="410"/>
      <c r="N41" s="410"/>
    </row>
  </sheetData>
  <mergeCells count="4">
    <mergeCell ref="A16:N16"/>
    <mergeCell ref="A41:N41"/>
    <mergeCell ref="A26:N26"/>
    <mergeCell ref="A33:N33"/>
  </mergeCells>
  <phoneticPr fontId="2" type="noConversion"/>
  <printOptions horizontalCentered="1"/>
  <pageMargins left="0" right="0" top="0.5" bottom="0.25" header="0.25" footer="0.25"/>
  <pageSetup scale="55" orientation="portrait" r:id="rId1"/>
  <headerFooter alignWithMargins="0">
    <oddFooter>&amp;L&amp;8&amp;D   &amp;T   &amp;F   &amp;A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V42"/>
  <sheetViews>
    <sheetView workbookViewId="0">
      <selection activeCell="H6" sqref="H6"/>
    </sheetView>
  </sheetViews>
  <sheetFormatPr defaultRowHeight="13.2" x14ac:dyDescent="0.25"/>
  <cols>
    <col min="1" max="1" width="34.6640625" customWidth="1"/>
    <col min="2" max="3" width="10.109375" bestFit="1" customWidth="1"/>
    <col min="4" max="7" width="10.109375" customWidth="1"/>
    <col min="8" max="8" width="12.33203125" customWidth="1"/>
    <col min="9" max="9" width="14" customWidth="1"/>
    <col min="10" max="10" width="15.77734375" customWidth="1"/>
    <col min="11" max="11" width="3.6640625" customWidth="1"/>
    <col min="12" max="13" width="12.6640625" customWidth="1"/>
    <col min="14" max="14" width="3.6640625" customWidth="1"/>
    <col min="15" max="15" width="12.6640625" customWidth="1"/>
    <col min="16" max="16" width="13.33203125" customWidth="1"/>
    <col min="17" max="17" width="2.44140625" customWidth="1"/>
    <col min="18" max="18" width="10.109375" bestFit="1" customWidth="1"/>
    <col min="19" max="19" width="13.33203125" customWidth="1"/>
    <col min="20" max="20" width="2.44140625" customWidth="1"/>
    <col min="21" max="21" width="11.44140625" customWidth="1"/>
    <col min="22" max="22" width="13.33203125" customWidth="1"/>
  </cols>
  <sheetData>
    <row r="1" spans="1:22" ht="15.6" x14ac:dyDescent="0.3">
      <c r="A1" s="1" t="s">
        <v>0</v>
      </c>
      <c r="B1" s="2"/>
      <c r="C1" s="2"/>
      <c r="D1" s="2"/>
      <c r="E1" s="2"/>
      <c r="F1" s="2"/>
      <c r="G1" s="2"/>
      <c r="H1" s="2"/>
      <c r="I1" s="2"/>
      <c r="J1" s="28"/>
      <c r="K1" s="133"/>
      <c r="L1" s="133"/>
      <c r="M1" s="133"/>
      <c r="N1" s="133"/>
      <c r="O1" s="69" t="s">
        <v>67</v>
      </c>
      <c r="P1" s="69"/>
      <c r="Q1" s="69"/>
      <c r="R1" s="69" t="s">
        <v>67</v>
      </c>
      <c r="S1" s="69"/>
      <c r="U1" s="69" t="s">
        <v>67</v>
      </c>
      <c r="V1" s="69"/>
    </row>
    <row r="2" spans="1:22" ht="15.6" x14ac:dyDescent="0.3">
      <c r="A2" s="1" t="s">
        <v>91</v>
      </c>
      <c r="B2" s="2"/>
      <c r="C2" s="2"/>
      <c r="D2" s="2"/>
      <c r="E2" s="2"/>
      <c r="F2" s="2"/>
      <c r="G2" s="2"/>
      <c r="H2" s="2"/>
      <c r="I2" s="2"/>
      <c r="J2" s="28"/>
      <c r="K2" s="133"/>
      <c r="L2" s="133"/>
      <c r="M2" s="133"/>
      <c r="N2" s="133"/>
      <c r="O2" s="28"/>
      <c r="P2" s="28"/>
      <c r="Q2" s="28"/>
      <c r="R2" s="28"/>
      <c r="S2" s="28"/>
    </row>
    <row r="3" spans="1:22" x14ac:dyDescent="0.25">
      <c r="G3" s="139"/>
      <c r="K3" s="133"/>
      <c r="L3" s="133"/>
      <c r="M3" s="133"/>
      <c r="N3" s="133"/>
    </row>
    <row r="4" spans="1:22" x14ac:dyDescent="0.25">
      <c r="A4" s="57"/>
      <c r="B4" s="74" t="s">
        <v>71</v>
      </c>
      <c r="C4" s="74" t="s">
        <v>71</v>
      </c>
      <c r="D4" s="74" t="s">
        <v>71</v>
      </c>
      <c r="E4" s="74" t="s">
        <v>71</v>
      </c>
      <c r="F4" s="74" t="s">
        <v>71</v>
      </c>
      <c r="G4" s="140" t="s">
        <v>71</v>
      </c>
      <c r="H4" s="149" t="s">
        <v>103</v>
      </c>
      <c r="I4" s="150"/>
      <c r="J4" s="163" t="s">
        <v>100</v>
      </c>
      <c r="K4" s="134"/>
      <c r="L4" s="104" t="s">
        <v>99</v>
      </c>
      <c r="M4" s="105"/>
      <c r="N4" s="134"/>
      <c r="O4" s="104" t="s">
        <v>34</v>
      </c>
      <c r="P4" s="105"/>
      <c r="Q4" s="106"/>
      <c r="R4" s="6" t="s">
        <v>1</v>
      </c>
      <c r="S4" s="7"/>
      <c r="U4" s="6" t="s">
        <v>66</v>
      </c>
      <c r="V4" s="7"/>
    </row>
    <row r="5" spans="1:22" ht="16.2" thickBot="1" x14ac:dyDescent="0.35">
      <c r="A5" s="4" t="s">
        <v>2</v>
      </c>
      <c r="B5" s="3">
        <v>2006</v>
      </c>
      <c r="C5" s="3">
        <v>2007</v>
      </c>
      <c r="D5" s="3">
        <v>2008</v>
      </c>
      <c r="E5" s="3">
        <v>2009</v>
      </c>
      <c r="F5" s="3">
        <v>2010</v>
      </c>
      <c r="G5" s="141">
        <v>2011</v>
      </c>
      <c r="H5" s="118" t="s">
        <v>102</v>
      </c>
      <c r="I5" s="119" t="s">
        <v>4</v>
      </c>
      <c r="J5" s="85" t="s">
        <v>90</v>
      </c>
      <c r="K5" s="135"/>
      <c r="L5" s="8" t="s">
        <v>3</v>
      </c>
      <c r="M5" s="9" t="s">
        <v>4</v>
      </c>
      <c r="N5" s="135"/>
      <c r="O5" s="8" t="s">
        <v>3</v>
      </c>
      <c r="P5" s="9" t="s">
        <v>4</v>
      </c>
      <c r="Q5" s="107"/>
      <c r="R5" s="8" t="s">
        <v>3</v>
      </c>
      <c r="S5" s="9" t="s">
        <v>4</v>
      </c>
      <c r="U5" s="8" t="s">
        <v>3</v>
      </c>
      <c r="V5" s="9" t="s">
        <v>4</v>
      </c>
    </row>
    <row r="6" spans="1:22" ht="15.6" x14ac:dyDescent="0.3">
      <c r="A6" s="58" t="s">
        <v>5</v>
      </c>
      <c r="B6" s="38">
        <v>310.45999999999998</v>
      </c>
      <c r="C6" s="38">
        <v>364.24</v>
      </c>
      <c r="D6" s="38">
        <v>364.24</v>
      </c>
      <c r="E6" s="38">
        <v>409.12</v>
      </c>
      <c r="F6" s="38">
        <v>442.8</v>
      </c>
      <c r="G6" s="142">
        <v>449.48</v>
      </c>
      <c r="H6" s="120">
        <f>+G6-F6</f>
        <v>6.6800000000000068</v>
      </c>
      <c r="I6" s="121">
        <f>+H6/F6</f>
        <v>1.508581752484193E-2</v>
      </c>
      <c r="J6" s="110">
        <v>0.1</v>
      </c>
      <c r="K6" s="95"/>
      <c r="L6" s="156">
        <v>6.6800000000000068</v>
      </c>
      <c r="M6" s="157">
        <v>1.508581752484193E-2</v>
      </c>
      <c r="N6" s="95"/>
      <c r="O6" s="46">
        <v>33.68</v>
      </c>
      <c r="P6" s="47">
        <v>8.2323034806413786E-2</v>
      </c>
      <c r="Q6" s="108"/>
      <c r="R6" s="48">
        <f>+E6-D6</f>
        <v>44.879999999999995</v>
      </c>
      <c r="S6" s="49">
        <f>+R6/D6</f>
        <v>0.12321546233252799</v>
      </c>
      <c r="U6" s="46">
        <f>+F6-B6</f>
        <v>132.34000000000003</v>
      </c>
      <c r="V6" s="47">
        <f>+U6/B6</f>
        <v>0.42627069509759724</v>
      </c>
    </row>
    <row r="7" spans="1:22" ht="15.6" x14ac:dyDescent="0.3">
      <c r="A7" s="59" t="s">
        <v>6</v>
      </c>
      <c r="B7" s="41">
        <v>269.22000000000003</v>
      </c>
      <c r="C7" s="41">
        <v>318.18</v>
      </c>
      <c r="D7" s="41">
        <v>318.18</v>
      </c>
      <c r="E7" s="41">
        <v>347.96</v>
      </c>
      <c r="F7" s="41">
        <v>384.22</v>
      </c>
      <c r="G7" s="143">
        <v>391.64</v>
      </c>
      <c r="H7" s="122">
        <f>+G7-F7</f>
        <v>7.4199999999999591</v>
      </c>
      <c r="I7" s="123">
        <f>+H7/F7</f>
        <v>1.9311852584456713E-2</v>
      </c>
      <c r="J7" s="111">
        <v>0.1</v>
      </c>
      <c r="K7" s="95"/>
      <c r="L7" s="151">
        <v>7.4199999999999591</v>
      </c>
      <c r="M7" s="158">
        <v>1.9311852584456713E-2</v>
      </c>
      <c r="N7" s="95"/>
      <c r="O7" s="48">
        <v>36.26</v>
      </c>
      <c r="P7" s="49">
        <v>0.10420738015863906</v>
      </c>
      <c r="Q7" s="108"/>
      <c r="R7" s="48">
        <f>+E7-D7</f>
        <v>29.779999999999973</v>
      </c>
      <c r="S7" s="49">
        <f>+R7/D7</f>
        <v>9.3594820541831575E-2</v>
      </c>
      <c r="U7" s="48">
        <f>+F7-B7</f>
        <v>115</v>
      </c>
      <c r="V7" s="49">
        <f>+U7/B7</f>
        <v>0.42715994354059872</v>
      </c>
    </row>
    <row r="8" spans="1:22" ht="15.6" x14ac:dyDescent="0.3">
      <c r="A8" s="60" t="s">
        <v>8</v>
      </c>
      <c r="B8" s="52" t="s">
        <v>7</v>
      </c>
      <c r="C8" s="52" t="s">
        <v>7</v>
      </c>
      <c r="D8" s="34">
        <v>290.48</v>
      </c>
      <c r="E8" s="34">
        <v>322.68</v>
      </c>
      <c r="F8" s="34">
        <v>365.8</v>
      </c>
      <c r="G8" s="144">
        <v>382.56</v>
      </c>
      <c r="H8" s="124">
        <f>+G8-F8</f>
        <v>16.759999999999991</v>
      </c>
      <c r="I8" s="125">
        <f>+H8/F8</f>
        <v>4.581738655002731E-2</v>
      </c>
      <c r="J8" s="112">
        <v>0.1</v>
      </c>
      <c r="K8" s="95"/>
      <c r="L8" s="151">
        <v>16.760000000000002</v>
      </c>
      <c r="M8" s="158">
        <v>4.581738655002731E-2</v>
      </c>
      <c r="N8" s="95"/>
      <c r="O8" s="50">
        <v>43.12</v>
      </c>
      <c r="P8" s="51">
        <v>0.13363084170075618</v>
      </c>
      <c r="Q8" s="108"/>
      <c r="R8" s="50">
        <f>+E8-D8</f>
        <v>32.199999999999989</v>
      </c>
      <c r="S8" s="51">
        <f>+R8/D8</f>
        <v>0.11085100523271821</v>
      </c>
      <c r="U8" s="70" t="s">
        <v>7</v>
      </c>
      <c r="V8" s="71" t="s">
        <v>7</v>
      </c>
    </row>
    <row r="9" spans="1:22" ht="15.6" x14ac:dyDescent="0.3">
      <c r="A9" s="5"/>
      <c r="B9" s="16"/>
      <c r="C9" s="16"/>
      <c r="D9" s="16"/>
      <c r="E9" s="16"/>
      <c r="F9" s="16"/>
      <c r="G9" s="15"/>
      <c r="H9" s="126"/>
      <c r="I9" s="127"/>
      <c r="J9" s="113"/>
      <c r="K9" s="96"/>
      <c r="L9" s="151"/>
      <c r="M9" s="159"/>
      <c r="N9" s="96"/>
      <c r="O9" s="10"/>
      <c r="P9" s="11"/>
      <c r="Q9" s="109"/>
      <c r="R9" s="10"/>
      <c r="S9" s="11"/>
      <c r="U9" s="10"/>
      <c r="V9" s="11"/>
    </row>
    <row r="10" spans="1:22" ht="15.6" x14ac:dyDescent="0.3">
      <c r="A10" s="5"/>
      <c r="B10" s="16"/>
      <c r="C10" s="16"/>
      <c r="D10" s="16"/>
      <c r="E10" s="16"/>
      <c r="F10" s="16"/>
      <c r="G10" s="15"/>
      <c r="H10" s="128"/>
      <c r="I10" s="127"/>
      <c r="J10" s="113"/>
      <c r="K10" s="96"/>
      <c r="L10" s="152"/>
      <c r="M10" s="159"/>
      <c r="N10" s="96"/>
      <c r="O10" s="10"/>
      <c r="P10" s="11"/>
      <c r="Q10" s="109"/>
      <c r="R10" s="10"/>
      <c r="S10" s="11"/>
      <c r="U10" s="10"/>
      <c r="V10" s="11"/>
    </row>
    <row r="11" spans="1:22" ht="16.2" thickBot="1" x14ac:dyDescent="0.35">
      <c r="A11" s="4" t="s">
        <v>9</v>
      </c>
      <c r="B11" s="3">
        <v>2006</v>
      </c>
      <c r="C11" s="3">
        <v>2007</v>
      </c>
      <c r="D11" s="3">
        <v>2008</v>
      </c>
      <c r="E11" s="3">
        <v>2009</v>
      </c>
      <c r="F11" s="3">
        <v>2010</v>
      </c>
      <c r="G11" s="141">
        <v>2011</v>
      </c>
      <c r="H11" s="118" t="s">
        <v>3</v>
      </c>
      <c r="I11" s="119" t="s">
        <v>4</v>
      </c>
      <c r="J11" s="114" t="s">
        <v>90</v>
      </c>
      <c r="K11" s="97"/>
      <c r="L11" s="154" t="s">
        <v>3</v>
      </c>
      <c r="M11" s="160" t="s">
        <v>4</v>
      </c>
      <c r="N11" s="97"/>
      <c r="O11" s="8" t="s">
        <v>3</v>
      </c>
      <c r="P11" s="9" t="s">
        <v>4</v>
      </c>
      <c r="Q11" s="107"/>
      <c r="R11" s="8" t="s">
        <v>3</v>
      </c>
      <c r="S11" s="9" t="s">
        <v>4</v>
      </c>
      <c r="U11" s="8" t="s">
        <v>3</v>
      </c>
      <c r="V11" s="9" t="s">
        <v>4</v>
      </c>
    </row>
    <row r="12" spans="1:22" ht="15.6" x14ac:dyDescent="0.3">
      <c r="A12" s="58" t="s">
        <v>10</v>
      </c>
      <c r="B12" s="38">
        <v>381.5</v>
      </c>
      <c r="C12" s="38">
        <v>576.82000000000005</v>
      </c>
      <c r="D12" s="38">
        <v>641.64</v>
      </c>
      <c r="E12" s="38">
        <v>668.3</v>
      </c>
      <c r="F12" s="38">
        <v>715.4</v>
      </c>
      <c r="G12" s="142">
        <v>0</v>
      </c>
      <c r="H12" s="122">
        <f t="shared" ref="H12:H19" si="0">+G12-F12</f>
        <v>-715.4</v>
      </c>
      <c r="I12" s="121">
        <f t="shared" ref="I12:I19" si="1">+H12/F12</f>
        <v>-1</v>
      </c>
      <c r="J12" s="110" t="s">
        <v>7</v>
      </c>
      <c r="K12" s="95"/>
      <c r="L12" s="151">
        <v>-715.4</v>
      </c>
      <c r="M12" s="158">
        <v>-1</v>
      </c>
      <c r="N12" s="95"/>
      <c r="O12" s="46">
        <v>47.1</v>
      </c>
      <c r="P12" s="47">
        <v>7.0477330540176603E-2</v>
      </c>
      <c r="Q12" s="108"/>
      <c r="R12" s="48">
        <f t="shared" ref="R12:R18" si="2">+E12-D12</f>
        <v>26.659999999999968</v>
      </c>
      <c r="S12" s="49">
        <f t="shared" ref="S12:S18" si="3">+R12/D12</f>
        <v>4.1549778692101441E-2</v>
      </c>
      <c r="U12" s="48">
        <f t="shared" ref="U12:U19" si="4">+F12-B12</f>
        <v>333.9</v>
      </c>
      <c r="V12" s="49">
        <f t="shared" ref="V12:V19" si="5">+U12/B12</f>
        <v>0.87522935779816513</v>
      </c>
    </row>
    <row r="13" spans="1:22" ht="15.6" x14ac:dyDescent="0.3">
      <c r="A13" s="59" t="s">
        <v>11</v>
      </c>
      <c r="B13" s="41">
        <v>344.72</v>
      </c>
      <c r="C13" s="41">
        <v>346.42</v>
      </c>
      <c r="D13" s="41">
        <v>385.34</v>
      </c>
      <c r="E13" s="41">
        <v>431.16</v>
      </c>
      <c r="F13" s="41">
        <v>502.32</v>
      </c>
      <c r="G13" s="143">
        <v>0</v>
      </c>
      <c r="H13" s="122">
        <f t="shared" si="0"/>
        <v>-502.32</v>
      </c>
      <c r="I13" s="123">
        <f t="shared" si="1"/>
        <v>-1</v>
      </c>
      <c r="J13" s="111" t="s">
        <v>7</v>
      </c>
      <c r="K13" s="95"/>
      <c r="L13" s="151">
        <v>-502.32</v>
      </c>
      <c r="M13" s="158">
        <v>-1</v>
      </c>
      <c r="N13" s="95"/>
      <c r="O13" s="48">
        <v>71.16</v>
      </c>
      <c r="P13" s="49">
        <v>0.16504313943779564</v>
      </c>
      <c r="Q13" s="108"/>
      <c r="R13" s="48">
        <f t="shared" si="2"/>
        <v>45.82000000000005</v>
      </c>
      <c r="S13" s="49">
        <f t="shared" si="3"/>
        <v>0.11890797737063387</v>
      </c>
      <c r="U13" s="48">
        <f t="shared" si="4"/>
        <v>157.59999999999997</v>
      </c>
      <c r="V13" s="49">
        <f t="shared" si="5"/>
        <v>0.45718264098398687</v>
      </c>
    </row>
    <row r="14" spans="1:22" ht="15.6" x14ac:dyDescent="0.3">
      <c r="A14" s="59" t="s">
        <v>12</v>
      </c>
      <c r="B14" s="41">
        <v>515.24</v>
      </c>
      <c r="C14" s="41">
        <v>592.52</v>
      </c>
      <c r="D14" s="41">
        <v>633.41999999999996</v>
      </c>
      <c r="E14" s="41">
        <v>715.76</v>
      </c>
      <c r="F14" s="41">
        <v>775.08</v>
      </c>
      <c r="G14" s="143">
        <v>772.34</v>
      </c>
      <c r="H14" s="122">
        <f t="shared" si="0"/>
        <v>-2.7400000000000091</v>
      </c>
      <c r="I14" s="123">
        <f t="shared" si="1"/>
        <v>-3.5351189554626737E-3</v>
      </c>
      <c r="J14" s="111">
        <v>0.1</v>
      </c>
      <c r="K14" s="95"/>
      <c r="L14" s="151">
        <v>-2.7400000000000091</v>
      </c>
      <c r="M14" s="158">
        <v>-3.5351189554626737E-3</v>
      </c>
      <c r="N14" s="95"/>
      <c r="O14" s="48">
        <v>59.32000000000005</v>
      </c>
      <c r="P14" s="49">
        <v>8.2876941991729139E-2</v>
      </c>
      <c r="Q14" s="108"/>
      <c r="R14" s="48">
        <f t="shared" si="2"/>
        <v>82.340000000000032</v>
      </c>
      <c r="S14" s="49">
        <f t="shared" si="3"/>
        <v>0.12999273783587514</v>
      </c>
      <c r="U14" s="48">
        <f t="shared" si="4"/>
        <v>259.84000000000003</v>
      </c>
      <c r="V14" s="49">
        <f t="shared" si="5"/>
        <v>0.5043086716869809</v>
      </c>
    </row>
    <row r="15" spans="1:22" ht="15.6" x14ac:dyDescent="0.3">
      <c r="A15" s="59" t="s">
        <v>13</v>
      </c>
      <c r="B15" s="41">
        <v>345.02</v>
      </c>
      <c r="C15" s="41">
        <v>415.9</v>
      </c>
      <c r="D15" s="41">
        <v>428.96</v>
      </c>
      <c r="E15" s="41">
        <v>484.72</v>
      </c>
      <c r="F15" s="41">
        <v>534.54</v>
      </c>
      <c r="G15" s="143">
        <v>532.66</v>
      </c>
      <c r="H15" s="122">
        <f t="shared" si="0"/>
        <v>-1.8799999999999955</v>
      </c>
      <c r="I15" s="123">
        <f t="shared" si="1"/>
        <v>-3.5170426909118036E-3</v>
      </c>
      <c r="J15" s="111">
        <v>0.1</v>
      </c>
      <c r="K15" s="95"/>
      <c r="L15" s="151">
        <v>-1.88</v>
      </c>
      <c r="M15" s="158">
        <v>-3.5170426909118036E-3</v>
      </c>
      <c r="N15" s="95"/>
      <c r="O15" s="48">
        <v>49.819999999999936</v>
      </c>
      <c r="P15" s="49">
        <v>0.10278098696154467</v>
      </c>
      <c r="Q15" s="108"/>
      <c r="R15" s="48">
        <f t="shared" si="2"/>
        <v>55.760000000000048</v>
      </c>
      <c r="S15" s="49">
        <f t="shared" si="3"/>
        <v>0.12998881014546823</v>
      </c>
      <c r="U15" s="48">
        <f t="shared" si="4"/>
        <v>189.51999999999998</v>
      </c>
      <c r="V15" s="49">
        <f t="shared" si="5"/>
        <v>0.54930148976870907</v>
      </c>
    </row>
    <row r="16" spans="1:22" ht="15.6" x14ac:dyDescent="0.3">
      <c r="A16" s="59" t="s">
        <v>14</v>
      </c>
      <c r="B16" s="41">
        <v>327.24</v>
      </c>
      <c r="C16" s="41">
        <v>338.92</v>
      </c>
      <c r="D16" s="41">
        <v>340.64</v>
      </c>
      <c r="E16" s="41">
        <v>333.78</v>
      </c>
      <c r="F16" s="41">
        <v>344.18</v>
      </c>
      <c r="G16" s="143">
        <v>366.56</v>
      </c>
      <c r="H16" s="122">
        <f t="shared" si="0"/>
        <v>22.379999999999995</v>
      </c>
      <c r="I16" s="123">
        <f t="shared" si="1"/>
        <v>6.5024115288511805E-2</v>
      </c>
      <c r="J16" s="111">
        <v>0.1</v>
      </c>
      <c r="K16" s="95"/>
      <c r="L16" s="151">
        <v>22.38</v>
      </c>
      <c r="M16" s="158">
        <v>6.5024115288511805E-2</v>
      </c>
      <c r="N16" s="95"/>
      <c r="O16" s="48">
        <v>10.4</v>
      </c>
      <c r="P16" s="49">
        <v>3.1158247947750118E-2</v>
      </c>
      <c r="Q16" s="108"/>
      <c r="R16" s="48">
        <f t="shared" si="2"/>
        <v>-6.8600000000000136</v>
      </c>
      <c r="S16" s="49">
        <f t="shared" si="3"/>
        <v>-2.0138562705495577E-2</v>
      </c>
      <c r="U16" s="48">
        <f t="shared" si="4"/>
        <v>16.939999999999998</v>
      </c>
      <c r="V16" s="49">
        <f t="shared" si="5"/>
        <v>5.1766287739885092E-2</v>
      </c>
    </row>
    <row r="17" spans="1:22" ht="15.6" x14ac:dyDescent="0.3">
      <c r="A17" s="59" t="s">
        <v>15</v>
      </c>
      <c r="B17" s="41">
        <v>292.02</v>
      </c>
      <c r="C17" s="41">
        <v>302.44</v>
      </c>
      <c r="D17" s="41">
        <v>303.98</v>
      </c>
      <c r="E17" s="41">
        <v>303.44</v>
      </c>
      <c r="F17" s="41">
        <v>312.89999999999998</v>
      </c>
      <c r="G17" s="143">
        <v>333.26</v>
      </c>
      <c r="H17" s="122">
        <f t="shared" si="0"/>
        <v>20.360000000000014</v>
      </c>
      <c r="I17" s="123">
        <f t="shared" si="1"/>
        <v>6.5068712048577865E-2</v>
      </c>
      <c r="J17" s="111">
        <v>0.1</v>
      </c>
      <c r="K17" s="95"/>
      <c r="L17" s="151">
        <v>20.36</v>
      </c>
      <c r="M17" s="158">
        <v>6.5068712048577865E-2</v>
      </c>
      <c r="N17" s="95"/>
      <c r="O17" s="48">
        <v>9.4599999999999795</v>
      </c>
      <c r="P17" s="49">
        <v>3.1175850250461309E-2</v>
      </c>
      <c r="Q17" s="108"/>
      <c r="R17" s="48">
        <f t="shared" si="2"/>
        <v>-0.54000000000002046</v>
      </c>
      <c r="S17" s="49">
        <f t="shared" si="3"/>
        <v>-1.7764326600434911E-3</v>
      </c>
      <c r="U17" s="48">
        <f t="shared" si="4"/>
        <v>20.879999999999995</v>
      </c>
      <c r="V17" s="49">
        <f t="shared" si="5"/>
        <v>7.1501951921101287E-2</v>
      </c>
    </row>
    <row r="18" spans="1:22" ht="15.6" x14ac:dyDescent="0.3">
      <c r="A18" s="59" t="s">
        <v>16</v>
      </c>
      <c r="B18" s="41">
        <v>496.52</v>
      </c>
      <c r="C18" s="41">
        <v>606.55999999999995</v>
      </c>
      <c r="D18" s="41">
        <v>649.14</v>
      </c>
      <c r="E18" s="41">
        <v>600.46</v>
      </c>
      <c r="F18" s="41">
        <v>605.20000000000005</v>
      </c>
      <c r="G18" s="143">
        <v>686.42</v>
      </c>
      <c r="H18" s="122">
        <f t="shared" si="0"/>
        <v>81.219999999999914</v>
      </c>
      <c r="I18" s="123">
        <f t="shared" si="1"/>
        <v>0.13420356906807651</v>
      </c>
      <c r="J18" s="111">
        <v>0.1</v>
      </c>
      <c r="K18" s="95"/>
      <c r="L18" s="151">
        <v>81.219999999999914</v>
      </c>
      <c r="M18" s="158">
        <v>0.13420356906807651</v>
      </c>
      <c r="N18" s="95"/>
      <c r="O18" s="48">
        <v>4.7400000000000091</v>
      </c>
      <c r="P18" s="49">
        <v>7.8939479732205459E-3</v>
      </c>
      <c r="Q18" s="108"/>
      <c r="R18" s="48">
        <f t="shared" si="2"/>
        <v>-48.67999999999995</v>
      </c>
      <c r="S18" s="49">
        <f t="shared" si="3"/>
        <v>-7.4991527251440288E-2</v>
      </c>
      <c r="U18" s="48">
        <f t="shared" si="4"/>
        <v>108.68000000000006</v>
      </c>
      <c r="V18" s="49">
        <f t="shared" si="5"/>
        <v>0.21888342866349808</v>
      </c>
    </row>
    <row r="19" spans="1:22" ht="15.6" x14ac:dyDescent="0.3">
      <c r="A19" s="60" t="s">
        <v>17</v>
      </c>
      <c r="B19" s="34">
        <v>305</v>
      </c>
      <c r="C19" s="34">
        <v>352.8</v>
      </c>
      <c r="D19" s="34">
        <v>377.57</v>
      </c>
      <c r="E19" s="34">
        <v>388.7</v>
      </c>
      <c r="F19" s="34">
        <v>417.38</v>
      </c>
      <c r="G19" s="144">
        <v>473.39</v>
      </c>
      <c r="H19" s="124">
        <f t="shared" si="0"/>
        <v>56.009999999999991</v>
      </c>
      <c r="I19" s="125">
        <f t="shared" si="1"/>
        <v>0.13419425942785948</v>
      </c>
      <c r="J19" s="115">
        <v>0.1</v>
      </c>
      <c r="K19" s="95"/>
      <c r="L19" s="151">
        <v>56.01</v>
      </c>
      <c r="M19" s="158">
        <v>0.13419425942785948</v>
      </c>
      <c r="N19" s="95"/>
      <c r="O19" s="50">
        <v>28.68</v>
      </c>
      <c r="P19" s="51">
        <v>7.3784409570362766E-2</v>
      </c>
      <c r="Q19" s="108"/>
      <c r="R19" s="50">
        <f>+E19-D19</f>
        <v>11.129999999999995</v>
      </c>
      <c r="S19" s="51">
        <f>+R19/D19</f>
        <v>2.9477977593558798E-2</v>
      </c>
      <c r="U19" s="48">
        <f t="shared" si="4"/>
        <v>112.38</v>
      </c>
      <c r="V19" s="49">
        <f t="shared" si="5"/>
        <v>0.36845901639344258</v>
      </c>
    </row>
    <row r="20" spans="1:22" ht="15.6" x14ac:dyDescent="0.3">
      <c r="A20" s="5"/>
      <c r="B20" s="61"/>
      <c r="C20" s="61"/>
      <c r="D20" s="61"/>
      <c r="E20" s="61"/>
      <c r="F20" s="61"/>
      <c r="G20" s="145"/>
      <c r="H20" s="129"/>
      <c r="I20" s="127"/>
      <c r="J20" s="113"/>
      <c r="K20" s="96"/>
      <c r="L20" s="151"/>
      <c r="M20" s="159"/>
      <c r="N20" s="96"/>
      <c r="O20" s="99"/>
      <c r="P20" s="11"/>
      <c r="Q20" s="109"/>
      <c r="R20" s="12"/>
      <c r="S20" s="11"/>
      <c r="U20" s="12"/>
      <c r="V20" s="11"/>
    </row>
    <row r="21" spans="1:22" ht="15.6" x14ac:dyDescent="0.3">
      <c r="A21" s="5"/>
      <c r="B21" s="61"/>
      <c r="C21" s="61"/>
      <c r="D21" s="61"/>
      <c r="E21" s="61"/>
      <c r="F21" s="61"/>
      <c r="G21" s="146"/>
      <c r="H21" s="136"/>
      <c r="I21" s="137"/>
      <c r="J21" s="138"/>
      <c r="K21" s="96"/>
      <c r="L21" s="151"/>
      <c r="M21" s="159"/>
      <c r="N21" s="96"/>
      <c r="O21" s="99"/>
      <c r="P21" s="11"/>
      <c r="Q21" s="109"/>
      <c r="R21" s="12"/>
      <c r="S21" s="11"/>
      <c r="U21" s="12"/>
      <c r="V21" s="11"/>
    </row>
    <row r="22" spans="1:22" ht="16.2" thickBot="1" x14ac:dyDescent="0.35">
      <c r="A22" s="4" t="s">
        <v>18</v>
      </c>
      <c r="B22" s="3">
        <v>2006</v>
      </c>
      <c r="C22" s="3">
        <v>2007</v>
      </c>
      <c r="D22" s="3">
        <v>2008</v>
      </c>
      <c r="E22" s="3">
        <v>2009</v>
      </c>
      <c r="F22" s="3">
        <v>2010</v>
      </c>
      <c r="G22" s="141">
        <v>2011</v>
      </c>
      <c r="H22" s="118" t="s">
        <v>3</v>
      </c>
      <c r="I22" s="119" t="s">
        <v>4</v>
      </c>
      <c r="J22" s="114" t="s">
        <v>90</v>
      </c>
      <c r="K22" s="97"/>
      <c r="L22" s="154" t="s">
        <v>3</v>
      </c>
      <c r="M22" s="160" t="s">
        <v>4</v>
      </c>
      <c r="N22" s="97"/>
      <c r="O22" s="8" t="s">
        <v>3</v>
      </c>
      <c r="P22" s="9" t="s">
        <v>4</v>
      </c>
      <c r="Q22" s="107"/>
      <c r="R22" s="8" t="s">
        <v>3</v>
      </c>
      <c r="S22" s="9" t="s">
        <v>4</v>
      </c>
      <c r="U22" s="8" t="s">
        <v>3</v>
      </c>
      <c r="V22" s="9" t="s">
        <v>4</v>
      </c>
    </row>
    <row r="23" spans="1:22" ht="15.6" x14ac:dyDescent="0.3">
      <c r="A23" s="62" t="s">
        <v>19</v>
      </c>
      <c r="B23" s="38">
        <v>26.8</v>
      </c>
      <c r="C23" s="38">
        <v>26.8</v>
      </c>
      <c r="D23" s="38">
        <v>26.8</v>
      </c>
      <c r="E23" s="38">
        <v>28.58</v>
      </c>
      <c r="F23" s="38">
        <v>30.28</v>
      </c>
      <c r="G23" s="142">
        <v>29.84</v>
      </c>
      <c r="H23" s="122">
        <f t="shared" ref="H23:H30" si="6">+G23-F23</f>
        <v>-0.44000000000000128</v>
      </c>
      <c r="I23" s="121">
        <f t="shared" ref="I23:I30" si="7">+H23/F23</f>
        <v>-1.4531043593130821E-2</v>
      </c>
      <c r="J23" s="110">
        <v>0.03</v>
      </c>
      <c r="K23" s="95"/>
      <c r="L23" s="151">
        <v>-0.44000000000000128</v>
      </c>
      <c r="M23" s="158">
        <v>-1.4531043593130821E-2</v>
      </c>
      <c r="N23" s="95"/>
      <c r="O23" s="46">
        <v>1.7</v>
      </c>
      <c r="P23" s="47">
        <v>5.9482155353394087E-2</v>
      </c>
      <c r="Q23" s="108"/>
      <c r="R23" s="46">
        <f>+E23-D23</f>
        <v>1.7799999999999976</v>
      </c>
      <c r="S23" s="47">
        <f>+R23/D23</f>
        <v>6.6417910447761103E-2</v>
      </c>
      <c r="U23" s="48">
        <f t="shared" ref="U23:U30" si="8">+F23-B23</f>
        <v>3.4800000000000004</v>
      </c>
      <c r="V23" s="49">
        <f t="shared" ref="V23:V30" si="9">+U23/B23</f>
        <v>0.12985074626865672</v>
      </c>
    </row>
    <row r="24" spans="1:22" ht="15.6" x14ac:dyDescent="0.3">
      <c r="A24" s="63" t="s">
        <v>20</v>
      </c>
      <c r="B24" s="41">
        <v>22.78</v>
      </c>
      <c r="C24" s="41">
        <v>24.84</v>
      </c>
      <c r="D24" s="41">
        <v>24.84</v>
      </c>
      <c r="E24" s="41">
        <v>24.84</v>
      </c>
      <c r="F24" s="41">
        <v>26.33</v>
      </c>
      <c r="G24" s="143">
        <v>28.83</v>
      </c>
      <c r="H24" s="122">
        <f t="shared" si="6"/>
        <v>2.5</v>
      </c>
      <c r="I24" s="123">
        <f t="shared" si="7"/>
        <v>9.4948727687048998E-2</v>
      </c>
      <c r="J24" s="111">
        <v>0.03</v>
      </c>
      <c r="K24" s="95"/>
      <c r="L24" s="151">
        <v>2.5</v>
      </c>
      <c r="M24" s="158">
        <v>9.4948727687048998E-2</v>
      </c>
      <c r="N24" s="95"/>
      <c r="O24" s="48">
        <v>1.49</v>
      </c>
      <c r="P24" s="49">
        <v>5.998389694041862E-2</v>
      </c>
      <c r="Q24" s="108"/>
      <c r="R24" s="48">
        <f t="shared" ref="R24:R30" si="10">+E24-D24</f>
        <v>0</v>
      </c>
      <c r="S24" s="49">
        <f t="shared" ref="S24:S30" si="11">+R24/D24</f>
        <v>0</v>
      </c>
      <c r="U24" s="48">
        <f t="shared" si="8"/>
        <v>3.5499999999999972</v>
      </c>
      <c r="V24" s="49">
        <f t="shared" si="9"/>
        <v>0.15583845478489891</v>
      </c>
    </row>
    <row r="25" spans="1:22" ht="15.6" x14ac:dyDescent="0.3">
      <c r="A25" s="63" t="s">
        <v>21</v>
      </c>
      <c r="B25" s="41">
        <v>11.74</v>
      </c>
      <c r="C25" s="41">
        <v>11.74</v>
      </c>
      <c r="D25" s="41">
        <v>11.74</v>
      </c>
      <c r="E25" s="41">
        <v>11.74</v>
      </c>
      <c r="F25" s="41">
        <v>11.74</v>
      </c>
      <c r="G25" s="143">
        <v>11.74</v>
      </c>
      <c r="H25" s="122">
        <f t="shared" si="6"/>
        <v>0</v>
      </c>
      <c r="I25" s="123">
        <f t="shared" si="7"/>
        <v>0</v>
      </c>
      <c r="J25" s="111">
        <v>0</v>
      </c>
      <c r="K25" s="95"/>
      <c r="L25" s="151">
        <v>0</v>
      </c>
      <c r="M25" s="158">
        <v>0</v>
      </c>
      <c r="N25" s="95"/>
      <c r="O25" s="48">
        <v>0</v>
      </c>
      <c r="P25" s="49">
        <v>0</v>
      </c>
      <c r="Q25" s="108"/>
      <c r="R25" s="48">
        <f t="shared" si="10"/>
        <v>0</v>
      </c>
      <c r="S25" s="49">
        <f t="shared" si="11"/>
        <v>0</v>
      </c>
      <c r="U25" s="48">
        <f t="shared" si="8"/>
        <v>0</v>
      </c>
      <c r="V25" s="49">
        <f t="shared" si="9"/>
        <v>0</v>
      </c>
    </row>
    <row r="26" spans="1:22" ht="15.6" x14ac:dyDescent="0.3">
      <c r="A26" s="63" t="s">
        <v>22</v>
      </c>
      <c r="B26" s="41"/>
      <c r="C26" s="41"/>
      <c r="D26" s="41">
        <v>7.2</v>
      </c>
      <c r="E26" s="41">
        <v>7.2</v>
      </c>
      <c r="F26" s="41">
        <v>7.2</v>
      </c>
      <c r="G26" s="143">
        <v>7.2</v>
      </c>
      <c r="H26" s="122">
        <f t="shared" si="6"/>
        <v>0</v>
      </c>
      <c r="I26" s="123">
        <f t="shared" si="7"/>
        <v>0</v>
      </c>
      <c r="J26" s="111">
        <v>0</v>
      </c>
      <c r="K26" s="95"/>
      <c r="L26" s="151">
        <v>0</v>
      </c>
      <c r="M26" s="158">
        <v>0</v>
      </c>
      <c r="N26" s="95"/>
      <c r="O26" s="48">
        <v>0</v>
      </c>
      <c r="P26" s="49">
        <v>0</v>
      </c>
      <c r="Q26" s="108"/>
      <c r="R26" s="48">
        <f t="shared" si="10"/>
        <v>0</v>
      </c>
      <c r="S26" s="49">
        <f t="shared" si="11"/>
        <v>0</v>
      </c>
      <c r="U26" s="70" t="s">
        <v>7</v>
      </c>
      <c r="V26" s="71" t="s">
        <v>7</v>
      </c>
    </row>
    <row r="27" spans="1:22" ht="15.6" x14ac:dyDescent="0.3">
      <c r="A27" s="63" t="s">
        <v>23</v>
      </c>
      <c r="B27" s="41">
        <v>8.99</v>
      </c>
      <c r="C27" s="41">
        <v>9.26</v>
      </c>
      <c r="D27" s="41">
        <v>9.26</v>
      </c>
      <c r="E27" s="41">
        <v>9.26</v>
      </c>
      <c r="F27" s="41">
        <v>9.26</v>
      </c>
      <c r="G27" s="143">
        <v>9.26</v>
      </c>
      <c r="H27" s="122">
        <f t="shared" si="6"/>
        <v>0</v>
      </c>
      <c r="I27" s="123">
        <f t="shared" si="7"/>
        <v>0</v>
      </c>
      <c r="J27" s="111">
        <v>0</v>
      </c>
      <c r="K27" s="95"/>
      <c r="L27" s="151">
        <v>0</v>
      </c>
      <c r="M27" s="158">
        <v>0</v>
      </c>
      <c r="N27" s="95"/>
      <c r="O27" s="48">
        <v>0</v>
      </c>
      <c r="P27" s="49">
        <v>0</v>
      </c>
      <c r="Q27" s="108"/>
      <c r="R27" s="48">
        <f t="shared" si="10"/>
        <v>0</v>
      </c>
      <c r="S27" s="49">
        <f t="shared" si="11"/>
        <v>0</v>
      </c>
      <c r="U27" s="48">
        <f t="shared" si="8"/>
        <v>0.26999999999999957</v>
      </c>
      <c r="V27" s="49">
        <f t="shared" si="9"/>
        <v>3.0033370411568363E-2</v>
      </c>
    </row>
    <row r="28" spans="1:22" ht="15.6" x14ac:dyDescent="0.3">
      <c r="A28" s="63" t="s">
        <v>24</v>
      </c>
      <c r="B28" s="41">
        <v>23.84</v>
      </c>
      <c r="C28" s="41">
        <v>27.58</v>
      </c>
      <c r="D28" s="41">
        <v>28.44</v>
      </c>
      <c r="E28" s="41">
        <v>29.88</v>
      </c>
      <c r="F28" s="41">
        <v>30.48</v>
      </c>
      <c r="G28" s="143">
        <v>31.14</v>
      </c>
      <c r="H28" s="122">
        <f t="shared" si="6"/>
        <v>0.66000000000000014</v>
      </c>
      <c r="I28" s="123">
        <f t="shared" si="7"/>
        <v>2.1653543307086617E-2</v>
      </c>
      <c r="J28" s="111">
        <v>0.03</v>
      </c>
      <c r="K28" s="95"/>
      <c r="L28" s="151">
        <v>0.66</v>
      </c>
      <c r="M28" s="158">
        <v>2.1653543307086617E-2</v>
      </c>
      <c r="N28" s="95"/>
      <c r="O28" s="48">
        <v>0.60000000000000142</v>
      </c>
      <c r="P28" s="49">
        <v>2.0080321285140611E-2</v>
      </c>
      <c r="Q28" s="108"/>
      <c r="R28" s="48">
        <f t="shared" si="10"/>
        <v>1.4399999999999977</v>
      </c>
      <c r="S28" s="49">
        <f t="shared" si="11"/>
        <v>5.0632911392404979E-2</v>
      </c>
      <c r="U28" s="48">
        <f t="shared" si="8"/>
        <v>6.6400000000000006</v>
      </c>
      <c r="V28" s="49">
        <f t="shared" si="9"/>
        <v>0.27852348993288595</v>
      </c>
    </row>
    <row r="29" spans="1:22" ht="15.6" x14ac:dyDescent="0.3">
      <c r="A29" s="64" t="s">
        <v>101</v>
      </c>
      <c r="B29" s="16"/>
      <c r="C29" s="16"/>
      <c r="D29" s="16"/>
      <c r="E29" s="16"/>
      <c r="F29" s="16"/>
      <c r="G29" s="147">
        <v>35.520000000000003</v>
      </c>
      <c r="H29" s="128"/>
      <c r="I29" s="127"/>
      <c r="J29" s="113"/>
      <c r="K29" s="96"/>
      <c r="L29" s="152"/>
      <c r="M29" s="159"/>
      <c r="N29" s="96"/>
      <c r="O29" s="10"/>
      <c r="P29" s="11"/>
      <c r="Q29" s="109"/>
      <c r="R29" s="10"/>
      <c r="S29" s="11"/>
      <c r="U29" s="10"/>
      <c r="V29" s="11"/>
    </row>
    <row r="30" spans="1:22" ht="15.6" x14ac:dyDescent="0.3">
      <c r="A30" s="64" t="s">
        <v>25</v>
      </c>
      <c r="B30" s="34">
        <v>8.9</v>
      </c>
      <c r="C30" s="34">
        <v>9.7899999999999991</v>
      </c>
      <c r="D30" s="34">
        <v>12.26</v>
      </c>
      <c r="E30" s="34">
        <v>12.88</v>
      </c>
      <c r="F30" s="34">
        <v>13.4</v>
      </c>
      <c r="G30" s="144">
        <v>13.94</v>
      </c>
      <c r="H30" s="124">
        <f t="shared" si="6"/>
        <v>0.53999999999999915</v>
      </c>
      <c r="I30" s="125">
        <f t="shared" si="7"/>
        <v>4.0298507462686504E-2</v>
      </c>
      <c r="J30" s="115">
        <v>4.4999999999999998E-2</v>
      </c>
      <c r="K30" s="95"/>
      <c r="L30" s="151">
        <v>0.53999999999999915</v>
      </c>
      <c r="M30" s="158">
        <v>4.0298507462686504E-2</v>
      </c>
      <c r="N30" s="95"/>
      <c r="O30" s="50">
        <v>0.52</v>
      </c>
      <c r="P30" s="51">
        <v>4.0372670807453381E-2</v>
      </c>
      <c r="Q30" s="108"/>
      <c r="R30" s="50">
        <f t="shared" si="10"/>
        <v>0.62000000000000099</v>
      </c>
      <c r="S30" s="51">
        <f t="shared" si="11"/>
        <v>5.0570962479608565E-2</v>
      </c>
      <c r="U30" s="48">
        <f t="shared" si="8"/>
        <v>4.5</v>
      </c>
      <c r="V30" s="49">
        <f t="shared" si="9"/>
        <v>0.5056179775280899</v>
      </c>
    </row>
    <row r="31" spans="1:22" ht="15.6" x14ac:dyDescent="0.3">
      <c r="A31" s="5"/>
      <c r="B31" s="16"/>
      <c r="C31" s="16"/>
      <c r="D31" s="16"/>
      <c r="E31" s="16"/>
      <c r="F31" s="16"/>
      <c r="G31" s="15"/>
      <c r="H31" s="128"/>
      <c r="I31" s="127"/>
      <c r="J31" s="113"/>
      <c r="K31" s="96"/>
      <c r="L31" s="152"/>
      <c r="M31" s="159"/>
      <c r="N31" s="96"/>
      <c r="O31" s="10"/>
      <c r="P31" s="11"/>
      <c r="Q31" s="109"/>
      <c r="R31" s="10"/>
      <c r="S31" s="11"/>
      <c r="U31" s="10"/>
      <c r="V31" s="11"/>
    </row>
    <row r="32" spans="1:22" ht="16.2" thickBot="1" x14ac:dyDescent="0.35">
      <c r="A32" s="4" t="s">
        <v>26</v>
      </c>
      <c r="B32" s="3">
        <v>2006</v>
      </c>
      <c r="C32" s="3">
        <v>2007</v>
      </c>
      <c r="D32" s="3">
        <v>2008</v>
      </c>
      <c r="E32" s="3">
        <v>2009</v>
      </c>
      <c r="F32" s="3">
        <v>2010</v>
      </c>
      <c r="G32" s="141">
        <v>2011</v>
      </c>
      <c r="H32" s="118" t="s">
        <v>3</v>
      </c>
      <c r="I32" s="119" t="s">
        <v>4</v>
      </c>
      <c r="J32" s="114" t="s">
        <v>90</v>
      </c>
      <c r="K32" s="97"/>
      <c r="L32" s="154" t="s">
        <v>3</v>
      </c>
      <c r="M32" s="160" t="s">
        <v>4</v>
      </c>
      <c r="N32" s="97"/>
      <c r="O32" s="8" t="s">
        <v>3</v>
      </c>
      <c r="P32" s="9" t="s">
        <v>4</v>
      </c>
      <c r="Q32" s="107"/>
      <c r="R32" s="8" t="s">
        <v>3</v>
      </c>
      <c r="S32" s="9" t="s">
        <v>4</v>
      </c>
      <c r="U32" s="8" t="s">
        <v>3</v>
      </c>
      <c r="V32" s="9" t="s">
        <v>4</v>
      </c>
    </row>
    <row r="33" spans="1:22" ht="15.6" x14ac:dyDescent="0.3">
      <c r="A33" s="65" t="s">
        <v>27</v>
      </c>
      <c r="B33" s="37"/>
      <c r="C33" s="37"/>
      <c r="D33" s="31">
        <v>6.76</v>
      </c>
      <c r="E33" s="31">
        <v>6.76</v>
      </c>
      <c r="F33" s="31">
        <v>6.76</v>
      </c>
      <c r="G33" s="31">
        <v>6.76</v>
      </c>
      <c r="H33" s="122">
        <f>+G33-F33</f>
        <v>0</v>
      </c>
      <c r="I33" s="121">
        <f>+H33/F33</f>
        <v>0</v>
      </c>
      <c r="J33" s="110">
        <v>0</v>
      </c>
      <c r="K33" s="95"/>
      <c r="L33" s="151">
        <v>0</v>
      </c>
      <c r="M33" s="158">
        <v>0</v>
      </c>
      <c r="N33" s="95"/>
      <c r="O33" s="46">
        <v>0</v>
      </c>
      <c r="P33" s="47">
        <v>0</v>
      </c>
      <c r="Q33" s="108"/>
      <c r="R33" s="32">
        <v>0</v>
      </c>
      <c r="S33" s="33">
        <v>0</v>
      </c>
      <c r="U33" s="70" t="s">
        <v>7</v>
      </c>
      <c r="V33" s="71" t="s">
        <v>7</v>
      </c>
    </row>
    <row r="34" spans="1:22" ht="15.6" x14ac:dyDescent="0.3">
      <c r="A34" s="66" t="s">
        <v>28</v>
      </c>
      <c r="B34" s="39"/>
      <c r="C34" s="39"/>
      <c r="D34" s="40">
        <v>9.25</v>
      </c>
      <c r="E34" s="40">
        <v>9.25</v>
      </c>
      <c r="F34" s="40">
        <v>9.25</v>
      </c>
      <c r="G34" s="40">
        <v>9.25</v>
      </c>
      <c r="H34" s="122">
        <f>+G34-F34</f>
        <v>0</v>
      </c>
      <c r="I34" s="123">
        <f>+H34/F34</f>
        <v>0</v>
      </c>
      <c r="J34" s="111">
        <v>0</v>
      </c>
      <c r="K34" s="95"/>
      <c r="L34" s="151">
        <v>0</v>
      </c>
      <c r="M34" s="158">
        <v>0</v>
      </c>
      <c r="N34" s="95"/>
      <c r="O34" s="48">
        <v>0</v>
      </c>
      <c r="P34" s="49">
        <v>0</v>
      </c>
      <c r="Q34" s="108"/>
      <c r="R34" s="42">
        <v>0</v>
      </c>
      <c r="S34" s="43">
        <v>0</v>
      </c>
      <c r="U34" s="70" t="s">
        <v>7</v>
      </c>
      <c r="V34" s="71" t="s">
        <v>7</v>
      </c>
    </row>
    <row r="35" spans="1:22" ht="15.6" x14ac:dyDescent="0.3">
      <c r="A35" s="66" t="s">
        <v>104</v>
      </c>
      <c r="B35" s="39"/>
      <c r="C35" s="39"/>
      <c r="D35" s="40">
        <v>8.18</v>
      </c>
      <c r="E35" s="40">
        <v>8.18</v>
      </c>
      <c r="F35" s="40">
        <v>8.18</v>
      </c>
      <c r="G35" s="40">
        <v>8.18</v>
      </c>
      <c r="H35" s="122">
        <f>+G35-F35</f>
        <v>0</v>
      </c>
      <c r="I35" s="123">
        <f>+H35/F35</f>
        <v>0</v>
      </c>
      <c r="J35" s="111">
        <v>0</v>
      </c>
      <c r="K35" s="95"/>
      <c r="L35" s="151">
        <v>-8.18</v>
      </c>
      <c r="M35" s="158">
        <v>-1</v>
      </c>
      <c r="N35" s="95"/>
      <c r="O35" s="48">
        <v>0</v>
      </c>
      <c r="P35" s="49">
        <v>0</v>
      </c>
      <c r="Q35" s="108"/>
      <c r="R35" s="42">
        <v>0</v>
      </c>
      <c r="S35" s="43">
        <v>0</v>
      </c>
      <c r="U35" s="70" t="s">
        <v>7</v>
      </c>
      <c r="V35" s="71" t="s">
        <v>7</v>
      </c>
    </row>
    <row r="36" spans="1:22" ht="15.6" x14ac:dyDescent="0.3">
      <c r="A36" s="66" t="s">
        <v>29</v>
      </c>
      <c r="B36" s="39"/>
      <c r="C36" s="39"/>
      <c r="D36" s="40">
        <v>6.98</v>
      </c>
      <c r="E36" s="40">
        <v>6.98</v>
      </c>
      <c r="F36" s="40">
        <v>6.98</v>
      </c>
      <c r="G36" s="40">
        <v>6.98</v>
      </c>
      <c r="H36" s="122">
        <f>+G36-F36</f>
        <v>0</v>
      </c>
      <c r="I36" s="123">
        <f>+H36/F36</f>
        <v>0</v>
      </c>
      <c r="J36" s="111">
        <v>0</v>
      </c>
      <c r="K36" s="95"/>
      <c r="L36" s="151">
        <v>0</v>
      </c>
      <c r="M36" s="158">
        <v>0</v>
      </c>
      <c r="N36" s="95"/>
      <c r="O36" s="48">
        <v>0</v>
      </c>
      <c r="P36" s="49">
        <v>0</v>
      </c>
      <c r="Q36" s="108"/>
      <c r="R36" s="42">
        <v>0</v>
      </c>
      <c r="S36" s="43">
        <v>0</v>
      </c>
      <c r="U36" s="70" t="s">
        <v>7</v>
      </c>
      <c r="V36" s="71" t="s">
        <v>7</v>
      </c>
    </row>
    <row r="37" spans="1:22" ht="15.6" x14ac:dyDescent="0.3">
      <c r="A37" s="67" t="s">
        <v>30</v>
      </c>
      <c r="B37" s="53"/>
      <c r="C37" s="53"/>
      <c r="D37" s="54">
        <v>8.9600000000000009</v>
      </c>
      <c r="E37" s="54">
        <v>8.9600000000000009</v>
      </c>
      <c r="F37" s="54">
        <v>8.9600000000000009</v>
      </c>
      <c r="G37" s="54">
        <v>8.76</v>
      </c>
      <c r="H37" s="124">
        <f>+G37-F37</f>
        <v>-0.20000000000000107</v>
      </c>
      <c r="I37" s="125">
        <f>+H37/F37</f>
        <v>-2.232142857142869E-2</v>
      </c>
      <c r="J37" s="115">
        <v>0</v>
      </c>
      <c r="K37" s="95"/>
      <c r="L37" s="151">
        <v>-0.20000000000000107</v>
      </c>
      <c r="M37" s="158">
        <v>-2.232142857142869E-2</v>
      </c>
      <c r="N37" s="95"/>
      <c r="O37" s="50">
        <v>0</v>
      </c>
      <c r="P37" s="51">
        <v>0</v>
      </c>
      <c r="Q37" s="108"/>
      <c r="R37" s="44">
        <v>0</v>
      </c>
      <c r="S37" s="45">
        <v>0</v>
      </c>
      <c r="U37" s="70" t="s">
        <v>7</v>
      </c>
      <c r="V37" s="71" t="s">
        <v>7</v>
      </c>
    </row>
    <row r="38" spans="1:22" ht="15.6" x14ac:dyDescent="0.3">
      <c r="A38" s="5"/>
      <c r="B38" s="16"/>
      <c r="C38" s="16"/>
      <c r="D38" s="16"/>
      <c r="E38" s="16"/>
      <c r="F38" s="16"/>
      <c r="G38" s="15"/>
      <c r="H38" s="128"/>
      <c r="I38" s="127"/>
      <c r="J38" s="113"/>
      <c r="K38" s="96"/>
      <c r="L38" s="152"/>
      <c r="M38" s="159"/>
      <c r="N38" s="96"/>
      <c r="O38" s="10"/>
      <c r="P38" s="11"/>
      <c r="Q38" s="109"/>
      <c r="R38" s="10"/>
      <c r="S38" s="11"/>
      <c r="U38" s="10"/>
      <c r="V38" s="11"/>
    </row>
    <row r="39" spans="1:22" ht="16.2" thickBot="1" x14ac:dyDescent="0.35">
      <c r="A39" s="4" t="s">
        <v>31</v>
      </c>
      <c r="B39" s="3">
        <v>2006</v>
      </c>
      <c r="C39" s="3">
        <v>2007</v>
      </c>
      <c r="D39" s="3">
        <v>2008</v>
      </c>
      <c r="E39" s="3">
        <v>2009</v>
      </c>
      <c r="F39" s="3">
        <v>2010</v>
      </c>
      <c r="G39" s="141">
        <v>2011</v>
      </c>
      <c r="H39" s="118" t="s">
        <v>3</v>
      </c>
      <c r="I39" s="119" t="s">
        <v>4</v>
      </c>
      <c r="J39" s="114" t="s">
        <v>90</v>
      </c>
      <c r="K39" s="97"/>
      <c r="L39" s="154" t="s">
        <v>3</v>
      </c>
      <c r="M39" s="160" t="s">
        <v>4</v>
      </c>
      <c r="N39" s="97"/>
      <c r="O39" s="8" t="s">
        <v>3</v>
      </c>
      <c r="P39" s="9" t="s">
        <v>4</v>
      </c>
      <c r="Q39" s="107"/>
      <c r="R39" s="8" t="s">
        <v>3</v>
      </c>
      <c r="S39" s="9" t="s">
        <v>4</v>
      </c>
      <c r="U39" s="8" t="s">
        <v>3</v>
      </c>
      <c r="V39" s="9" t="s">
        <v>4</v>
      </c>
    </row>
    <row r="40" spans="1:22" ht="15.6" x14ac:dyDescent="0.3">
      <c r="A40" s="65" t="s">
        <v>32</v>
      </c>
      <c r="B40" s="30"/>
      <c r="C40" s="30"/>
      <c r="D40" s="31">
        <v>3.9</v>
      </c>
      <c r="E40" s="31">
        <v>3.5</v>
      </c>
      <c r="F40" s="31">
        <v>4.5599999999999996</v>
      </c>
      <c r="G40" s="148">
        <v>4.5599999999999996</v>
      </c>
      <c r="H40" s="122">
        <f>+G40-F40</f>
        <v>0</v>
      </c>
      <c r="I40" s="130">
        <f>+H40/F40</f>
        <v>0</v>
      </c>
      <c r="J40" s="116">
        <v>0</v>
      </c>
      <c r="K40" s="98"/>
      <c r="L40" s="153">
        <v>-4.5599999999999996</v>
      </c>
      <c r="M40" s="161">
        <v>-1</v>
      </c>
      <c r="N40" s="98"/>
      <c r="O40" s="100">
        <v>1.06</v>
      </c>
      <c r="P40" s="101">
        <v>0.30285714285714277</v>
      </c>
      <c r="Q40" s="108"/>
      <c r="R40" s="32">
        <v>-0.4</v>
      </c>
      <c r="S40" s="33">
        <v>-0.10256410256410255</v>
      </c>
      <c r="U40" s="70" t="s">
        <v>7</v>
      </c>
      <c r="V40" s="71" t="s">
        <v>7</v>
      </c>
    </row>
    <row r="41" spans="1:22" ht="15.6" x14ac:dyDescent="0.3">
      <c r="A41" s="68" t="s">
        <v>33</v>
      </c>
      <c r="B41" s="55"/>
      <c r="C41" s="55"/>
      <c r="D41" s="56">
        <v>3.9</v>
      </c>
      <c r="E41" s="56">
        <v>3.5</v>
      </c>
      <c r="F41" s="56">
        <v>4.5629999999999997</v>
      </c>
      <c r="G41" s="56">
        <v>4.5599999999999996</v>
      </c>
      <c r="H41" s="131">
        <f>+G41-F41</f>
        <v>-3.0000000000001137E-3</v>
      </c>
      <c r="I41" s="132">
        <f>+H41/F41</f>
        <v>-6.5746219592375935E-4</v>
      </c>
      <c r="J41" s="117">
        <v>0</v>
      </c>
      <c r="K41" s="98"/>
      <c r="L41" s="155">
        <v>-4.5629999999999997</v>
      </c>
      <c r="M41" s="162">
        <v>-1</v>
      </c>
      <c r="N41" s="98"/>
      <c r="O41" s="102">
        <v>1.0629999999999997</v>
      </c>
      <c r="P41" s="103">
        <v>0.30371428571428566</v>
      </c>
      <c r="Q41" s="108"/>
      <c r="R41" s="35">
        <v>-0.4</v>
      </c>
      <c r="S41" s="36">
        <v>-0.10256410256410255</v>
      </c>
      <c r="U41" s="72" t="s">
        <v>7</v>
      </c>
      <c r="V41" s="73" t="s">
        <v>7</v>
      </c>
    </row>
    <row r="42" spans="1:22" ht="15.6" x14ac:dyDescent="0.3">
      <c r="J42" s="84"/>
      <c r="K42" s="84"/>
      <c r="L42" s="84"/>
      <c r="M42" s="84"/>
      <c r="N42" s="84"/>
      <c r="O42" s="84"/>
      <c r="P42" s="84"/>
      <c r="Q42" s="84"/>
    </row>
  </sheetData>
  <phoneticPr fontId="2" type="noConversion"/>
  <printOptions horizontalCentered="1"/>
  <pageMargins left="0" right="0" top="0.5" bottom="0.5" header="0.25" footer="0.25"/>
  <pageSetup scale="50" orientation="portrait" r:id="rId1"/>
  <headerFooter alignWithMargins="0">
    <oddFooter>&amp;L&amp;8Date Created:  Aug 29, 2006;  Updated: Aug 31, 2009;  Date Printed:  &amp;D  &amp;T   &amp;Z&amp;F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2"/>
  </sheetPr>
  <dimension ref="B1:D18"/>
  <sheetViews>
    <sheetView workbookViewId="0">
      <selection activeCell="G9" sqref="G9"/>
    </sheetView>
  </sheetViews>
  <sheetFormatPr defaultRowHeight="13.2" x14ac:dyDescent="0.25"/>
  <cols>
    <col min="1" max="1" width="1.33203125" customWidth="1"/>
    <col min="2" max="2" width="31.109375" customWidth="1"/>
    <col min="3" max="3" width="33.77734375" customWidth="1"/>
    <col min="4" max="4" width="31.33203125" customWidth="1"/>
  </cols>
  <sheetData>
    <row r="1" spans="2:4" ht="22.5" customHeight="1" x14ac:dyDescent="0.3">
      <c r="B1" s="77" t="s">
        <v>97</v>
      </c>
      <c r="C1" s="78"/>
      <c r="D1" s="83"/>
    </row>
    <row r="2" spans="2:4" ht="60" customHeight="1" x14ac:dyDescent="0.25">
      <c r="B2" s="416" t="s">
        <v>95</v>
      </c>
      <c r="C2" s="417"/>
      <c r="D2" s="418"/>
    </row>
    <row r="4" spans="2:4" ht="13.8" thickBot="1" x14ac:dyDescent="0.3"/>
    <row r="5" spans="2:4" ht="41.25" customHeight="1" x14ac:dyDescent="0.25">
      <c r="B5" s="419" t="s">
        <v>73</v>
      </c>
      <c r="C5" s="421" t="s">
        <v>96</v>
      </c>
      <c r="D5" s="421" t="s">
        <v>98</v>
      </c>
    </row>
    <row r="6" spans="2:4" ht="12.75" hidden="1" customHeight="1" x14ac:dyDescent="0.25">
      <c r="B6" s="420"/>
      <c r="C6" s="422"/>
      <c r="D6" s="422"/>
    </row>
    <row r="7" spans="2:4" ht="32.25" customHeight="1" x14ac:dyDescent="0.25">
      <c r="B7" s="413" t="s">
        <v>74</v>
      </c>
      <c r="C7" s="414" t="s">
        <v>80</v>
      </c>
      <c r="D7" s="415" t="s">
        <v>81</v>
      </c>
    </row>
    <row r="8" spans="2:4" hidden="1" x14ac:dyDescent="0.25">
      <c r="B8" s="413"/>
      <c r="C8" s="414"/>
      <c r="D8" s="415"/>
    </row>
    <row r="9" spans="2:4" ht="48" customHeight="1" x14ac:dyDescent="0.25">
      <c r="B9" s="413" t="s">
        <v>75</v>
      </c>
      <c r="C9" s="414" t="s">
        <v>82</v>
      </c>
      <c r="D9" s="415" t="s">
        <v>83</v>
      </c>
    </row>
    <row r="10" spans="2:4" hidden="1" x14ac:dyDescent="0.25">
      <c r="B10" s="413"/>
      <c r="C10" s="414"/>
      <c r="D10" s="415"/>
    </row>
    <row r="11" spans="2:4" ht="16.5" customHeight="1" x14ac:dyDescent="0.25">
      <c r="B11" s="413" t="s">
        <v>76</v>
      </c>
      <c r="C11" s="424" t="s">
        <v>84</v>
      </c>
      <c r="D11" s="415" t="s">
        <v>85</v>
      </c>
    </row>
    <row r="12" spans="2:4" hidden="1" x14ac:dyDescent="0.25">
      <c r="B12" s="413"/>
      <c r="C12" s="424"/>
      <c r="D12" s="415"/>
    </row>
    <row r="13" spans="2:4" ht="32.25" customHeight="1" x14ac:dyDescent="0.25">
      <c r="B13" s="413" t="s">
        <v>77</v>
      </c>
      <c r="C13" s="424" t="s">
        <v>86</v>
      </c>
      <c r="D13" s="415" t="s">
        <v>83</v>
      </c>
    </row>
    <row r="14" spans="2:4" hidden="1" x14ac:dyDescent="0.25">
      <c r="B14" s="413"/>
      <c r="C14" s="424"/>
      <c r="D14" s="415"/>
    </row>
    <row r="15" spans="2:4" ht="16.5" customHeight="1" x14ac:dyDescent="0.25">
      <c r="B15" s="423" t="s">
        <v>87</v>
      </c>
      <c r="C15" s="424" t="s">
        <v>88</v>
      </c>
      <c r="D15" s="415" t="s">
        <v>85</v>
      </c>
    </row>
    <row r="16" spans="2:4" hidden="1" x14ac:dyDescent="0.25">
      <c r="B16" s="423"/>
      <c r="C16" s="424"/>
      <c r="D16" s="415"/>
    </row>
    <row r="17" spans="2:4" ht="16.5" customHeight="1" thickBot="1" x14ac:dyDescent="0.3">
      <c r="B17" s="79" t="s">
        <v>78</v>
      </c>
      <c r="C17" s="80" t="s">
        <v>89</v>
      </c>
      <c r="D17" s="81" t="s">
        <v>79</v>
      </c>
    </row>
    <row r="18" spans="2:4" x14ac:dyDescent="0.25">
      <c r="B18" s="82"/>
    </row>
  </sheetData>
  <mergeCells count="19">
    <mergeCell ref="B15:B16"/>
    <mergeCell ref="C15:C16"/>
    <mergeCell ref="D15:D16"/>
    <mergeCell ref="B11:B12"/>
    <mergeCell ref="C11:C12"/>
    <mergeCell ref="D11:D12"/>
    <mergeCell ref="B13:B14"/>
    <mergeCell ref="C13:C14"/>
    <mergeCell ref="D13:D14"/>
    <mergeCell ref="B9:B10"/>
    <mergeCell ref="C9:C10"/>
    <mergeCell ref="D9:D10"/>
    <mergeCell ref="B2:D2"/>
    <mergeCell ref="B5:B6"/>
    <mergeCell ref="C5:C6"/>
    <mergeCell ref="D5:D6"/>
    <mergeCell ref="B7:B8"/>
    <mergeCell ref="C7:C8"/>
    <mergeCell ref="D7:D8"/>
  </mergeCells>
  <phoneticPr fontId="2" type="noConversion"/>
  <printOptions horizontalCentered="1"/>
  <pageMargins left="0.25" right="0.25" top="1.25" bottom="1" header="0.5" footer="0.5"/>
  <pageSetup orientation="portrait" r:id="rId1"/>
  <headerFooter alignWithMargins="0">
    <oddFooter>&amp;L&amp;8Date Created:  Sept 3, 2008
Date Printed:  &amp;D  &amp;T   &amp;Z&amp;F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31"/>
  <sheetViews>
    <sheetView workbookViewId="0"/>
  </sheetViews>
  <sheetFormatPr defaultRowHeight="15.6" x14ac:dyDescent="0.3"/>
  <cols>
    <col min="1" max="1" width="115.77734375" style="202" customWidth="1"/>
    <col min="2" max="2" width="13.77734375" customWidth="1"/>
    <col min="3" max="4" width="12.77734375" customWidth="1"/>
  </cols>
  <sheetData>
    <row r="1" spans="1:1" x14ac:dyDescent="0.3">
      <c r="A1" s="259" t="s">
        <v>220</v>
      </c>
    </row>
    <row r="2" spans="1:1" x14ac:dyDescent="0.3">
      <c r="A2" s="260" t="s">
        <v>153</v>
      </c>
    </row>
    <row r="3" spans="1:1" x14ac:dyDescent="0.3">
      <c r="A3" s="260" t="s">
        <v>154</v>
      </c>
    </row>
    <row r="4" spans="1:1" x14ac:dyDescent="0.3">
      <c r="A4" s="260" t="s">
        <v>155</v>
      </c>
    </row>
    <row r="5" spans="1:1" x14ac:dyDescent="0.3">
      <c r="A5" s="260" t="s">
        <v>156</v>
      </c>
    </row>
    <row r="8" spans="1:1" ht="39.75" customHeight="1" x14ac:dyDescent="0.3"/>
    <row r="10" spans="1:1" ht="30.75" customHeight="1" x14ac:dyDescent="0.3"/>
    <row r="14" spans="1:1" x14ac:dyDescent="0.25">
      <c r="A14" s="217" t="s">
        <v>121</v>
      </c>
    </row>
    <row r="15" spans="1:1" ht="64.5" hidden="1" customHeight="1" x14ac:dyDescent="0.25">
      <c r="A15" s="203" t="s">
        <v>122</v>
      </c>
    </row>
    <row r="16" spans="1:1" ht="52.95" customHeight="1" x14ac:dyDescent="0.25">
      <c r="A16" s="203" t="s">
        <v>127</v>
      </c>
    </row>
    <row r="17" spans="1:1" ht="9.75" customHeight="1" x14ac:dyDescent="0.25">
      <c r="A17" s="203"/>
    </row>
    <row r="18" spans="1:1" x14ac:dyDescent="0.25">
      <c r="A18" s="217" t="s">
        <v>123</v>
      </c>
    </row>
    <row r="19" spans="1:1" ht="49.5" customHeight="1" x14ac:dyDescent="0.25">
      <c r="A19" s="203" t="s">
        <v>124</v>
      </c>
    </row>
    <row r="20" spans="1:1" ht="9.75" customHeight="1" x14ac:dyDescent="0.3"/>
    <row r="21" spans="1:1" x14ac:dyDescent="0.3">
      <c r="A21" s="219" t="s">
        <v>125</v>
      </c>
    </row>
    <row r="22" spans="1:1" ht="46.8" x14ac:dyDescent="0.3">
      <c r="A22" s="218" t="s">
        <v>126</v>
      </c>
    </row>
    <row r="23" spans="1:1" ht="31.2" x14ac:dyDescent="0.3">
      <c r="A23" s="261" t="s">
        <v>159</v>
      </c>
    </row>
    <row r="24" spans="1:1" x14ac:dyDescent="0.3">
      <c r="A24" s="218"/>
    </row>
    <row r="25" spans="1:1" ht="16.5" customHeight="1" x14ac:dyDescent="0.25">
      <c r="A25" s="217" t="s">
        <v>161</v>
      </c>
    </row>
    <row r="26" spans="1:1" ht="62.4" x14ac:dyDescent="0.25">
      <c r="A26" s="207" t="s">
        <v>128</v>
      </c>
    </row>
    <row r="27" spans="1:1" ht="31.2" x14ac:dyDescent="0.25">
      <c r="A27" s="249" t="s">
        <v>160</v>
      </c>
    </row>
    <row r="29" spans="1:1" x14ac:dyDescent="0.25">
      <c r="A29" s="217" t="s">
        <v>130</v>
      </c>
    </row>
    <row r="30" spans="1:1" ht="31.2" x14ac:dyDescent="0.25">
      <c r="A30" s="207" t="s">
        <v>131</v>
      </c>
    </row>
    <row r="31" spans="1:1" ht="31.2" x14ac:dyDescent="0.25">
      <c r="A31" s="207" t="s">
        <v>132</v>
      </c>
    </row>
  </sheetData>
  <printOptions horizontalCentered="1"/>
  <pageMargins left="0" right="0" top="0.5" bottom="0.25" header="0.25" footer="0.2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workbookViewId="0"/>
  </sheetViews>
  <sheetFormatPr defaultRowHeight="13.2" x14ac:dyDescent="0.25"/>
  <cols>
    <col min="1" max="1" width="36.109375" customWidth="1"/>
    <col min="2" max="2" width="12.77734375" customWidth="1"/>
  </cols>
  <sheetData>
    <row r="1" spans="1:7" s="311" customFormat="1" ht="16.8" x14ac:dyDescent="0.25">
      <c r="A1" s="310" t="s">
        <v>134</v>
      </c>
    </row>
    <row r="2" spans="1:7" s="311" customFormat="1" x14ac:dyDescent="0.25"/>
    <row r="3" spans="1:7" s="311" customFormat="1" ht="54" customHeight="1" x14ac:dyDescent="0.25">
      <c r="A3" s="425" t="s">
        <v>135</v>
      </c>
      <c r="B3" s="426"/>
      <c r="C3" s="426"/>
      <c r="D3" s="426"/>
      <c r="E3" s="426"/>
      <c r="F3" s="426"/>
      <c r="G3" s="426"/>
    </row>
    <row r="4" spans="1:7" s="311" customFormat="1" x14ac:dyDescent="0.25"/>
    <row r="5" spans="1:7" s="311" customFormat="1" x14ac:dyDescent="0.25">
      <c r="A5" s="312" t="s">
        <v>136</v>
      </c>
    </row>
    <row r="6" spans="1:7" s="311" customFormat="1" x14ac:dyDescent="0.25"/>
    <row r="7" spans="1:7" s="311" customFormat="1" x14ac:dyDescent="0.25">
      <c r="A7" s="313" t="s">
        <v>137</v>
      </c>
    </row>
    <row r="8" spans="1:7" s="311" customFormat="1" ht="25.95" customHeight="1" x14ac:dyDescent="0.25">
      <c r="A8" s="427" t="s">
        <v>138</v>
      </c>
      <c r="B8" s="426"/>
      <c r="C8" s="426"/>
      <c r="D8" s="426"/>
      <c r="E8" s="426"/>
      <c r="F8" s="426"/>
      <c r="G8" s="426"/>
    </row>
    <row r="9" spans="1:7" s="311" customFormat="1" x14ac:dyDescent="0.25"/>
    <row r="10" spans="1:7" s="311" customFormat="1" x14ac:dyDescent="0.25">
      <c r="A10" s="313" t="s">
        <v>139</v>
      </c>
    </row>
    <row r="11" spans="1:7" s="311" customFormat="1" x14ac:dyDescent="0.25">
      <c r="A11" s="309" t="s">
        <v>140</v>
      </c>
    </row>
    <row r="12" spans="1:7" s="311" customFormat="1" x14ac:dyDescent="0.25"/>
    <row r="13" spans="1:7" s="311" customFormat="1" x14ac:dyDescent="0.25">
      <c r="A13" s="313" t="s">
        <v>141</v>
      </c>
    </row>
    <row r="14" spans="1:7" s="311" customFormat="1" ht="26.4" customHeight="1" x14ac:dyDescent="0.25">
      <c r="A14" s="427" t="s">
        <v>142</v>
      </c>
      <c r="B14" s="426"/>
      <c r="C14" s="426"/>
      <c r="D14" s="426"/>
      <c r="E14" s="426"/>
      <c r="F14" s="426"/>
      <c r="G14" s="426"/>
    </row>
    <row r="15" spans="1:7" s="311" customFormat="1" x14ac:dyDescent="0.25"/>
    <row r="16" spans="1:7" s="311" customFormat="1" x14ac:dyDescent="0.25">
      <c r="A16" s="314" t="s">
        <v>157</v>
      </c>
      <c r="B16" s="314"/>
    </row>
    <row r="17" spans="1:7" s="311" customFormat="1" ht="26.4" x14ac:dyDescent="0.25">
      <c r="A17" s="315" t="s">
        <v>143</v>
      </c>
      <c r="B17" s="315" t="s">
        <v>144</v>
      </c>
    </row>
    <row r="18" spans="1:7" s="311" customFormat="1" ht="13.95" customHeight="1" x14ac:dyDescent="0.25">
      <c r="A18" s="316" t="s">
        <v>145</v>
      </c>
      <c r="B18" s="317">
        <v>250000</v>
      </c>
    </row>
    <row r="19" spans="1:7" s="311" customFormat="1" ht="13.95" customHeight="1" x14ac:dyDescent="0.25">
      <c r="A19" s="316" t="s">
        <v>146</v>
      </c>
      <c r="B19" s="317">
        <v>125000</v>
      </c>
    </row>
    <row r="20" spans="1:7" s="311" customFormat="1" x14ac:dyDescent="0.25">
      <c r="A20" s="316" t="s">
        <v>147</v>
      </c>
      <c r="B20" s="317">
        <v>200000</v>
      </c>
    </row>
    <row r="21" spans="1:7" s="311" customFormat="1" ht="13.95" customHeight="1" x14ac:dyDescent="0.25">
      <c r="A21" s="316" t="s">
        <v>148</v>
      </c>
      <c r="B21" s="317">
        <v>200000</v>
      </c>
    </row>
    <row r="22" spans="1:7" s="311" customFormat="1" ht="13.95" customHeight="1" x14ac:dyDescent="0.25">
      <c r="A22" s="316" t="s">
        <v>149</v>
      </c>
      <c r="B22" s="317">
        <v>200000</v>
      </c>
    </row>
    <row r="23" spans="1:7" s="311" customFormat="1" x14ac:dyDescent="0.25"/>
    <row r="24" spans="1:7" s="311" customFormat="1" x14ac:dyDescent="0.25">
      <c r="A24" s="313" t="s">
        <v>150</v>
      </c>
    </row>
    <row r="25" spans="1:7" s="311" customFormat="1" ht="54" customHeight="1" x14ac:dyDescent="0.25">
      <c r="A25" s="427" t="s">
        <v>151</v>
      </c>
      <c r="B25" s="426"/>
      <c r="C25" s="426"/>
      <c r="D25" s="426"/>
      <c r="E25" s="426"/>
      <c r="F25" s="426"/>
      <c r="G25" s="426"/>
    </row>
  </sheetData>
  <mergeCells count="4">
    <mergeCell ref="A3:G3"/>
    <mergeCell ref="A8:G8"/>
    <mergeCell ref="A14:G14"/>
    <mergeCell ref="A25:G25"/>
  </mergeCells>
  <hyperlinks>
    <hyperlink ref="A3" r:id="rId1" display="http://apps.irs.gov/app/scripts/exit.jsp?dest=https://s3.amazonaws.com/public-inspection.federalregister.gov/2013-28411.pdf" xr:uid="{00000000-0004-0000-08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Notes</vt:lpstr>
      <vt:lpstr>Guidance</vt:lpstr>
      <vt:lpstr>Health Ins Rates 2025</vt:lpstr>
      <vt:lpstr>Social Security</vt:lpstr>
      <vt:lpstr>Health Ins Rates FY11</vt:lpstr>
      <vt:lpstr>Risk Management Chgs</vt:lpstr>
      <vt:lpstr>OTRS</vt:lpstr>
      <vt:lpstr>Additional Medicare Tax</vt:lpstr>
      <vt:lpstr>Guidance!Print_Area</vt:lpstr>
      <vt:lpstr>'Health Ins Rates 2025'!Print_Area</vt:lpstr>
      <vt:lpstr>'Health Ins Rates FY11'!Print_Area</vt:lpstr>
      <vt:lpstr>OTRS!Print_Area</vt:lpstr>
      <vt:lpstr>'Social Security'!Print_Area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2023-08-23T19:36:03Z</cp:lastPrinted>
  <dcterms:created xsi:type="dcterms:W3CDTF">2009-08-31T14:56:47Z</dcterms:created>
  <dcterms:modified xsi:type="dcterms:W3CDTF">2024-08-27T19:25:23Z</dcterms:modified>
</cp:coreProperties>
</file>