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W:\1 - Budget SRA3 - All Years\Budget SRA3 FY2026\"/>
    </mc:Choice>
  </mc:AlternateContent>
  <xr:revisionPtr revIDLastSave="0" documentId="13_ncr:1_{F0496AFB-84E2-4BBE-9A10-84D72F645165}" xr6:coauthVersionLast="36" xr6:coauthVersionMax="36" xr10:uidLastSave="{00000000-0000-0000-0000-000000000000}"/>
  <bookViews>
    <workbookView xWindow="4212" yWindow="132" windowWidth="11700" windowHeight="6420" firstSheet="5" activeTab="5" xr2:uid="{00000000-000D-0000-FFFF-FFFF00000000}"/>
  </bookViews>
  <sheets>
    <sheet name="Q&amp;A" sheetId="71" state="hidden" r:id="rId1"/>
    <sheet name="Instructions FY2013" sheetId="68" state="hidden" r:id="rId2"/>
    <sheet name="Changes in FY12" sheetId="57" state="hidden" r:id="rId3"/>
    <sheet name="Changes in FY13" sheetId="81" state="hidden" r:id="rId4"/>
    <sheet name="Notes for Mike FY13 &amp; 14" sheetId="72" state="hidden" r:id="rId5"/>
    <sheet name="Instructions FY26" sheetId="80" r:id="rId6"/>
    <sheet name="Schedule I Info % Calc" sheetId="31" r:id="rId7"/>
    <sheet name="Schedule I - Example" sheetId="69" r:id="rId8"/>
    <sheet name="Schedule I  " sheetId="67" r:id="rId9"/>
    <sheet name="Sch I-a" sheetId="2" r:id="rId10"/>
    <sheet name="Sch I-b" sheetId="3" r:id="rId11"/>
    <sheet name="Sch II &amp; II-1" sheetId="37" r:id="rId12"/>
    <sheet name="Sch II-aa" sheetId="79" state="hidden" r:id="rId13"/>
    <sheet name="CIP 2010 Codes" sheetId="74" r:id="rId14"/>
    <sheet name=" Sch II-a" sheetId="17" r:id="rId15"/>
    <sheet name="Sch II-b" sheetId="46" r:id="rId16"/>
    <sheet name="Sch II Change DRAFT 7-6-10" sheetId="73" state="hidden" r:id="rId17"/>
    <sheet name="Sch III Example" sheetId="77" r:id="rId18"/>
    <sheet name="Sch III " sheetId="21" r:id="rId19"/>
    <sheet name="Sch IV Mand Costs " sheetId="38" state="hidden" r:id="rId20"/>
    <sheet name="Sch IV Mand Costs" sheetId="52" r:id="rId21"/>
    <sheet name="Sch V Waivers" sheetId="39" r:id="rId22"/>
    <sheet name="Sch VI " sheetId="34" r:id="rId23"/>
    <sheet name="Sch VI-A Example" sheetId="76" r:id="rId24"/>
    <sheet name="Sch VI-A" sheetId="75" r:id="rId25"/>
    <sheet name="Sch VII Example FY12" sheetId="56" state="hidden" r:id="rId26"/>
    <sheet name="Sch VIII (3)" sheetId="62" state="hidden" r:id="rId27"/>
    <sheet name="Sch VIII" sheetId="42" state="hidden" r:id="rId28"/>
    <sheet name="Sch VIII Chg 1-  FY11" sheetId="53" state="hidden" r:id="rId29"/>
    <sheet name="VIII - Revised Sources Uses - 2" sheetId="43" state="hidden" r:id="rId30"/>
    <sheet name="Sch VIII Chg 2 - FY11" sheetId="55" state="hidden" r:id="rId31"/>
    <sheet name="Sch VII " sheetId="70" state="hidden" r:id="rId32"/>
    <sheet name="Sch XI Legislative Support" sheetId="48" r:id="rId33"/>
    <sheet name="For OSRHE use only Sch I" sheetId="64" r:id="rId34"/>
    <sheet name="Sch VIII Eliminated" sheetId="82" state="hidden" r:id="rId35"/>
    <sheet name="IX - Reallocation of Funds Not " sheetId="44" state="hidden" r:id="rId36"/>
    <sheet name="Sch X Guaranteed Tuition " sheetId="49" state="hidden" r:id="rId37"/>
  </sheets>
  <externalReferences>
    <externalReference r:id="rId38"/>
    <externalReference r:id="rId39"/>
    <externalReference r:id="rId40"/>
    <externalReference r:id="rId41"/>
  </externalReferences>
  <definedNames>
    <definedName name="Courses_and_FTE" localSheetId="3">#REF!</definedName>
    <definedName name="Courses_and_FTE" localSheetId="8">#REF!</definedName>
    <definedName name="Courses_and_FTE" localSheetId="7">#REF!</definedName>
    <definedName name="Courses_and_FTE">#REF!</definedName>
    <definedName name="Institution_Name" localSheetId="8">'Schedule I  '!$A$6</definedName>
    <definedName name="Institution_Name" localSheetId="7">'Schedule I - Example'!$A$6</definedName>
    <definedName name="Institution_Name">'[1]Sch I'!$A$6</definedName>
    <definedName name="Mandatory_Sorted" localSheetId="3">'[2]Mand Sum'!#REF!</definedName>
    <definedName name="Mandatory_Sorted" localSheetId="8">'[2]Mand Sum'!#REF!</definedName>
    <definedName name="Mandatory_Sorted" localSheetId="7">'[2]Mand Sum'!#REF!</definedName>
    <definedName name="Mandatory_Sorted">'[2]Mand Sum'!#REF!</definedName>
    <definedName name="OLE_LINK3" localSheetId="22">'Sch VI '!#REF!</definedName>
    <definedName name="Page_1" localSheetId="3">#REF!</definedName>
    <definedName name="Page_1" localSheetId="35">#REF!</definedName>
    <definedName name="Page_1" localSheetId="11">#REF!</definedName>
    <definedName name="Page_1" localSheetId="12">#REF!</definedName>
    <definedName name="Page_1" localSheetId="15">#REF!</definedName>
    <definedName name="Page_1" localSheetId="20">#REF!</definedName>
    <definedName name="Page_1" localSheetId="19">#REF!</definedName>
    <definedName name="Page_1" localSheetId="21">#REF!</definedName>
    <definedName name="Page_1" localSheetId="31">#REF!</definedName>
    <definedName name="Page_1" localSheetId="25">#REF!</definedName>
    <definedName name="Page_1" localSheetId="27">#REF!</definedName>
    <definedName name="Page_1" localSheetId="26">#REF!</definedName>
    <definedName name="Page_1" localSheetId="28">#REF!</definedName>
    <definedName name="Page_1" localSheetId="30">#REF!</definedName>
    <definedName name="Page_1" localSheetId="29">#REF!</definedName>
    <definedName name="Page_1">#REF!</definedName>
    <definedName name="_xlnm.Print_Area" localSheetId="14">' Sch II-a'!$A$1:$D$53</definedName>
    <definedName name="_xlnm.Print_Area" localSheetId="1">'Instructions FY2013'!$A$1:$A$109</definedName>
    <definedName name="_xlnm.Print_Area" localSheetId="5">'Instructions FY26'!$A$1:$A$90</definedName>
    <definedName name="_xlnm.Print_Area" localSheetId="35">'IX - Reallocation of Funds Not '!$A$1:$D$50</definedName>
    <definedName name="_xlnm.Print_Area" localSheetId="9">'Sch I-a'!$A$1:$E$24</definedName>
    <definedName name="_xlnm.Print_Area" localSheetId="10">'Sch I-b'!$A$1:$E$80</definedName>
    <definedName name="_xlnm.Print_Area" localSheetId="11">'Sch II &amp; II-1'!$A$1:$E$65</definedName>
    <definedName name="_xlnm.Print_Area" localSheetId="12">'Sch II-aa'!$A$1:$E$31</definedName>
    <definedName name="_xlnm.Print_Area" localSheetId="15">'Sch II-b'!$A$1:$J$25</definedName>
    <definedName name="_xlnm.Print_Area" localSheetId="18">'Sch III '!$A$1:$G$33</definedName>
    <definedName name="_xlnm.Print_Area" localSheetId="17">'Sch III Example'!$A$1:$G$32</definedName>
    <definedName name="_xlnm.Print_Area" localSheetId="20">'Sch IV Mand Costs'!$A$1:$G$95</definedName>
    <definedName name="_xlnm.Print_Area" localSheetId="19">'Sch IV Mand Costs '!$A$1:$G$81</definedName>
    <definedName name="_xlnm.Print_Area" localSheetId="21">'Sch V Waivers'!$A$1:$E$21</definedName>
    <definedName name="_xlnm.Print_Area" localSheetId="24">'Sch VI-A'!$A$1:$E$34</definedName>
    <definedName name="_xlnm.Print_Area" localSheetId="31">'Sch VII '!$A$1:$J$79</definedName>
    <definedName name="_xlnm.Print_Area" localSheetId="25">'Sch VII Example FY12'!$A$1:$J$76</definedName>
    <definedName name="_xlnm.Print_Area" localSheetId="27" xml:space="preserve">          'Sch VIII'!$A$1:$J$75</definedName>
    <definedName name="_xlnm.Print_Area" localSheetId="26">'Sch VIII (3)'!$A$1:$J$76</definedName>
    <definedName name="_xlnm.Print_Area" localSheetId="28" xml:space="preserve">          'Sch VIII Chg 1-  FY11'!$A$1:$J$82</definedName>
    <definedName name="_xlnm.Print_Area" localSheetId="30" xml:space="preserve">          'Sch VIII Chg 2 - FY11'!$A$1:$J$75</definedName>
    <definedName name="_xlnm.Print_Area" localSheetId="36">'Sch X Guaranteed Tuition '!$A$1:$L$33</definedName>
    <definedName name="_xlnm.Print_Area" localSheetId="32">'Sch XI Legislative Support'!$A$1:$B$25</definedName>
    <definedName name="_xlnm.Print_Area" localSheetId="8">'Schedule I  '!$A$1:$F$55</definedName>
    <definedName name="_xlnm.Print_Area" localSheetId="7">'Schedule I - Example'!$A$1:$F$55</definedName>
    <definedName name="_xlnm.Print_Area" localSheetId="29">'VIII - Revised Sources Uses - 2'!$A$1:$J$69</definedName>
    <definedName name="Print_Sch_1_Part_2" localSheetId="7">'Schedule I - Example'!$A$59:$I$61</definedName>
    <definedName name="Print_Sch_1_Part_2">'Schedule I  '!$A$59:$I$59</definedName>
    <definedName name="Print_Sch_1a" localSheetId="8">'Schedule I  '!#REF!</definedName>
    <definedName name="Print_Sch_1a" localSheetId="7">'Schedule I - Example'!#REF!</definedName>
    <definedName name="Print_Sch_1a">'[1]New Sch I &amp; I-a'!$A$38:$I$58</definedName>
    <definedName name="Print_Sch_I" localSheetId="8">'Schedule I  '!$A$1:$F$55</definedName>
    <definedName name="Print_Sch_I" localSheetId="7">'Schedule I - Example'!$A$1:$F$55</definedName>
    <definedName name="Print_Sch_I">'[1]New Sch I &amp; I-a'!$A$1:$K$36</definedName>
    <definedName name="_xlnm.Print_Titles" localSheetId="1">'Instructions FY2013'!$1:$3</definedName>
    <definedName name="_xlnm.Print_Titles" localSheetId="5">'Instructions FY26'!$1:$3</definedName>
    <definedName name="_xlnm.Print_Titles" localSheetId="10">'Sch I-b'!$1:$3</definedName>
    <definedName name="Range_1" localSheetId="3">#REF!</definedName>
    <definedName name="Range_1" localSheetId="8">#REF!</definedName>
    <definedName name="Range_1" localSheetId="7">#REF!</definedName>
    <definedName name="Range_1">#REF!</definedName>
    <definedName name="Range_2" localSheetId="3">#REF!</definedName>
    <definedName name="Range_2" localSheetId="8">#REF!</definedName>
    <definedName name="Range_2" localSheetId="7">#REF!</definedName>
    <definedName name="Range_2">#REF!</definedName>
  </definedNames>
  <calcPr calcId="191029"/>
</workbook>
</file>

<file path=xl/calcChain.xml><?xml version="1.0" encoding="utf-8"?>
<calcChain xmlns="http://schemas.openxmlformats.org/spreadsheetml/2006/main">
  <c r="B24" i="39" l="1"/>
  <c r="H12" i="39"/>
  <c r="H10" i="39"/>
  <c r="A31" i="39" l="1"/>
  <c r="G23" i="46"/>
  <c r="E24" i="69" l="1"/>
  <c r="E26" i="69" s="1"/>
  <c r="D24" i="69"/>
  <c r="D26" i="69" s="1"/>
  <c r="C24" i="69"/>
  <c r="C26" i="69" s="1"/>
  <c r="B24" i="69"/>
  <c r="B26" i="69" s="1"/>
  <c r="B24" i="67"/>
  <c r="B28" i="67"/>
  <c r="E24" i="67"/>
  <c r="D24" i="67"/>
  <c r="C24" i="67"/>
  <c r="BZ4" i="64" l="1"/>
  <c r="BY4" i="64"/>
  <c r="BX4" i="64"/>
  <c r="BW4" i="64"/>
  <c r="BV4" i="64"/>
  <c r="BU4" i="64"/>
  <c r="BF4" i="64"/>
  <c r="BE4" i="64"/>
  <c r="AC4" i="64"/>
  <c r="A3" i="64"/>
  <c r="BJ4" i="64"/>
  <c r="BI4" i="64"/>
  <c r="BH4" i="64"/>
  <c r="BG4" i="64"/>
  <c r="AT4" i="64"/>
  <c r="AS4" i="64"/>
  <c r="AR4" i="64"/>
  <c r="AQ4" i="64"/>
  <c r="AP4" i="64"/>
  <c r="AO4" i="64"/>
  <c r="AB4" i="64"/>
  <c r="AA4" i="64"/>
  <c r="Z4" i="64"/>
  <c r="Y4" i="64"/>
  <c r="I4" i="64"/>
  <c r="N4" i="64"/>
  <c r="M4" i="64"/>
  <c r="L4" i="64"/>
  <c r="I7" i="64"/>
  <c r="K4" i="64"/>
  <c r="J4" i="64"/>
  <c r="E26" i="67"/>
  <c r="D26" i="67"/>
  <c r="C26" i="67"/>
  <c r="B26" i="67"/>
  <c r="F14" i="67"/>
  <c r="F12" i="67"/>
  <c r="B25" i="39" l="1"/>
  <c r="B6" i="46" l="1"/>
  <c r="D7" i="64" l="1"/>
  <c r="G9" i="70" l="1"/>
  <c r="G10" i="70"/>
  <c r="G11" i="70"/>
  <c r="G12" i="70"/>
  <c r="G13" i="70"/>
  <c r="G14" i="70"/>
  <c r="G15" i="70"/>
  <c r="G16" i="70"/>
  <c r="G17" i="70"/>
  <c r="G18" i="70"/>
  <c r="G19" i="70"/>
  <c r="G20" i="70"/>
  <c r="G8" i="70"/>
  <c r="G73" i="70" l="1"/>
  <c r="G72" i="70"/>
  <c r="G71" i="70"/>
  <c r="G70" i="70"/>
  <c r="G69" i="70"/>
  <c r="G68" i="70"/>
  <c r="G67" i="70"/>
  <c r="G62" i="70"/>
  <c r="G60" i="70"/>
  <c r="G21" i="70"/>
  <c r="M37" i="52" l="1"/>
  <c r="D36" i="52" s="1"/>
  <c r="M95" i="52"/>
  <c r="D94" i="52" s="1"/>
  <c r="M87" i="52"/>
  <c r="D85" i="52" s="1"/>
  <c r="M78" i="52"/>
  <c r="D79" i="52" s="1"/>
  <c r="M69" i="52"/>
  <c r="D71" i="52" s="1"/>
  <c r="D74" i="3" l="1"/>
  <c r="E74" i="3" s="1"/>
  <c r="IF85" i="3" s="1"/>
  <c r="D73" i="3"/>
  <c r="E73" i="3" s="1"/>
  <c r="IA85" i="3" s="1"/>
  <c r="D72" i="3"/>
  <c r="E72" i="3" s="1"/>
  <c r="HV85" i="3" s="1"/>
  <c r="D71" i="3"/>
  <c r="E71" i="3" s="1"/>
  <c r="D70" i="3"/>
  <c r="E70" i="3" s="1"/>
  <c r="HG85" i="3" s="1"/>
  <c r="D69" i="3"/>
  <c r="E69" i="3" s="1"/>
  <c r="HB85" i="3" s="1"/>
  <c r="D68" i="3"/>
  <c r="E68" i="3" s="1"/>
  <c r="GW85" i="3" s="1"/>
  <c r="D67" i="3"/>
  <c r="E67" i="3" s="1"/>
  <c r="GR85" i="3" s="1"/>
  <c r="D66" i="3"/>
  <c r="E66" i="3" s="1"/>
  <c r="GM85" i="3" s="1"/>
  <c r="D65" i="3"/>
  <c r="E65" i="3" s="1"/>
  <c r="GH85" i="3" s="1"/>
  <c r="D64" i="3"/>
  <c r="E64" i="3" s="1"/>
  <c r="GC85" i="3" s="1"/>
  <c r="D62" i="3"/>
  <c r="E62" i="3" s="1"/>
  <c r="FX85" i="3" s="1"/>
  <c r="D61" i="3"/>
  <c r="E61" i="3" s="1"/>
  <c r="FS85" i="3" s="1"/>
  <c r="D60" i="3"/>
  <c r="E60" i="3" s="1"/>
  <c r="FN85" i="3" s="1"/>
  <c r="D59" i="3"/>
  <c r="E59" i="3" s="1"/>
  <c r="FI85" i="3" s="1"/>
  <c r="D58" i="3"/>
  <c r="E58" i="3" s="1"/>
  <c r="FD85" i="3" s="1"/>
  <c r="D57" i="3"/>
  <c r="E57" i="3" s="1"/>
  <c r="EY85" i="3" s="1"/>
  <c r="D56" i="3"/>
  <c r="E56" i="3" s="1"/>
  <c r="ET85" i="3" s="1"/>
  <c r="D55" i="3"/>
  <c r="E55" i="3" s="1"/>
  <c r="EO85" i="3" s="1"/>
  <c r="D54" i="3"/>
  <c r="E54" i="3" s="1"/>
  <c r="EJ85" i="3" s="1"/>
  <c r="D53" i="3"/>
  <c r="E53" i="3" s="1"/>
  <c r="EE85" i="3" s="1"/>
  <c r="D52" i="3"/>
  <c r="E52" i="3" s="1"/>
  <c r="DZ85" i="3" s="1"/>
  <c r="IC85" i="3"/>
  <c r="ID85" i="3"/>
  <c r="IE85" i="3"/>
  <c r="IB85" i="3"/>
  <c r="HX85" i="3"/>
  <c r="HY85" i="3"/>
  <c r="HZ85" i="3"/>
  <c r="HW85" i="3"/>
  <c r="HS85" i="3"/>
  <c r="HT85" i="3"/>
  <c r="HU85" i="3"/>
  <c r="HR85" i="3"/>
  <c r="HN85" i="3"/>
  <c r="HO85" i="3"/>
  <c r="HM85" i="3"/>
  <c r="HI85" i="3"/>
  <c r="HJ85" i="3"/>
  <c r="HH85" i="3"/>
  <c r="HD85" i="3"/>
  <c r="HE85" i="3"/>
  <c r="HF85" i="3"/>
  <c r="HC85" i="3"/>
  <c r="GY85" i="3"/>
  <c r="GZ85" i="3"/>
  <c r="HA85" i="3"/>
  <c r="GX85" i="3"/>
  <c r="GT85" i="3"/>
  <c r="GU85" i="3"/>
  <c r="GV85" i="3"/>
  <c r="GS85" i="3"/>
  <c r="GO85" i="3"/>
  <c r="GP85" i="3"/>
  <c r="GN85" i="3"/>
  <c r="GJ85" i="3"/>
  <c r="GK85" i="3"/>
  <c r="GL85" i="3"/>
  <c r="GI85" i="3"/>
  <c r="GE85" i="3"/>
  <c r="GF85" i="3"/>
  <c r="GG85" i="3"/>
  <c r="GD85" i="3"/>
  <c r="FZ85" i="3"/>
  <c r="GA85" i="3"/>
  <c r="GB85" i="3"/>
  <c r="FY85" i="3"/>
  <c r="FU85" i="3"/>
  <c r="FV85" i="3"/>
  <c r="FT85" i="3"/>
  <c r="FP85" i="3"/>
  <c r="FQ85" i="3"/>
  <c r="FR85" i="3"/>
  <c r="FO85" i="3"/>
  <c r="FK85" i="3"/>
  <c r="FL85" i="3"/>
  <c r="FM85" i="3"/>
  <c r="FJ85" i="3"/>
  <c r="FF85" i="3"/>
  <c r="FG85" i="3"/>
  <c r="FH85" i="3"/>
  <c r="FE85" i="3"/>
  <c r="FA85" i="3"/>
  <c r="FB85" i="3"/>
  <c r="EZ85" i="3"/>
  <c r="EV85" i="3"/>
  <c r="EW85" i="3"/>
  <c r="EX85" i="3"/>
  <c r="EU85" i="3"/>
  <c r="EQ85" i="3"/>
  <c r="ER85" i="3"/>
  <c r="ES85" i="3"/>
  <c r="EP85" i="3"/>
  <c r="EL85" i="3"/>
  <c r="EM85" i="3"/>
  <c r="EN85" i="3"/>
  <c r="EK85" i="3"/>
  <c r="EG85" i="3"/>
  <c r="EH85" i="3"/>
  <c r="EF85" i="3"/>
  <c r="EB85" i="3"/>
  <c r="EC85" i="3"/>
  <c r="ED85" i="3"/>
  <c r="EA85" i="3"/>
  <c r="DW85" i="3"/>
  <c r="DX85" i="3"/>
  <c r="DY85" i="3"/>
  <c r="DV85" i="3"/>
  <c r="DR85" i="3"/>
  <c r="DS85" i="3"/>
  <c r="DQ85" i="3"/>
  <c r="DM85" i="3"/>
  <c r="DN85" i="3"/>
  <c r="DL85" i="3"/>
  <c r="DH85" i="3"/>
  <c r="DI85" i="3"/>
  <c r="DG85" i="3"/>
  <c r="DC85" i="3"/>
  <c r="DD85" i="3"/>
  <c r="DB85" i="3"/>
  <c r="CX85" i="3"/>
  <c r="CY85" i="3"/>
  <c r="CW85" i="3"/>
  <c r="CS85" i="3"/>
  <c r="CT85" i="3"/>
  <c r="CR85" i="3"/>
  <c r="CN85" i="3"/>
  <c r="CO85" i="3"/>
  <c r="CM85" i="3"/>
  <c r="CI85" i="3"/>
  <c r="CJ85" i="3"/>
  <c r="CH85" i="3"/>
  <c r="CD85" i="3"/>
  <c r="CE85" i="3"/>
  <c r="CC85" i="3"/>
  <c r="BY85" i="3"/>
  <c r="BZ85" i="3"/>
  <c r="BX85" i="3"/>
  <c r="BT85" i="3"/>
  <c r="BU85" i="3"/>
  <c r="BS85" i="3"/>
  <c r="BO85" i="3"/>
  <c r="BP85" i="3"/>
  <c r="BN85" i="3"/>
  <c r="BJ85" i="3"/>
  <c r="BK85" i="3"/>
  <c r="BI85" i="3"/>
  <c r="BE85" i="3"/>
  <c r="BF85" i="3"/>
  <c r="BD85" i="3"/>
  <c r="AZ85" i="3"/>
  <c r="BA85" i="3"/>
  <c r="AY85" i="3"/>
  <c r="AU85" i="3"/>
  <c r="AV85" i="3"/>
  <c r="AT85" i="3"/>
  <c r="AP85" i="3"/>
  <c r="AQ85" i="3"/>
  <c r="AO85" i="3"/>
  <c r="AK85" i="3"/>
  <c r="AL85" i="3"/>
  <c r="AJ85" i="3"/>
  <c r="AG85" i="3"/>
  <c r="AF85" i="3"/>
  <c r="AE85" i="3"/>
  <c r="AA85" i="3"/>
  <c r="AB85" i="3"/>
  <c r="Z85" i="3"/>
  <c r="V85" i="3"/>
  <c r="W85" i="3"/>
  <c r="U85" i="3"/>
  <c r="Q85" i="3"/>
  <c r="R85" i="3"/>
  <c r="P85" i="3"/>
  <c r="L85" i="3"/>
  <c r="M85" i="3"/>
  <c r="K85" i="3"/>
  <c r="G85" i="3"/>
  <c r="H85" i="3"/>
  <c r="F85" i="3"/>
  <c r="B85" i="3"/>
  <c r="C85" i="3"/>
  <c r="A85" i="3"/>
  <c r="EI85" i="3" l="1"/>
  <c r="FC85" i="3"/>
  <c r="FW85" i="3"/>
  <c r="GQ85" i="3"/>
  <c r="HK85" i="3"/>
  <c r="HP85" i="3"/>
  <c r="HL85" i="3"/>
  <c r="HQ85" i="3"/>
  <c r="B6" i="75" l="1"/>
  <c r="A5" i="34"/>
  <c r="B5" i="39"/>
  <c r="C5" i="52"/>
  <c r="B5" i="21"/>
  <c r="B4" i="17"/>
  <c r="B4" i="37"/>
  <c r="B5" i="3"/>
  <c r="C4" i="2"/>
  <c r="E62" i="67" l="1"/>
  <c r="T42" i="64" s="1"/>
  <c r="D62" i="67"/>
  <c r="S42" i="64" s="1"/>
  <c r="C62" i="67"/>
  <c r="R42" i="64" s="1"/>
  <c r="B62" i="67"/>
  <c r="Q42" i="64" s="1"/>
  <c r="E61" i="67"/>
  <c r="O42" i="64" s="1"/>
  <c r="D61" i="67"/>
  <c r="N42" i="64" s="1"/>
  <c r="C61" i="67"/>
  <c r="M42" i="64" s="1"/>
  <c r="B61" i="67"/>
  <c r="L42" i="64" s="1"/>
  <c r="E60" i="67"/>
  <c r="J42" i="64" s="1"/>
  <c r="D60" i="67"/>
  <c r="I42" i="64" s="1"/>
  <c r="C60" i="67"/>
  <c r="H42" i="64" s="1"/>
  <c r="B60" i="67"/>
  <c r="G42" i="64" s="1"/>
  <c r="E59" i="67"/>
  <c r="D59" i="67"/>
  <c r="C59" i="67"/>
  <c r="B59" i="67"/>
  <c r="C58" i="69"/>
  <c r="D58" i="69"/>
  <c r="E58" i="69"/>
  <c r="C59" i="69"/>
  <c r="C62" i="69" s="1"/>
  <c r="D59" i="69"/>
  <c r="E59" i="69"/>
  <c r="C60" i="69"/>
  <c r="D60" i="69"/>
  <c r="E60" i="69"/>
  <c r="C61" i="69"/>
  <c r="D61" i="69"/>
  <c r="E61" i="69"/>
  <c r="E62" i="69" s="1"/>
  <c r="B61" i="69"/>
  <c r="B60" i="69"/>
  <c r="B59" i="69"/>
  <c r="B58" i="69"/>
  <c r="D25" i="76"/>
  <c r="D28" i="75"/>
  <c r="D62" i="69" l="1"/>
  <c r="B62" i="69"/>
  <c r="E63" i="67"/>
  <c r="Y42" i="64" s="1"/>
  <c r="E42" i="64"/>
  <c r="D63" i="67"/>
  <c r="X42" i="64" s="1"/>
  <c r="D42" i="64"/>
  <c r="C63" i="67"/>
  <c r="W42" i="64" s="1"/>
  <c r="C42" i="64"/>
  <c r="B63" i="67"/>
  <c r="V42" i="64" s="1"/>
  <c r="B42" i="64"/>
  <c r="AC39" i="21" l="1"/>
  <c r="AB39" i="21"/>
  <c r="X39" i="21"/>
  <c r="W39" i="21"/>
  <c r="T39" i="21"/>
  <c r="S39" i="21"/>
  <c r="R39" i="21"/>
  <c r="Q39" i="21"/>
  <c r="L39" i="21"/>
  <c r="K39" i="21"/>
  <c r="J39" i="21"/>
  <c r="I39" i="21"/>
  <c r="H13" i="39" l="1"/>
  <c r="H9" i="39"/>
  <c r="H11" i="39" s="1"/>
  <c r="AW29" i="2" l="1"/>
  <c r="AX29" i="2"/>
  <c r="AY29" i="2"/>
  <c r="AV29" i="2"/>
  <c r="BE29" i="2"/>
  <c r="BF29" i="2"/>
  <c r="BG29" i="2"/>
  <c r="BD29" i="2"/>
  <c r="BA29" i="2"/>
  <c r="BB29" i="2"/>
  <c r="BC29" i="2"/>
  <c r="AZ29" i="2"/>
  <c r="AS29" i="2"/>
  <c r="AT29" i="2"/>
  <c r="AU29" i="2"/>
  <c r="AR29" i="2"/>
  <c r="AO29" i="2"/>
  <c r="AP29" i="2"/>
  <c r="AQ29" i="2"/>
  <c r="AN29" i="2"/>
  <c r="AK29" i="2"/>
  <c r="AL29" i="2"/>
  <c r="AM29" i="2"/>
  <c r="AJ29" i="2"/>
  <c r="AG29" i="2"/>
  <c r="AH29" i="2"/>
  <c r="AI29" i="2"/>
  <c r="AF29" i="2"/>
  <c r="AC29" i="2"/>
  <c r="AD29" i="2"/>
  <c r="AE29" i="2"/>
  <c r="AB29" i="2"/>
  <c r="Y29" i="2"/>
  <c r="Z29" i="2"/>
  <c r="AA29" i="2"/>
  <c r="X29" i="2"/>
  <c r="U29" i="2"/>
  <c r="V29" i="2"/>
  <c r="W29" i="2"/>
  <c r="T29" i="2"/>
  <c r="Q29" i="2"/>
  <c r="R29" i="2"/>
  <c r="S29" i="2"/>
  <c r="P29" i="2"/>
  <c r="N29" i="2"/>
  <c r="O29" i="2"/>
  <c r="L29" i="2"/>
  <c r="M29" i="2"/>
  <c r="J29" i="2"/>
  <c r="K29" i="2"/>
  <c r="I29" i="2"/>
  <c r="G29" i="2"/>
  <c r="H29" i="2"/>
  <c r="F29" i="2"/>
  <c r="D29" i="2"/>
  <c r="E29" i="2"/>
  <c r="C29" i="2"/>
  <c r="B29" i="2"/>
  <c r="U37" i="2" l="1"/>
  <c r="S37" i="2"/>
  <c r="R37" i="2"/>
  <c r="Q37" i="2"/>
  <c r="O37" i="2"/>
  <c r="N37" i="2"/>
  <c r="M37" i="2"/>
  <c r="L37" i="2"/>
  <c r="K37" i="2"/>
  <c r="J37" i="2"/>
  <c r="I37" i="2"/>
  <c r="H37" i="2"/>
  <c r="G37" i="2"/>
  <c r="F37" i="2"/>
  <c r="E37" i="2"/>
  <c r="D37" i="2"/>
  <c r="C37" i="2"/>
  <c r="U36" i="2"/>
  <c r="S36" i="2"/>
  <c r="R36" i="2"/>
  <c r="Q36" i="2"/>
  <c r="O36" i="2"/>
  <c r="N36" i="2"/>
  <c r="M36" i="2"/>
  <c r="L36" i="2"/>
  <c r="K36" i="2"/>
  <c r="J36" i="2"/>
  <c r="I36" i="2"/>
  <c r="H36" i="2"/>
  <c r="G36" i="2"/>
  <c r="F36" i="2"/>
  <c r="E36" i="2"/>
  <c r="D36" i="2"/>
  <c r="C36" i="2"/>
  <c r="U35" i="2"/>
  <c r="S35" i="2"/>
  <c r="R35" i="2"/>
  <c r="Q35" i="2"/>
  <c r="O35" i="2"/>
  <c r="N35" i="2"/>
  <c r="M35" i="2"/>
  <c r="L35" i="2"/>
  <c r="K35" i="2"/>
  <c r="J35" i="2"/>
  <c r="I35" i="2"/>
  <c r="H35" i="2"/>
  <c r="F35" i="2"/>
  <c r="G35" i="2"/>
  <c r="E35" i="2"/>
  <c r="D35" i="2"/>
  <c r="C35" i="2"/>
  <c r="A62" i="37" l="1"/>
  <c r="B62" i="37"/>
  <c r="G50" i="70" l="1"/>
  <c r="G40" i="70"/>
  <c r="G29" i="70"/>
  <c r="C12" i="39"/>
  <c r="B12" i="39"/>
  <c r="I21" i="46" l="1"/>
  <c r="S28" i="70" s="1"/>
  <c r="AJ43" i="46"/>
  <c r="Z43" i="46"/>
  <c r="Q43" i="46"/>
  <c r="I43" i="46"/>
  <c r="G43" i="46"/>
  <c r="F43" i="46"/>
  <c r="D43" i="46"/>
  <c r="C43" i="46"/>
  <c r="I23" i="46"/>
  <c r="F40" i="70" s="1"/>
  <c r="I24" i="46"/>
  <c r="F50" i="70" s="1"/>
  <c r="I22" i="46"/>
  <c r="D52" i="17"/>
  <c r="C52" i="17"/>
  <c r="F29" i="70" l="1"/>
  <c r="S43" i="46"/>
  <c r="AM43" i="46"/>
  <c r="AC43" i="46"/>
  <c r="I25" i="46"/>
  <c r="AW43" i="46" s="1"/>
  <c r="S30" i="70" l="1"/>
  <c r="S29" i="70"/>
  <c r="S27" i="70"/>
  <c r="H40" i="70"/>
  <c r="I40" i="70"/>
  <c r="I29" i="70"/>
  <c r="H29" i="70"/>
  <c r="S31" i="70" l="1"/>
  <c r="B31" i="39"/>
  <c r="AK30" i="39"/>
  <c r="AJ30" i="39"/>
  <c r="Z31" i="39"/>
  <c r="Y31" i="39"/>
  <c r="V31" i="39"/>
  <c r="U31" i="39"/>
  <c r="R31" i="39"/>
  <c r="Q31" i="39"/>
  <c r="N31" i="39"/>
  <c r="M31" i="39"/>
  <c r="J31" i="39"/>
  <c r="I31" i="39"/>
  <c r="F31" i="39"/>
  <c r="E31" i="39"/>
  <c r="AG38" i="77"/>
  <c r="AF38" i="77"/>
  <c r="AE38" i="77"/>
  <c r="AD38" i="77"/>
  <c r="AE39" i="77"/>
  <c r="AD39" i="77"/>
  <c r="AC38" i="77"/>
  <c r="AB38" i="77"/>
  <c r="X38" i="77"/>
  <c r="W38" i="77"/>
  <c r="R38" i="77"/>
  <c r="S38" i="77"/>
  <c r="T38" i="77"/>
  <c r="Q38" i="77"/>
  <c r="N38" i="77"/>
  <c r="O38" i="77"/>
  <c r="P38" i="77"/>
  <c r="M38" i="77"/>
  <c r="L38" i="77"/>
  <c r="K38" i="77"/>
  <c r="J38" i="77"/>
  <c r="I38" i="77"/>
  <c r="L13" i="64" l="1"/>
  <c r="I13" i="64"/>
  <c r="F13" i="64"/>
  <c r="C13" i="64"/>
  <c r="E94" i="52"/>
  <c r="E93" i="52"/>
  <c r="E92" i="52"/>
  <c r="E91" i="52"/>
  <c r="E90" i="52"/>
  <c r="E89" i="52"/>
  <c r="I62" i="52"/>
  <c r="J62" i="52" s="1"/>
  <c r="I61" i="52"/>
  <c r="J61" i="52" s="1"/>
  <c r="I60" i="52"/>
  <c r="J60" i="52" s="1"/>
  <c r="I39" i="52"/>
  <c r="J39" i="52" s="1"/>
  <c r="I37" i="52"/>
  <c r="D95" i="52"/>
  <c r="D30" i="52" s="1"/>
  <c r="I31" i="52" s="1"/>
  <c r="C95" i="52" l="1"/>
  <c r="C28" i="67"/>
  <c r="E23" i="64" s="1"/>
  <c r="C29" i="67"/>
  <c r="H17" i="64" s="1"/>
  <c r="D28" i="67"/>
  <c r="H23" i="64" s="1"/>
  <c r="D29" i="67"/>
  <c r="I23" i="64" s="1"/>
  <c r="E28" i="67"/>
  <c r="K23" i="64" s="1"/>
  <c r="E29" i="67"/>
  <c r="J17" i="64" s="1"/>
  <c r="BX7" i="64"/>
  <c r="F25" i="67"/>
  <c r="B23" i="64"/>
  <c r="B29" i="67"/>
  <c r="C23" i="64" s="1"/>
  <c r="A28" i="79"/>
  <c r="AE36" i="79" s="1"/>
  <c r="B28" i="79"/>
  <c r="C9" i="79"/>
  <c r="C36" i="79" s="1"/>
  <c r="C12" i="79"/>
  <c r="C15" i="79"/>
  <c r="C19" i="79"/>
  <c r="C22" i="79"/>
  <c r="C25" i="79"/>
  <c r="C28" i="79"/>
  <c r="A36" i="79"/>
  <c r="B36" i="79"/>
  <c r="D36" i="79"/>
  <c r="E36" i="79"/>
  <c r="F36" i="79"/>
  <c r="G36" i="79"/>
  <c r="H36" i="79"/>
  <c r="I36" i="79"/>
  <c r="J36" i="79"/>
  <c r="K36" i="79"/>
  <c r="L36" i="79"/>
  <c r="M36" i="79"/>
  <c r="N36" i="79"/>
  <c r="O36" i="79"/>
  <c r="P36" i="79"/>
  <c r="Q36" i="79"/>
  <c r="R36" i="79"/>
  <c r="S36" i="79"/>
  <c r="T36" i="79"/>
  <c r="U36" i="79"/>
  <c r="V36" i="79"/>
  <c r="W36" i="79"/>
  <c r="X36" i="79"/>
  <c r="Y36" i="79"/>
  <c r="Z36" i="79"/>
  <c r="AA36" i="79"/>
  <c r="AB36" i="79"/>
  <c r="AC36" i="79"/>
  <c r="AD36" i="79"/>
  <c r="AF36" i="79"/>
  <c r="AG36" i="79"/>
  <c r="AH36" i="79"/>
  <c r="AI36" i="79"/>
  <c r="F10" i="67"/>
  <c r="BT7" i="64" s="1"/>
  <c r="BE7" i="64"/>
  <c r="BF7" i="64"/>
  <c r="BG7" i="64"/>
  <c r="BH7" i="64"/>
  <c r="BI7" i="64"/>
  <c r="BJ7" i="64"/>
  <c r="AO7" i="64"/>
  <c r="AP7" i="64"/>
  <c r="AQ7" i="64"/>
  <c r="AR7" i="64"/>
  <c r="AS7" i="64"/>
  <c r="AT7" i="64"/>
  <c r="Y7" i="64"/>
  <c r="Z7" i="64"/>
  <c r="AA7" i="64"/>
  <c r="AB7" i="64"/>
  <c r="AC7" i="64"/>
  <c r="AD7" i="64"/>
  <c r="J7" i="64"/>
  <c r="K7" i="64"/>
  <c r="L7" i="64"/>
  <c r="M7" i="64"/>
  <c r="N7" i="64"/>
  <c r="E28" i="69"/>
  <c r="D28" i="69"/>
  <c r="C28" i="69"/>
  <c r="B28" i="69"/>
  <c r="E29" i="69"/>
  <c r="E30" i="69" s="1"/>
  <c r="D29" i="69"/>
  <c r="C29" i="69"/>
  <c r="C30" i="69" s="1"/>
  <c r="B29" i="69"/>
  <c r="B30" i="69" s="1"/>
  <c r="G56" i="70"/>
  <c r="I48" i="56"/>
  <c r="I39" i="56"/>
  <c r="I29" i="56"/>
  <c r="H47" i="56"/>
  <c r="H38" i="56"/>
  <c r="H28" i="56"/>
  <c r="I9" i="70"/>
  <c r="I9" i="56"/>
  <c r="I10" i="56"/>
  <c r="I10" i="62" s="1"/>
  <c r="I11" i="56"/>
  <c r="I12" i="56"/>
  <c r="I13" i="56"/>
  <c r="I14" i="56"/>
  <c r="I14" i="62" s="1"/>
  <c r="I15" i="56"/>
  <c r="I16" i="56"/>
  <c r="I17" i="56"/>
  <c r="I18" i="56"/>
  <c r="I18" i="62" s="1"/>
  <c r="I19" i="56"/>
  <c r="I20" i="56"/>
  <c r="I21" i="56"/>
  <c r="E77" i="52"/>
  <c r="E79" i="52"/>
  <c r="E84" i="52"/>
  <c r="E85" i="52"/>
  <c r="B15" i="77"/>
  <c r="B18" i="77" s="1"/>
  <c r="Q40" i="77" s="1"/>
  <c r="C15" i="77"/>
  <c r="D15" i="77"/>
  <c r="E15" i="77"/>
  <c r="E18" i="77" s="1"/>
  <c r="F15" i="77"/>
  <c r="F18" i="77" s="1"/>
  <c r="W40" i="77" s="1"/>
  <c r="G15" i="77"/>
  <c r="C18" i="77"/>
  <c r="D18" i="77"/>
  <c r="G18" i="77"/>
  <c r="D24" i="77" s="1"/>
  <c r="D31" i="77"/>
  <c r="D32" i="77"/>
  <c r="A38" i="77"/>
  <c r="B38" i="77"/>
  <c r="C38" i="77"/>
  <c r="D38" i="77"/>
  <c r="E38" i="77"/>
  <c r="F38" i="77"/>
  <c r="G38" i="77"/>
  <c r="H38" i="77"/>
  <c r="A39" i="77"/>
  <c r="A40" i="77"/>
  <c r="B40" i="77"/>
  <c r="C40" i="77"/>
  <c r="D40" i="77"/>
  <c r="F40" i="77"/>
  <c r="G40" i="77"/>
  <c r="I40" i="77"/>
  <c r="J40" i="77"/>
  <c r="K40" i="77"/>
  <c r="L40" i="77"/>
  <c r="M40" i="77"/>
  <c r="N40" i="77"/>
  <c r="O40" i="77"/>
  <c r="P40" i="77"/>
  <c r="R40" i="77"/>
  <c r="S40" i="77"/>
  <c r="X40" i="77"/>
  <c r="AB40" i="77"/>
  <c r="AC40" i="77"/>
  <c r="AD40" i="77"/>
  <c r="AE40" i="77"/>
  <c r="AF40" i="77"/>
  <c r="AG40" i="77"/>
  <c r="AF70" i="37"/>
  <c r="C49" i="37"/>
  <c r="AH70" i="37"/>
  <c r="AI70" i="37"/>
  <c r="AE70" i="37"/>
  <c r="AA70" i="37"/>
  <c r="AC70" i="37"/>
  <c r="AD70" i="37"/>
  <c r="Z70" i="37"/>
  <c r="V70" i="37"/>
  <c r="X70" i="37"/>
  <c r="Y70" i="37"/>
  <c r="U70" i="37"/>
  <c r="Q70" i="37"/>
  <c r="S70" i="37"/>
  <c r="T70" i="37"/>
  <c r="P70" i="37"/>
  <c r="BV7" i="64"/>
  <c r="F9" i="67"/>
  <c r="F11" i="67"/>
  <c r="BU7" i="64" s="1"/>
  <c r="M13" i="64"/>
  <c r="J13" i="64"/>
  <c r="G13" i="64"/>
  <c r="D13" i="64"/>
  <c r="F25" i="69"/>
  <c r="F9" i="69"/>
  <c r="F10" i="69"/>
  <c r="F11" i="69"/>
  <c r="F12" i="69"/>
  <c r="F13" i="69"/>
  <c r="F14" i="69"/>
  <c r="F15" i="69"/>
  <c r="F16" i="69"/>
  <c r="G15" i="21"/>
  <c r="G18" i="21"/>
  <c r="F15" i="21"/>
  <c r="F18" i="21" s="1"/>
  <c r="B17" i="67"/>
  <c r="O7" i="64" s="1"/>
  <c r="CJ5" i="64" s="1"/>
  <c r="C17" i="67"/>
  <c r="M25" i="70" s="1"/>
  <c r="D19" i="37"/>
  <c r="B11" i="46" s="1"/>
  <c r="D35" i="37"/>
  <c r="D11" i="46" s="1"/>
  <c r="D17" i="67"/>
  <c r="AU7" i="64" s="1"/>
  <c r="CN5" i="64" s="1"/>
  <c r="C18" i="17"/>
  <c r="B12" i="46" s="1"/>
  <c r="C33" i="17"/>
  <c r="D12" i="46" s="1"/>
  <c r="E17" i="67"/>
  <c r="B13" i="46"/>
  <c r="C24" i="46"/>
  <c r="AG43" i="46" s="1"/>
  <c r="D13" i="46"/>
  <c r="D24" i="46" s="1"/>
  <c r="AH43" i="46" s="1"/>
  <c r="F22" i="46"/>
  <c r="AA43" i="46"/>
  <c r="G24" i="46"/>
  <c r="AK43" i="46" s="1"/>
  <c r="P39" i="21"/>
  <c r="O39" i="21"/>
  <c r="N39" i="21"/>
  <c r="M39" i="21"/>
  <c r="H39" i="21"/>
  <c r="G39" i="21"/>
  <c r="F39" i="21"/>
  <c r="E39" i="21"/>
  <c r="D39" i="21"/>
  <c r="C39" i="21"/>
  <c r="B39" i="21"/>
  <c r="A39" i="21"/>
  <c r="C17" i="69"/>
  <c r="C8" i="73"/>
  <c r="B8" i="73"/>
  <c r="C9" i="73"/>
  <c r="B9" i="73"/>
  <c r="C10" i="73"/>
  <c r="B10" i="73"/>
  <c r="C11" i="73"/>
  <c r="B11" i="73"/>
  <c r="C12" i="73"/>
  <c r="B12" i="73"/>
  <c r="D12" i="73" s="1"/>
  <c r="C7" i="73"/>
  <c r="C13" i="73" s="1"/>
  <c r="B7" i="73"/>
  <c r="C43" i="37"/>
  <c r="C46" i="37"/>
  <c r="C53" i="37"/>
  <c r="R70" i="37" s="1"/>
  <c r="C56" i="37"/>
  <c r="W70" i="37" s="1"/>
  <c r="C59" i="37"/>
  <c r="AB70" i="37" s="1"/>
  <c r="C13" i="46"/>
  <c r="N39" i="46" s="1"/>
  <c r="E13" i="46"/>
  <c r="P39" i="46" s="1"/>
  <c r="M39" i="46"/>
  <c r="D18" i="17"/>
  <c r="C12" i="46" s="1"/>
  <c r="D33" i="17"/>
  <c r="E12" i="46" s="1"/>
  <c r="J39" i="46" s="1"/>
  <c r="E19" i="37"/>
  <c r="E35" i="37"/>
  <c r="E11" i="46" s="1"/>
  <c r="D39" i="46" s="1"/>
  <c r="L70" i="37"/>
  <c r="M70" i="37"/>
  <c r="N70" i="37"/>
  <c r="O70" i="37"/>
  <c r="K70" i="37"/>
  <c r="G70" i="37"/>
  <c r="H70" i="37"/>
  <c r="I70" i="37"/>
  <c r="J70" i="37"/>
  <c r="F70" i="37"/>
  <c r="B70" i="37"/>
  <c r="C70" i="37"/>
  <c r="D70" i="37"/>
  <c r="E70" i="37"/>
  <c r="A70" i="37"/>
  <c r="AK32" i="39"/>
  <c r="D20" i="39"/>
  <c r="AL32" i="39" s="1"/>
  <c r="AJ32" i="39"/>
  <c r="Z32" i="39"/>
  <c r="D18" i="39"/>
  <c r="AA32" i="39" s="1"/>
  <c r="Y32" i="39"/>
  <c r="C14" i="39"/>
  <c r="V32" i="39" s="1"/>
  <c r="D9" i="39"/>
  <c r="E9" i="39" s="1"/>
  <c r="D32" i="39" s="1"/>
  <c r="D10" i="39"/>
  <c r="G32" i="39" s="1"/>
  <c r="D11" i="39"/>
  <c r="E11" i="39" s="1"/>
  <c r="L32" i="39" s="1"/>
  <c r="D13" i="39"/>
  <c r="S32" i="39" s="1"/>
  <c r="B14" i="39"/>
  <c r="U32" i="39" s="1"/>
  <c r="R32" i="39"/>
  <c r="Q32" i="39"/>
  <c r="N32" i="39"/>
  <c r="M32" i="39"/>
  <c r="J32" i="39"/>
  <c r="K32" i="39"/>
  <c r="I32" i="39"/>
  <c r="F32" i="39"/>
  <c r="E32" i="39"/>
  <c r="B32" i="39"/>
  <c r="A32" i="39"/>
  <c r="A40" i="21"/>
  <c r="AE41" i="21"/>
  <c r="AD41" i="21"/>
  <c r="AH41" i="21" s="1"/>
  <c r="D32" i="21"/>
  <c r="D33" i="21" s="1"/>
  <c r="AG41" i="21" s="1"/>
  <c r="AF41" i="21"/>
  <c r="AC41" i="21"/>
  <c r="AB41" i="21"/>
  <c r="X41" i="21"/>
  <c r="C15" i="21"/>
  <c r="C18" i="21" s="1"/>
  <c r="R41" i="21" s="1"/>
  <c r="E15" i="21"/>
  <c r="E18" i="21"/>
  <c r="B15" i="21"/>
  <c r="B18" i="21" s="1"/>
  <c r="Q41" i="21" s="1"/>
  <c r="D15" i="21"/>
  <c r="D18" i="21" s="1"/>
  <c r="N41" i="21"/>
  <c r="O41" i="21"/>
  <c r="P41" i="21"/>
  <c r="M41" i="21"/>
  <c r="J41" i="21"/>
  <c r="K41" i="21"/>
  <c r="L41" i="21"/>
  <c r="I41" i="21"/>
  <c r="G41" i="21"/>
  <c r="H41" i="21"/>
  <c r="D41" i="21"/>
  <c r="C41" i="21"/>
  <c r="B41" i="21"/>
  <c r="A41" i="21"/>
  <c r="E35" i="56"/>
  <c r="E44" i="56"/>
  <c r="E55" i="56" s="1"/>
  <c r="E53" i="56"/>
  <c r="G35" i="56"/>
  <c r="G44" i="56"/>
  <c r="G53" i="56"/>
  <c r="G55" i="56" s="1"/>
  <c r="G36" i="70"/>
  <c r="G46" i="70"/>
  <c r="E36" i="70"/>
  <c r="E46" i="70"/>
  <c r="E58" i="70" s="1"/>
  <c r="E56" i="70"/>
  <c r="F7" i="64"/>
  <c r="E7" i="64"/>
  <c r="C7" i="64"/>
  <c r="B7" i="64"/>
  <c r="AH33" i="64"/>
  <c r="BB33" i="64"/>
  <c r="F48" i="67"/>
  <c r="AY33" i="64" s="1"/>
  <c r="F49" i="67"/>
  <c r="F62" i="67" s="1"/>
  <c r="U42" i="64" s="1"/>
  <c r="AU33" i="64"/>
  <c r="AX33" i="64"/>
  <c r="E50" i="67"/>
  <c r="AW33" i="64" s="1"/>
  <c r="AV33" i="64"/>
  <c r="AT33" i="64"/>
  <c r="D50" i="67"/>
  <c r="AS33" i="64" s="1"/>
  <c r="AR33" i="64"/>
  <c r="AQ33" i="64"/>
  <c r="AP33" i="64"/>
  <c r="C50" i="67"/>
  <c r="AO33" i="64" s="1"/>
  <c r="AN33" i="64"/>
  <c r="AM33" i="64"/>
  <c r="AL33" i="64"/>
  <c r="B50" i="67"/>
  <c r="AK33" i="64" s="1"/>
  <c r="AJ33" i="64"/>
  <c r="AI33" i="64"/>
  <c r="F42" i="67"/>
  <c r="AD33" i="64" s="1"/>
  <c r="F43" i="67"/>
  <c r="F61" i="67" s="1"/>
  <c r="P42" i="64" s="1"/>
  <c r="E44" i="67"/>
  <c r="AC33" i="64" s="1"/>
  <c r="AB33" i="64"/>
  <c r="AA33" i="64"/>
  <c r="D44" i="67"/>
  <c r="Z33" i="64" s="1"/>
  <c r="Y33" i="64"/>
  <c r="X33" i="64"/>
  <c r="C44" i="67"/>
  <c r="W33" i="64" s="1"/>
  <c r="V33" i="64"/>
  <c r="U33" i="64"/>
  <c r="B44" i="67"/>
  <c r="T33" i="64" s="1"/>
  <c r="S33" i="64"/>
  <c r="R33" i="64"/>
  <c r="F37" i="67"/>
  <c r="N33" i="64" s="1"/>
  <c r="F38" i="67"/>
  <c r="F60" i="67" s="1"/>
  <c r="K42" i="64" s="1"/>
  <c r="E39" i="67"/>
  <c r="M33" i="64" s="1"/>
  <c r="L33" i="64"/>
  <c r="K33" i="64"/>
  <c r="D39" i="67"/>
  <c r="J33" i="64" s="1"/>
  <c r="I33" i="64"/>
  <c r="H33" i="64"/>
  <c r="C39" i="67"/>
  <c r="G33" i="64" s="1"/>
  <c r="F33" i="64"/>
  <c r="E33" i="64"/>
  <c r="B39" i="67"/>
  <c r="D33" i="64" s="1"/>
  <c r="C33" i="64"/>
  <c r="B33" i="64"/>
  <c r="F13" i="67"/>
  <c r="BW7" i="64" s="1"/>
  <c r="F15" i="67"/>
  <c r="BY7" i="64" s="1"/>
  <c r="F16" i="67"/>
  <c r="BZ7" i="64" s="1"/>
  <c r="CE7" i="64"/>
  <c r="CD7" i="64"/>
  <c r="CC7" i="64"/>
  <c r="BS7" i="64"/>
  <c r="BR7" i="64"/>
  <c r="BQ7" i="64"/>
  <c r="BO7" i="64"/>
  <c r="BN7" i="64"/>
  <c r="BM7" i="64"/>
  <c r="BK7" i="64"/>
  <c r="CP5" i="64" s="1"/>
  <c r="BD7" i="64"/>
  <c r="BC7" i="64"/>
  <c r="BA7" i="64"/>
  <c r="AY7" i="64"/>
  <c r="AX7" i="64"/>
  <c r="AW7" i="64"/>
  <c r="AN7" i="64"/>
  <c r="AM7" i="64"/>
  <c r="AK7" i="64"/>
  <c r="AI7" i="64"/>
  <c r="AH7" i="64"/>
  <c r="AG7" i="64"/>
  <c r="AE7" i="64"/>
  <c r="CL5" i="64" s="1"/>
  <c r="X7" i="64"/>
  <c r="W7" i="64"/>
  <c r="U7" i="64"/>
  <c r="S7" i="64"/>
  <c r="R7" i="64"/>
  <c r="Q7" i="64"/>
  <c r="H7" i="64"/>
  <c r="G7" i="64"/>
  <c r="I51" i="70"/>
  <c r="I41" i="70"/>
  <c r="I30" i="70"/>
  <c r="I8" i="70"/>
  <c r="I10" i="70"/>
  <c r="I11" i="70"/>
  <c r="I12" i="70"/>
  <c r="I13" i="70"/>
  <c r="I14" i="70"/>
  <c r="I15" i="70"/>
  <c r="I16" i="70"/>
  <c r="I17" i="70"/>
  <c r="I18" i="70"/>
  <c r="I19" i="70"/>
  <c r="I20" i="70"/>
  <c r="I21" i="70"/>
  <c r="E22" i="70"/>
  <c r="G22" i="70"/>
  <c r="I28" i="70"/>
  <c r="I31" i="70"/>
  <c r="I32" i="70"/>
  <c r="I33" i="70"/>
  <c r="I34" i="70"/>
  <c r="I35" i="70"/>
  <c r="I39" i="70"/>
  <c r="I42" i="70"/>
  <c r="I43" i="70"/>
  <c r="I44" i="70"/>
  <c r="I45" i="70"/>
  <c r="I49" i="70"/>
  <c r="I52" i="70"/>
  <c r="I53" i="70"/>
  <c r="I54" i="70"/>
  <c r="I55" i="70"/>
  <c r="D58" i="70"/>
  <c r="G58" i="70"/>
  <c r="H58" i="70"/>
  <c r="I60" i="70"/>
  <c r="I62" i="70"/>
  <c r="I67" i="70"/>
  <c r="I68" i="70"/>
  <c r="I69" i="70"/>
  <c r="I70" i="70"/>
  <c r="I71" i="70"/>
  <c r="I72" i="70"/>
  <c r="I73" i="70"/>
  <c r="E74" i="70"/>
  <c r="G74" i="70"/>
  <c r="B44" i="69"/>
  <c r="B39" i="69"/>
  <c r="B17" i="69"/>
  <c r="D17" i="69"/>
  <c r="E17" i="69"/>
  <c r="F37" i="69"/>
  <c r="F38" i="69"/>
  <c r="F59" i="69" s="1"/>
  <c r="C39" i="69"/>
  <c r="D39" i="69"/>
  <c r="E39" i="69"/>
  <c r="F42" i="69"/>
  <c r="F43" i="69"/>
  <c r="F60" i="69" s="1"/>
  <c r="C44" i="69"/>
  <c r="D44" i="69"/>
  <c r="E44" i="69"/>
  <c r="F48" i="69"/>
  <c r="F49" i="69"/>
  <c r="B50" i="69"/>
  <c r="C50" i="69"/>
  <c r="D50" i="69"/>
  <c r="E50" i="69"/>
  <c r="G22" i="56"/>
  <c r="G71" i="56"/>
  <c r="E22" i="56"/>
  <c r="I22" i="56" s="1"/>
  <c r="E71" i="56"/>
  <c r="C37" i="52"/>
  <c r="C80" i="52"/>
  <c r="C53" i="52" s="1"/>
  <c r="C54" i="52" s="1"/>
  <c r="C86" i="52"/>
  <c r="C58" i="52" s="1"/>
  <c r="C59" i="52" s="1"/>
  <c r="C72" i="52"/>
  <c r="C23" i="52" s="1"/>
  <c r="C24" i="52" s="1"/>
  <c r="D31" i="52"/>
  <c r="J31" i="52" s="1"/>
  <c r="D37" i="52"/>
  <c r="J37" i="52" s="1"/>
  <c r="D80" i="52"/>
  <c r="D53" i="52" s="1"/>
  <c r="D86" i="52"/>
  <c r="D58" i="52" s="1"/>
  <c r="D72" i="52"/>
  <c r="D23" i="52" s="1"/>
  <c r="E71" i="52"/>
  <c r="I28" i="56"/>
  <c r="I35" i="56" s="1"/>
  <c r="K35" i="62" s="1"/>
  <c r="I30" i="56"/>
  <c r="I31" i="56"/>
  <c r="I32" i="56"/>
  <c r="I33" i="56"/>
  <c r="I33" i="62" s="1"/>
  <c r="I34" i="56"/>
  <c r="I38" i="56"/>
  <c r="K38" i="62" s="1"/>
  <c r="L38" i="62" s="1"/>
  <c r="I40" i="56"/>
  <c r="K40" i="62" s="1"/>
  <c r="I41" i="56"/>
  <c r="I42" i="56"/>
  <c r="I43" i="56"/>
  <c r="I43" i="62" s="1"/>
  <c r="I47" i="56"/>
  <c r="I53" i="56" s="1"/>
  <c r="K53" i="62" s="1"/>
  <c r="I49" i="56"/>
  <c r="I50" i="56"/>
  <c r="I51" i="56"/>
  <c r="K51" i="62" s="1"/>
  <c r="I52" i="56"/>
  <c r="K52" i="62" s="1"/>
  <c r="I57" i="56"/>
  <c r="K57" i="62" s="1"/>
  <c r="I59" i="56"/>
  <c r="K59" i="62" s="1"/>
  <c r="I8" i="56"/>
  <c r="I8" i="62" s="1"/>
  <c r="I9" i="62"/>
  <c r="I11" i="62"/>
  <c r="I12" i="62"/>
  <c r="I13" i="62"/>
  <c r="I15" i="62"/>
  <c r="I16" i="62"/>
  <c r="I17" i="62"/>
  <c r="I19" i="62"/>
  <c r="I20" i="62"/>
  <c r="I21" i="62"/>
  <c r="I64" i="56"/>
  <c r="I65" i="56"/>
  <c r="I71" i="56" s="1"/>
  <c r="K71" i="62" s="1"/>
  <c r="I66" i="56"/>
  <c r="K66" i="62" s="1"/>
  <c r="I67" i="56"/>
  <c r="I68" i="56"/>
  <c r="I69" i="56"/>
  <c r="K69" i="62" s="1"/>
  <c r="I70" i="56"/>
  <c r="K70" i="62" s="1"/>
  <c r="L70" i="62" s="1"/>
  <c r="I64" i="62"/>
  <c r="I65" i="62"/>
  <c r="I67" i="62"/>
  <c r="I68" i="62"/>
  <c r="I69" i="62"/>
  <c r="I70" i="62"/>
  <c r="K68" i="62"/>
  <c r="L68" i="62" s="1"/>
  <c r="K67" i="62"/>
  <c r="K64" i="62"/>
  <c r="L64" i="62" s="1"/>
  <c r="I59" i="62"/>
  <c r="I57" i="62"/>
  <c r="I30" i="62"/>
  <c r="I31" i="62"/>
  <c r="L31" i="62" s="1"/>
  <c r="I32" i="62"/>
  <c r="I34" i="62"/>
  <c r="I41" i="62"/>
  <c r="I42" i="62"/>
  <c r="I49" i="62"/>
  <c r="I50" i="62"/>
  <c r="K50" i="62"/>
  <c r="K49" i="62"/>
  <c r="K47" i="62"/>
  <c r="L47" i="62" s="1"/>
  <c r="K41" i="62"/>
  <c r="K42" i="62"/>
  <c r="K43" i="62"/>
  <c r="K31" i="62"/>
  <c r="K32" i="62"/>
  <c r="K34" i="62"/>
  <c r="K30" i="62"/>
  <c r="L30" i="62" s="1"/>
  <c r="K28" i="62"/>
  <c r="L28" i="62" s="1"/>
  <c r="L34" i="62"/>
  <c r="L32" i="62"/>
  <c r="K9" i="62"/>
  <c r="K11" i="62"/>
  <c r="L11" i="62" s="1"/>
  <c r="K12" i="62"/>
  <c r="K13" i="62"/>
  <c r="K15" i="62"/>
  <c r="L15" i="62" s="1"/>
  <c r="K16" i="62"/>
  <c r="K17" i="62"/>
  <c r="K19" i="62"/>
  <c r="L19" i="62" s="1"/>
  <c r="K20" i="62"/>
  <c r="L20" i="62" s="1"/>
  <c r="K21" i="62"/>
  <c r="K8" i="62"/>
  <c r="E22" i="62"/>
  <c r="G22" i="62"/>
  <c r="D55" i="62"/>
  <c r="E55" i="62"/>
  <c r="F55" i="62"/>
  <c r="G55" i="62"/>
  <c r="E61" i="62"/>
  <c r="G61" i="62"/>
  <c r="E71" i="62"/>
  <c r="E73" i="62" s="1"/>
  <c r="G71" i="62"/>
  <c r="G73" i="62"/>
  <c r="G74" i="62"/>
  <c r="G75" i="62" s="1"/>
  <c r="I9" i="53"/>
  <c r="I10" i="53"/>
  <c r="I12" i="53"/>
  <c r="L12" i="53" s="1"/>
  <c r="I13" i="53"/>
  <c r="I14" i="53"/>
  <c r="I16" i="53"/>
  <c r="L16" i="53" s="1"/>
  <c r="I17" i="53"/>
  <c r="I18" i="53"/>
  <c r="I20" i="53"/>
  <c r="L20" i="53" s="1"/>
  <c r="I21" i="53"/>
  <c r="I22" i="53"/>
  <c r="L10" i="53"/>
  <c r="L13" i="53"/>
  <c r="L14" i="53"/>
  <c r="L17" i="53"/>
  <c r="L18" i="53"/>
  <c r="L21" i="53"/>
  <c r="L22" i="53"/>
  <c r="L9" i="53"/>
  <c r="F55" i="56"/>
  <c r="H55" i="56"/>
  <c r="D55" i="56"/>
  <c r="H31" i="53"/>
  <c r="H30" i="53"/>
  <c r="H29" i="53"/>
  <c r="H28" i="53"/>
  <c r="I31" i="53"/>
  <c r="I30" i="53"/>
  <c r="I29" i="53"/>
  <c r="I28" i="53"/>
  <c r="I49" i="55"/>
  <c r="I48" i="55"/>
  <c r="L28" i="55"/>
  <c r="I33" i="55"/>
  <c r="H33" i="55"/>
  <c r="E33" i="55"/>
  <c r="I9" i="55"/>
  <c r="I10" i="55"/>
  <c r="I11" i="55"/>
  <c r="I12" i="55"/>
  <c r="I13" i="55"/>
  <c r="I14" i="55"/>
  <c r="I15" i="55"/>
  <c r="I16" i="55"/>
  <c r="I17" i="55"/>
  <c r="I18" i="55"/>
  <c r="I19" i="55"/>
  <c r="I20" i="55"/>
  <c r="I21" i="55"/>
  <c r="I22" i="55"/>
  <c r="E23" i="55"/>
  <c r="G23" i="55"/>
  <c r="L29" i="55"/>
  <c r="L30" i="55"/>
  <c r="L31" i="55"/>
  <c r="G33" i="55"/>
  <c r="L40" i="55"/>
  <c r="I41" i="55"/>
  <c r="M40" i="55"/>
  <c r="N40" i="55" s="1"/>
  <c r="D41" i="55"/>
  <c r="E41" i="55"/>
  <c r="F41" i="55"/>
  <c r="G41" i="55"/>
  <c r="H41" i="55"/>
  <c r="I44" i="55"/>
  <c r="I45" i="55"/>
  <c r="I46" i="55"/>
  <c r="I47" i="55"/>
  <c r="I50" i="55"/>
  <c r="I51" i="55"/>
  <c r="I52" i="55"/>
  <c r="I53" i="55"/>
  <c r="I54" i="55"/>
  <c r="I55" i="55"/>
  <c r="E56" i="55"/>
  <c r="E60" i="55" s="1"/>
  <c r="G56" i="55"/>
  <c r="I58" i="55"/>
  <c r="G60" i="55"/>
  <c r="I63" i="55"/>
  <c r="I64" i="55"/>
  <c r="I65" i="55"/>
  <c r="I66" i="55"/>
  <c r="I67" i="55"/>
  <c r="I68" i="55"/>
  <c r="I69" i="55"/>
  <c r="E70" i="55"/>
  <c r="G70" i="55"/>
  <c r="H72" i="55"/>
  <c r="M72" i="55"/>
  <c r="H74" i="55"/>
  <c r="M28" i="53"/>
  <c r="E23" i="53"/>
  <c r="G23" i="53"/>
  <c r="M32" i="53"/>
  <c r="E39" i="53"/>
  <c r="G39" i="53"/>
  <c r="M46" i="53"/>
  <c r="D48" i="53"/>
  <c r="E48" i="53"/>
  <c r="F48" i="53"/>
  <c r="G48" i="53"/>
  <c r="I51" i="53"/>
  <c r="I52" i="53"/>
  <c r="I53" i="53"/>
  <c r="I54" i="53"/>
  <c r="I55" i="53"/>
  <c r="I56" i="53"/>
  <c r="I57" i="53"/>
  <c r="I62" i="53"/>
  <c r="I58" i="53"/>
  <c r="I59" i="53"/>
  <c r="E60" i="53"/>
  <c r="G60" i="53"/>
  <c r="I65" i="53"/>
  <c r="G67" i="53"/>
  <c r="I70" i="53"/>
  <c r="I71" i="53"/>
  <c r="I72" i="53"/>
  <c r="I73" i="53"/>
  <c r="I74" i="53"/>
  <c r="I75" i="53"/>
  <c r="I76" i="53"/>
  <c r="E77" i="53"/>
  <c r="G77" i="53"/>
  <c r="N79" i="53"/>
  <c r="E29" i="52"/>
  <c r="E28" i="52"/>
  <c r="E27" i="52"/>
  <c r="E12" i="52"/>
  <c r="E13" i="52"/>
  <c r="E14" i="52"/>
  <c r="E15" i="52"/>
  <c r="E16" i="52"/>
  <c r="E17" i="52"/>
  <c r="E18" i="52"/>
  <c r="E19" i="52"/>
  <c r="E21" i="52"/>
  <c r="E22" i="52"/>
  <c r="E33" i="52"/>
  <c r="E34" i="52"/>
  <c r="E35" i="52"/>
  <c r="E36" i="52"/>
  <c r="E37" i="52"/>
  <c r="E39" i="52"/>
  <c r="E41" i="52"/>
  <c r="E42" i="52"/>
  <c r="E43" i="52"/>
  <c r="E44" i="52"/>
  <c r="E46" i="52"/>
  <c r="E47" i="52"/>
  <c r="E48" i="52"/>
  <c r="E49" i="52"/>
  <c r="E50" i="52"/>
  <c r="E51" i="52"/>
  <c r="E52" i="52"/>
  <c r="E57" i="52"/>
  <c r="E60" i="52"/>
  <c r="E61" i="52"/>
  <c r="E62" i="52"/>
  <c r="E67" i="52"/>
  <c r="E68" i="52"/>
  <c r="E69" i="52"/>
  <c r="E70" i="52"/>
  <c r="E75" i="52"/>
  <c r="E76" i="52"/>
  <c r="E78" i="52"/>
  <c r="E83" i="52"/>
  <c r="D68" i="38"/>
  <c r="D23" i="38" s="1"/>
  <c r="D24" i="38" s="1"/>
  <c r="D31" i="38"/>
  <c r="E31" i="38" s="1"/>
  <c r="D75" i="38"/>
  <c r="D49" i="38" s="1"/>
  <c r="D50" i="38" s="1"/>
  <c r="D80" i="38"/>
  <c r="D54" i="38" s="1"/>
  <c r="I22" i="49"/>
  <c r="I28" i="49"/>
  <c r="I29" i="49" s="1"/>
  <c r="J22" i="49"/>
  <c r="J28" i="49"/>
  <c r="K27" i="49"/>
  <c r="K26" i="49"/>
  <c r="K25" i="49"/>
  <c r="K24" i="49"/>
  <c r="K23" i="49"/>
  <c r="K21" i="49"/>
  <c r="K20" i="49"/>
  <c r="K19" i="49"/>
  <c r="K18" i="49"/>
  <c r="K17" i="49"/>
  <c r="K16" i="49"/>
  <c r="K15" i="49"/>
  <c r="K13" i="49"/>
  <c r="K12" i="49"/>
  <c r="K11" i="49"/>
  <c r="K10" i="49"/>
  <c r="K9" i="49"/>
  <c r="M72" i="42"/>
  <c r="I34" i="42"/>
  <c r="I46" i="42"/>
  <c r="I47" i="42"/>
  <c r="I56" i="42" s="1"/>
  <c r="I48" i="42"/>
  <c r="I49" i="42"/>
  <c r="I50" i="42"/>
  <c r="I51" i="42"/>
  <c r="I52" i="42"/>
  <c r="I53" i="42"/>
  <c r="I54" i="42"/>
  <c r="I55" i="42"/>
  <c r="I58" i="42"/>
  <c r="I43" i="42"/>
  <c r="I63" i="42"/>
  <c r="I64" i="42"/>
  <c r="I65" i="42"/>
  <c r="I66" i="42"/>
  <c r="I67" i="42"/>
  <c r="I68" i="42"/>
  <c r="I69" i="42"/>
  <c r="I22" i="42"/>
  <c r="D37" i="3"/>
  <c r="C15" i="44"/>
  <c r="C27" i="44" s="1"/>
  <c r="C48" i="44" s="1"/>
  <c r="L41" i="42"/>
  <c r="D12" i="3"/>
  <c r="S85" i="3" s="1"/>
  <c r="G9" i="49"/>
  <c r="G10" i="49"/>
  <c r="G11" i="49"/>
  <c r="G12" i="49"/>
  <c r="G13" i="49"/>
  <c r="G15" i="49"/>
  <c r="G16" i="49"/>
  <c r="G17" i="49"/>
  <c r="G18" i="49"/>
  <c r="G19" i="49"/>
  <c r="G20" i="49"/>
  <c r="G21" i="49"/>
  <c r="E22" i="49"/>
  <c r="F22" i="49"/>
  <c r="G23" i="49"/>
  <c r="G24" i="49"/>
  <c r="G25" i="49"/>
  <c r="G26" i="49"/>
  <c r="G27" i="49"/>
  <c r="E28" i="49"/>
  <c r="F28" i="49"/>
  <c r="G28" i="49" s="1"/>
  <c r="G58" i="43"/>
  <c r="G59" i="43"/>
  <c r="I59" i="43" s="1"/>
  <c r="G60" i="43"/>
  <c r="G61" i="43"/>
  <c r="G62" i="43"/>
  <c r="G63" i="43"/>
  <c r="I63" i="43" s="1"/>
  <c r="E58" i="43"/>
  <c r="E59" i="43"/>
  <c r="E60" i="43"/>
  <c r="E61" i="43"/>
  <c r="I61" i="43" s="1"/>
  <c r="E62" i="43"/>
  <c r="E63" i="43"/>
  <c r="G57" i="43"/>
  <c r="E57" i="43"/>
  <c r="I57" i="43" s="1"/>
  <c r="D29" i="43"/>
  <c r="F29" i="43"/>
  <c r="I9" i="42"/>
  <c r="I23" i="42" s="1"/>
  <c r="I10" i="42"/>
  <c r="I11" i="42"/>
  <c r="I12" i="42"/>
  <c r="I13" i="42"/>
  <c r="I14" i="42"/>
  <c r="I15" i="42"/>
  <c r="I16" i="42"/>
  <c r="I17" i="42"/>
  <c r="I18" i="42"/>
  <c r="I19" i="42"/>
  <c r="I20" i="42"/>
  <c r="I21" i="42"/>
  <c r="E6" i="43"/>
  <c r="I6" i="43" s="1"/>
  <c r="G6" i="43"/>
  <c r="E7" i="43"/>
  <c r="G7" i="43"/>
  <c r="E8" i="43"/>
  <c r="I8" i="43" s="1"/>
  <c r="G8" i="43"/>
  <c r="E9" i="43"/>
  <c r="G9" i="43"/>
  <c r="E10" i="43"/>
  <c r="I10" i="43" s="1"/>
  <c r="G10" i="43"/>
  <c r="E11" i="43"/>
  <c r="G11" i="43"/>
  <c r="E12" i="43"/>
  <c r="I12" i="43" s="1"/>
  <c r="G12" i="43"/>
  <c r="E13" i="43"/>
  <c r="G13" i="43"/>
  <c r="E14" i="43"/>
  <c r="I14" i="43" s="1"/>
  <c r="G14" i="43"/>
  <c r="E15" i="43"/>
  <c r="G15" i="43"/>
  <c r="E16" i="43"/>
  <c r="I16" i="43" s="1"/>
  <c r="G16" i="43"/>
  <c r="E17" i="43"/>
  <c r="G17" i="43"/>
  <c r="G5" i="43"/>
  <c r="I5" i="43" s="1"/>
  <c r="E5" i="43"/>
  <c r="D43" i="17"/>
  <c r="D41" i="17"/>
  <c r="D42" i="17"/>
  <c r="D40" i="17"/>
  <c r="D15" i="44"/>
  <c r="D27" i="44" s="1"/>
  <c r="D48" i="44" s="1"/>
  <c r="H28" i="43"/>
  <c r="H27" i="43"/>
  <c r="H26" i="43"/>
  <c r="H25" i="43"/>
  <c r="H24" i="43"/>
  <c r="I42" i="43"/>
  <c r="I43" i="43"/>
  <c r="I44" i="43"/>
  <c r="I50" i="43" s="1"/>
  <c r="I45" i="43"/>
  <c r="I46" i="43"/>
  <c r="I47" i="43"/>
  <c r="I48" i="43"/>
  <c r="I49" i="43"/>
  <c r="D23" i="3"/>
  <c r="D22" i="3"/>
  <c r="AW85" i="3" s="1"/>
  <c r="D21" i="3"/>
  <c r="AR85" i="3" s="1"/>
  <c r="D20" i="3"/>
  <c r="AM85" i="3" s="1"/>
  <c r="D19" i="3"/>
  <c r="AH85" i="3" s="1"/>
  <c r="D13" i="3"/>
  <c r="X85" i="3" s="1"/>
  <c r="D11" i="3"/>
  <c r="D10" i="3"/>
  <c r="I85" i="3" s="1"/>
  <c r="D8" i="3"/>
  <c r="H32" i="43"/>
  <c r="H33" i="43"/>
  <c r="H38" i="43" s="1"/>
  <c r="H34" i="43"/>
  <c r="H35" i="43"/>
  <c r="H36" i="43"/>
  <c r="H37" i="43"/>
  <c r="L32" i="42"/>
  <c r="L31" i="42"/>
  <c r="L30" i="42"/>
  <c r="L29" i="42"/>
  <c r="I25" i="43"/>
  <c r="I26" i="43"/>
  <c r="L26" i="43" s="1"/>
  <c r="I27" i="43"/>
  <c r="L27" i="43" s="1"/>
  <c r="I24" i="43"/>
  <c r="L24" i="43" s="1"/>
  <c r="H34" i="42"/>
  <c r="I7" i="43"/>
  <c r="I9" i="43"/>
  <c r="I11" i="43"/>
  <c r="I13" i="43"/>
  <c r="I15" i="43"/>
  <c r="I17" i="43"/>
  <c r="E19" i="43"/>
  <c r="G19" i="43"/>
  <c r="I19" i="43" s="1"/>
  <c r="I28" i="43"/>
  <c r="E29" i="43"/>
  <c r="G29" i="43"/>
  <c r="I32" i="43"/>
  <c r="I38" i="43" s="1"/>
  <c r="I33" i="43"/>
  <c r="I34" i="43"/>
  <c r="I35" i="43"/>
  <c r="I36" i="43"/>
  <c r="I37" i="43"/>
  <c r="D38" i="43"/>
  <c r="E38" i="43"/>
  <c r="F38" i="43"/>
  <c r="G38" i="43"/>
  <c r="I41" i="43"/>
  <c r="E50" i="43"/>
  <c r="G50" i="43"/>
  <c r="I52" i="43"/>
  <c r="E54" i="43"/>
  <c r="I58" i="43"/>
  <c r="I60" i="43"/>
  <c r="I62" i="43"/>
  <c r="E64" i="43"/>
  <c r="I64" i="43" s="1"/>
  <c r="G64" i="43"/>
  <c r="D68" i="43"/>
  <c r="F68" i="43"/>
  <c r="E23" i="42"/>
  <c r="G23" i="42"/>
  <c r="E34" i="42"/>
  <c r="G34" i="42"/>
  <c r="D43" i="42"/>
  <c r="E43" i="42"/>
  <c r="F43" i="42"/>
  <c r="G43" i="42"/>
  <c r="H43" i="42"/>
  <c r="H72" i="42" s="1"/>
  <c r="E56" i="42"/>
  <c r="G56" i="42"/>
  <c r="E60" i="42"/>
  <c r="E70" i="42"/>
  <c r="G70" i="42"/>
  <c r="H74" i="42"/>
  <c r="B26" i="39"/>
  <c r="C75" i="38"/>
  <c r="C49" i="38" s="1"/>
  <c r="C50" i="38" s="1"/>
  <c r="C80" i="38"/>
  <c r="C54" i="38" s="1"/>
  <c r="C55" i="38" s="1"/>
  <c r="C31" i="38"/>
  <c r="E33" i="38"/>
  <c r="I33" i="38" s="1"/>
  <c r="J33" i="38" s="1"/>
  <c r="E56" i="38"/>
  <c r="I56" i="38" s="1"/>
  <c r="J56" i="38" s="1"/>
  <c r="E57" i="38"/>
  <c r="E58" i="38"/>
  <c r="I58" i="38" s="1"/>
  <c r="J58" i="38" s="1"/>
  <c r="C68" i="38"/>
  <c r="C23" i="38" s="1"/>
  <c r="I57" i="38"/>
  <c r="J57" i="38" s="1"/>
  <c r="E75" i="38"/>
  <c r="E49" i="38" s="1"/>
  <c r="E35" i="38"/>
  <c r="E36" i="38"/>
  <c r="E37" i="38"/>
  <c r="E38" i="38"/>
  <c r="E39" i="38"/>
  <c r="E40" i="38"/>
  <c r="E42" i="38"/>
  <c r="E43" i="38"/>
  <c r="E44" i="38"/>
  <c r="E45" i="38"/>
  <c r="E46" i="38"/>
  <c r="E47" i="38"/>
  <c r="E48" i="38"/>
  <c r="E27" i="38"/>
  <c r="E28" i="38"/>
  <c r="E29" i="38"/>
  <c r="E30" i="38"/>
  <c r="I31" i="38" s="1"/>
  <c r="E12" i="38"/>
  <c r="E13" i="38"/>
  <c r="E14" i="38"/>
  <c r="E15" i="38"/>
  <c r="E16" i="38"/>
  <c r="E17" i="38"/>
  <c r="E18" i="38"/>
  <c r="E19" i="38"/>
  <c r="E21" i="38"/>
  <c r="E22" i="38"/>
  <c r="E53" i="38"/>
  <c r="E63" i="38"/>
  <c r="E64" i="38"/>
  <c r="E65" i="38"/>
  <c r="E66" i="38"/>
  <c r="E71" i="38"/>
  <c r="E72" i="38"/>
  <c r="E73" i="38"/>
  <c r="E78" i="38"/>
  <c r="D35" i="31"/>
  <c r="D36" i="31"/>
  <c r="D37" i="31"/>
  <c r="D38" i="31"/>
  <c r="E38" i="31" s="1"/>
  <c r="D39" i="31"/>
  <c r="D40" i="31"/>
  <c r="E40" i="31" s="1"/>
  <c r="D41" i="31"/>
  <c r="E41" i="31" s="1"/>
  <c r="D42" i="31"/>
  <c r="E42" i="31" s="1"/>
  <c r="E49" i="31" s="1"/>
  <c r="D43" i="31"/>
  <c r="D44" i="31"/>
  <c r="E44" i="31" s="1"/>
  <c r="B45" i="31"/>
  <c r="C45" i="31"/>
  <c r="E43" i="31"/>
  <c r="E37" i="31"/>
  <c r="E50" i="31" s="1"/>
  <c r="E35" i="31"/>
  <c r="D11" i="31"/>
  <c r="D12" i="31"/>
  <c r="D13" i="31"/>
  <c r="E13" i="31" s="1"/>
  <c r="D14" i="31"/>
  <c r="E14" i="31" s="1"/>
  <c r="D15" i="31"/>
  <c r="E15" i="31" s="1"/>
  <c r="D16" i="31"/>
  <c r="E16" i="31" s="1"/>
  <c r="D17" i="31"/>
  <c r="E17" i="31" s="1"/>
  <c r="D18" i="31"/>
  <c r="E18" i="31" s="1"/>
  <c r="D19" i="31"/>
  <c r="E19" i="31" s="1"/>
  <c r="D20" i="31"/>
  <c r="E20" i="31" s="1"/>
  <c r="B21" i="31"/>
  <c r="C21" i="31"/>
  <c r="E11" i="31"/>
  <c r="D28" i="3"/>
  <c r="D34" i="3"/>
  <c r="CK85" i="3" s="1"/>
  <c r="D33" i="3"/>
  <c r="D32" i="3"/>
  <c r="CA85" i="3" s="1"/>
  <c r="D31" i="3"/>
  <c r="D29" i="3"/>
  <c r="BQ85" i="3" s="1"/>
  <c r="D26" i="3"/>
  <c r="E26" i="3" s="1"/>
  <c r="D25" i="3"/>
  <c r="E25" i="3" s="1"/>
  <c r="D24" i="3"/>
  <c r="D44" i="3"/>
  <c r="D42" i="3"/>
  <c r="D40" i="3"/>
  <c r="D39" i="3"/>
  <c r="D38" i="3"/>
  <c r="D36" i="3"/>
  <c r="E34" i="3"/>
  <c r="CL85" i="3" s="1"/>
  <c r="E29" i="3"/>
  <c r="BR85" i="3" s="1"/>
  <c r="D15" i="3"/>
  <c r="E15" i="3" s="1"/>
  <c r="D14" i="3"/>
  <c r="AC85" i="3" s="1"/>
  <c r="M30" i="53" l="1"/>
  <c r="H39" i="53"/>
  <c r="K22" i="62"/>
  <c r="K23" i="53"/>
  <c r="Y40" i="77"/>
  <c r="D22" i="77"/>
  <c r="D23" i="77"/>
  <c r="T40" i="77"/>
  <c r="L66" i="62"/>
  <c r="I19" i="53"/>
  <c r="L19" i="53" s="1"/>
  <c r="I15" i="53"/>
  <c r="L15" i="53" s="1"/>
  <c r="I11" i="53"/>
  <c r="K18" i="62"/>
  <c r="L18" i="62" s="1"/>
  <c r="K14" i="62"/>
  <c r="L14" i="62" s="1"/>
  <c r="K10" i="62"/>
  <c r="L10" i="62" s="1"/>
  <c r="I52" i="62"/>
  <c r="L52" i="62" s="1"/>
  <c r="I40" i="62"/>
  <c r="I44" i="62" s="1"/>
  <c r="L69" i="62"/>
  <c r="L65" i="62"/>
  <c r="F44" i="69"/>
  <c r="E61" i="56"/>
  <c r="E73" i="56" s="1"/>
  <c r="F41" i="21"/>
  <c r="T41" i="21"/>
  <c r="U41" i="21" s="1"/>
  <c r="D24" i="21"/>
  <c r="C11" i="46"/>
  <c r="C14" i="46" s="1"/>
  <c r="B14" i="46"/>
  <c r="F24" i="67"/>
  <c r="F26" i="67" s="1"/>
  <c r="AA40" i="77"/>
  <c r="D30" i="69"/>
  <c r="E14" i="46"/>
  <c r="E29" i="49"/>
  <c r="E86" i="52"/>
  <c r="L21" i="62"/>
  <c r="L17" i="62"/>
  <c r="L13" i="62"/>
  <c r="L9" i="62"/>
  <c r="L41" i="62"/>
  <c r="I51" i="62"/>
  <c r="I53" i="62" s="1"/>
  <c r="L53" i="62" s="1"/>
  <c r="I35" i="62"/>
  <c r="K65" i="62"/>
  <c r="G61" i="56"/>
  <c r="E41" i="21"/>
  <c r="S41" i="21"/>
  <c r="Y41" i="21" s="1"/>
  <c r="D23" i="21"/>
  <c r="G13" i="46"/>
  <c r="F24" i="69"/>
  <c r="F26" i="69" s="1"/>
  <c r="V40" i="77"/>
  <c r="E40" i="77"/>
  <c r="L43" i="62"/>
  <c r="I66" i="62"/>
  <c r="E32" i="3"/>
  <c r="CB85" i="3" s="1"/>
  <c r="E80" i="38"/>
  <c r="I29" i="43"/>
  <c r="L25" i="43"/>
  <c r="H29" i="43"/>
  <c r="E80" i="52"/>
  <c r="E53" i="52" s="1"/>
  <c r="L16" i="62"/>
  <c r="L12" i="62"/>
  <c r="K33" i="62"/>
  <c r="L33" i="62" s="1"/>
  <c r="L67" i="62"/>
  <c r="F13" i="46"/>
  <c r="H44" i="53" s="1"/>
  <c r="D9" i="73"/>
  <c r="H40" i="77"/>
  <c r="M49" i="70"/>
  <c r="Q30" i="70"/>
  <c r="O39" i="46"/>
  <c r="D23" i="46"/>
  <c r="X43" i="46" s="1"/>
  <c r="I39" i="46"/>
  <c r="D14" i="46"/>
  <c r="F15" i="46" s="1"/>
  <c r="CN7" i="64"/>
  <c r="CL7" i="64"/>
  <c r="CP7" i="64"/>
  <c r="CJ7" i="64"/>
  <c r="CR7" i="64"/>
  <c r="F17" i="69"/>
  <c r="F39" i="69"/>
  <c r="F29" i="69"/>
  <c r="F58" i="69"/>
  <c r="F50" i="69"/>
  <c r="F61" i="69"/>
  <c r="V7" i="64"/>
  <c r="AL7" i="64"/>
  <c r="D25" i="21"/>
  <c r="W41" i="21"/>
  <c r="AA41" i="21" s="1"/>
  <c r="M31" i="53"/>
  <c r="E14" i="3"/>
  <c r="AD85" i="3" s="1"/>
  <c r="E12" i="3"/>
  <c r="T85" i="3" s="1"/>
  <c r="E36" i="3"/>
  <c r="CQ85" i="3" s="1"/>
  <c r="CP85" i="3"/>
  <c r="E39" i="3"/>
  <c r="DF85" i="3" s="1"/>
  <c r="DE85" i="3"/>
  <c r="E42" i="3"/>
  <c r="DP85" i="3" s="1"/>
  <c r="DO85" i="3"/>
  <c r="E24" i="3"/>
  <c r="BH85" i="3" s="1"/>
  <c r="BG85" i="3"/>
  <c r="E31" i="3"/>
  <c r="BW85" i="3" s="1"/>
  <c r="BV85" i="3"/>
  <c r="E33" i="3"/>
  <c r="CG85" i="3" s="1"/>
  <c r="CF85" i="3"/>
  <c r="E28" i="3"/>
  <c r="BM85" i="3" s="1"/>
  <c r="BL85" i="3"/>
  <c r="N85" i="3"/>
  <c r="E37" i="3"/>
  <c r="CV85" i="3" s="1"/>
  <c r="CU85" i="3"/>
  <c r="E38" i="3"/>
  <c r="DA85" i="3" s="1"/>
  <c r="CZ85" i="3"/>
  <c r="E40" i="3"/>
  <c r="DK85" i="3" s="1"/>
  <c r="DJ85" i="3"/>
  <c r="E44" i="3"/>
  <c r="DU85" i="3" s="1"/>
  <c r="DT85" i="3"/>
  <c r="E10" i="3"/>
  <c r="J85" i="3" s="1"/>
  <c r="E11" i="3"/>
  <c r="E13" i="3"/>
  <c r="Y85" i="3" s="1"/>
  <c r="E19" i="3"/>
  <c r="AI85" i="3" s="1"/>
  <c r="E20" i="3"/>
  <c r="AN85" i="3" s="1"/>
  <c r="E21" i="3"/>
  <c r="AS85" i="3" s="1"/>
  <c r="E22" i="3"/>
  <c r="AX85" i="3" s="1"/>
  <c r="E23" i="3"/>
  <c r="BC85" i="3" s="1"/>
  <c r="BB85" i="3"/>
  <c r="E8" i="3"/>
  <c r="E85" i="3" s="1"/>
  <c r="D85" i="3"/>
  <c r="CG7" i="64"/>
  <c r="F59" i="67"/>
  <c r="D24" i="52"/>
  <c r="I24" i="52"/>
  <c r="E23" i="52"/>
  <c r="D59" i="52"/>
  <c r="E58" i="52"/>
  <c r="D54" i="52"/>
  <c r="I54" i="52"/>
  <c r="E95" i="52"/>
  <c r="C30" i="52"/>
  <c r="D11" i="73"/>
  <c r="G25" i="46"/>
  <c r="AU43" i="46" s="1"/>
  <c r="D8" i="73"/>
  <c r="B13" i="73"/>
  <c r="D13" i="73" s="1"/>
  <c r="F25" i="46"/>
  <c r="AT43" i="46" s="1"/>
  <c r="P43" i="46"/>
  <c r="E13" i="39"/>
  <c r="T32" i="39" s="1"/>
  <c r="E10" i="39"/>
  <c r="H32" i="39" s="1"/>
  <c r="E18" i="39"/>
  <c r="AB32" i="39" s="1"/>
  <c r="D12" i="39"/>
  <c r="E12" i="39" s="1"/>
  <c r="C32" i="39"/>
  <c r="I39" i="53"/>
  <c r="E20" i="39"/>
  <c r="AM32" i="39" s="1"/>
  <c r="BB7" i="64"/>
  <c r="B21" i="46"/>
  <c r="P28" i="70"/>
  <c r="R28" i="70" s="1"/>
  <c r="T28" i="70" s="1"/>
  <c r="B30" i="67"/>
  <c r="D23" i="64" s="1"/>
  <c r="B24" i="46"/>
  <c r="AF43" i="46" s="1"/>
  <c r="P30" i="70"/>
  <c r="M48" i="70"/>
  <c r="M51" i="70" s="1"/>
  <c r="B23" i="46"/>
  <c r="V43" i="46" s="1"/>
  <c r="M38" i="70"/>
  <c r="P29" i="70"/>
  <c r="B22" i="46"/>
  <c r="L43" i="46" s="1"/>
  <c r="P27" i="70"/>
  <c r="G64" i="70"/>
  <c r="G76" i="70" s="1"/>
  <c r="G77" i="70" s="1"/>
  <c r="G78" i="70" s="1"/>
  <c r="G79" i="70" s="1"/>
  <c r="M29" i="53"/>
  <c r="E64" i="70"/>
  <c r="E76" i="70" s="1"/>
  <c r="E77" i="70" s="1"/>
  <c r="E78" i="70" s="1"/>
  <c r="E79" i="70" s="1"/>
  <c r="I74" i="70"/>
  <c r="F50" i="67"/>
  <c r="BA33" i="64" s="1"/>
  <c r="F44" i="67"/>
  <c r="AF33" i="64" s="1"/>
  <c r="I17" i="64"/>
  <c r="F29" i="67"/>
  <c r="O23" i="64" s="1"/>
  <c r="O13" i="64"/>
  <c r="G17" i="64"/>
  <c r="D17" i="64"/>
  <c r="C17" i="64"/>
  <c r="E17" i="64"/>
  <c r="C30" i="67"/>
  <c r="G23" i="64" s="1"/>
  <c r="BP7" i="64"/>
  <c r="K13" i="64"/>
  <c r="AZ7" i="64"/>
  <c r="H13" i="64"/>
  <c r="AJ7" i="64"/>
  <c r="E13" i="64"/>
  <c r="T7" i="64"/>
  <c r="B13" i="64"/>
  <c r="I50" i="38"/>
  <c r="H66" i="43"/>
  <c r="H68" i="43"/>
  <c r="D45" i="31"/>
  <c r="E45" i="31" s="1"/>
  <c r="E51" i="31" s="1"/>
  <c r="G60" i="42"/>
  <c r="E66" i="43"/>
  <c r="K61" i="56"/>
  <c r="G73" i="56"/>
  <c r="P32" i="39"/>
  <c r="H39" i="46"/>
  <c r="G12" i="46"/>
  <c r="D21" i="31"/>
  <c r="E21" i="31" s="1"/>
  <c r="E68" i="38"/>
  <c r="G54" i="43"/>
  <c r="G66" i="43" s="1"/>
  <c r="I54" i="43"/>
  <c r="I66" i="43" s="1"/>
  <c r="G15" i="46"/>
  <c r="G22" i="49"/>
  <c r="C22" i="46"/>
  <c r="M43" i="46" s="1"/>
  <c r="A39" i="46"/>
  <c r="I60" i="42"/>
  <c r="J29" i="49"/>
  <c r="K29" i="49" s="1"/>
  <c r="K22" i="49"/>
  <c r="E72" i="52"/>
  <c r="I77" i="53"/>
  <c r="L42" i="62"/>
  <c r="L57" i="62"/>
  <c r="E74" i="56"/>
  <c r="E75" i="56" s="1"/>
  <c r="I56" i="70"/>
  <c r="I36" i="70"/>
  <c r="C62" i="37"/>
  <c r="AG70" i="37" s="1"/>
  <c r="D10" i="73"/>
  <c r="F28" i="69"/>
  <c r="F30" i="69" s="1"/>
  <c r="AH40" i="77"/>
  <c r="E30" i="67"/>
  <c r="M23" i="64" s="1"/>
  <c r="I70" i="42"/>
  <c r="I60" i="53"/>
  <c r="E67" i="53"/>
  <c r="E74" i="62"/>
  <c r="E75" i="62" s="1"/>
  <c r="L50" i="62"/>
  <c r="L51" i="62"/>
  <c r="L49" i="62"/>
  <c r="I71" i="62"/>
  <c r="L59" i="62"/>
  <c r="I44" i="56"/>
  <c r="I61" i="56" s="1"/>
  <c r="G74" i="56"/>
  <c r="G75" i="56" s="1"/>
  <c r="I46" i="70"/>
  <c r="I22" i="70"/>
  <c r="F39" i="67"/>
  <c r="P33" i="64" s="1"/>
  <c r="C59" i="38"/>
  <c r="E67" i="43"/>
  <c r="E68" i="43" s="1"/>
  <c r="E69" i="43" s="1"/>
  <c r="I72" i="42"/>
  <c r="D55" i="38"/>
  <c r="D59" i="38" s="1"/>
  <c r="D60" i="38" s="1"/>
  <c r="E54" i="38"/>
  <c r="C24" i="38"/>
  <c r="C60" i="38" s="1"/>
  <c r="E23" i="38"/>
  <c r="I24" i="38" s="1"/>
  <c r="G67" i="43"/>
  <c r="I67" i="43" s="1"/>
  <c r="I68" i="43" s="1"/>
  <c r="I69" i="43" s="1"/>
  <c r="E50" i="38"/>
  <c r="E24" i="38"/>
  <c r="I56" i="55"/>
  <c r="I60" i="55" s="1"/>
  <c r="I23" i="55"/>
  <c r="I22" i="62"/>
  <c r="L8" i="62"/>
  <c r="D63" i="52"/>
  <c r="E12" i="31"/>
  <c r="J31" i="38"/>
  <c r="F29" i="49"/>
  <c r="G29" i="49" s="1"/>
  <c r="M41" i="42"/>
  <c r="N41" i="42" s="1"/>
  <c r="K28" i="49"/>
  <c r="I70" i="55"/>
  <c r="L35" i="62"/>
  <c r="L71" i="62"/>
  <c r="I55" i="56"/>
  <c r="C23" i="46"/>
  <c r="F12" i="46"/>
  <c r="G39" i="46"/>
  <c r="F11" i="46"/>
  <c r="D22" i="46"/>
  <c r="N43" i="46" s="1"/>
  <c r="C39" i="46"/>
  <c r="K17" i="64"/>
  <c r="E76" i="56"/>
  <c r="G76" i="56"/>
  <c r="F17" i="67"/>
  <c r="CA7" i="64" s="1"/>
  <c r="CR5" i="64" s="1"/>
  <c r="O33" i="64"/>
  <c r="AE33" i="64"/>
  <c r="AZ33" i="64"/>
  <c r="Z41" i="21"/>
  <c r="B17" i="64"/>
  <c r="F28" i="67"/>
  <c r="F30" i="67" s="1"/>
  <c r="F23" i="64"/>
  <c r="L23" i="64"/>
  <c r="G11" i="46"/>
  <c r="D7" i="73"/>
  <c r="D30" i="67"/>
  <c r="L11" i="53" l="1"/>
  <c r="I23" i="53"/>
  <c r="L23" i="53" s="1"/>
  <c r="K44" i="62"/>
  <c r="L44" i="62" s="1"/>
  <c r="R30" i="70"/>
  <c r="T30" i="70" s="1"/>
  <c r="U40" i="77"/>
  <c r="Z40" i="77"/>
  <c r="I55" i="62"/>
  <c r="V41" i="21"/>
  <c r="Q39" i="46"/>
  <c r="R39" i="46"/>
  <c r="I44" i="53"/>
  <c r="J50" i="38"/>
  <c r="B39" i="46"/>
  <c r="L40" i="62"/>
  <c r="Q27" i="70"/>
  <c r="M26" i="70"/>
  <c r="Q29" i="70"/>
  <c r="M40" i="70"/>
  <c r="C25" i="46"/>
  <c r="AQ43" i="46" s="1"/>
  <c r="W43" i="46"/>
  <c r="E23" i="46"/>
  <c r="H23" i="46" s="1"/>
  <c r="F62" i="69"/>
  <c r="CO7" i="64"/>
  <c r="CN8" i="64" s="1"/>
  <c r="L17" i="64"/>
  <c r="O17" i="64"/>
  <c r="CQ7" i="64"/>
  <c r="CP8" i="64" s="1"/>
  <c r="CM7" i="64"/>
  <c r="CL8" i="64" s="1"/>
  <c r="M17" i="64"/>
  <c r="CK7" i="64"/>
  <c r="CJ8" i="64" s="1"/>
  <c r="B25" i="46"/>
  <c r="AP43" i="46" s="1"/>
  <c r="E24" i="46"/>
  <c r="H24" i="46" s="1"/>
  <c r="J54" i="52"/>
  <c r="I64" i="70"/>
  <c r="I76" i="70" s="1"/>
  <c r="I77" i="70" s="1"/>
  <c r="I78" i="70" s="1"/>
  <c r="I79" i="70" s="1"/>
  <c r="O85" i="3"/>
  <c r="F63" i="67"/>
  <c r="Z42" i="64" s="1"/>
  <c r="F42" i="64"/>
  <c r="C31" i="52"/>
  <c r="E30" i="52"/>
  <c r="E54" i="52"/>
  <c r="I59" i="52"/>
  <c r="J59" i="52" s="1"/>
  <c r="E59" i="52"/>
  <c r="J24" i="52"/>
  <c r="E24" i="52"/>
  <c r="O32" i="39"/>
  <c r="D14" i="39"/>
  <c r="E21" i="46"/>
  <c r="B43" i="46"/>
  <c r="Y43" i="46"/>
  <c r="P31" i="70"/>
  <c r="R27" i="70"/>
  <c r="I58" i="70"/>
  <c r="CF7" i="64"/>
  <c r="CS7" i="64" s="1"/>
  <c r="N13" i="64"/>
  <c r="CH7" i="64"/>
  <c r="P13" i="64"/>
  <c r="D64" i="52"/>
  <c r="I63" i="52"/>
  <c r="J63" i="52" s="1"/>
  <c r="L39" i="46"/>
  <c r="I43" i="53"/>
  <c r="G68" i="43"/>
  <c r="G69" i="43" s="1"/>
  <c r="P23" i="64"/>
  <c r="P17" i="64"/>
  <c r="J23" i="64"/>
  <c r="N17" i="64"/>
  <c r="E22" i="46"/>
  <c r="F28" i="70" s="1"/>
  <c r="F36" i="70" s="1"/>
  <c r="D25" i="46"/>
  <c r="AR43" i="46" s="1"/>
  <c r="I73" i="56"/>
  <c r="I61" i="62"/>
  <c r="L55" i="62"/>
  <c r="K55" i="62"/>
  <c r="L22" i="62"/>
  <c r="J24" i="38"/>
  <c r="N72" i="42"/>
  <c r="I73" i="42"/>
  <c r="I74" i="42" s="1"/>
  <c r="I75" i="42" s="1"/>
  <c r="F39" i="46"/>
  <c r="I42" i="53"/>
  <c r="I48" i="53" s="1"/>
  <c r="G14" i="46"/>
  <c r="F17" i="64"/>
  <c r="N23" i="64"/>
  <c r="M27" i="70"/>
  <c r="E39" i="46"/>
  <c r="F14" i="46"/>
  <c r="H42" i="53"/>
  <c r="K39" i="46"/>
  <c r="H43" i="53"/>
  <c r="K61" i="62"/>
  <c r="K73" i="62" s="1"/>
  <c r="I72" i="55"/>
  <c r="E55" i="38"/>
  <c r="E59" i="38" s="1"/>
  <c r="Q31" i="70" l="1"/>
  <c r="R32" i="70" s="1"/>
  <c r="F39" i="70"/>
  <c r="F46" i="70" s="1"/>
  <c r="R29" i="70"/>
  <c r="T29" i="70" s="1"/>
  <c r="CR8" i="64"/>
  <c r="F49" i="70"/>
  <c r="F56" i="70" s="1"/>
  <c r="AI43" i="46"/>
  <c r="E31" i="52"/>
  <c r="E63" i="52" s="1"/>
  <c r="E64" i="52" s="1"/>
  <c r="C63" i="52"/>
  <c r="C64" i="52" s="1"/>
  <c r="W32" i="39"/>
  <c r="E14" i="39"/>
  <c r="X32" i="39" s="1"/>
  <c r="H21" i="46"/>
  <c r="M39" i="70"/>
  <c r="M41" i="70" s="1"/>
  <c r="E43" i="46"/>
  <c r="AL43" i="46"/>
  <c r="J24" i="46"/>
  <c r="AN43" i="46" s="1"/>
  <c r="M42" i="70"/>
  <c r="H39" i="70"/>
  <c r="AB43" i="46"/>
  <c r="J23" i="46"/>
  <c r="AD43" i="46" s="1"/>
  <c r="T27" i="70"/>
  <c r="O43" i="46"/>
  <c r="I64" i="52"/>
  <c r="J64" i="52" s="1"/>
  <c r="I59" i="38"/>
  <c r="J59" i="38" s="1"/>
  <c r="E60" i="38"/>
  <c r="N72" i="55"/>
  <c r="I67" i="53"/>
  <c r="I79" i="53" s="1"/>
  <c r="N46" i="53"/>
  <c r="O46" i="53" s="1"/>
  <c r="I73" i="55"/>
  <c r="I74" i="55" s="1"/>
  <c r="I75" i="55" s="1"/>
  <c r="L61" i="62"/>
  <c r="I55" i="38"/>
  <c r="J55" i="38" s="1"/>
  <c r="K74" i="62"/>
  <c r="K75" i="62" s="1"/>
  <c r="K76" i="62" s="1"/>
  <c r="H48" i="53"/>
  <c r="I73" i="62"/>
  <c r="I74" i="56"/>
  <c r="I75" i="56" s="1"/>
  <c r="I76" i="56" s="1"/>
  <c r="E25" i="46"/>
  <c r="H22" i="46"/>
  <c r="T31" i="70" l="1"/>
  <c r="F58" i="70"/>
  <c r="R31" i="70"/>
  <c r="T32" i="70" s="1"/>
  <c r="H49" i="70"/>
  <c r="M43" i="70"/>
  <c r="M52" i="70"/>
  <c r="M53" i="70" s="1"/>
  <c r="H43" i="46"/>
  <c r="J21" i="46"/>
  <c r="J43" i="46" s="1"/>
  <c r="H25" i="46"/>
  <c r="AV43" i="46" s="1"/>
  <c r="R43" i="46"/>
  <c r="J22" i="46"/>
  <c r="H28" i="70"/>
  <c r="M28" i="70"/>
  <c r="M29" i="70" s="1"/>
  <c r="H26" i="46"/>
  <c r="AS43" i="46"/>
  <c r="L73" i="62"/>
  <c r="I74" i="62"/>
  <c r="L74" i="62" s="1"/>
  <c r="H81" i="53"/>
  <c r="H79" i="53"/>
  <c r="O79" i="53"/>
  <c r="I80" i="53"/>
  <c r="I81" i="53" s="1"/>
  <c r="I82" i="53" s="1"/>
  <c r="I60" i="38"/>
  <c r="J60" i="38"/>
  <c r="T43" i="46" l="1"/>
  <c r="J25" i="46"/>
  <c r="AX43" i="46" s="1"/>
  <c r="I75" i="62"/>
  <c r="L75" i="62" l="1"/>
  <c r="L76" i="62" s="1"/>
  <c r="I76"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21" authorId="0" shapeId="0" xr:uid="{00000000-0006-0000-0800-000001000000}">
      <text>
        <r>
          <rPr>
            <sz val="8"/>
            <color indexed="81"/>
            <rFont val="Tahoma"/>
            <family val="2"/>
          </rPr>
          <t>The Avg Percent Chg is based on salary increases for all continuing employees not just the one that receive a raise.
See worksheet named "Schedule I Info".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8" authorId="0" shapeId="0" xr:uid="{00000000-0006-0000-1C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FY10, resigns to take another position and is replaced by a new instructor making $40,000 in FY11, the difference of $10,000 would be reported here as -$10,000 (a salary savings).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2" authorId="0" shapeId="0" xr:uid="{00000000-0006-0000-1E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FY08, resigns to take another position and is replaced by a new instructor making $40,000 in FY09, the difference of $10,000 would be reported here as -$10,000 (a salary savings).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5" authorId="0" shapeId="0" xr:uid="{00000000-0006-0000-1F00-000001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 ref="C45" authorId="0" shapeId="0" xr:uid="{00000000-0006-0000-1F00-000002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 ref="C55" authorId="0" shapeId="0" xr:uid="{00000000-0006-0000-1F00-000003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6" authorId="0" shapeId="0" xr:uid="{00000000-0006-0000-2400-000001000000}">
      <text>
        <r>
          <rPr>
            <sz val="8"/>
            <color indexed="81"/>
            <rFont val="Tahoma"/>
            <family val="2"/>
          </rPr>
          <t xml:space="preserve">FY2013 SRA3 Budget:
Please update the implementation costs that you reported in FY2009, FY2010, FY2011, FY2012 and FY2013.  The amounts here will include both FY09, FY10, FY11, FY12 and FY13 costs of implementing the guaranteed tuition system.
</t>
        </r>
      </text>
    </comment>
    <comment ref="I6" authorId="0" shapeId="0" xr:uid="{00000000-0006-0000-2400-000002000000}">
      <text>
        <r>
          <rPr>
            <sz val="8"/>
            <color indexed="81"/>
            <rFont val="Tahoma"/>
            <family val="2"/>
          </rPr>
          <t>For FY2013 SRA3, report only the actual FY2013 cost of maintaining the current guaranteed tuition system.  
We are attemping to determine the additional costs of maintaining two tuition plan systems.
FY2014  budgeted expenditures are excluded from reporting.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69" authorId="0" shapeId="0" xr:uid="{00000000-0006-0000-0B00-000001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U69" authorId="0" shapeId="0" xr:uid="{00000000-0006-0000-0B00-000002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Z69" authorId="0" shapeId="0" xr:uid="{00000000-0006-0000-0B00-000003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8" authorId="0" shapeId="0" xr:uid="{00000000-0006-0000-0C00-000001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21" authorId="0" shapeId="0" xr:uid="{00000000-0006-0000-0C00-000002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24" authorId="0" shapeId="0" xr:uid="{00000000-0006-0000-0C00-000003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35" authorId="0" shapeId="0" xr:uid="{00000000-0006-0000-0C00-000004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U35" authorId="0" shapeId="0" xr:uid="{00000000-0006-0000-0C00-000005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Z35" authorId="0" shapeId="0" xr:uid="{00000000-0006-0000-0C00-000006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B8" authorId="0" shapeId="0" xr:uid="{00000000-0006-0000-0E00-000001000000}">
      <text>
        <r>
          <rPr>
            <b/>
            <sz val="8"/>
            <color indexed="81"/>
            <rFont val="Tahoma"/>
            <family val="2"/>
          </rPr>
          <t>Professional Staff:</t>
        </r>
        <r>
          <rPr>
            <sz val="8"/>
            <color indexed="81"/>
            <rFont val="Tahoma"/>
            <family val="2"/>
          </rPr>
          <t xml:space="preserve">
Identify each position by the Activity/Function where budgeted.  Choose from the following:
Instruction
Research
Public Service
Academic Support
Student Services
Institutional Support
Physical Plant
Technical (MIS, IT, Data Processing, etc.)
</t>
        </r>
      </text>
    </comment>
    <comment ref="D8" authorId="1" shapeId="0" xr:uid="{00000000-0006-0000-0E00-000002000000}">
      <text>
        <r>
          <rPr>
            <sz val="8"/>
            <color indexed="81"/>
            <rFont val="Tahoma"/>
            <family val="2"/>
          </rPr>
          <t xml:space="preserve">Salary - Do not report costs of fringe benefits and payroll taxes.
</t>
        </r>
      </text>
    </comment>
    <comment ref="B22" authorId="0" shapeId="0" xr:uid="{00000000-0006-0000-0E00-000003000000}">
      <text>
        <r>
          <rPr>
            <b/>
            <sz val="8"/>
            <color indexed="81"/>
            <rFont val="Tahoma"/>
            <family val="2"/>
          </rPr>
          <t>Professional Staff:</t>
        </r>
        <r>
          <rPr>
            <sz val="8"/>
            <color indexed="81"/>
            <rFont val="Tahoma"/>
            <family val="2"/>
          </rPr>
          <t xml:space="preserve">
Identify each position by the Activity/Function where budgeted.  Choose from the following:
Instruction
Research
Public Service
Academic Support
Student Services
Institutional Support
Physical Plant
Technical (MIS, IT, Data Processing,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I37" authorId="0" shapeId="0" xr:uid="{00000000-0006-0000-1100-000001000000}">
      <text>
        <r>
          <rPr>
            <sz val="8"/>
            <color indexed="81"/>
            <rFont val="Tahoma"/>
            <family val="2"/>
          </rPr>
          <t xml:space="preserve">OU - Center Enrollment:
OU Tulsa.
</t>
        </r>
      </text>
    </comment>
    <comment ref="AB38" authorId="1" shapeId="0" xr:uid="{00000000-0006-0000-1100-000002000000}">
      <text>
        <r>
          <rPr>
            <sz val="8"/>
            <color indexed="81"/>
            <rFont val="Tahoma"/>
            <family val="2"/>
          </rPr>
          <t xml:space="preserve">Student Faculty Ratio.  Using Average Command.  Be sure both calculations in DB3 and in Student Raio worksheet have the same blank cells, because if cells are blank in one workbook and not blank in the other workbook, the total amounts will be inacurate.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I38" authorId="0" shapeId="0" xr:uid="{00000000-0006-0000-1200-000001000000}">
      <text>
        <r>
          <rPr>
            <sz val="8"/>
            <color indexed="81"/>
            <rFont val="Tahoma"/>
            <family val="2"/>
          </rPr>
          <t xml:space="preserve">OU - Center Enrollment:
OU Tulsa.
</t>
        </r>
      </text>
    </comment>
    <comment ref="AB39" authorId="1" shapeId="0" xr:uid="{00000000-0006-0000-1200-000002000000}">
      <text>
        <r>
          <rPr>
            <sz val="8"/>
            <color indexed="81"/>
            <rFont val="Tahoma"/>
            <family val="2"/>
          </rPr>
          <t xml:space="preserve">Student Faculty Ratio.  Using Average Command.  Be sure both calculations in DB3 and in Student Raio worksheet have the same blank cells, because if cells are blank in one workbook and not blank in the other workbook, the total amounts will be inacurate.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C7" authorId="0" shapeId="0" xr:uid="{00000000-0006-0000-1300-000001000000}">
      <text>
        <r>
          <rPr>
            <sz val="8"/>
            <color indexed="81"/>
            <rFont val="Tahoma"/>
            <family val="2"/>
          </rPr>
          <t xml:space="preserve">Column C - The projections represent the original mandatory costs data reported in the 2010 Budget Need Survey.
</t>
        </r>
      </text>
    </comment>
    <comment ref="D7" authorId="0" shapeId="0" xr:uid="{00000000-0006-0000-1300-000002000000}">
      <text>
        <r>
          <rPr>
            <sz val="8"/>
            <color indexed="81"/>
            <rFont val="Tahoma"/>
            <family val="2"/>
          </rPr>
          <t xml:space="preserve">Column D provides a current update to the Mandatory Costs reported earlier in the FY2010 Budget Needs Survey.
</t>
        </r>
      </text>
    </comment>
    <comment ref="B8" authorId="0" shapeId="0" xr:uid="{00000000-0006-0000-1300-000003000000}">
      <text>
        <r>
          <rPr>
            <b/>
            <sz val="12"/>
            <color indexed="81"/>
            <rFont val="Tahoma"/>
            <family val="2"/>
          </rPr>
          <t>Cost to Annualize the FY09 Salary Program:</t>
        </r>
        <r>
          <rPr>
            <sz val="12"/>
            <color indexed="81"/>
            <rFont val="Tahoma"/>
            <family val="2"/>
          </rPr>
          <t xml:space="preserve">
Report an amount here only if your institution provided a salary increase for a partial year in FY09.  For example, if your institution provided an annual salary increase effective Oct 1, 2008, you may need to annualize the 3 final months of salary and associated fringe benefits as mandatory costs in FY10.  This assumes that the 9 months of salary and benefits paid in FY2009 (Oct 1, 2008 through June 30, 2009) were paid from increases in FY2009 state appropriations, tuition and fees and the remaining three months will be funded from FY2010 state appropriations, tuition and fees.
This information is not reported in Column D named "Updated Projections to FY2010 Mandatory Costs"
</t>
        </r>
      </text>
    </comment>
    <comment ref="B11" authorId="1" shapeId="0" xr:uid="{00000000-0006-0000-1300-000004000000}">
      <text>
        <r>
          <rPr>
            <b/>
            <sz val="10"/>
            <color indexed="81"/>
            <rFont val="Tahoma"/>
            <family val="2"/>
          </rPr>
          <t>Part B.  Changes in Costs of Fringe Benefits and Payroll Taxes:</t>
        </r>
        <r>
          <rPr>
            <sz val="10"/>
            <color indexed="81"/>
            <rFont val="Tahoma"/>
            <family val="2"/>
          </rPr>
          <t xml:space="preserve">
Calculate the mandatory costs  of fringe benefits and payroll taxes based on the your institutions  FY2010 salary program.
Do not include costs of fringe benefits and payroll taxes related to the cost of an increase in salary
Budget 100% of fixed rate increases such as healthcare and dental in Part 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Y30" authorId="0" shapeId="0" xr:uid="{00000000-0006-0000-1500-000001000000}">
      <text>
        <r>
          <rPr>
            <sz val="8"/>
            <color indexed="81"/>
            <rFont val="Tahoma"/>
            <family val="2"/>
          </rPr>
          <t xml:space="preserve">The amounts reported for grad and research assistants should be included in the tuition waiver and scholarship columns.
The grad and res assist amounts should not be added to the tuition waiver and scholarship totals.
5/30/03.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3" authorId="0" shapeId="0" xr:uid="{00000000-0006-0000-1B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FY08, resigns to take another position and is replaced by a new instructor making $40,000 in FY09, the difference of $10,000 would be reported here as -$10,000 (a salary savings).</t>
        </r>
      </text>
    </comment>
  </commentList>
</comments>
</file>

<file path=xl/sharedStrings.xml><?xml version="1.0" encoding="utf-8"?>
<sst xmlns="http://schemas.openxmlformats.org/spreadsheetml/2006/main" count="3792" uniqueCount="1313">
  <si>
    <t xml:space="preserve">    h.  Telephone/Communications</t>
  </si>
  <si>
    <t xml:space="preserve">          Total Supplies and Other Current Expenses:</t>
  </si>
  <si>
    <t>4.  Equipment, Property and Furniture:</t>
  </si>
  <si>
    <t xml:space="preserve">     b.  Information Technology Software and Equipment</t>
  </si>
  <si>
    <t xml:space="preserve">          Total Mandatory Equipment, Property and Furniture</t>
  </si>
  <si>
    <t>6.  Scholarships</t>
  </si>
  <si>
    <t>7.  Transfers and Other Disbursements</t>
  </si>
  <si>
    <t>8.  Total Non-Compensation Mandatory Costs</t>
  </si>
  <si>
    <t>9.  Total Mandatory Cost Changes</t>
  </si>
  <si>
    <t>3.</t>
  </si>
  <si>
    <t>4.</t>
  </si>
  <si>
    <t>5.</t>
  </si>
  <si>
    <t>Credit Card Fees</t>
  </si>
  <si>
    <t>Postage costs</t>
  </si>
  <si>
    <t>Governing Board Assessment</t>
  </si>
  <si>
    <r>
      <t xml:space="preserve">Comments:
 </t>
    </r>
    <r>
      <rPr>
        <b/>
        <sz val="8"/>
        <rFont val="Times New Roman"/>
        <family val="1"/>
      </rPr>
      <t>(If additional space is needed insert at bottom of form)</t>
    </r>
  </si>
  <si>
    <r>
      <t>B.11. List other Benefits and Payroll Taxes:</t>
    </r>
    <r>
      <rPr>
        <sz val="10"/>
        <rFont val="Times New Roman"/>
        <family val="1"/>
      </rPr>
      <t xml:space="preserve">  (</t>
    </r>
    <r>
      <rPr>
        <sz val="8"/>
        <rFont val="Times New Roman"/>
        <family val="1"/>
      </rPr>
      <t>Enter total in B11(row 19) above)</t>
    </r>
  </si>
  <si>
    <r>
      <t xml:space="preserve">   Total Other Benefits and Payroll Taxes:  </t>
    </r>
    <r>
      <rPr>
        <b/>
        <sz val="8"/>
        <rFont val="Times New Roman"/>
        <family val="1"/>
      </rPr>
      <t>(Insert rows if needed)</t>
    </r>
  </si>
  <si>
    <t xml:space="preserve">      Number of Graduate Assistants</t>
  </si>
  <si>
    <t xml:space="preserve">           Total Eliminated Positions:</t>
  </si>
  <si>
    <t>Other Personnel Related Savings:  List Below:</t>
  </si>
  <si>
    <t>1.  Utilities:</t>
  </si>
  <si>
    <t>2. Travel:</t>
  </si>
  <si>
    <t>3.  Supplies and Other Current Expense:</t>
  </si>
  <si>
    <t>4.  Equipment, Furniture and Property:</t>
  </si>
  <si>
    <t>5.  Library :</t>
  </si>
  <si>
    <t>6.  Scholarships:</t>
  </si>
  <si>
    <t>7.  Transfers and Other Disbursements:</t>
  </si>
  <si>
    <t xml:space="preserve">Totals: </t>
  </si>
  <si>
    <t>Example of Average Salary Increase if Calculation is made only for the Eight Employees receiving a Raise</t>
  </si>
  <si>
    <t>Date: --- ---&gt; 
  &lt;-----Yes or No</t>
  </si>
  <si>
    <t xml:space="preserve">What methodology is used for compensation changes?  </t>
  </si>
  <si>
    <t>Elaborate if compensation changes are based on combination of performance-based and across-the-board changes:</t>
  </si>
  <si>
    <t>FY2012 Educational and General Budget Part I - SRA3 Background Data</t>
  </si>
  <si>
    <t>Linked to Schedule 1 Revised</t>
  </si>
  <si>
    <t>Linked to Sch IIb</t>
  </si>
  <si>
    <t>Linked to Cell F28</t>
  </si>
  <si>
    <t>FY2012</t>
  </si>
  <si>
    <t>Total Changes in Personnel, Operations and Reserves ( should equal Row 22)</t>
  </si>
  <si>
    <t xml:space="preserve">48) PRECISION PRODUCTION. </t>
  </si>
  <si>
    <t xml:space="preserve">49) TRANSPORTATION AND MATERIALS MOVING. </t>
  </si>
  <si>
    <t xml:space="preserve">50) VISUAL AND PERFORMING ARTS. </t>
  </si>
  <si>
    <t xml:space="preserve">19) FAMILY AND CONSUMER SCIENCES/HUMAN SCIENCES. </t>
  </si>
  <si>
    <t xml:space="preserve">22) LEGAL PROFESSIONS AND STUDIES. </t>
  </si>
  <si>
    <t xml:space="preserve">23) ENGLISH LANGUAGE AND LITERATURE/LETTERS. </t>
  </si>
  <si>
    <t xml:space="preserve">14) ENGINEERING. </t>
  </si>
  <si>
    <t xml:space="preserve">27) MATHEMATICS AND STATISTICS. </t>
  </si>
  <si>
    <t xml:space="preserve">28) MILITARY SCIENCE, LEADERSHIP AND OPERATIONAL ART. </t>
  </si>
  <si>
    <t xml:space="preserve">29) MILITARY TECHNOLOGIES AND APPLIED SCIENCES. </t>
  </si>
  <si>
    <t xml:space="preserve">30) MULTI/INTERDISCIPLINARY STUDIES. </t>
  </si>
  <si>
    <t xml:space="preserve">60) RESIDENCY PROGRAMS. </t>
  </si>
  <si>
    <t xml:space="preserve">51) HEALTH PROFESSIONS AND RELATED PROGRAMS. </t>
  </si>
  <si>
    <t xml:space="preserve">10) COMMUNICATIONS TECHNOLOGIES/TECHNICIANS AND SUPPORT SERVICES. </t>
  </si>
  <si>
    <t xml:space="preserve">11) COMPUTER AND INFORMATION SCIENCES AND SUPPORT SERVICES. </t>
  </si>
  <si>
    <t xml:space="preserve">Faculty Full-Time  </t>
  </si>
  <si>
    <t>Changes in Teaching Salaries:</t>
  </si>
  <si>
    <t>Use rows 11 through 18 to report the number of employees whose salary increases fall within the perspective ranges from 0.1% to 15% or more.</t>
  </si>
  <si>
    <t xml:space="preserve">          Total Other Professional Services:   (Insert rows if needed)</t>
  </si>
  <si>
    <t>&lt;--Formulas   (Linked to Cell C27 Above)</t>
  </si>
  <si>
    <t>RSU</t>
  </si>
  <si>
    <t>Classified Positions - Salary increases for employees in Schedule I</t>
  </si>
  <si>
    <t>Faculty Salary Adjustments Made During the  Fiscal Year</t>
  </si>
  <si>
    <t>Professional Staff Salary Adjustments Made During the  Fiscal Year</t>
  </si>
  <si>
    <t>Classified Staff Salary Adjustments Made During the  Fiscal Year</t>
  </si>
  <si>
    <t>These salary adjustments are for changes in faculty made</t>
  </si>
  <si>
    <t>during the year, for example an employee making 36,000 leaves the institution and is replaced by a 40,000 employee.</t>
  </si>
  <si>
    <t>Also, includes staff moved from a Fund 430 or Fund 700 positions to E&amp;G Part I.</t>
  </si>
  <si>
    <t>President's Salary increase - Reported in Schedule I</t>
  </si>
  <si>
    <t>Note:  Col H, Rows 28 through 31, are linked to Schedule I.</t>
  </si>
  <si>
    <t>(Note:  There is also a problem with people who are split funded between different funds (part federal funded and E&amp;G funded)</t>
  </si>
  <si>
    <t>`</t>
  </si>
  <si>
    <t>Link to Sch II.b</t>
  </si>
  <si>
    <t>Link to Sch I</t>
  </si>
  <si>
    <t xml:space="preserve">President's - Salary Changes </t>
  </si>
  <si>
    <t>A</t>
  </si>
  <si>
    <t>Changes in Faculty Salaries:</t>
  </si>
  <si>
    <t>Summer School Faculty</t>
  </si>
  <si>
    <t>Overload Pay - Faculty</t>
  </si>
  <si>
    <t>B</t>
  </si>
  <si>
    <t>Professional Full Time Employees</t>
  </si>
  <si>
    <t>Professional Part Time Employees</t>
  </si>
  <si>
    <t>Seasonal and Temporary Professional Employee Pool</t>
  </si>
  <si>
    <t>Other Professional Salaries</t>
  </si>
  <si>
    <t xml:space="preserve">  Total Professional Salaries - Should Agree with Schedule B</t>
  </si>
  <si>
    <t>C</t>
  </si>
  <si>
    <t>Change in Classified Salaries:</t>
  </si>
  <si>
    <t>Change in Professional Salaries:</t>
  </si>
  <si>
    <t>Classified Full Time Employees</t>
  </si>
  <si>
    <t>Classified Part Time Employees</t>
  </si>
  <si>
    <t>Seasonal and Temporary Classified Employee Pool</t>
  </si>
  <si>
    <t>Other Classified Salaries</t>
  </si>
  <si>
    <t xml:space="preserve">  Total Classified Salaries - Should Agree with Schedule B</t>
  </si>
  <si>
    <t>Total Changes in Personnel, Operations and Reserves ( should equal Row 23)</t>
  </si>
  <si>
    <t>Budget Change</t>
  </si>
  <si>
    <t>D</t>
  </si>
  <si>
    <t>Change in Fringe Benefits:</t>
  </si>
  <si>
    <t>E</t>
  </si>
  <si>
    <t xml:space="preserve">Controller or Accounting Professional </t>
  </si>
  <si>
    <t xml:space="preserve">Added "Federal Stimulus Funding - ARRA" to income section.
Row 32: Changed title to "Other Salary Adjustments Made During The Fiscal Year".   The definition is expanded to include salary changes due to replacement of staff leaving the institution; salary </t>
  </si>
  <si>
    <t>Diff Between Reports</t>
  </si>
  <si>
    <t>Sch I - FT Faculty</t>
  </si>
  <si>
    <t>Sch II-b Chg in FT Faculty</t>
  </si>
  <si>
    <t xml:space="preserve">   Total Full Time Fac</t>
  </si>
  <si>
    <t>Comments:</t>
  </si>
  <si>
    <t>Position Title</t>
  </si>
  <si>
    <t>TOTAL</t>
  </si>
  <si>
    <t>Faculty</t>
  </si>
  <si>
    <t xml:space="preserve">Institution Name: </t>
  </si>
  <si>
    <t>Professional Staff</t>
  </si>
  <si>
    <t>ENROLLMENT DATA</t>
  </si>
  <si>
    <r>
      <t xml:space="preserve">COURSE SECTION DATA </t>
    </r>
    <r>
      <rPr>
        <b/>
        <vertAlign val="superscript"/>
        <sz val="10"/>
        <rFont val="Palatino"/>
        <family val="1"/>
      </rPr>
      <t>(1)</t>
    </r>
  </si>
  <si>
    <t>Location</t>
  </si>
  <si>
    <t>Main Campus</t>
  </si>
  <si>
    <t>Centers</t>
  </si>
  <si>
    <t>Off-Campus</t>
  </si>
  <si>
    <r>
      <t>(1)</t>
    </r>
    <r>
      <rPr>
        <b/>
        <i/>
        <sz val="10"/>
        <rFont val="Palatino"/>
        <family val="1"/>
      </rPr>
      <t xml:space="preserve">  Organized classes, excluding individual instruction and lab classes</t>
    </r>
  </si>
  <si>
    <t>Dollar Change</t>
  </si>
  <si>
    <t>Percent Change</t>
  </si>
  <si>
    <t>Nonresident Tuition Waivers</t>
  </si>
  <si>
    <t>Scholarships (paid from E&amp;G I funds)</t>
  </si>
  <si>
    <t>Total Tuition Waivers and Scholarships</t>
  </si>
  <si>
    <t>Travel</t>
  </si>
  <si>
    <t xml:space="preserve">     Total Tuition Waivers</t>
  </si>
  <si>
    <t>Nonresident Tuition Waivers:  A waiver of nonresident tuition for students who are not Oklahoma residents.</t>
  </si>
  <si>
    <t>Scholarships (paid from E&amp;G I funds):  report any cash scholarship paid from educational and general - part I funds.</t>
  </si>
  <si>
    <t>Supplies and Other Operating Expenses</t>
  </si>
  <si>
    <t>Property, Furniture and Equipment</t>
  </si>
  <si>
    <t xml:space="preserve">  Drag row downward if additional space is needed.</t>
  </si>
  <si>
    <t>Internal Costs</t>
  </si>
  <si>
    <t>External Costs</t>
  </si>
  <si>
    <t>Total Costs</t>
  </si>
  <si>
    <t>Professional Salaries</t>
  </si>
  <si>
    <t>Nonprofessional Salaries</t>
  </si>
  <si>
    <t>Total Personnel Services</t>
  </si>
  <si>
    <t>Property, Furniture, &amp; Equipment</t>
  </si>
  <si>
    <t>Scholarships &amp; Other Assistance</t>
  </si>
  <si>
    <t>Transfers &amp; Other Disbursements</t>
  </si>
  <si>
    <t>Total Nonpersonnel Disbursements</t>
  </si>
  <si>
    <t>Schedule X – Guaranteed Tuition</t>
  </si>
  <si>
    <t>Schedule XI – Legislative Response</t>
  </si>
  <si>
    <t>Schedule I - Pg 2</t>
  </si>
  <si>
    <t xml:space="preserve">     Electricity</t>
  </si>
  <si>
    <t xml:space="preserve">     Water, Sewage, Etc.</t>
  </si>
  <si>
    <t xml:space="preserve">     Other Utilities:</t>
  </si>
  <si>
    <t xml:space="preserve">          Total Utilities</t>
  </si>
  <si>
    <t>2.  Travel:</t>
  </si>
  <si>
    <t>3.  Supplies and Other Current Expenses:</t>
  </si>
  <si>
    <t xml:space="preserve">     a.  Equipment Maintenance/Service Contracts:</t>
  </si>
  <si>
    <t xml:space="preserve">     b.  Privatization Contracts (Housekeeping, Maintenance, etc.)</t>
  </si>
  <si>
    <t xml:space="preserve">     c.  Audits - Internal</t>
  </si>
  <si>
    <t xml:space="preserve">     d.  Audits - External</t>
  </si>
  <si>
    <t xml:space="preserve">     e.  Mandatory Institutional Memberships</t>
  </si>
  <si>
    <t xml:space="preserve">     f.  Gasoline</t>
  </si>
  <si>
    <t xml:space="preserve">    g.  Risk Management:</t>
  </si>
  <si>
    <t xml:space="preserve">          Property Insurance</t>
  </si>
  <si>
    <t xml:space="preserve">          Vehicles</t>
  </si>
  <si>
    <t xml:space="preserve">          Aircraft</t>
  </si>
  <si>
    <t xml:space="preserve">          Tort Liability</t>
  </si>
  <si>
    <t xml:space="preserve">          Director and Officers Liability</t>
  </si>
  <si>
    <t xml:space="preserve">          Other Insurance </t>
  </si>
  <si>
    <t>Schedule IV - Changes in Mandatory Costs - Update</t>
  </si>
  <si>
    <t>FY2010 &amp; 2011</t>
  </si>
  <si>
    <t>The "E&amp;G Activity/Function Budgeted" column reports the activity (function) name where the employee is budgeted, such as Academics, Academic Support, Research, Public Service, Student Services, Institutional Support, and Physical Plant.  Do not report department names or department account numbers in this column.</t>
  </si>
  <si>
    <t>(1)  "President" means the university or college president.</t>
  </si>
  <si>
    <t>(2)  "Number of Faculty" means filled academic teaching and research positions, including those with administrative responsibilities, such as department heads and deans.  Library professionals may be included if classified as faculty.</t>
  </si>
  <si>
    <t xml:space="preserve">(4)  "Number of Other Staff (Non-exempt)" includes department secretaries, library staff, maintenance, clerical staff, etc.  </t>
  </si>
  <si>
    <t>Schedule II - Increase and/or Decrease in Faculty Positions:</t>
  </si>
  <si>
    <t>Institution Comments:</t>
  </si>
  <si>
    <t xml:space="preserve">Use row 10 to report returning employees who do not receive a salary increase </t>
  </si>
  <si>
    <t xml:space="preserve">Explanation:    </t>
  </si>
  <si>
    <t>&lt;--Total Employees</t>
  </si>
  <si>
    <t>&lt;--Total Emp with &amp; without Sal Inc.</t>
  </si>
  <si>
    <t>&lt;-- Difference S/B zero</t>
  </si>
  <si>
    <t># With Inc</t>
  </si>
  <si>
    <t># No Inc</t>
  </si>
  <si>
    <t>New for FY13</t>
  </si>
  <si>
    <r>
      <t xml:space="preserve">Use rows 25 through  28 to report the "Total Number of Continuing Employees", the total "Amount of Salary Changes", and the "Average Salary Change" received.  The "Amount of Salary Changes" includes both salary increases and decreases.
</t>
    </r>
    <r>
      <rPr>
        <sz val="12"/>
        <color indexed="12"/>
        <rFont val="Times New Roman"/>
        <family val="1"/>
      </rPr>
      <t>Note:  The amount reported for the president's salary increase should be the same amount reported as the salary increase in Schedule 1-b.</t>
    </r>
  </si>
  <si>
    <t>*  Use cell E33 to report the date your governing board approved the salary/stipend program
*  Use cell E34 to report the starting date of your salary or stipends program.  
*  Use cell E35 to report the date your governing board may consider a salary/stipend program for your president.  
*  Use cell D36 to respond either Yes or No if your institution will consider an employee salary or stipend program later in the fiscal year.
*  Use cell F36 to report the projected date that your governing board may consider an employee salary or stipend program .</t>
  </si>
  <si>
    <t>Use rows 49 through 54 to report the number of employees receiving a stipend, the amount of one-time stipends, the average stipend increase, the average stipend percentage increase and the starting date of the stipend program.  This section replaces the stipends section found in prior reports.  Institutions will no longer be required to report the individual percentage increase that each recipient receives.  This change was suggested by NSU and brought to the attention of the COBO Accounting and Budget Committee in May 2010; no negative responses were received.</t>
  </si>
  <si>
    <t>Stipends</t>
  </si>
  <si>
    <t>Schedule II-a - Changes in Part-Time Salaries</t>
  </si>
  <si>
    <t>Instructions to the SRA3 Background Forms for FY2013</t>
  </si>
  <si>
    <t>The adjacent worksheets are used to present budget background data for the FY2013 Summary and Analysis and provide additional data to the State Regents, Governor, Legislature and other interested parties.
Provide three collated copies of the schedules to this office.  Each of the three copies should have three holes punched in the left side of each page to fit uniformly into a 3 ring binder.    Email an electronic copy of the SRA3 Background Data to mchambless@osrhe.edu.</t>
  </si>
  <si>
    <t>Headcount
Percent Inc.</t>
  </si>
  <si>
    <t>FTE
Percent Inc.</t>
  </si>
  <si>
    <t>Change in Fall FTE</t>
  </si>
  <si>
    <t>Change in Fall Headcount</t>
  </si>
  <si>
    <t>Change in  Course Sections</t>
  </si>
  <si>
    <t xml:space="preserve"> OSRHE Calc</t>
  </si>
  <si>
    <t>Nonresident Waivers</t>
  </si>
  <si>
    <t>Total Tuition Waivers</t>
  </si>
  <si>
    <t>Scholarships Pd E&amp;G I Funds</t>
  </si>
  <si>
    <t>Total Tuition Waivers &amp; Scholarships</t>
  </si>
  <si>
    <t>8a. Optional Retirement Plans - OU and OSU</t>
  </si>
  <si>
    <t>9.  Workers Compensation</t>
  </si>
  <si>
    <t>10. Unemployment Compensation Payments</t>
  </si>
  <si>
    <t>&lt;--Linked to B11 below</t>
  </si>
  <si>
    <t xml:space="preserve">   Total Cost of Fringe Benefits and Payroll Taxes</t>
  </si>
  <si>
    <t>&lt;--Formulas</t>
  </si>
  <si>
    <t>C.  Changes in Costs of Non-Compensation Requirements:</t>
  </si>
  <si>
    <t>Sub-Total Each Object of Expenditure</t>
  </si>
  <si>
    <t xml:space="preserve">1.  Utilities: </t>
  </si>
  <si>
    <t xml:space="preserve">     Natural Gas</t>
  </si>
  <si>
    <t>Classified Staff</t>
  </si>
  <si>
    <t>Changes in Full-Time Classified Staff</t>
  </si>
  <si>
    <t>Net Change</t>
  </si>
  <si>
    <t>Decrease</t>
  </si>
  <si>
    <t>Actual Changes in Number of Positions</t>
  </si>
  <si>
    <t>Actual Changes in Salary of Positions</t>
  </si>
  <si>
    <t xml:space="preserve">   Example:  Change in Number of Positions:</t>
  </si>
  <si>
    <t xml:space="preserve">   Example:  Change in Salary of Positions:</t>
  </si>
  <si>
    <t>Note:  The changes in professional and classified positions will automatically update Schedule II-b.</t>
  </si>
  <si>
    <t>Add your data</t>
  </si>
  <si>
    <t>Added Positions</t>
  </si>
  <si>
    <t>Net Changes</t>
  </si>
  <si>
    <t>New Positions</t>
  </si>
  <si>
    <t>Positions</t>
  </si>
  <si>
    <t>Net Change
 in Salary</t>
  </si>
  <si>
    <t>NOT IN PRINT AREA:</t>
  </si>
  <si>
    <t xml:space="preserve">    Example A:  Use this format to report on Schedule I:</t>
  </si>
  <si>
    <r>
      <t xml:space="preserve">Report the amount of resident and nonresident tuition waivers and scholarships granted to  Graduate Teaching and Research Assistants that are </t>
    </r>
    <r>
      <rPr>
        <u/>
        <sz val="10"/>
        <rFont val="Palatino"/>
        <family val="1"/>
      </rPr>
      <t>included in the above totals</t>
    </r>
    <r>
      <rPr>
        <sz val="10"/>
        <rFont val="Palatino"/>
        <family val="1"/>
      </rPr>
      <t>.</t>
    </r>
  </si>
  <si>
    <t>Average Salary Increase</t>
  </si>
  <si>
    <t>Amount Budgeted</t>
  </si>
  <si>
    <t xml:space="preserve">Schedule I-a
</t>
  </si>
  <si>
    <t>No Sal Increase</t>
  </si>
  <si>
    <t>8 Employees</t>
  </si>
  <si>
    <t>10 Employees</t>
  </si>
  <si>
    <t>Schedule I - Pg 1</t>
  </si>
  <si>
    <t xml:space="preserve">  Arts and Sciences</t>
  </si>
  <si>
    <t xml:space="preserve">  Business</t>
  </si>
  <si>
    <t xml:space="preserve">  Education</t>
  </si>
  <si>
    <t xml:space="preserve">  Liberal Arts/Humanities</t>
  </si>
  <si>
    <t xml:space="preserve">  Graduate College</t>
  </si>
  <si>
    <t>Academic Dean</t>
  </si>
  <si>
    <t>Schedule II - Pg 1</t>
  </si>
  <si>
    <t>Schedule II - Pg 2</t>
  </si>
  <si>
    <t>No Changes</t>
  </si>
  <si>
    <t>Increase</t>
  </si>
  <si>
    <r>
      <t xml:space="preserve">Number of Faculty </t>
    </r>
    <r>
      <rPr>
        <b/>
        <vertAlign val="superscript"/>
        <sz val="10"/>
        <rFont val="Palatino"/>
        <family val="1"/>
      </rPr>
      <t>(1)</t>
    </r>
  </si>
  <si>
    <r>
      <t xml:space="preserve">Number of Other Staff (Non-exempt) </t>
    </r>
    <r>
      <rPr>
        <b/>
        <vertAlign val="superscript"/>
        <sz val="10"/>
        <rFont val="Palatino"/>
        <family val="1"/>
      </rPr>
      <t>(3)</t>
    </r>
  </si>
  <si>
    <t>Total</t>
  </si>
  <si>
    <t>15% or more</t>
  </si>
  <si>
    <t>Total Number:</t>
  </si>
  <si>
    <t xml:space="preserve">(1), (2) and (3)  See Instruction Sheet </t>
  </si>
  <si>
    <t>Institution Name:</t>
  </si>
  <si>
    <t>Definitions:</t>
  </si>
  <si>
    <t>For Faculty</t>
  </si>
  <si>
    <t>For Other Staff</t>
  </si>
  <si>
    <t>Performance-based merit evaluation</t>
  </si>
  <si>
    <t>Across-the-board</t>
  </si>
  <si>
    <t>Combination of performance-based and across-the-board</t>
  </si>
  <si>
    <t>Schedule I-a - Methodology for Compensation Increases:</t>
  </si>
  <si>
    <t>For Administrative and Professional Staff</t>
  </si>
  <si>
    <r>
      <t xml:space="preserve">List criteria for performance-based merit evaluation:  </t>
    </r>
    <r>
      <rPr>
        <sz val="8"/>
        <rFont val="Times New Roman"/>
        <family val="1"/>
      </rPr>
      <t xml:space="preserve">(Add rows if needed </t>
    </r>
    <r>
      <rPr>
        <sz val="10"/>
        <rFont val="Times New Roman"/>
        <family val="1"/>
      </rPr>
      <t>)</t>
    </r>
  </si>
  <si>
    <t>Principal Position</t>
  </si>
  <si>
    <t>President</t>
  </si>
  <si>
    <t>Vice Presidents:</t>
  </si>
  <si>
    <t xml:space="preserve">     Chief Administrative Officer</t>
  </si>
  <si>
    <t xml:space="preserve">     Chief Academic Officer</t>
  </si>
  <si>
    <t xml:space="preserve">     Chief Business Officer</t>
  </si>
  <si>
    <t xml:space="preserve">     Chief Development Officer</t>
  </si>
  <si>
    <t xml:space="preserve">     Chief Student Affairs Officer</t>
  </si>
  <si>
    <t>Academic Support:</t>
  </si>
  <si>
    <t>Director/Dean of Library</t>
  </si>
  <si>
    <t>Student Services:</t>
  </si>
  <si>
    <t>Dean/Director of Student Services</t>
  </si>
  <si>
    <t>Chief Admissions Officer</t>
  </si>
  <si>
    <t>Registrar</t>
  </si>
  <si>
    <t>Director of Financial Aid</t>
  </si>
  <si>
    <t>Institutional Support:</t>
  </si>
  <si>
    <t>Chief Legal Counsel</t>
  </si>
  <si>
    <t>Chief Public Relations Officer</t>
  </si>
  <si>
    <t>Director of Institutional Research</t>
  </si>
  <si>
    <t>Director of Development</t>
  </si>
  <si>
    <t>Physical Plant:</t>
  </si>
  <si>
    <t>Director of Physical Plant</t>
  </si>
  <si>
    <t>Technology:</t>
  </si>
  <si>
    <t>Chief Information Systems Officer</t>
  </si>
  <si>
    <t>Percentage Increase</t>
  </si>
  <si>
    <t>Instruction:</t>
  </si>
  <si>
    <t>Department</t>
  </si>
  <si>
    <t>Number</t>
  </si>
  <si>
    <t>TOTAL New Faculty Positions:</t>
  </si>
  <si>
    <t>OUSU University</t>
  </si>
  <si>
    <t>Continuing Employees from Schedule I</t>
  </si>
  <si>
    <t>New
Positions</t>
  </si>
  <si>
    <t>Employee
Classification</t>
  </si>
  <si>
    <t>Classified or Other Employees</t>
  </si>
  <si>
    <t>Total Full-Time
Employees</t>
  </si>
  <si>
    <t># of Part-Time Faculty, Adjunct, and Grad Assistants</t>
  </si>
  <si>
    <t>From Sch II</t>
  </si>
  <si>
    <t>From Sch I</t>
  </si>
  <si>
    <t>From Sch II-b</t>
  </si>
  <si>
    <t>N-A</t>
  </si>
  <si>
    <t>Total Full-Time and Part-Time Employees</t>
  </si>
  <si>
    <t xml:space="preserve">     Totals</t>
  </si>
  <si>
    <t>Number of Full-Time and Part-Time Employees Paid or Partially Paid from E&amp;G I Funds:</t>
  </si>
  <si>
    <t>NOTE:  Schedules I, I-a and I-b must be resubmitted to this office if there is a change in your institutions salary program and anytime the president's salary amount is changed.</t>
  </si>
  <si>
    <t>Scholarships</t>
  </si>
  <si>
    <t xml:space="preserve">     Total Changes in Operations</t>
  </si>
  <si>
    <t>Changes in Personnel, Compensation and Operations:</t>
  </si>
  <si>
    <t>Change in Reserve Funds</t>
  </si>
  <si>
    <t>6.</t>
  </si>
  <si>
    <t>Difference Must be Zero-----&gt;</t>
  </si>
  <si>
    <t>I.  Income</t>
  </si>
  <si>
    <t>Faculty - Salary Increases</t>
  </si>
  <si>
    <t>Professional - Salary Increases</t>
  </si>
  <si>
    <t>Classified Positions - Salary Increases</t>
  </si>
  <si>
    <t>Other:</t>
  </si>
  <si>
    <t xml:space="preserve">     Total Changes in Salary </t>
  </si>
  <si>
    <t>Change in Positions</t>
  </si>
  <si>
    <t>Faculty - New Full-Time Positions</t>
  </si>
  <si>
    <t>Professional - New Positions</t>
  </si>
  <si>
    <t>NOTE:  The change in the number and amount of full-time faculty, professional and classified staff should be the same or almost the same number reported on Schedules II-b of the SRA3 Background Report.</t>
  </si>
  <si>
    <t>Schedule X</t>
  </si>
  <si>
    <t>Schedule XI</t>
  </si>
  <si>
    <t>Sch VII Example</t>
  </si>
  <si>
    <t>Sch VIII - 1 Example</t>
  </si>
  <si>
    <t>FY2009</t>
  </si>
  <si>
    <t>A.  Costs to Annualize FY2009 Salary Program</t>
  </si>
  <si>
    <t>Resident Tuition Waivers - (outside the 3.5% limitation):  Includes tuition waivers for the following:  (a)  Auditing of Classes by Senior Citizens, (b)  Prisoners of War, Persons Missing in Action, and Dependents,  (c )   Children of Peace Officers and Fire Fighters, (d)  Graduate Assistants, (e)  Exchange Students on a Reciprocal Basis, (f)  Oklahoma State Regents Academic Scholars Program, (g)  Regional University Baccalaureate Scholarships, (h)  Students in Custody of DHS, (I) Concurrent Enrollment for High School Students, (H) Oklahoma National Guard, and (I) Students Called to Active Duty.</t>
  </si>
  <si>
    <t>Federal Stimulus Funds - ARRA</t>
  </si>
  <si>
    <t xml:space="preserve">   Comments about maintaining guaranteed tuition system</t>
  </si>
  <si>
    <t>Comments about implementation costs:</t>
  </si>
  <si>
    <t>Objects of Expenditure</t>
  </si>
  <si>
    <t xml:space="preserve">Faculty - Salary Changes </t>
  </si>
  <si>
    <t>6.  Mantatory Library Periodicals and Subscriptions</t>
  </si>
  <si>
    <t>7.  Scholarships</t>
  </si>
  <si>
    <t>8.  Transfers and Other Disbursements</t>
  </si>
  <si>
    <t>5-6-10 - Review Comments, may need to revise.</t>
  </si>
  <si>
    <t>Yes</t>
  </si>
  <si>
    <t>No</t>
  </si>
  <si>
    <t>Legislative Request for Priority #________</t>
  </si>
  <si>
    <t>Fringe Benefits</t>
  </si>
  <si>
    <t>Total Personnel Services:</t>
  </si>
  <si>
    <t>Schedule VIII</t>
  </si>
  <si>
    <t>Renegotiated housekeeping contract</t>
  </si>
  <si>
    <t>Renegotiated contract for legal services</t>
  </si>
  <si>
    <t>You may insert additional rows if needed.</t>
  </si>
  <si>
    <t>Schedule VI-A</t>
  </si>
  <si>
    <t>Moved this section to new Schedule VI-A.</t>
  </si>
  <si>
    <t>Moved bottom section of Schedule 1 to this new Schedule VI-A.  This worksheet asks you to comment on actions your institution may have taken to help manage the decline in state appropriations.  Use the comment box to provide additional explanation or to describe other personnel actions taken to manage the decline.</t>
  </si>
  <si>
    <r>
      <t xml:space="preserve">Example of Average Salary Increase if Calculation is made on All </t>
    </r>
    <r>
      <rPr>
        <b/>
        <sz val="10"/>
        <color indexed="12"/>
        <rFont val="Times New Roman"/>
        <family val="1"/>
      </rPr>
      <t>Continuing</t>
    </r>
    <r>
      <rPr>
        <b/>
        <sz val="10"/>
        <rFont val="Times New Roman"/>
        <family val="1"/>
      </rPr>
      <t xml:space="preserve"> Employees regardless if they received a Salary Increase or No Salary Increase</t>
    </r>
  </si>
  <si>
    <t>Do not report proposed salary changes for unfilled positions or eliminated positions.</t>
  </si>
  <si>
    <t>Amount of Salary Change</t>
  </si>
  <si>
    <t>Average Salary Change - For All Continuing Employees</t>
  </si>
  <si>
    <t>Changed rows 25 through 27, from reporting the average salary increase to reporting the total changes in salary (increases and decreases) for all continuing employees.</t>
  </si>
  <si>
    <t>Added rows 18 through 26 to summarize the number of part-time positions reported on Schedule II, Page 2.  No input from the institutions required as the data is linked to Schedule II.</t>
  </si>
  <si>
    <t>List of Hidden Worksheets Used to Cut and Paste in SRA3 Workbook</t>
  </si>
  <si>
    <t>Row 81 of instructions.  Add new Sch VI-A explanation and Change Sch VII about 7 questions</t>
  </si>
  <si>
    <t xml:space="preserve">METHODOLOGY FOR CHANGES IN COMPENSATION </t>
  </si>
  <si>
    <t>Tested and should cut and paste from Schedule IIb to the receiving worksheet.</t>
  </si>
  <si>
    <t>Set up to Cut and Paste - Rows A25 to  R27</t>
  </si>
  <si>
    <t xml:space="preserve">Schedule IIb - Summary of Changes in Budgeted Positions:   </t>
  </si>
  <si>
    <t>ANNUALIZED STUDENT FTE (SUMMER, FALL &amp; SPRING)</t>
  </si>
  <si>
    <t>&lt;----Linked Field</t>
  </si>
  <si>
    <t>&lt;----Formula</t>
  </si>
  <si>
    <r>
      <t xml:space="preserve">
 Number of Administrative and Professional Staff (Exempt) </t>
    </r>
    <r>
      <rPr>
        <b/>
        <vertAlign val="superscript"/>
        <sz val="10"/>
        <rFont val="Palatino"/>
        <family val="1"/>
      </rPr>
      <t>(2)</t>
    </r>
  </si>
  <si>
    <t>For Pres - Use same %</t>
  </si>
  <si>
    <t>Example:  For a 18:1 ratio, report 18</t>
  </si>
  <si>
    <t>Please indicate your institution's student-to-faculty ratio:</t>
  </si>
  <si>
    <r>
      <t xml:space="preserve">President    </t>
    </r>
    <r>
      <rPr>
        <b/>
        <sz val="8"/>
        <rFont val="Times New Roman"/>
        <family val="1"/>
      </rPr>
      <t>(Salary Only - Exclude Allowances)</t>
    </r>
  </si>
  <si>
    <t>Comments:  Exclude all allowances from reported salaries.</t>
  </si>
  <si>
    <t>Changes in Student FTE - Fall Semesters</t>
  </si>
  <si>
    <t>Changes in Student Headcount - Fall Semesters</t>
  </si>
  <si>
    <t>Changes in Course Sections - Fall Semesters</t>
  </si>
  <si>
    <t>Budgeted Salaries</t>
  </si>
  <si>
    <t>Comments:  The CIP Description should be reported at the 2 digit level.  This is the primary Field of Study reported on UDS Record 8, Element 51.</t>
  </si>
  <si>
    <t>Change in Budgeted 
Number of Headcount</t>
  </si>
  <si>
    <t>* Avg. credit hours taught per Adjunct</t>
  </si>
  <si>
    <t>* Maximum
 Credit Hours Taught per Adjunct</t>
  </si>
  <si>
    <t>* Avg. credit hours taught per Part-Time Faculty</t>
  </si>
  <si>
    <t>* Maximum
 Credit Hours Taught per Part-Time Faculty</t>
  </si>
  <si>
    <t>* Avg. credit hours taught per GA</t>
  </si>
  <si>
    <t>* Maximum
 Credit Hours Taught per GA</t>
  </si>
  <si>
    <t xml:space="preserve">    * Report the average and maximum credit hours based on the fall semester.</t>
  </si>
  <si>
    <t>FTE</t>
  </si>
  <si>
    <t>Change in Budgeted 
Number of Headcount
(Formula)</t>
  </si>
  <si>
    <t>Note:  The changes in faculty positions will automatically update Schedule II-b.</t>
  </si>
  <si>
    <t xml:space="preserve">Salary </t>
  </si>
  <si>
    <t>Salary</t>
  </si>
  <si>
    <t>Schedule IX</t>
  </si>
  <si>
    <t xml:space="preserve">The changes in professional staff positions and salaries are linked to Schedule II-b.  </t>
  </si>
  <si>
    <t>0.1% to 2.9%</t>
  </si>
  <si>
    <t>10.0% to 14.9%</t>
  </si>
  <si>
    <t>Alternative Reporting - Do Not Use for OSRHE reporting</t>
  </si>
  <si>
    <t>Example B:  Use this format if you choose to prepare an internal document reporting salary increases for only those employees receiving a salary increase.</t>
  </si>
  <si>
    <t>Comments</t>
  </si>
  <si>
    <t>Report the full-time faculty positions that will increase or decrease the number of teaching faculty from that of the previous year.  If a faculty member in a department has retired or resigned and is to be replaced by a new hire, do not report below.</t>
  </si>
  <si>
    <t>Institution Name:---------------------------&gt;</t>
  </si>
  <si>
    <t xml:space="preserve">8.  Oklahoma Teachers Retirement - Employer Share </t>
  </si>
  <si>
    <t xml:space="preserve">7.  Oklahoma Teachers Retirement - Employee </t>
  </si>
  <si>
    <t xml:space="preserve">Tuition Waivers granted to Concurrently Enrolled Seniors.  These waivers are included in the Resident Tuition Waivers (outside the 3.5% limitation)  sections above.  Report the amount of tuition waivers specifically granted to concurrently enrolled seniors.  </t>
  </si>
  <si>
    <t>Tuition Waivers and Scholarships granted to Graduate Teaching and Research Assistants.  These waivers and scholarships are also reported in the tuition waiver and scholarship sections above.  For this section, report the amount of tuition waivers and scholarships included in the above sections.</t>
  </si>
  <si>
    <t>Graduate Assistants -  Teaching - Report Headcount</t>
  </si>
  <si>
    <t>Graduate Assistants - Research - Report Headcount</t>
  </si>
  <si>
    <r>
      <t xml:space="preserve">Total Changes in Personnel, Operations and Reserves </t>
    </r>
    <r>
      <rPr>
        <b/>
        <sz val="8"/>
        <rFont val="Times New Roman"/>
        <family val="1"/>
      </rPr>
      <t>( should equal Row 19)</t>
    </r>
  </si>
  <si>
    <t>Column I</t>
  </si>
  <si>
    <t>Col E and Col G</t>
  </si>
  <si>
    <t>Linked to Sch VII</t>
  </si>
  <si>
    <t>Graduate Assistants - Teaching and Research Salary Inc - Headcount</t>
  </si>
  <si>
    <t>Report the dollar amount of internal reallocations and other cost savings taken to offset the lack of state appropriations in this year's budget.  You should duplicate all previously reported data in this workbook plus any other measures taken.</t>
  </si>
  <si>
    <t>Oklahoma State Regents for Higher Education</t>
  </si>
  <si>
    <t>Yes or No</t>
  </si>
  <si>
    <t>Presidents</t>
  </si>
  <si>
    <t>Administrative and Professional Staff</t>
  </si>
  <si>
    <t>Number of Other Staff</t>
  </si>
  <si>
    <t>Totals</t>
  </si>
  <si>
    <t>Prof</t>
  </si>
  <si>
    <t>10.  Total Mandatory Cost Changes</t>
  </si>
  <si>
    <t>&lt;--Formulas   (Linked to section C. 5 Above)</t>
  </si>
  <si>
    <t>&lt;--Formulas   (Linked to section C. 4 Above)</t>
  </si>
  <si>
    <t>&lt;--Formulas  (Linked to section B. 11 Above)</t>
  </si>
  <si>
    <t xml:space="preserve">   Contact Person's Name and Phone #:</t>
  </si>
  <si>
    <t>Percentage Salary Changes for Existing Filled Positions</t>
  </si>
  <si>
    <t xml:space="preserve">Low </t>
  </si>
  <si>
    <t xml:space="preserve">  Math &amp; Science</t>
  </si>
  <si>
    <t>Deans (List):  (Insert rows if needed)</t>
  </si>
  <si>
    <t>B.  Changes in Costs of  Fringe Benefits and Payroll Taxes:
(Exclude benefits &amp; taxes based on salary increases)</t>
  </si>
  <si>
    <t xml:space="preserve">  Note:  The # of FTE should agree with the number of personnel receiving raises in Schedule I</t>
  </si>
  <si>
    <t>FY2010</t>
  </si>
  <si>
    <t>SRA3 Background Data</t>
  </si>
  <si>
    <t>Schedule 1 - Calculation of Low, High and Average Salary</t>
  </si>
  <si>
    <t>Schedule 1 - Faculty and Staff Salary Changes</t>
  </si>
  <si>
    <t>Schedule II-a - Changes in Professional and Classified Positions</t>
  </si>
  <si>
    <t>Schedule II-b - Summary of Changes in Budgeted Faculty, Professional and Classified Positions</t>
  </si>
  <si>
    <t>CIP Codes</t>
  </si>
  <si>
    <t>5.  Mantatory Library Periodicals and Subscriptions</t>
  </si>
  <si>
    <t xml:space="preserve">1. </t>
  </si>
  <si>
    <t xml:space="preserve">2.  </t>
  </si>
  <si>
    <t>Schedule IV - Mandatory Costs Update</t>
  </si>
  <si>
    <t>Changes from Original Projection</t>
  </si>
  <si>
    <t>Schedule V - Tuition Waivers and Scholarships</t>
  </si>
  <si>
    <t>With Emphasis on Salary Increases and New Positions</t>
  </si>
  <si>
    <t>Schedule IX - Internal Reallocation and Other Cost Savings</t>
  </si>
  <si>
    <t>Other Salary Adjustments Made During the Fiscal Year</t>
  </si>
  <si>
    <t>Schedule 1-b - Salaries of Chief Administrative, Dean's and Professional Positions</t>
  </si>
  <si>
    <t xml:space="preserve">Schedule I-b
</t>
  </si>
  <si>
    <t>No Changes:</t>
  </si>
  <si>
    <t xml:space="preserve">No Change:  </t>
  </si>
  <si>
    <t>Sch VII</t>
  </si>
  <si>
    <t>Sch VIII</t>
  </si>
  <si>
    <t>Diff VII &amp; VIII</t>
  </si>
  <si>
    <t>The Differences Between VII &amp; VIII S/B Zero</t>
  </si>
  <si>
    <t>Sch VIII - Total Changes in Salary and in New Positions</t>
  </si>
  <si>
    <t>Sch VII - The Changes in Full-Time Employees and Salaries and in Graduate Assistents</t>
  </si>
  <si>
    <t>Schedule II-a:  Changes in Professional and Classified Positions:</t>
  </si>
  <si>
    <t xml:space="preserve">Report the full-time professional positions that will increase and/or decrease the number of professional positions above that of the previous year.  If a professional person in a department has retired or resigned and is to be replaced by a new hire, do not report.  </t>
  </si>
  <si>
    <t>Schedule II-b -  Summary of Changes in Budgeted Faculty, Professional and Classified Staff:</t>
  </si>
  <si>
    <t xml:space="preserve">   Total Changes in Income Available in FY2009</t>
  </si>
  <si>
    <t>Professional Services</t>
  </si>
  <si>
    <t>Student Services</t>
  </si>
  <si>
    <t>E&amp;G Activity/Function Budgeted</t>
  </si>
  <si>
    <t>TOTAL New Professional Positions:</t>
  </si>
  <si>
    <t>Note:  Insert additional rows or use additional pages if needed.</t>
  </si>
  <si>
    <t>Employee Classifications:</t>
  </si>
  <si>
    <t>STUDENT/FACULTY RATIOS:</t>
  </si>
  <si>
    <r>
      <t xml:space="preserve">Branch Campus - </t>
    </r>
    <r>
      <rPr>
        <sz val="8"/>
        <rFont val="Times New Roman"/>
        <family val="1"/>
      </rPr>
      <t>List enrollment for each branch</t>
    </r>
  </si>
  <si>
    <t>Schedule III - Course Section and Enrollment Data</t>
  </si>
  <si>
    <t>Eliminated Positions</t>
  </si>
  <si>
    <t>6/5/2010
Schedule II and VII</t>
  </si>
  <si>
    <t>We have two unfilled positions in Nursing.  We plan to change the rank of these two positions from assistant professor to instructor.  Do these two positions need to be reported on Schedule II as reductions in faculty and also as additions to faculty?</t>
  </si>
  <si>
    <t>Answer:  No, these two positions are within the same department.  If the position changes were between two different department, say math and english, they should be reported on Schedule II.  On Schedule VII, the difference in salary should be reported as Other Salary Adjustments Made During the Year.</t>
  </si>
  <si>
    <t>Schedule V - Tuition Waivers and Scholarships - E&amp;G Part I</t>
  </si>
  <si>
    <t>Parts 4, 5 and 6 utilize formulas with links to various totals in Parts 1, 2 and 3.</t>
  </si>
  <si>
    <t>Schedule IV - Mandatory Costs</t>
  </si>
  <si>
    <t>Part C -  Changes in Costs of Non-Compensation Requirements:  Report only the mandated costs of operations due to rate changes, contract requirements, regulatory requirements, mandates from federal, state or local agencies and accreditation requirements.</t>
  </si>
  <si>
    <t xml:space="preserve">Faculty - Salary Increases for employees reported in Schedule I </t>
  </si>
  <si>
    <t>Professional - Salary increases for employees reported in Schedule I</t>
  </si>
  <si>
    <t>Part B.11, C.4, and C.5.  (bottom three sections on page)  These sections are used to report miscellaneous mandatory costs not specifically identified under Part B and Part C.  These sections are linked and automatically populate the “Other” in Part B and C.  For example, if C.4. reports three mandatory costs totaling $80,500.  The $80,500 automatically populates the appropriate cell in C.4.</t>
  </si>
  <si>
    <t>Unduplicated Headcount:  If the Art Department employed Kelly to teach an art course in the fall semester and replaced Kelly in the spring with Ann,  the institution would report 1 headcount for that position.</t>
  </si>
  <si>
    <t xml:space="preserve">No Changes:  </t>
  </si>
  <si>
    <t>Employee</t>
  </si>
  <si>
    <t>% Increase</t>
  </si>
  <si>
    <t>Low</t>
  </si>
  <si>
    <t>Avg</t>
  </si>
  <si>
    <t>High</t>
  </si>
  <si>
    <t>For Schedule I, the following is the correct response:</t>
  </si>
  <si>
    <t>Low Salary</t>
  </si>
  <si>
    <t>High Salary</t>
  </si>
  <si>
    <t>Average Salary</t>
  </si>
  <si>
    <t>1.  Professional Services:</t>
  </si>
  <si>
    <t xml:space="preserve">     Legal Services</t>
  </si>
  <si>
    <t xml:space="preserve">     Engineer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</si>
  <si>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</si>
  <si>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</si>
  <si>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</si>
  <si>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</si>
  <si>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</si>
  <si>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</si>
  <si>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r>
      <t xml:space="preserve">    Other Supplies and Other Current Expenses -</t>
    </r>
    <r>
      <rPr>
        <sz val="10"/>
        <color indexed="10"/>
        <rFont val="Times New Roman"/>
        <family val="1"/>
      </rPr>
      <t xml:space="preserve"> From List Below</t>
    </r>
  </si>
  <si>
    <t xml:space="preserve">     Information Technology Software and Equipment</t>
  </si>
  <si>
    <t xml:space="preserve">          Total Professional Services</t>
  </si>
  <si>
    <t xml:space="preserve">2.  Utilities: </t>
  </si>
  <si>
    <t>3.  Travel:</t>
  </si>
  <si>
    <t>4.  Supplies and Other Current Expenses:</t>
  </si>
  <si>
    <t>5.  Equipment, Property and Furniture:</t>
  </si>
  <si>
    <t>Faculty Stipends</t>
  </si>
  <si>
    <t>Professional Staff Stipends</t>
  </si>
  <si>
    <t>Classified Staff Stipends</t>
  </si>
  <si>
    <t xml:space="preserve">  Total Teaching Salaries - Should Agree with Schedule B</t>
  </si>
  <si>
    <t xml:space="preserve">Proof </t>
  </si>
  <si>
    <t>Other Teaching Salary Changes</t>
  </si>
  <si>
    <t>Change in Fringe Benefits - All Employees</t>
  </si>
  <si>
    <t>New worksheet started 5-4-2010, to make Sch Viii look like Sch VII</t>
  </si>
  <si>
    <t xml:space="preserve">   except reporting salary increases and changes in FT staff in Sch VIII.</t>
  </si>
  <si>
    <t>Salary Changes for Continuing Employees Reported in Schedule I</t>
  </si>
  <si>
    <t>Changes in Full-Time Faculty Positions  Reported in Schedule II-b</t>
  </si>
  <si>
    <t>New Row 5-4-2010</t>
  </si>
  <si>
    <t>New Row 5-4-2009</t>
  </si>
  <si>
    <t>Changes in Full-Time Positions  Reported in Schedule II-b</t>
  </si>
  <si>
    <t>Linked To Sch VII</t>
  </si>
  <si>
    <t>Per Sch VII</t>
  </si>
  <si>
    <t>Links are wrong fix</t>
  </si>
  <si>
    <t>For FY2013 SRA3</t>
  </si>
  <si>
    <t>Tuition Waiver Report - Schedule 5 - may need to change.  Noel Levitz changed reporting of waivers, but must wait to see what comes out of Noel Levitz.</t>
  </si>
  <si>
    <t xml:space="preserve">Use rows 21 through 23 to report the lowest, highest and average percentage changes by each classification group reported in rows 9 through 18.  Row 19 reports the "Total Number of Continuing Employees" reported in rows 9 through 18.
</t>
  </si>
  <si>
    <t># Receiving a Salary Decrease</t>
  </si>
  <si>
    <t>Number receiving a Salary Decrease</t>
  </si>
  <si>
    <t>Employee Promotions, Other Salary Adjustments and Stipend Program:</t>
  </si>
  <si>
    <t>Other Salary Adjustments</t>
  </si>
  <si>
    <t>Professionals</t>
  </si>
  <si>
    <t>Total Staff</t>
  </si>
  <si>
    <t>Other Employees</t>
  </si>
  <si>
    <t>Total Employees</t>
  </si>
  <si>
    <t>Starting Date for Stipends</t>
  </si>
  <si>
    <t>Board Approval Date</t>
  </si>
  <si>
    <t>Starting Date of Raises</t>
  </si>
  <si>
    <t>Date Presidents Salalry is Considered</t>
  </si>
  <si>
    <t>Consider a Salary or Stipend Program During yr?</t>
  </si>
  <si>
    <t>Date to Consider Salary or Stipend Program</t>
  </si>
  <si>
    <t>Schedule VII - Comparison of Budgeted Income and Expenditures from FY2010 to FY2011</t>
  </si>
  <si>
    <t xml:space="preserve">   This Section (Columns E &amp; G) are from your Schedule B for FY2010 &amp; FY2011</t>
  </si>
  <si>
    <t>Schedule VIII - Comparison of Budgeted Income and Expenditures from FY2010 to FY2011</t>
  </si>
  <si>
    <t>Range of CHANGES:</t>
  </si>
  <si>
    <t>0%  (Number receiving no Change)</t>
  </si>
  <si>
    <t>Lowest Percentage Change</t>
  </si>
  <si>
    <t>Highest Percentage Change</t>
  </si>
  <si>
    <t>Average Percentage Change</t>
  </si>
  <si>
    <t>Classified Positions - New Positions</t>
  </si>
  <si>
    <t xml:space="preserve">     Total Changes in New Positions</t>
  </si>
  <si>
    <t>Adjunct and Part Time Faculty</t>
  </si>
  <si>
    <t>Retirees  - Salary</t>
  </si>
  <si>
    <t xml:space="preserve">Total Changes in Personnel and Compensation </t>
  </si>
  <si>
    <t>B.</t>
  </si>
  <si>
    <t>D.</t>
  </si>
  <si>
    <t>A question has been raised about the proper way to calculate the low, high, and average salary for continuing employees.  Use example A to complete Schedule I.  Calculations are based on a salary program for all continuing employees regardless if they received a salary increase.
If your institution reports the low, high and average salary increase based only on the employees receiving a salary increase (See Example B), you may do so, but you must complete a separate Schedule I.</t>
  </si>
  <si>
    <t>Difference</t>
  </si>
  <si>
    <t>Schedule X - Costs to Implement and Maintain Guaranteed Tuition Systems</t>
  </si>
  <si>
    <t>Personnel Expenditures</t>
  </si>
  <si>
    <t xml:space="preserve">     Total for Other Personnel Items</t>
  </si>
  <si>
    <r>
      <t xml:space="preserve">Total Changes in Personnel, Operations and Reserves </t>
    </r>
    <r>
      <rPr>
        <b/>
        <sz val="8"/>
        <rFont val="Times New Roman"/>
        <family val="1"/>
      </rPr>
      <t>( should equal cell I191)</t>
    </r>
  </si>
  <si>
    <t>Reallocations</t>
  </si>
  <si>
    <t>Explanation</t>
  </si>
  <si>
    <t>Number of Positions Eliminated</t>
  </si>
  <si>
    <t>Amount Reduced</t>
  </si>
  <si>
    <t>Eliminated Positions:</t>
  </si>
  <si>
    <t xml:space="preserve">      Number of Faculty</t>
  </si>
  <si>
    <t xml:space="preserve">      Number of Professional Staff</t>
  </si>
  <si>
    <t xml:space="preserve">      Number of Other Staff</t>
  </si>
  <si>
    <t xml:space="preserve">      Number of Students</t>
  </si>
  <si>
    <t>NOTE:  The mandatory costs will be removed from total expenditure increases reported on Schedule VII and Schedule VIII to determine institutional priorities.  This calculation will be made by Regent's staff.</t>
  </si>
  <si>
    <t xml:space="preserve">     Total Branch Campuses</t>
  </si>
  <si>
    <t>TOTALS - AUTOMATED</t>
  </si>
  <si>
    <t>Branch Campus</t>
  </si>
  <si>
    <t>FALL FTE</t>
  </si>
  <si>
    <t>FALL HC</t>
  </si>
  <si>
    <t>CALC.</t>
  </si>
  <si>
    <t>No. of Crse Sections</t>
  </si>
  <si>
    <t>Changes</t>
  </si>
  <si>
    <t>Student Faculty Ratios</t>
  </si>
  <si>
    <t>Annualized Student FTE</t>
  </si>
  <si>
    <t>Salary Increase</t>
  </si>
  <si>
    <t>Sal Increases and avg sal calc for those</t>
  </si>
  <si>
    <t>receiving sal increases.</t>
  </si>
  <si>
    <t>Decide how to use and link to other</t>
  </si>
  <si>
    <t>worksheets</t>
  </si>
  <si>
    <t>Schedule I - Faculty and Employee Promotions:</t>
  </si>
  <si>
    <t>Schedule I - Other Salary Adjustments - Such as Cell Phones, Etc.:</t>
  </si>
  <si>
    <t>Schedule I - Stipend Program:</t>
  </si>
  <si>
    <t>Schedule I - Comments:</t>
  </si>
  <si>
    <t>Board Approval date for Salary and/or Stipend Programs</t>
  </si>
  <si>
    <t>Example:  Recruitment Specialist</t>
  </si>
  <si>
    <t>2.</t>
  </si>
  <si>
    <t>A.</t>
  </si>
  <si>
    <t xml:space="preserve"> </t>
  </si>
  <si>
    <t>N/A</t>
  </si>
  <si>
    <t>Utilities</t>
  </si>
  <si>
    <t>Transfers and Other Disbursements</t>
  </si>
  <si>
    <t>C.</t>
  </si>
  <si>
    <t>Resident Tuition Waivers - 3.5%:  Waivers authorized by legislation to provide assistance to Oklahoma residents with demonstrated financial needs and to promote excellence of scholarship throughout all of the academic and professional fields of study.  Included in the 3.5% are tuition waivers awarded to benefits eligible full-time permanent employees.  The total amount of scholarships shall not exceed three and one-half percent of the total E&amp;G Budget - Part I for the current year.</t>
  </si>
  <si>
    <t>Rank (specify Professor, Assistant Professor, Associate Professor, Instructor, Lecturer)</t>
  </si>
  <si>
    <t>Note:  Use additional pages or insert rows as needed.</t>
  </si>
  <si>
    <t>Schedule IIa</t>
  </si>
  <si>
    <t>Schedule IIb</t>
  </si>
  <si>
    <t>Schedule III</t>
  </si>
  <si>
    <t>Schedule IV</t>
  </si>
  <si>
    <t>TUITION WAIVERS AND SCHOLARSHIPS - E&amp;G I BUDGET</t>
  </si>
  <si>
    <t>Schedule V</t>
  </si>
  <si>
    <t>Schedule VI</t>
  </si>
  <si>
    <t>Graduate and Research Assistants</t>
  </si>
  <si>
    <t>$Chg</t>
  </si>
  <si>
    <t>%Chg</t>
  </si>
  <si>
    <t>6.  Eliminating other non-instructional Programs</t>
  </si>
  <si>
    <t>Reorganization of student affairs, admissions, and registrar's office.</t>
  </si>
  <si>
    <t>7.  Other plans effecting employees</t>
  </si>
  <si>
    <t>Note:  If you addressed any of these issues in other schedules, you may reference the schedule in the comment block above.</t>
  </si>
  <si>
    <t>0%  (Number receiving no salary change)</t>
  </si>
  <si>
    <t>PERCENTAGE SALARY CHANGES FOR CONTINUING FILLED POSITIONS</t>
  </si>
  <si>
    <t>Percentage Salary Changes for Continuing Filled Positions</t>
  </si>
  <si>
    <t>Comment Box:</t>
  </si>
  <si>
    <t># of
Employees</t>
  </si>
  <si>
    <t>Paper Copies</t>
  </si>
  <si>
    <t>Submit only three copies of SRA3 and SRA3 Background forms to this office.</t>
  </si>
  <si>
    <r>
      <t xml:space="preserve">C.3.  Report Other Supplies &amp; OCE Costs: </t>
    </r>
    <r>
      <rPr>
        <sz val="8"/>
        <rFont val="Times New Roman"/>
        <family val="1"/>
      </rPr>
      <t xml:space="preserve"> (Enter total in #C.3.i above)</t>
    </r>
  </si>
  <si>
    <r>
      <t xml:space="preserve">          Total Other Supplies &amp; OCE Costs:  </t>
    </r>
    <r>
      <rPr>
        <b/>
        <sz val="8"/>
        <rFont val="Times New Roman"/>
        <family val="1"/>
      </rPr>
      <t xml:space="preserve"> (Insert rows if needed)</t>
    </r>
  </si>
  <si>
    <r>
      <t xml:space="preserve">11. Other Insurance and Payroll Taxes - </t>
    </r>
    <r>
      <rPr>
        <sz val="10"/>
        <color indexed="10"/>
        <rFont val="Times New Roman"/>
        <family val="1"/>
      </rPr>
      <t>From List Below</t>
    </r>
  </si>
  <si>
    <r>
      <t xml:space="preserve">    i.  Other Supplies and Other Current Expenses -</t>
    </r>
    <r>
      <rPr>
        <sz val="10"/>
        <color indexed="10"/>
        <rFont val="Times New Roman"/>
        <family val="1"/>
      </rPr>
      <t xml:space="preserve"> From List Below</t>
    </r>
  </si>
  <si>
    <r>
      <t xml:space="preserve">     c.  Other Equipment/and Services - </t>
    </r>
    <r>
      <rPr>
        <sz val="10"/>
        <color indexed="10"/>
        <rFont val="Times New Roman"/>
        <family val="1"/>
      </rPr>
      <t>From List Below</t>
    </r>
  </si>
  <si>
    <t>Professional - Salary Changes</t>
  </si>
  <si>
    <t>Classified Positions - Salary Changes</t>
  </si>
  <si>
    <t>Graduate Assistants - Teaching and Research Salary Changes</t>
  </si>
  <si>
    <t>Average Salary Change</t>
  </si>
  <si>
    <t>Other Position Changes Made During the Fiscal Year</t>
  </si>
  <si>
    <t>Faculty - Changes in Full-Time Positions</t>
  </si>
  <si>
    <t>Professional - Changes in Full-Time Positions</t>
  </si>
  <si>
    <t>Classified Positions - Changes in Full-Time Positions</t>
  </si>
  <si>
    <t>Graduate Assistants -  Teaching - Changes in Headcount</t>
  </si>
  <si>
    <t>Graduate Assistants - Research - Changes in Headcount</t>
  </si>
  <si>
    <t>Change in Full-Time Positions</t>
  </si>
  <si>
    <t xml:space="preserve">Total </t>
  </si>
  <si>
    <t>From Sch C</t>
  </si>
  <si>
    <t>Formula</t>
  </si>
  <si>
    <t>Columns E &amp; G</t>
  </si>
  <si>
    <t>Amt Per Sch VII</t>
  </si>
  <si>
    <t>Diff Vii &amp; Viii</t>
  </si>
  <si>
    <r>
      <t xml:space="preserve">C.4.  Report Other Equip, Property and Furniture Costs: </t>
    </r>
    <r>
      <rPr>
        <sz val="8"/>
        <rFont val="Times New Roman"/>
        <family val="1"/>
      </rPr>
      <t xml:space="preserve"> (Enter total in #C.4.c above)</t>
    </r>
  </si>
  <si>
    <t>&lt;--Formulas  (Linked to B11 Above)</t>
  </si>
  <si>
    <t>&lt;--Formulas   (Linked to C.4.i Above)</t>
  </si>
  <si>
    <t>&lt;--Formulas   (Linked to C.3.i Above)</t>
  </si>
  <si>
    <t>Linked from C.3. Below</t>
  </si>
  <si>
    <t>Linked from C.4 Below</t>
  </si>
  <si>
    <t>Proof</t>
  </si>
  <si>
    <t>Diff</t>
  </si>
  <si>
    <t>Not in Print Area</t>
  </si>
  <si>
    <t>Percentage of Resident Tuition Waivers Utilized</t>
  </si>
  <si>
    <t>&lt;--Formula</t>
  </si>
  <si>
    <t>FY2008</t>
  </si>
  <si>
    <t>&lt;---------------Institution Name</t>
  </si>
  <si>
    <t>1.  Budgeted Income</t>
  </si>
  <si>
    <t>Change</t>
  </si>
  <si>
    <t>State Appropriated Funds - For Operations</t>
  </si>
  <si>
    <t>State Appropriated Funds - For Grants, Contracts and Reimbursements</t>
  </si>
  <si>
    <t>SRA3 Background Forms for FY2012</t>
  </si>
  <si>
    <t>Summary of Changes from FY2011 to FY2012</t>
  </si>
  <si>
    <t>Removed from the FY2011 and FY2012 SRA3 Background Forms - Will use the Revised Schedule I  plus Schedule 2-b to obtain information needed</t>
  </si>
  <si>
    <t>Excluded from reporting in FY2011 and FY2012</t>
  </si>
  <si>
    <t>Faculty and Staff Promotions</t>
  </si>
  <si>
    <t>Note:  For FY13, may want to add "income from stipends in the actual salary line.</t>
  </si>
  <si>
    <t>Schedule VII</t>
  </si>
  <si>
    <t xml:space="preserve">No Changes </t>
  </si>
  <si>
    <t xml:space="preserve">With Emphasis on Budgeted Full-Time Positions </t>
  </si>
  <si>
    <t>With Emphasis on Salary Increases for Continuing Employees and Changes in Full-Time Employees</t>
  </si>
  <si>
    <t>List below the full-time professional and classified positions that will increase and/or decrease the number of professional and classified positions above that of the previous year's original budget.  If an employee has retired or resigned and is to be replaced by a new hire, do not report below.</t>
  </si>
  <si>
    <t>Total Number of Continuing Employees</t>
  </si>
  <si>
    <t>Approval Date: --&gt;</t>
  </si>
  <si>
    <t>Effective Start Date of Salary Program</t>
  </si>
  <si>
    <t>Starting Date:    --&gt;</t>
  </si>
  <si>
    <t>Date President's Salary will be Considered</t>
  </si>
  <si>
    <t>Consider Date: -&gt;</t>
  </si>
  <si>
    <t xml:space="preserve">Will your institution considering an employee salary or stipend program later in the fiscal year?  If yes, explain in comment section below. </t>
  </si>
  <si>
    <t>Employee Promotions</t>
  </si>
  <si>
    <t># of Employees Receiving  Increases due to Promotions and Changes in Rank</t>
  </si>
  <si>
    <t>Amount of Salary Increases provided due to Promotions and Changes in Rank</t>
  </si>
  <si>
    <t>Average of Salary Increases Based on Promotions and Changes in Rank</t>
  </si>
  <si>
    <t>Other Salary Adjustments - Such as Cell Phones, Etc.</t>
  </si>
  <si>
    <t># of Employees Receiving  Increases due to Other Salary Adjustments</t>
  </si>
  <si>
    <t>Amount of Salary Adjustments</t>
  </si>
  <si>
    <t>Average of Salary Adjustments</t>
  </si>
  <si>
    <t>Explanation:    Employees provide an annual $360 salary adjustment for cell phone requirements.</t>
  </si>
  <si>
    <t>Stipend Program</t>
  </si>
  <si>
    <t># of Employees Receiving a Stipend</t>
  </si>
  <si>
    <t>Amt of One-time Stipends</t>
  </si>
  <si>
    <t>Average Stipend Increase</t>
  </si>
  <si>
    <t>Average Stipend Percentage Increase</t>
  </si>
  <si>
    <t>Starting Date:  --&gt;</t>
  </si>
  <si>
    <t>Budget Actions:</t>
  </si>
  <si>
    <t>Projected Dollar Impact on Budget</t>
  </si>
  <si>
    <t>1.  Furloughs</t>
  </si>
  <si>
    <t>2.  Faculty Layoffs and/or Buyouts</t>
  </si>
  <si>
    <t>3.  Staff Layoffs and/or Buyouts</t>
  </si>
  <si>
    <t>4.  Reductions in Fringe Benefit Programs</t>
  </si>
  <si>
    <t>Institution will eliminate the 3.5% 403B contribution to employees.</t>
  </si>
  <si>
    <t>5.  Eliminating  Instructional Programs</t>
  </si>
  <si>
    <t>Created the Cut and Paste areas on the following worksheets:</t>
  </si>
  <si>
    <t>Schedule V - Tuition Waivers - Rows A28 through AM31.  These rows are hidden.  At entry time, I will need to unhide and use one cut and paste to the receiving worksheet.</t>
  </si>
  <si>
    <t xml:space="preserve">Schedule III - Course Sections and Enrollment Data - Rows A35 to AH40 - These rows are hidden. </t>
  </si>
  <si>
    <t>Deleted
Positions</t>
  </si>
  <si>
    <t>Net Changes In Positions</t>
  </si>
  <si>
    <t>New Positions - Faculty</t>
  </si>
  <si>
    <t>New Positions - Professional</t>
  </si>
  <si>
    <t>Professional</t>
  </si>
  <si>
    <t>New Positions - Classified</t>
  </si>
  <si>
    <t>Classified</t>
  </si>
  <si>
    <t>Average Salary Change - For All Continuing Employees Receiving a Salary Increase</t>
  </si>
  <si>
    <t>This section was added due to the discussion at the May 2010 COBO meetings about use of cell phones and including their use as a part of salary.  Our current though is that a salary change due to cell phone requirements should not be reported as a salary increase in rows 11 through 18 but as a salary adjustment.   This change was brought to the attention of the COBO Accounting and Budget Committee in May 2010 and no negative responses were received.</t>
  </si>
  <si>
    <t>FY2012 Comments:</t>
  </si>
  <si>
    <t>FY2011 Comments:</t>
  </si>
  <si>
    <t>Schedule I - Faculty and Staff Salary Changes</t>
  </si>
  <si>
    <t xml:space="preserve">52) BUSINESS, MANAGEMENT, MARKETING, AND RELATED SUPPORT SERVICES. </t>
  </si>
  <si>
    <t xml:space="preserve">53) HIGH SCHOOL/SECONDARY DIPLOMAS AND CERTIFICATES. </t>
  </si>
  <si>
    <t xml:space="preserve">54) HISTORY. </t>
  </si>
  <si>
    <t xml:space="preserve">44) PUBLIC ADMINISTRATION AND SOCIAL SERVICE PROFESSIONS. </t>
  </si>
  <si>
    <t xml:space="preserve">45) SOCIAL SCIENCES. </t>
  </si>
  <si>
    <t xml:space="preserve">24) LIBERAL ARTS AND SCIENCES, GENERAL STUDIES AND HUMANITIES. </t>
  </si>
  <si>
    <t xml:space="preserve">25) LIBRARY SCIENCE. </t>
  </si>
  <si>
    <t xml:space="preserve">26) BIOLOGICAL AND BIOMEDICAL SCIENCES. </t>
  </si>
  <si>
    <t xml:space="preserve">   (Calculation:  FTE Student Enrollment divided by FTE Faculty)</t>
  </si>
  <si>
    <t>Institution Name</t>
  </si>
  <si>
    <t>Description of Mandatory Costs:</t>
  </si>
  <si>
    <t>B.  Changes in Costs of  Fringe Benefits and Payroll Taxes:
     (Exclude benefits &amp; taxes based on salary increases)</t>
  </si>
  <si>
    <t>1.  Social Security</t>
  </si>
  <si>
    <t>2.  MQFE</t>
  </si>
  <si>
    <t>3.  Health Insurance</t>
  </si>
  <si>
    <t>4.  Dental Insurance</t>
  </si>
  <si>
    <t>5.  Life Insurance</t>
  </si>
  <si>
    <t>6.  Long and Short Term Disability</t>
  </si>
  <si>
    <t>Other Staff</t>
  </si>
  <si>
    <t xml:space="preserve">Total Continuing Employees </t>
  </si>
  <si>
    <t>EDIT of Institution's Report of Employees Receiving Increases</t>
  </si>
  <si>
    <t>Amount of Salary Increase</t>
  </si>
  <si>
    <t>FY2011 Educational and General Budget Part I - SRA3 Background Data</t>
  </si>
  <si>
    <t>Total E&amp;G I Budget - FY2011</t>
  </si>
  <si>
    <t>Federal Appropriations</t>
  </si>
  <si>
    <t>Local Appropriations</t>
  </si>
  <si>
    <t>Resident Tuition (includes tuition waivers)</t>
  </si>
  <si>
    <t>Nonresident Tuition (includes tuition waivers)</t>
  </si>
  <si>
    <t>Student Fees</t>
  </si>
  <si>
    <t xml:space="preserve">Gifts, Endowments and Bequests      </t>
  </si>
  <si>
    <t>Other Grants, Contracts and Reimbursements</t>
  </si>
  <si>
    <t xml:space="preserve">Sales and Services of Educational Departments </t>
  </si>
  <si>
    <t>Organized Activities Related to Educational Departments</t>
  </si>
  <si>
    <t>Technical Education Funds</t>
  </si>
  <si>
    <t>Other Sources</t>
  </si>
  <si>
    <t xml:space="preserve">Summary of Budget Priorities:
</t>
  </si>
  <si>
    <t>Budgeted Expenditures
Personnel Expenditures</t>
  </si>
  <si>
    <t># of FTE</t>
  </si>
  <si>
    <t>Amount for Budget Priorities</t>
  </si>
  <si>
    <t xml:space="preserve">     Total Changes in Full-Time Employees and Salaries </t>
  </si>
  <si>
    <t>Teaching Graduate Assistants</t>
  </si>
  <si>
    <t>Research Graduate Assistants</t>
  </si>
  <si>
    <t>Change in Other Personnel Items:</t>
  </si>
  <si>
    <t>Adjunct and Part-time Faculty</t>
  </si>
  <si>
    <t>Summer School</t>
  </si>
  <si>
    <t>Overload Pay</t>
  </si>
  <si>
    <t>Part-Time Professional and Classified Employees</t>
  </si>
  <si>
    <t>Seasonal and temporary employees</t>
  </si>
  <si>
    <t>Student Wages</t>
  </si>
  <si>
    <t>Fringe Benefits - Total for all Employees</t>
  </si>
  <si>
    <t xml:space="preserve">Other: </t>
  </si>
  <si>
    <t xml:space="preserve">     Total Changes for Other Personnel Items</t>
  </si>
  <si>
    <t>Change in Professional Services</t>
  </si>
  <si>
    <t>Total Changes in Personnel Costs</t>
  </si>
  <si>
    <t>Amounts must agree with Total Personnel Services on Schedule B</t>
  </si>
  <si>
    <t>Changes in Operations:</t>
  </si>
  <si>
    <t>Supplies and Other Current Expense</t>
  </si>
  <si>
    <t xml:space="preserve">Library Book and Periodicals </t>
  </si>
  <si>
    <t xml:space="preserve">Not Reported for the SRA3 </t>
  </si>
  <si>
    <t>FY2011  Mandatory Costs Per Budget Needs</t>
  </si>
  <si>
    <t xml:space="preserve">Updated Projections to FY2011 Mandatory Costs </t>
  </si>
  <si>
    <t xml:space="preserve"> Report only Continuing Employees - Do not report benefits &amp; taxes for  New Positions Budgeted in FY2011</t>
  </si>
  <si>
    <t>FY2011</t>
  </si>
  <si>
    <t xml:space="preserve">   Total Changes in Income Available in FY2011</t>
  </si>
  <si>
    <t>Report the salary of each position change.  Do not include fringe benefits into the salary.</t>
  </si>
  <si>
    <r>
      <t xml:space="preserve">In roll 42, report the increases, decreases and the changes in the </t>
    </r>
    <r>
      <rPr>
        <sz val="12"/>
        <color indexed="12"/>
        <rFont val="Times New Roman"/>
        <family val="1"/>
      </rPr>
      <t>number</t>
    </r>
    <r>
      <rPr>
        <sz val="12"/>
        <rFont val="Times New Roman"/>
        <family val="1"/>
      </rPr>
      <t xml:space="preserve"> of full-time classified positions</t>
    </r>
  </si>
  <si>
    <r>
      <t xml:space="preserve">In roll 43, report the salary increases, decreases and the changes in </t>
    </r>
    <r>
      <rPr>
        <sz val="12"/>
        <color indexed="12"/>
        <rFont val="Times New Roman"/>
        <family val="1"/>
      </rPr>
      <t>salaries</t>
    </r>
    <r>
      <rPr>
        <sz val="12"/>
        <rFont val="Times New Roman"/>
        <family val="1"/>
      </rPr>
      <t xml:space="preserve"> of full-time classified positions.</t>
    </r>
  </si>
  <si>
    <t>THIS WORKSHEET IS LINKED TO SCHEDULES II.  DO NOT INPUT DATA INTO THIS FORM.</t>
  </si>
  <si>
    <t>This worksheet is updated automatically from Schedule II and II-a.  
The number of positions reported for faculty and professional staff should agree with the numbers reported on Schedules II and II-a respectively.
In most cases the number and the amounts reported under the column named "Net Changes" should be the same or very close to the number and amounts reported under the column headings "Change" in Schedule VII.</t>
  </si>
  <si>
    <t>Example:   For a 19.5:1 ratio, report 20</t>
  </si>
  <si>
    <t>Actual Student FTE - Annualized</t>
  </si>
  <si>
    <t>Projected Student FTE - Annualized</t>
  </si>
  <si>
    <t xml:space="preserve">Change in Student FTE </t>
  </si>
  <si>
    <t xml:space="preserve">Percent Change in Student FTE </t>
  </si>
  <si>
    <t xml:space="preserve">   Broken Arrow</t>
  </si>
  <si>
    <t xml:space="preserve">   Shawnee</t>
  </si>
  <si>
    <t xml:space="preserve">   Bartlesville</t>
  </si>
  <si>
    <t>CUT AND PASTE SECTION:  Row A57 through AI57</t>
  </si>
  <si>
    <t>Sch 2 - Row hidden at A69.through AI 70.  This is the bottom section of Sch 2 for # of adjunct, part-time.</t>
  </si>
  <si>
    <t>Hide - Schedule I for Cut and Paste</t>
  </si>
  <si>
    <t>Sch III - Rows hidden at A35 through AH38.  this is at bottom of Course Data worksheet.</t>
  </si>
  <si>
    <t>Sch V - Rows hidden A33 through AM33.  This is at bottom of Tuition Waiver Worksheet</t>
  </si>
  <si>
    <t>.</t>
  </si>
  <si>
    <t>Example Worksheet</t>
  </si>
  <si>
    <t>Number of Part-Time &amp; Adjunct Faculty, Teaching &amp; Research Graduate Assistants
and Part-Time Professional and Other Staff</t>
  </si>
  <si>
    <t>* Avg Credit Hours Taught for Fall Semester</t>
  </si>
  <si>
    <t>* Maximum Credit Hours Taught for Fall Semester</t>
  </si>
  <si>
    <t>Number of Part-Time Faculty</t>
  </si>
  <si>
    <t>Number of Adjunct Faculty</t>
  </si>
  <si>
    <t>Number of Teaching Assistants</t>
  </si>
  <si>
    <t>Number of Research Assistants</t>
  </si>
  <si>
    <t>Number of Professionals</t>
  </si>
  <si>
    <t>Part-Time Employee Classifications:</t>
  </si>
  <si>
    <t>*  Use Unduplicated Headcount</t>
  </si>
  <si>
    <t>FY2012
Projected Number of
 Part-Time Employees</t>
  </si>
  <si>
    <t>FY2011
Number of
Part-Time Employees</t>
  </si>
  <si>
    <t>(Excluding Student Labor)</t>
  </si>
  <si>
    <t>Change in Budgeted
 # of Headcount</t>
  </si>
  <si>
    <t>* Use most current data available.</t>
  </si>
  <si>
    <t xml:space="preserve">   Total # of Part-Time Employees</t>
  </si>
  <si>
    <t># of Part-Time Professionals, Research Assistants and Other Staff</t>
  </si>
  <si>
    <t>OUSU</t>
  </si>
  <si>
    <t>I revised Schedules II and II-b in order to eliminate the FTE columns on Schedule VII</t>
  </si>
  <si>
    <t>Schedule II - Added rows for institutions to report:  research assistants, part-time professional staff and part-time other staff.</t>
  </si>
  <si>
    <t>Schedule II-b - Added new section at bottom of report to total all full-time and part-time staff excluding student wages.  This new section links continuing employees from Schedule I, new and deleted full-time positions from Schedule II-b and part-time faculty, professional and other staff from Schedule II.</t>
  </si>
  <si>
    <t>Note:  The new worksheets will provide a temporary snapshot of budgeted salaries at July 1.  It does not necessarily reflect the actual number of employees because actual headcounts are determined by changes in enrollment, and additional changes in income from grants, gifts, state appropriations and other sources of income that occur during the fiscal year.</t>
  </si>
  <si>
    <t>9.  Total Non-Compensation Mandatory Costs</t>
  </si>
  <si>
    <t>Revised by adding sections to report the changes in the number of Research Graduate Assistants, Part-Time Professional Staff, Other Part-Time Staff and Total Part-Time Employees.  This information is needed due to the elimination of Schedule VIII.</t>
  </si>
  <si>
    <t>Removed the 2000 CIP and replaced with 2010 CIP</t>
  </si>
  <si>
    <r>
      <t xml:space="preserve">CIP 2010 -Primary Field of Study
</t>
    </r>
    <r>
      <rPr>
        <b/>
        <sz val="8"/>
        <rFont val="Palatino"/>
        <family val="1"/>
      </rPr>
      <t>UDS Record 8 - Element 51</t>
    </r>
  </si>
  <si>
    <t>Added new row to report total enrollment data and courses for "Total Branch Campuses".  Changed "Total" formula to calculate the total enrollment and course section data.</t>
  </si>
  <si>
    <t>Comments - Describe Actions Taken  -  See Note Below</t>
  </si>
  <si>
    <t xml:space="preserve">     Total Projected Dollar Impact on Budget</t>
  </si>
  <si>
    <t>8.  Professional Services</t>
  </si>
  <si>
    <t>9.  Contracts</t>
  </si>
  <si>
    <t>8.  Other Operating Expenditures</t>
  </si>
  <si>
    <t xml:space="preserve">15) ENGINEERING TECHNOLOGIES AND ENGINEERING-RELATED FIELDS. </t>
  </si>
  <si>
    <t xml:space="preserve">16) FOREIGN LANGUAGES, LITERATURES, AND LINGUISTICS. </t>
  </si>
  <si>
    <t xml:space="preserve">31) PARKS, RECREATION, LEISURE, AND FITNESS STUDIES. </t>
  </si>
  <si>
    <t xml:space="preserve">32) BASIC SKILLS AND DEVELOPMENTAL/REMEDIAL EDUCATION. </t>
  </si>
  <si>
    <t xml:space="preserve">33) CITIZENSHIP ACTIVITIES. </t>
  </si>
  <si>
    <t xml:space="preserve">34) HEALTH-RELATED KNOWLEDGE AND SKILLS. </t>
  </si>
  <si>
    <t xml:space="preserve">35) INTERPERSONAL AND SOCIAL SKILLS. </t>
  </si>
  <si>
    <t xml:space="preserve">36) LEISURE AND RECREATIONAL ACTIVITIES. </t>
  </si>
  <si>
    <t xml:space="preserve">37) PERSONAL AWARENESS AND SELF-IMPROVEMENT. </t>
  </si>
  <si>
    <t xml:space="preserve">38) PHILOSOPHY AND RELIGIOUS STUDIES. </t>
  </si>
  <si>
    <t xml:space="preserve">39) THEOLOGY AND RELIGIOUS VOCATIONS. </t>
  </si>
  <si>
    <t xml:space="preserve">40) PHYSICAL SCIENCES. </t>
  </si>
  <si>
    <t xml:space="preserve">41) SCIENCE TECHNOLOGIES/TECHNICIANS. </t>
  </si>
  <si>
    <t xml:space="preserve">42) PSYCHOLOGY. </t>
  </si>
  <si>
    <t xml:space="preserve">43) HOMELAND SECURITY, LAW ENFORCEMENT, FIREFIGHTING AND RELATED PROTECTIVE SERVICES. </t>
  </si>
  <si>
    <t xml:space="preserve">01) AGRICULTURE, AGRICULTURE OPERATIONS, AND RELATED SCIENCES. </t>
  </si>
  <si>
    <t xml:space="preserve">03) NATURAL RESOURCES AND CONSERVATION. </t>
  </si>
  <si>
    <t xml:space="preserve">04) ARCHITECTURE AND RELATED SERVICES. </t>
  </si>
  <si>
    <t xml:space="preserve">05) AREA, ETHNIC, CULTURAL, GENDER, AND GROUP STUDIES. </t>
  </si>
  <si>
    <t xml:space="preserve">09) COMMUNICATION, JOURNALISM, AND RELATED PROGRAMS. </t>
  </si>
  <si>
    <t xml:space="preserve">Report the full-time faculty positions that will increase or decrease the number of teaching faculty from that of the previous year.  If a faculty member retires or resigns and will be replaced, do not count as a deletion and addition.  Rank is defined as either a professor, assistant professor, associate professor, instructor or lecturer.   Report the number of  faculty additions and deletions on Schedule II-b.
1.  Report the 2 digit CIP 2010 code for each position change.  A CIP 2010 code worksheet is included in this workbook.
2.  Report the salary of each position change.  Years previous to FY2008 reported total compensation.
3.  The changes in faculty positions and salaries are linked to Schedule II-b.  </t>
  </si>
  <si>
    <t xml:space="preserve">12) PERSONAL AND CULINARY SERVICES. </t>
  </si>
  <si>
    <t xml:space="preserve">13) EDUCATION. </t>
  </si>
  <si>
    <t xml:space="preserve">46) CONSTRUCTION TRADES. </t>
  </si>
  <si>
    <t xml:space="preserve">47) MECHANIC AND REPAIR TECHNOLOGIES/TECHNICIANS. </t>
  </si>
  <si>
    <t>Use row 57 to provide additional comments to more fully describe your institutions salary program in FY2013 and to provide additional information about employee promotions and your stipend program in FY2013.</t>
  </si>
  <si>
    <t>Schedule I-b - FY2013 Salaries of Chief Administrative and Professional Positions:</t>
  </si>
  <si>
    <t>Report the average credit hours taught  and the maximum credit hours taught by adjunct faculty, part-time faculty and teaching graduate assistants based on the number of credit hours projected to be taught for the 2011 fall semester (FY2013).</t>
  </si>
  <si>
    <t>This worksheet compares the projected mandatory costs reported in the FY2013 Budget Needs Survey to the estimated mandatory costs as of this date.</t>
  </si>
  <si>
    <t>Note: Be careful that the FY2013 mandatory costs increases for each object of expenditures do not vary greatly from the budgeted expenditure increases reported for each object of expenditure on Schedules VII.  For example, if the mandatory costs increases for utilities are $20,000 and Schedule VII reports an increase in budgeted expenditures for utilities of $5,000; someone may ask, “What is the $15,000 difference between mandatory cost increase of $20,000 and the budgeted $5,000 increase in utilities.</t>
  </si>
  <si>
    <t>Below the print range is a calculation to calculate the "Percentage of Resident Tuition Waivers Utilized".  This calculation will not print in the final report.  From Schedule A, input the total expenditures budgeted for FY2013.  The amount of resident tuition waivers is linked and will automatically add in the amount of resident tuition waivers and calculate the utilization.  The maximum amount of utilization must be 3.5% or less.</t>
  </si>
  <si>
    <t xml:space="preserve">Schedule VI - Institutional Response to FY2013 Budget Request
</t>
  </si>
  <si>
    <t>This form may be used by the institution to respond to the FY2013 budget request.  The institution may use this schedule to address any issue, impact, or any other areas of concern or emphasis.  This is a good opportunity to emphasize new, expanded or contracted programs.  In addition, please comment on the cost reductions measures your institution has taken toward eliminating, reducing and restructuring for FY2013.  Note: The new worksheet named "Schedule VI-A asks you to respond to specific budget actions your institution has taken to manage the decline in state appropriations.  You can provide additional narrative in Schedule VI.  A summary of the narrative will be provided to the State Regents and other governmental agencies.</t>
  </si>
  <si>
    <t xml:space="preserve">New Schedule VI-A Other Actions Affecting Impact on Budget Reductions
This schedule will be useful as we provide specific examples to the State Regents and other governmental agencies of actions taken by institutions to reduce their budgets due to the shortfall of state appropriations in FY2013.
</t>
  </si>
  <si>
    <t>Note:  The amount reported in Part 1 for "Total Changes in Income Available in FY2013" should be the  same amount reported in Part 6,  "Total Changes in Personnel, Operations and Reserves".  The difference between the two amounts should be zero.</t>
  </si>
  <si>
    <t>Do Not Report this Schedule in FY2013.  The needed data will come from the revisions to Schedule 1, Schedule II and the data from Schedule II-b.</t>
  </si>
  <si>
    <t>Schedule IX – Reallocation of Funds - NOTE:  Schedule IX is excluded from FY2013 reporting.</t>
  </si>
  <si>
    <t xml:space="preserve">The FY2013 Budget Needs Survey included a worksheet named "Summary-Priorities Funding Form".  In the last column, each institution was asked if they would seek "Direct Proposal Legislature" for each funding change.  If your institution sought legislative support for your FY2013 budget needs, please provide a summary of the outcome of that request.  If your institution did not seek legislative support, report "None" on the report.  </t>
  </si>
  <si>
    <t>Report salary increases for full-time returning faculty and staff employed during FY2012 and returning to their positions in FY2013.  Calculate and report the percentage salary change each employee will receive as part of a salary program.  This may include across the board percentage increases or descreases; set amounts given to employees, such as $1,000 per employee; other changes in your salary program such as salary increases for earning additional college credit hours towards a higher degree, longevity, etc.
In this section, do not report salary adjustments for continuing employees who receive additional pay beyond the FY2013 salary program due to changes in position and responsibility.  For example if the Assistant Physical Plant Director receives a 3% across the board increase of $900 and merit raise of $300 and a $10,000 raise because he/she is promoted to Chief Physical Plant Director, the $1,200 is reported but the $10,000 increment in the Faculty and Employee Promotion section.</t>
  </si>
  <si>
    <t>Report the actual FY2012 salaries, including stipends, and the budgeted FY2013 salaries for each position at your institution.  Exclude any maintenance or other allowances from the amount reported as salary.  Report the FY2012 salary even if the position has been eliminated in FY2013.  Likewise, report the FY2013 salary if the position is new in FY2013.  If the listed position titles do not match those at your institution, report the salary of the administrative/professional staff member whose job requirements most closely identifies with the listed position.
Note:  The amount of salary increase reported for your president should be report in Cell B27 of Schedule 1</t>
  </si>
  <si>
    <t xml:space="preserve">Number of Adjunct Faculty:  Report the unduplicated headcount, not FTE, of adjunct faculty used in FY2012 and FY2013. </t>
  </si>
  <si>
    <t xml:space="preserve">Number of Part-Time Faculty:  Report the unduplicated headcount, not FTE, of part-time faculty used in FY2012 and FY2013.  </t>
  </si>
  <si>
    <t>Number of Teaching Graduate Assistants:  Report the unduplicated headcount, not FTE of teaching graduate assistants used in FY2012 and FY2013.</t>
  </si>
  <si>
    <t>Number of Research Graduate Assistants:  Report the unduplicated headcount, not FTE of research graduate assistants used in FY2012 and FY2013.</t>
  </si>
  <si>
    <t>Number of Part-Time Professional Staff:  Report the unduplicated headcount, not FTE of part-time professional staff employed in FY2012 and FY2013.</t>
  </si>
  <si>
    <t>Number of Part-Time Other Staff:  Report the unduplicated headcount, not FTE of part-time other staff employed in FY2012 and FY2013.  These would be your part-time employees working in clerical, maintenance and other positions in FY2012 and FY2013.</t>
  </si>
  <si>
    <t>A new column was added in FY2012 to report the "Change in Budgeted Number of Headcount".  This column contains a formula and will automatically report the changes from FY2012 to FY2013.</t>
  </si>
  <si>
    <t>Enrollment Data:  Report the enrollment data for your main campus, branch campus  (please identify each branch campus and the enrollment for each campus), centers and for off-campus locations.
Course Section Data:  Report the total course sections reported through your UDS Record 0 "Course File" for the fall semesters of FY2010 &amp; FY2012.  You may report course sections by location, i.e. Main Campus, Branch, Centers and Off-Campus, however, this is an option for the institution but not a requirement.  Remove formula in F18 and G18 if reporting one amount for all locations.</t>
  </si>
  <si>
    <t xml:space="preserve">Changes in Enrollment Data for the Fall Semester:  These three cells are linked and will automatically update.  The fields are:  1) Increase in Student FTE,  2) Increase in Student Headcount, and  3) Increase in Course Sections.  
Student Faculty Ratios:  See example on Schedule III.
These two rows report the annualized student/faculty ratio for FY2012 and projected for FY2013.
Annualized Student FTE (Summer, Fall &amp; Spring):  Report your final annualized student FTE for FY2012 and your Projected FY2013 Student FTE.  The change in student FTE and the percent change will calculate automatically (formulas).
</t>
  </si>
  <si>
    <t xml:space="preserve">Part A. “The Cost to Annualize the FY2012 Salary Program” and the applicable Fringe Benefits and Payroll Taxes is reported in Column C but not reported in the Column D named "Updated Mandatory Costs for FY2013".
Note:  The amounts reported in Column C are the amounts reported in your FY2013 Budget Needs Survey.  Column D provides an update to the amounts reported in your FY2013 Budget Needs Survey.  </t>
  </si>
  <si>
    <t>Part B - Changes in Costs of Fringe Benefits and Payroll Taxes:  Report only the FY2013 mandated increases in fringe benefits and payroll taxes based primarily on your FY2012 payroll due to rate changes.  The mandatory costs of fringe benefits plus the additional cost of fringe benefits and payroll taxes based on salary increases and changes in full-time employees are reported on Schedule VII.</t>
  </si>
  <si>
    <t xml:space="preserve">Schedule VII - Comparison of Budgeted Income and Expenditures from FY2012 to FY2013 </t>
  </si>
  <si>
    <t xml:space="preserve">Part 1.  Budgeted Income:  Report the amount of budgeted income reported in the original FY2012 and FY2013 Schedule C.   The "Change" column uses a formula to report the difference between FY2012 and FY2013.
</t>
  </si>
  <si>
    <t xml:space="preserve">Part 2.  Sections A., B., and C. report the budgeted expenditures for teaching, professional and other personnel. 
a.  Report the number of FTE and salary budgeted in FY2012 and FY2013 for full-time faculty, professional and other full-time employees.
Section D reports the budgeted amount of fringe benefits in FY2012 and FY2013
Section E reports the budgeted amount for professional services in FY2012 and FY2013.
</t>
  </si>
  <si>
    <t>The amounts reported for “Total Changes in Personnel Costs” for FY2012 and FY2013 must agree with the amounts reported in the SRA3 Schedule B - "Total Personnel Services" for FY2012 and FY2013.</t>
  </si>
  <si>
    <t>Part 3.  Report the amounts budgeted by object for operations in your original FY2012 Schedule B and FY2013 Schedule B.</t>
  </si>
  <si>
    <t>Schedule VIII - Comparison of Budgeted Income and Expenditures from FY2012 to FY2013</t>
  </si>
  <si>
    <t>Report the updated internal and external costs expended to implement the guaranteed tuition policy at your institution.  Add together the FY2009, FY2010 and FY2012 implementation costs.  New columns have been added to report the FY2012 operational costs of maintaining the guaranteed tuition system.  Amanda wants to be able to report the additional costs of implementing and maintaining an additional tuition system.  Note:  Exclude FY2013 budgeted expenditures from this report.</t>
  </si>
  <si>
    <t>FY2013 Educational and General Budget Part I - SRA3 Background Data</t>
  </si>
  <si>
    <t xml:space="preserve">FY2013 - Projected Number of Adjunct Faculty  (Use Unduplicated Headcount)                                              </t>
  </si>
  <si>
    <t xml:space="preserve">FY2013 - Projected Number of Part-Time Faculty  (Use Unduplicated Headcount)                                              </t>
  </si>
  <si>
    <t xml:space="preserve">FY2013 - Projected Number of Graduate Teaching Assistants (Use Unduplicated Headcount)                                              </t>
  </si>
  <si>
    <t xml:space="preserve">FY2013 - Projected Number of Professional Staff                                    </t>
  </si>
  <si>
    <t xml:space="preserve">FY2013 - Projected Number of Other Staff                                    </t>
  </si>
  <si>
    <t>FY2013 Projected # of Part-Time Employees
(Formula)</t>
  </si>
  <si>
    <t>FY2012 - Number of Adjunct Faculty                                          (Use Unduplicated Headcount)</t>
  </si>
  <si>
    <t>FY2012 - Number of Part-Time Faculty                                         (Use Unduplicated Headcount)</t>
  </si>
  <si>
    <t>** FY2012 Number of  Teaching Graduate Assistants                                             (Use Unduplicated Headcount)</t>
  </si>
  <si>
    <t>** FY2012 Number of  Research Graduate Assistants                                             (Use Unduplicated Headcount)</t>
  </si>
  <si>
    <t>FY2012 - Number of Part-Time Professional Staff                                          (Use Unduplicated Headcount)</t>
  </si>
  <si>
    <t>FY2012 - Number of Part-Time Other Staff                                          (Use Unduplicated Headcount)</t>
  </si>
  <si>
    <t>FY2012 - Total Part-Time Employees
(This is a formula)</t>
  </si>
  <si>
    <t>FY2013</t>
  </si>
  <si>
    <r>
      <t xml:space="preserve">     Other Professional Services - </t>
    </r>
    <r>
      <rPr>
        <sz val="10"/>
        <color rgb="FFFF0000"/>
        <rFont val="Times New Roman"/>
        <family val="1"/>
      </rPr>
      <t>From List Below</t>
    </r>
  </si>
  <si>
    <t>&lt;--Column D is Linked to Cell D72 below</t>
  </si>
  <si>
    <t>&lt;--Column D is Linked to Cell D95 below</t>
  </si>
  <si>
    <t>&lt;--Column D is Linked to Cell D80 below</t>
  </si>
  <si>
    <t>&lt;--Column D is Linked to Cell D86 below</t>
  </si>
  <si>
    <t>C.1.  Report Other Professional Services:  (Enter total in Cell C30 and D30 above)</t>
  </si>
  <si>
    <r>
      <t xml:space="preserve">C.4.  Report Other Supplies &amp; OCE Costs: </t>
    </r>
    <r>
      <rPr>
        <sz val="8"/>
        <rFont val="Times New Roman"/>
        <family val="1"/>
      </rPr>
      <t xml:space="preserve"> (Enter total in Cell C53 and D53 above)</t>
    </r>
  </si>
  <si>
    <r>
      <t>B.11. List other Benefits and Payroll Taxes:</t>
    </r>
    <r>
      <rPr>
        <sz val="10"/>
        <rFont val="Times New Roman"/>
        <family val="1"/>
      </rPr>
      <t xml:space="preserve">  (</t>
    </r>
    <r>
      <rPr>
        <sz val="8"/>
        <rFont val="Times New Roman"/>
        <family val="1"/>
      </rPr>
      <t>Enter total in B11(Cell C23 and D23) above)</t>
    </r>
  </si>
  <si>
    <r>
      <t xml:space="preserve">C.5.  Report Other Equip, Property and Furniture Costs: </t>
    </r>
    <r>
      <rPr>
        <sz val="8"/>
        <rFont val="Times New Roman"/>
        <family val="1"/>
      </rPr>
      <t xml:space="preserve"> (Enter total in Cell C58 and D58 above)</t>
    </r>
  </si>
  <si>
    <t>Schedule VII - Comparison of Budgeted Income and Expenditures from FY2012 to FY2013</t>
  </si>
  <si>
    <t>FY2012 &amp; 2012</t>
  </si>
  <si>
    <t xml:space="preserve">   Total Changes in Income Available in FY2013</t>
  </si>
  <si>
    <t xml:space="preserve">   This Section (Columns E &amp; G) are from your Schedule B for FY2012 &amp; FY2012</t>
  </si>
  <si>
    <t>NOTE:  Schedules I, I-a and I-b must be resubmitted to this office when there is a change in your institution's salary program and anytime the president's salary amount is changed.</t>
  </si>
  <si>
    <t>Rows 38 through 41 report the number of faculty and employee promotions from FY2012 to FY2013.  In prior years reports, some institutions reported faculty promotions as a salary increase.  By creating a new section to report promotions, this will ensure that promotions are not included in the salary increase section.  This change was brought to the attention of the COBO Accounting and Budget Committee in May 2010 and no negative responses received.</t>
  </si>
  <si>
    <t>Use row 9 to report the number of employees receiving a salary decrease from FY2012 to FY2013.  The number reported here will also be used in the calculations of the "Lowest Percentage Change" in row 21 and the "Average Percentage Change" in row 23.</t>
  </si>
  <si>
    <t>Schedule I - Percentage Salary Changes for Continuing Filled Positions (Rows 9 through 36):</t>
  </si>
  <si>
    <t>2.  Faculty and Employee Promotions</t>
  </si>
  <si>
    <t>3.  Other Salary Adjustments - Such as Cell Phones, Etc.</t>
  </si>
  <si>
    <t>4.  Stipend Program</t>
  </si>
  <si>
    <t>1.  Percentage Salary Changes For Continuing Filled Positions</t>
  </si>
  <si>
    <t>Range of Percentage Changes:</t>
  </si>
  <si>
    <t xml:space="preserve">Use rows 21 through 23 to report the lowest, highest and average percentage change for each classification group reported in rows 9 through 18.  
</t>
  </si>
  <si>
    <r>
      <t xml:space="preserve">(3)  "Number of Administrative and Professional Staff " means those professionals who are not considered faculty.  </t>
    </r>
    <r>
      <rPr>
        <i/>
        <u/>
        <sz val="12"/>
        <rFont val="Times New Roman"/>
        <family val="1"/>
      </rPr>
      <t>Exclude the President from this column and report his or her percentage increase in column B.</t>
    </r>
  </si>
  <si>
    <t>Definitions (Row 8):</t>
  </si>
  <si>
    <t>2 - Faculty and Employee Promotions:</t>
  </si>
  <si>
    <t>3 - Other Salary Adjustments - Such as Cell Phones, Etc.:</t>
  </si>
  <si>
    <t>4 - Stipend Program:</t>
  </si>
  <si>
    <t>5 - Comments:</t>
  </si>
  <si>
    <t>NOTE:  Schedules I, I-a and I-b must be resubmitted to this office when there is a change in your institutions salary program and anytime the president's salary amount is changed.</t>
  </si>
  <si>
    <t>Average Salary Change - For All Continuing Employees Receiving a Salary Increase:</t>
  </si>
  <si>
    <t xml:space="preserve">Average Salary Change - For All Continuing Employees </t>
  </si>
  <si>
    <t>Average Salary Change:</t>
  </si>
  <si>
    <t>You This One Below:</t>
  </si>
  <si>
    <t xml:space="preserve">Report the full-time faculty positions that will increase or decrease the number of teaching faculty from that of the previous year.  If a faculty member retires or resigns and will be replaced, do not report as a deletion and an addition.  Rank is defined as either a professor, assistant professor, associate professor, instructor or lecturer.   
1.  Report the 2 digit CIP 2010 code for each position change.  A CIP 2010 code worksheet is included in this workbook.
2.  Report the FTE and salary, excluding benefits, of each position.
3.  The changes in faculty positions and salaries are linked to Schedule II-b.  </t>
  </si>
  <si>
    <t xml:space="preserve">Report the full-time professional positions that will increase and/or decrease the number of professional positions above that of the previous year.  If a professional person has retired or resigned and is to be replaced by a new hire, do not report.  </t>
  </si>
  <si>
    <t>Concurrently Enroll High School Seniors</t>
  </si>
  <si>
    <t>Reduction of out-of-state travel due to enhanced video conference capabilities.</t>
  </si>
  <si>
    <t>Faculty Full-Time (Unfilled Positions)</t>
  </si>
  <si>
    <t>Professonal Full Time (Unfilled Positions)</t>
  </si>
  <si>
    <t>Sch 1 - Prof Continuing  Emp</t>
  </si>
  <si>
    <t>Sch II-b - Chg in FT Prof Emp</t>
  </si>
  <si>
    <t xml:space="preserve">     Total Sch 1 and II-b</t>
  </si>
  <si>
    <t>Sch VII - Prof Emp - Cell H39)</t>
  </si>
  <si>
    <t>FT Faculty Sch VII - Cell F28</t>
  </si>
  <si>
    <t>Linked to Cell F39</t>
  </si>
  <si>
    <t>&lt;--  Salary differencs due to changes in faculty personnel, etc.</t>
  </si>
  <si>
    <t>Sch 1 - Other Continuing  Emp</t>
  </si>
  <si>
    <t>Linked to Cell F49</t>
  </si>
  <si>
    <t>Sch VII - Other Emp - Cell H49)</t>
  </si>
  <si>
    <t>Formula (Excludes Unfilled Positions)</t>
  </si>
  <si>
    <t>Continuing - Sch 1</t>
  </si>
  <si>
    <t>Change in Full Time - Sch II-B</t>
  </si>
  <si>
    <t>Totals for FT Employees</t>
  </si>
  <si>
    <t>Employee Classification</t>
  </si>
  <si>
    <t>Unfilled FT Positions</t>
  </si>
  <si>
    <t xml:space="preserve">   Totals</t>
  </si>
  <si>
    <r>
      <t xml:space="preserve">Faculty Full-Time </t>
    </r>
    <r>
      <rPr>
        <sz val="10"/>
        <color indexed="10"/>
        <rFont val="Times New Roman"/>
        <family val="1"/>
      </rPr>
      <t xml:space="preserve"> (Continuing Faculty and Net New Hires)</t>
    </r>
  </si>
  <si>
    <r>
      <t xml:space="preserve">Professional Full Time Employees </t>
    </r>
    <r>
      <rPr>
        <sz val="10"/>
        <color rgb="FFFF0000"/>
        <rFont val="Times New Roman"/>
        <family val="1"/>
      </rPr>
      <t xml:space="preserve"> (Continuing Profess and Net New Hires)</t>
    </r>
  </si>
  <si>
    <t xml:space="preserve">Classified FT (Unfilled Positions)  </t>
  </si>
  <si>
    <r>
      <t xml:space="preserve">Classified Full Time Employees  </t>
    </r>
    <r>
      <rPr>
        <sz val="10"/>
        <color rgb="FFFF0000"/>
        <rFont val="Times New Roman"/>
        <family val="1"/>
      </rPr>
      <t>(Continuing Classified and Net New Hires)</t>
    </r>
  </si>
  <si>
    <t xml:space="preserve">Number of  FT Employees </t>
  </si>
  <si>
    <t xml:space="preserve">    Proof - Croosfoot</t>
  </si>
  <si>
    <r>
      <t xml:space="preserve">(3)  "Number of Administrative and Professional Staff (Exempt)" means those professionals who are not considered faculty.  </t>
    </r>
    <r>
      <rPr>
        <sz val="12"/>
        <color rgb="FF0000FF"/>
        <rFont val="Times New Roman"/>
        <family val="1"/>
      </rPr>
      <t>An undergraduate college degree or higher is required for the position to be classified as a professional position.</t>
    </r>
    <r>
      <rPr>
        <sz val="12"/>
        <rFont val="Times New Roman"/>
        <family val="1"/>
      </rPr>
      <t xml:space="preserve">   </t>
    </r>
    <r>
      <rPr>
        <i/>
        <u/>
        <sz val="12"/>
        <rFont val="Times New Roman"/>
        <family val="1"/>
      </rPr>
      <t>Exclude the President from this column and report his or her percentage increase in column B.</t>
    </r>
  </si>
  <si>
    <t>The primary purpose of this schedule is to report the differences between "Object of Expenditures" from FY2012 to FY2013, with an emphasis on personnel expenditures.  One major piece of information need is the changes in the number of full-time faculty, professional and other employees from FY2012 to FY2013.  To prepare this report you will need copies of your FY2012 and FY2013 SRA3 Schedules B and C.</t>
  </si>
  <si>
    <t>Note:  If your institution is in the search for a new president at July 1, you may report the position as a continuing</t>
  </si>
  <si>
    <t>position in Schedule 1 with no salary increase or  manuallly enter a 1 iunder the heading "Unfilled FT Positions" in cell S28.</t>
  </si>
  <si>
    <t xml:space="preserve"> Sch II-b:  I built new section to record all employees full-time and part-time (at botttom of worksheet)  May need to add a column for "Unfilled positions"  At May 9, not a worksheet to copy and paste to in Mel's DB</t>
  </si>
  <si>
    <t>Not Done</t>
  </si>
  <si>
    <t>Number of Full-Time and Part-Time Positions</t>
  </si>
  <si>
    <t>Comments (if any)</t>
  </si>
  <si>
    <t>Budgeted Salary</t>
  </si>
  <si>
    <t>Faculty Positions</t>
  </si>
  <si>
    <t>Professional Positions</t>
  </si>
  <si>
    <t>Classified Positions</t>
  </si>
  <si>
    <t>Presidents:</t>
  </si>
  <si>
    <t>Total Employees Budgeted</t>
  </si>
  <si>
    <t>Mark wanted to know how to report vacant positions on Schedule 1 and VII.  His numbers of FTE will not match because they carry about 23 vacant positions in their budget for accreitation purposes.  Need to consider if a line needs to be added to Schedule VII to report vacant positions.
May 13, 2012, added a section to Sch IIA and IIb to report unfilled positions.</t>
  </si>
  <si>
    <t>NOT USED IN FY2013 - USE REPORT IN BOTTOM OF Sch II</t>
  </si>
  <si>
    <t>Sch II-b - President</t>
  </si>
  <si>
    <t>Teaching Salaries:</t>
  </si>
  <si>
    <t>Professional Salaries:</t>
  </si>
  <si>
    <t>Classified Salaries:</t>
  </si>
  <si>
    <t xml:space="preserve">     Total Full-Time Employees and Total Salaries </t>
  </si>
  <si>
    <t>Fringe Benefits:</t>
  </si>
  <si>
    <t xml:space="preserve">     Total Operations</t>
  </si>
  <si>
    <t>Total for Personnel, Compensation and Operations:</t>
  </si>
  <si>
    <t>Total Personnel Costs</t>
  </si>
  <si>
    <t>Columns  G</t>
  </si>
  <si>
    <t>Copy this section as a formula</t>
  </si>
  <si>
    <t>Copy as Value</t>
  </si>
  <si>
    <t>Inserted 4 new rows (29, 30, 31 and 32) to calculate the Average Salary Increase for all continuing employees who received a salary increase.  No entry required by institution.</t>
  </si>
  <si>
    <t>Added rows 46 through 53 at the request of an instiution needed to report the number of unfilled full-time positions not previously reported on Schedule 1, II and IIa.  The FTE is also reported on Schedule VII.</t>
  </si>
  <si>
    <t>Added rows 17 through 25 to summarized the changes in personnel reported on Schedules I, II and II b.  No input required by institutions, however, you may want to review the number of employees reported.</t>
  </si>
  <si>
    <r>
      <t xml:space="preserve">No Change:    </t>
    </r>
    <r>
      <rPr>
        <sz val="12"/>
        <color rgb="FFFF0000"/>
        <rFont val="Times New Roman"/>
        <family val="1"/>
      </rPr>
      <t xml:space="preserve"> Do Not Delete any unused rows in this form</t>
    </r>
  </si>
  <si>
    <t xml:space="preserve">Removed the columns needed to compare FY2012 to FY2013.  Report only the FY2013 data.  This is a tentative change at May 16, 2012.
The FTE for faculty, professional and classified staff are linked to Schedules II b.
</t>
  </si>
  <si>
    <t>Removed from report due to new Schedule I and II-b.</t>
  </si>
  <si>
    <t>Excluded from reporting in FY2011, FY2012 and FY2013</t>
  </si>
  <si>
    <t>SRA3 Background Forms for FY2013</t>
  </si>
  <si>
    <t>Summary of Changes from FY2012 to FY2013</t>
  </si>
  <si>
    <t>Note, Schedule VII was revised to report only the FY2013 data.  I need to revise the instructions below.</t>
  </si>
  <si>
    <t>Need to revise</t>
  </si>
  <si>
    <t>See worksheet named "Changes in FY13"</t>
  </si>
  <si>
    <t>Need Unfilled Positions for all catagories too.  OK done</t>
  </si>
  <si>
    <t>See bottom of Sch II-b for new summary of all employees.</t>
  </si>
  <si>
    <t>Total Number of  Employees With Salary Inc.</t>
  </si>
  <si>
    <r>
      <t xml:space="preserve">Schedule II-1 - Increase and/or Decrease in Part-Time Positions:
</t>
    </r>
    <r>
      <rPr>
        <sz val="12"/>
        <rFont val="Times New Roman"/>
        <family val="1"/>
      </rPr>
      <t xml:space="preserve">Note:  this worksheet is located at the bottom of Schedule II. </t>
    </r>
  </si>
  <si>
    <t>Schedule II-1 - Number of Part-Time &amp; Adjunct Faculty, Teaching &amp; Research Graduate Assistants
and Part-Time Professional and Other Staff</t>
  </si>
  <si>
    <t>NOTE:  THIS WORKSHEET IS LINKED TO SCHEDULES I, II &amp; II-1 AND II-A.  DO NOT INPUT DATA INTO THIS FORM.</t>
  </si>
  <si>
    <t>Scholarships (paid from E&amp;G I funds):  Report any cash scholarship paid from educational and general - part I funds.</t>
  </si>
  <si>
    <t xml:space="preserve">   Total Budgeted Income </t>
  </si>
  <si>
    <t>&lt;-Institution Name</t>
  </si>
  <si>
    <t>Submit three copies of the SRA3 and SRA3 Background forms to this office.</t>
  </si>
  <si>
    <t>Sch II-1 - Rows 42 and below.  Due to the quarterly FTE report, it is easier for institutions to report FTE adjunct, part-time, students ,etc.  Ask Committee if we should move from headcount to FTE.</t>
  </si>
  <si>
    <t>Changes for FY2014</t>
  </si>
  <si>
    <t>Ask Amanda, if we need the last 3 worksheets in this workbook.  Sch IX Reallocation of Funds, Sch X Guaranteed Tuition and Sch XI Legislative Support.</t>
  </si>
  <si>
    <t>Sch VII - CU - There is not a formula to total the full-time staff in the faculty section, professional section nor the classified section.  There is a formula to add each section to report the total faculty.  I added formulas to each section on 6-1-12.  However, the new section added in FY13 in columns O through T, did pick up the personnel sections accurately.</t>
  </si>
  <si>
    <t>Admin and Professional Staff</t>
  </si>
  <si>
    <t>Institution</t>
  </si>
  <si>
    <t>Performance-Based Merit Evaluation</t>
  </si>
  <si>
    <t>Across The Board</t>
  </si>
  <si>
    <t>Combination of Merit and Across-The-Board</t>
  </si>
  <si>
    <t>1. Criteria for Performance/Merit Evaluation</t>
  </si>
  <si>
    <t>2. Criteria for Performance/Merit Evaluation</t>
  </si>
  <si>
    <t>3. Criteria for Performance/Merit Evaluation</t>
  </si>
  <si>
    <t>4. Criteria for Performance/Merit Evaluation</t>
  </si>
  <si>
    <t>5. Criteria for Performance/Merit Evaluation</t>
  </si>
  <si>
    <t>Admin &amp; Prof</t>
  </si>
  <si>
    <t>6. Criteria for Performance/Merit Evaluation</t>
  </si>
  <si>
    <t>1. Elaborate if increased based on merit &amp; Across the Board</t>
  </si>
  <si>
    <t>2. Elaborate if increased based on merit &amp; Across the Board</t>
  </si>
  <si>
    <t>3. Elaborate if increased based on merit &amp; Across the Board</t>
  </si>
  <si>
    <t>4. Elaborate if increased based on merit &amp; Across the Board</t>
  </si>
  <si>
    <t>5. Elaborate if increased based on merit &amp; Across the Board</t>
  </si>
  <si>
    <t>6. Elaborate if increased based on merit &amp; Across the Board</t>
  </si>
  <si>
    <t>Faculty
Professional
Other Staff</t>
  </si>
  <si>
    <t>If your institution did not seek Legislative Support indicate "No Legislative Support Requested".</t>
  </si>
  <si>
    <t xml:space="preserve">  If additional legislative requests were made, please copy the above formats to the area below this row.</t>
  </si>
  <si>
    <t>Should headcount be duplicated for students who are on campus and also taking online</t>
  </si>
  <si>
    <t>or off-campus courses.  I think we want unduplicated headcount.</t>
  </si>
  <si>
    <t>Resident - This Worksheet</t>
  </si>
  <si>
    <t>Resident - Amt Per Sch A-1</t>
  </si>
  <si>
    <t>Nonresident Amt From Sch A1</t>
  </si>
  <si>
    <t>Reconciliation of Difference Between Sch V and Sch A-1.</t>
  </si>
  <si>
    <t>In FY2014:  Added formulas in cells G7 to I13 to reconcile Schedule V to Schedule A-1.  You will have to manually link or input the Schedule A-1 data, but this will ensure that the two schedules are in balance.  I also added additional instructions in the the Instructions worksheet.</t>
  </si>
  <si>
    <t>President's Name</t>
  </si>
  <si>
    <t>5.  Comments About Salaries, Promotions and/or Stipend Program:</t>
  </si>
  <si>
    <t>Board Approval date for Budget</t>
  </si>
  <si>
    <t>FY2014 Educational and General Budget Part I - SRA3 Background Data</t>
  </si>
  <si>
    <t>Schedule V - RSU does not include the waivers granted to high school seniors because of the reimbursement later in year.  This would cause them to be counted twice according to Mark.  In FY2014, may need to remove this language and just have them report waivers to HS Seniors without mention of including in row 10.</t>
  </si>
  <si>
    <t>New in FY2014 - Information should automaically update but see Note below if your instit is in search for new president.</t>
  </si>
  <si>
    <t>From FY2009 through FY2013</t>
  </si>
  <si>
    <t>FY09 - FY13 Cumulative Implementation Costs</t>
  </si>
  <si>
    <t>FY13 Cost of Maintaining Guaranteed Tuition System</t>
  </si>
  <si>
    <r>
      <t xml:space="preserve">This section was added due to the discussion at the May 2010 COBO meetings about use of cell phones and including their use as a part of salary.  Our current though is that a salary change due to cell phone requirements should not be reported as a salary increase in rows 11 through 18 but as a salary adjustment.   This change was brought to the attention of the COBO Accounting and Budget Committee in May 2010 and no negative responses were received. </t>
    </r>
    <r>
      <rPr>
        <sz val="12"/>
        <color rgb="FF0000FF"/>
        <rFont val="Times New Roman"/>
        <family val="1"/>
      </rPr>
      <t xml:space="preserve"> Use Row 47 to explain the reported salary adjustments.</t>
    </r>
  </si>
  <si>
    <t xml:space="preserve">&lt;-------Not in Print Area:     -    </t>
  </si>
  <si>
    <t>&lt;--From Schedule A</t>
  </si>
  <si>
    <t>Uses of Reserves</t>
  </si>
  <si>
    <r>
      <t xml:space="preserve">Sch V - Tuition Waivers:  Rogers does not record concurrent tuition waivers for high school seniors, because they are reimbursed by OSRHE.  This would cause them to double count them later.  The problem is the schedule says to include them in the "outside the 3.5%" calculation in report.  In FY2014, the form should probably not say to include them in the "outside the 3.5%".  </t>
    </r>
    <r>
      <rPr>
        <sz val="10"/>
        <color rgb="FF0000FF"/>
        <rFont val="Times New Roman"/>
        <family val="1"/>
      </rPr>
      <t>OK, Done</t>
    </r>
  </si>
  <si>
    <t>Cell G21 is linked to Schedule C - C1of the SRA3 workbook.</t>
  </si>
  <si>
    <t>Cell is linked to Schedule C - C1 of the SRA3 workbook.</t>
  </si>
  <si>
    <t>CHANGES IN ENROLLMENT DATA:</t>
  </si>
  <si>
    <r>
      <t>(2)</t>
    </r>
    <r>
      <rPr>
        <b/>
        <i/>
        <sz val="10"/>
        <rFont val="Palatino"/>
        <family val="1"/>
      </rPr>
      <t xml:space="preserve">  Do not duplicate enrollment counts.  A student enrolled on Main Campus and A branch campus should be reported in only one location.</t>
    </r>
  </si>
  <si>
    <t>SRA3 Background Forms:</t>
  </si>
  <si>
    <t xml:space="preserve">Schedule III - Enrollment Data:  </t>
  </si>
  <si>
    <t>Should a row be added to count Online enrollments?</t>
  </si>
  <si>
    <r>
      <t>Location</t>
    </r>
    <r>
      <rPr>
        <b/>
        <vertAlign val="subscript"/>
        <sz val="10"/>
        <rFont val="Palatino"/>
        <family val="1"/>
      </rPr>
      <t xml:space="preserve"> </t>
    </r>
    <r>
      <rPr>
        <b/>
        <vertAlign val="superscript"/>
        <sz val="10"/>
        <rFont val="Palatino"/>
        <family val="1"/>
      </rPr>
      <t>(2)</t>
    </r>
  </si>
  <si>
    <t xml:space="preserve">4-15-2013:  </t>
  </si>
  <si>
    <t>questions for Amanda:</t>
  </si>
  <si>
    <t>1.  Do we want to collect inplmenetion costs for Schedule X, the guaranteed tuition program?</t>
  </si>
  <si>
    <t>2.  Do we want to continue collection data about Legislative Inquiries, etc.</t>
  </si>
  <si>
    <t>Schedule 1 - Continuing Full-Time Faculty and Full-Time Staff Salary Changes</t>
  </si>
  <si>
    <t>Schedule II - Changes in Full-Time Faculty Positions</t>
  </si>
  <si>
    <t>Schedule I - Full-Time Faculty and Staff Salary Changes</t>
  </si>
  <si>
    <t>1 - Percentage Salary Changes for Continuing Full-Time Filled Positions:</t>
  </si>
  <si>
    <t>Note:  Section C1; added rows 88 through 95 to report Other Professional Services.  Row 95 links to Row 30.  This new section allows institutions to identify their mandatory costs increases by vendor or type of professional service such as auditing, architects, etc.</t>
  </si>
  <si>
    <t>Amounts must agree with Total Personnel Services to Schedule B in the SRA3 workbook.</t>
  </si>
  <si>
    <t xml:space="preserve">   Cells G67 through G73 are linked to Schedule B in the SRA3 workbook.</t>
  </si>
  <si>
    <r>
      <t xml:space="preserve">Tuition Waivers granted to Concurrently Enrolled High School Students.  </t>
    </r>
    <r>
      <rPr>
        <sz val="12"/>
        <color rgb="FF5412FA"/>
        <rFont val="Times New Roman"/>
        <family val="1"/>
      </rPr>
      <t>Report the total waivers to high school seniors including those that are reimbursed by the State Regents.</t>
    </r>
  </si>
  <si>
    <t>Increase Tuition and Mandatory Fees</t>
  </si>
  <si>
    <t>Increase Academic Service fees</t>
  </si>
  <si>
    <t>Expenditures Reductions:</t>
  </si>
  <si>
    <t>Report expenditure reductions as a positive amount.</t>
  </si>
  <si>
    <t>3.0% increase to offset increases in mandatory costs</t>
  </si>
  <si>
    <t>$15.00 increase in technlogy fees to modernize technology labs</t>
  </si>
  <si>
    <t>Total Faculty and Staff Promotions</t>
  </si>
  <si>
    <t>Total Other Adjustments</t>
  </si>
  <si>
    <t>Total Stipend Program</t>
  </si>
  <si>
    <t xml:space="preserve">     Total Compensation</t>
  </si>
  <si>
    <t>Recap of Total Compensation</t>
  </si>
  <si>
    <t>Total  Salary Chgs to Continuing Employees</t>
  </si>
  <si>
    <t>All data is linked to above cells.</t>
  </si>
  <si>
    <t>Recap of Total Compensation Reported Above</t>
  </si>
  <si>
    <t>NOTE:  I need to add this new linked data to SRA3 Background Report in Melodies File</t>
  </si>
  <si>
    <t>Cut and Paste into Melody File:  Schedule 1 to 2:  New worksheet named, Schedule I - Total Compensation</t>
  </si>
  <si>
    <t>continuing vacancies from prior year.</t>
  </si>
  <si>
    <t>Total for Personnel, Operations and Reserves ( should equal Row 22)</t>
  </si>
  <si>
    <r>
      <t xml:space="preserve">Sch II-1:  CU - I may want to remove comment from cells A42, A55 and A58 about how to count FTE.  Keep the phrase "Unduplicated Headcount".  </t>
    </r>
    <r>
      <rPr>
        <sz val="10"/>
        <color rgb="FF0000FF"/>
        <rFont val="Times New Roman"/>
        <family val="1"/>
      </rPr>
      <t>OK, Done 4-30-2014</t>
    </r>
  </si>
  <si>
    <t>Other Deans:</t>
  </si>
  <si>
    <t xml:space="preserve">     List Other Vice Presidents in Rows 69 through 75</t>
  </si>
  <si>
    <t xml:space="preserve">     List Other Deans in Rows 59 to 69.</t>
  </si>
  <si>
    <t>Other Vice Presidents:</t>
  </si>
  <si>
    <t>Deans:</t>
  </si>
  <si>
    <t>Other Positions:</t>
  </si>
  <si>
    <t>Total Income Less Total Expenses: sb zero</t>
  </si>
  <si>
    <t>Use of Reserves</t>
  </si>
  <si>
    <t>To offset the cost of mandatory cost increases</t>
  </si>
  <si>
    <t>Actions Affecting Expenditures:</t>
  </si>
  <si>
    <t>Budget Actions:
Actions Affecting Income:</t>
  </si>
  <si>
    <r>
      <t>Comments About Salary and/or Stipend Program:</t>
    </r>
    <r>
      <rPr>
        <sz val="10"/>
        <rFont val="Times New Roman"/>
        <family val="1"/>
      </rPr>
      <t xml:space="preserve">
Two hundred and eighteen faculty and staff with one year or more of service were given an average 3% across the board salary increase and a 3% stipend.  The stipend will be permitized if student enrollment increases by 10%.</t>
    </r>
  </si>
  <si>
    <t>ADDITIONAL MANDATORY COSTS - OTHER</t>
  </si>
  <si>
    <t>Other Benefits and Payroll Taxes</t>
  </si>
  <si>
    <t>Other Supplies &amp; OCE Costs</t>
  </si>
  <si>
    <t xml:space="preserve">  Other Supplies &amp; OCE to C79</t>
  </si>
  <si>
    <t>Other Equip, Property and Furniture:</t>
  </si>
  <si>
    <t xml:space="preserve">  Other  Equipment to C85</t>
  </si>
  <si>
    <t>Other Professional Services</t>
  </si>
  <si>
    <t xml:space="preserve">  Other Professional Services to C94</t>
  </si>
  <si>
    <t>Cell D79 is linked to Cell M78</t>
  </si>
  <si>
    <t>Cell D85 is linked to Cell M87</t>
  </si>
  <si>
    <t>Cell D94 is linked to Cell M95</t>
  </si>
  <si>
    <t>Cell D71 is linked to Cell M69</t>
  </si>
  <si>
    <r>
      <rPr>
        <b/>
        <u/>
        <sz val="10"/>
        <rFont val="Times New Roman"/>
        <family val="1"/>
      </rPr>
      <t>Other Mandatory Cost Data</t>
    </r>
    <r>
      <rPr>
        <b/>
        <sz val="10"/>
        <rFont val="Times New Roman"/>
        <family val="1"/>
      </rPr>
      <t xml:space="preserve">
This column may be used if there is not enough rows to report your mandatory costs</t>
    </r>
  </si>
  <si>
    <t>MANDATORY COSTS - OTHER UTILITIES</t>
  </si>
  <si>
    <t>Other Utilities (To C36)</t>
  </si>
  <si>
    <t>Use rows 11 through 18 to report the number of employees whose salary increases fall within the salary ranges from 0.1% to 15% or more.  Row 19 reports the "Total Number of Continuing Employees" reported in rows 9 through 18.</t>
  </si>
  <si>
    <t xml:space="preserve">Use rows 25 through  28 to report the "Total Number of Continuing Employees", the total "Amount of Salary Changes", and the "Average Salary Change" received.  Row 27 reports the  total "Amount of Salary Changes" and includes both salary increases and decreases received by all continuing employees.  The amount of salary change is calculated by the institution.  Row 28 is the average salary change received by each of the continuing employees and is determined by the number of continuing employees and the total salary change reported by the institution.
</t>
  </si>
  <si>
    <t>In Column B, report the function name not the department name</t>
  </si>
  <si>
    <t>Instruction</t>
  </si>
  <si>
    <t>Research</t>
  </si>
  <si>
    <t>Public Service</t>
  </si>
  <si>
    <t>Executive Support</t>
  </si>
  <si>
    <t>Physical Plant</t>
  </si>
  <si>
    <t>Part C -  Changes in Costs of Non-Compensation Requirements:  Report only the mandated costs of operations due to rate changes, contract requirements, regulatory requirements, mandates from federal, state or local agencies and accreditation requirements.  Do not report general inflation increases in daily operations unless mandated in a contract.</t>
  </si>
  <si>
    <t>Part B.11, C.1, C.4, and C.5.  (bottom four sections on page)  These sections are used to report miscellaneous mandatory costs not specifically identified under Part B and Part C.  These sections are linked and automatically populate the “Other” in Part B and C.  For example, if C.4. reports three mandatory costs items totaling $80,500.  The $80,500 automatically populates the appropriate cell in row 53, Other Supplies and Other Current Expense.</t>
  </si>
  <si>
    <r>
      <t xml:space="preserve">Resident Tuition Waivers - (outside the 3.5% limitation):  Includes tuition waivers for the following:  (a)  Auditing of Classes by Senior Citizens, (b)  Prisoners of War, Persons Missing in Action, and Dependents,  (c )   Children of Peace Officers and Fire Fighters, (d)  Graduate Assistants, (e)  Exchange Students on a Reciprocal Basis, (f)  Oklahoma State Regents Academic Scholars Program, (g)  Regional University Baccalaureate Scholarships, (h)  Students in Custody of DHS, (I) Concurrent Enrollment for High School Students, </t>
    </r>
    <r>
      <rPr>
        <sz val="12"/>
        <color rgb="FF5412FA"/>
        <rFont val="Times New Roman"/>
        <family val="1"/>
      </rPr>
      <t>See Note A</t>
    </r>
    <r>
      <rPr>
        <sz val="12"/>
        <rFont val="Times New Roman"/>
        <family val="1"/>
      </rPr>
      <t xml:space="preserve">, (H) Oklahoma National Guard, </t>
    </r>
    <r>
      <rPr>
        <sz val="12"/>
        <color rgb="FF5412FA"/>
        <rFont val="Times New Roman"/>
        <family val="1"/>
      </rPr>
      <t>See Note A</t>
    </r>
    <r>
      <rPr>
        <sz val="12"/>
        <rFont val="Times New Roman"/>
        <family val="1"/>
      </rPr>
      <t xml:space="preserve">, and (I) Students Called to Active Duty.  </t>
    </r>
    <r>
      <rPr>
        <sz val="12"/>
        <color rgb="FF0000FF"/>
        <rFont val="Times New Roman"/>
        <family val="1"/>
      </rPr>
      <t xml:space="preserve">
Note A:  Report only the amounts not reimbursed by the State Regents.</t>
    </r>
  </si>
  <si>
    <r>
      <t xml:space="preserve">Schedule II-a:  Changes in Professional, Classified and Unfilled </t>
    </r>
    <r>
      <rPr>
        <b/>
        <sz val="12"/>
        <color rgb="FF0000FF"/>
        <rFont val="Times New Roman"/>
        <family val="1"/>
      </rPr>
      <t>Continuing</t>
    </r>
    <r>
      <rPr>
        <b/>
        <sz val="12"/>
        <rFont val="Times New Roman"/>
        <family val="1"/>
      </rPr>
      <t xml:space="preserve"> Positions:</t>
    </r>
  </si>
  <si>
    <t>Note 1:  This section excludes any positions previously reported on Schedule I, II, and Rows 10 through 43 on Schedule IIA</t>
  </si>
  <si>
    <r>
      <t xml:space="preserve">Number of </t>
    </r>
    <r>
      <rPr>
        <b/>
        <sz val="12"/>
        <color rgb="FFFF0000"/>
        <rFont val="Palatino"/>
        <family val="1"/>
      </rPr>
      <t>Continuing Unfilled</t>
    </r>
    <r>
      <rPr>
        <b/>
        <sz val="12"/>
        <color rgb="FF0000FF"/>
        <rFont val="Palatino"/>
        <family val="1"/>
      </rPr>
      <t xml:space="preserve"> Positions Not Reported on Schedule I, II, or IIa</t>
    </r>
  </si>
  <si>
    <t>Note 2:  Include continuing positions that the institution has received employment commitments from new employees for the next fiscal year.</t>
  </si>
  <si>
    <t>6-3-2014 - Think about removing the word "Unfilled" from description</t>
  </si>
  <si>
    <t xml:space="preserve">This section includes continuing positions but because of retirements or other employment action will be filled by new employees.  The institution may or maynot have employement </t>
  </si>
  <si>
    <t>commitments at the time of the budget preparation but the positions are budgeted for the new fiscal year.</t>
  </si>
  <si>
    <t>1.  Salaries</t>
  </si>
  <si>
    <t>2.  Benefits and Payroll Taxes applicable to Salary Annualization</t>
  </si>
  <si>
    <t>FY2016 Educational and General Budget Part I - SRA3 Background Data</t>
  </si>
  <si>
    <t>FY2016</t>
  </si>
  <si>
    <t>Schedule VII - Total Budgeted Income and Expenditures for FY2016</t>
  </si>
  <si>
    <t>Summary of Full-Time Positions - FY2016</t>
  </si>
  <si>
    <t>Other Salary and Position Adjustments Made During the Fiscal Year</t>
  </si>
  <si>
    <t>Operations - From Schedule B of the SRA3:</t>
  </si>
  <si>
    <t>1.  Budgeted Income - From Schedule C-C1 of the SRA3 :</t>
  </si>
  <si>
    <t xml:space="preserve">Use row 10 to report returning employees who do not receive a salary increase. </t>
  </si>
  <si>
    <t>Rows 29 through 32 reports the average salary increase for only those employees receiving a salary increase.  This is the same data reported in rows 26 through 28 except the "Total Number of Employees with a Salary Increase" excludes employees receiving a salary decrease and for employees not receiving a salary increase.  This is just a different look at employee salary increases.</t>
  </si>
  <si>
    <r>
      <t xml:space="preserve">Do not report proposed salary changes for </t>
    </r>
    <r>
      <rPr>
        <u/>
        <sz val="12"/>
        <color rgb="FF5412FA"/>
        <rFont val="Times New Roman"/>
        <family val="1"/>
      </rPr>
      <t>unfilled continuing</t>
    </r>
    <r>
      <rPr>
        <sz val="12"/>
        <rFont val="Times New Roman"/>
        <family val="1"/>
      </rPr>
      <t xml:space="preserve"> positions or eliminated positions.  Report </t>
    </r>
    <r>
      <rPr>
        <u/>
        <sz val="12"/>
        <color rgb="FF5412FA"/>
        <rFont val="Times New Roman"/>
        <family val="1"/>
      </rPr>
      <t>continuing unfilled</t>
    </r>
    <r>
      <rPr>
        <sz val="12"/>
        <color rgb="FF5412FA"/>
        <rFont val="Times New Roman"/>
        <family val="1"/>
      </rPr>
      <t xml:space="preserve"> positions</t>
    </r>
    <r>
      <rPr>
        <sz val="12"/>
        <rFont val="Times New Roman"/>
        <family val="1"/>
      </rPr>
      <t xml:space="preserve"> in Schedule II-a.</t>
    </r>
  </si>
  <si>
    <r>
      <t xml:space="preserve">Rows 46 through 52 report the number of </t>
    </r>
    <r>
      <rPr>
        <sz val="12"/>
        <color rgb="FF0000FF"/>
        <rFont val="Times New Roman"/>
        <family val="1"/>
      </rPr>
      <t>continuing</t>
    </r>
    <r>
      <rPr>
        <sz val="12"/>
        <rFont val="Times New Roman"/>
        <family val="1"/>
      </rPr>
      <t xml:space="preserve"> unfilled positions budgeted but not previously reported in Schedules 1, II or II-a.  This new section was added due to a recommendation by one of the universities.  Report the combination of full-time and part-time positions by classification.</t>
    </r>
  </si>
  <si>
    <t xml:space="preserve">This worksheet is updated automatically from Schedule II and II-a.  
The number of positions reported for faculty and professional staff should agree with the numbers reported on Schedules II and II-a respectively.
</t>
  </si>
  <si>
    <t>Rows 24 through 28</t>
  </si>
  <si>
    <t>Rows 29 through 32</t>
  </si>
  <si>
    <t xml:space="preserve">Recap of Total Compensation Reported Above </t>
  </si>
  <si>
    <t>From Rows 61 through 65 of Schedule 1</t>
  </si>
  <si>
    <t>From Rows 39 through 41 of Schdule 1</t>
  </si>
  <si>
    <t>From Rows 9 through 28 of Schedule 1</t>
  </si>
  <si>
    <t>&lt;--Linked to Cell C9</t>
  </si>
  <si>
    <t>3.0% to 4.9%</t>
  </si>
  <si>
    <t>5.0% to 6.9%</t>
  </si>
  <si>
    <t>7.0% to 9.9%</t>
  </si>
  <si>
    <t>Insert Col for Emp Rec Inc</t>
  </si>
  <si>
    <t>Insert Col for AvgActual Sal Inc</t>
  </si>
  <si>
    <t>Note:  It is critical to balance Schedule V with Schedule A-1 to ensure this worksheet is correct.  The totals for resident tuition waivers (within the 3.5% limitation plus the waivers outside the 3.5% limitation) must agree with the resident tuition waivers reported on Schedule A-1.</t>
  </si>
  <si>
    <t xml:space="preserve">   &lt;--- Include those receiving a salary decrease</t>
  </si>
  <si>
    <t xml:space="preserve">   &lt;--- Formula adds rows 9 through 16</t>
  </si>
  <si>
    <t xml:space="preserve">   &lt;--- Formula includes numbers reported in Rows 9 through 16</t>
  </si>
  <si>
    <t xml:space="preserve">   &lt;--- Formula in F26 - Amount of Salary Change is provided by institutions</t>
  </si>
  <si>
    <t xml:space="preserve">   &lt;--- Formula adds rows 9 - 16 and divides by row 24</t>
  </si>
  <si>
    <t xml:space="preserve">   &lt;--- Excludes those who received a salary decrease or no salary change</t>
  </si>
  <si>
    <t xml:space="preserve">   &lt;--- Linked to Row 25 - Should be the same amount reported in row 25</t>
  </si>
  <si>
    <t xml:space="preserve">   &lt;--- No Formula - Data provided by institutions</t>
  </si>
  <si>
    <t xml:space="preserve">   &lt;--- Excludes those who received a salary decrease</t>
  </si>
  <si>
    <t xml:space="preserve">   &lt;--- Formula</t>
  </si>
  <si>
    <t>&lt;--- Formula</t>
  </si>
  <si>
    <t xml:space="preserve">     Accounting and Audititing Services</t>
  </si>
  <si>
    <r>
      <t xml:space="preserve">           Other Equipment, Property and Furniture:  </t>
    </r>
    <r>
      <rPr>
        <b/>
        <sz val="8"/>
        <rFont val="Times New Roman"/>
        <family val="1"/>
      </rPr>
      <t xml:space="preserve"> (Insert rows if needed)</t>
    </r>
  </si>
  <si>
    <r>
      <t xml:space="preserve">     Other Equipment, Property and Furniture - </t>
    </r>
    <r>
      <rPr>
        <sz val="10"/>
        <color indexed="10"/>
        <rFont val="Times New Roman"/>
        <family val="1"/>
      </rPr>
      <t>From List Below</t>
    </r>
  </si>
  <si>
    <t>Other Benefits and Payroll Taxes (From M69)</t>
  </si>
  <si>
    <t>Other Supplies &amp; OCE Costs (From M78)</t>
  </si>
  <si>
    <t>Other Equipment, Property and Furniture ( From M87)</t>
  </si>
  <si>
    <t>Other Professional Services (From M95)</t>
  </si>
  <si>
    <t>Date: ------&gt; 
  &lt;-----Yes or No</t>
  </si>
  <si>
    <t>Consider Date:  --&gt;</t>
  </si>
  <si>
    <t>Approval Date:  --&gt;</t>
  </si>
  <si>
    <t>-%  (Number receiving a salary decrease)</t>
  </si>
  <si>
    <t>='Schedule 1  '!A55</t>
  </si>
  <si>
    <t>Starting Date:  -----&gt;</t>
  </si>
  <si>
    <t>(Drag Row 55 if more space needed)</t>
  </si>
  <si>
    <t xml:space="preserve">   &lt;--- Provide explanation for any "Other Salary Adjustments" provided by your institution.</t>
  </si>
  <si>
    <t xml:space="preserve">   &lt;--- Provide explanations if your institution provided any or all of these compensation programs.</t>
  </si>
  <si>
    <t>Crossfoot ---&gt;</t>
  </si>
  <si>
    <t xml:space="preserve">   Oklahoma City</t>
  </si>
  <si>
    <t>Total Branch Campuses</t>
  </si>
  <si>
    <t xml:space="preserve">   Centers</t>
  </si>
  <si>
    <t xml:space="preserve">   Off-Campus</t>
  </si>
  <si>
    <t>Schedule III - Course Section &amp; Enrollment Data</t>
  </si>
  <si>
    <t>&lt;--- see Formula</t>
  </si>
  <si>
    <t>&lt;--- See Formula</t>
  </si>
  <si>
    <t>CIP Codes - 2 Digit Codes</t>
  </si>
  <si>
    <t>OSRHE Worksheet - Institutions Do Not Change or Alter This Worksheet</t>
  </si>
  <si>
    <t>For OSRHE use only: Data is linked to above cells.</t>
  </si>
  <si>
    <t>Row A57 through AI57</t>
  </si>
  <si>
    <t xml:space="preserve">For OSRHE use only: </t>
  </si>
  <si>
    <t xml:space="preserve"> Schedule III - Course Section &amp; Enrollment Data</t>
  </si>
  <si>
    <t>TOTAL EMPLOEES BUDGETED IN FY22</t>
  </si>
  <si>
    <t>FY2025</t>
  </si>
  <si>
    <t>&lt;--- FY2025</t>
  </si>
  <si>
    <t>&lt;----FY2025</t>
  </si>
  <si>
    <t>Resident Tuition Waivers - 5%</t>
  </si>
  <si>
    <t>Resident Tuition Waivers - (outside the 5% limitation)</t>
  </si>
  <si>
    <t>Calculation of the Percent of Current Year Budget that is Budgeted for Tuition Waivers within the 5% Limitation</t>
  </si>
  <si>
    <t>Total Resident Tuition Waivers Budgeted within the 5%</t>
  </si>
  <si>
    <t>&lt;--Formula (percent s/b 5% or less)</t>
  </si>
  <si>
    <t>Tuition Waivers - Within 5%</t>
  </si>
  <si>
    <t>Resident - Outside 5%</t>
  </si>
  <si>
    <t>Instructions to the SRA3 Background Forms for FY2026</t>
  </si>
  <si>
    <t>Use row 57 to provide additional comments to more fully describe your institutions salary program in FY2026 and to provide additional information about employee promotions and your stipend program in FY2026.</t>
  </si>
  <si>
    <t>Schedule I-b - FY2026 Salaries of Chief Administrative and Professional Positions:</t>
  </si>
  <si>
    <t xml:space="preserve">Rows 18 through 25.  This new section is an attempt to report an approximation of the total employee positions budgeted in FY2026.  This section is linked to Schedules I, II &amp; II-1 and II-a.  Institutions should not have to enter any data in this section.  I welcome your comments on the validity of this data.  </t>
  </si>
  <si>
    <t>This worksheet compares the projected mandatory costs reported in the FY2026 Budget Needs Survey to the estimated FY2026 mandatory costs as of this date.</t>
  </si>
  <si>
    <t>Below the print range is a calculation to calculate the "Percentage of Resident Tuition Waivers Utilized".  This calculation will not print in the final report.  From Schedule A, input the total expenditures budgeted for FY2026.  The amount of resident tuition waivers is linked and will automatically add in the amount of resident tuition waivers and calculate the utilization.  The maximum amount of utilization must be 3.5% or less.</t>
  </si>
  <si>
    <t xml:space="preserve">Schedule VI &amp; VI-A - Institutional Response to FY2026 Budget Request
</t>
  </si>
  <si>
    <t>This form may be used by the institution to respond to the FY2026 budget request.  The institution may use this schedule to address any issue, impact, or any other areas of concern or emphasis.  This is a good opportunity to emphasize new, expanded or contracted programs.  In addition, please comment on the cost reductions measures your institution has taken toward eliminating, reducing and restructuring for FY2026.  Note: The worksheet named "Schedule VI-A asks you to respond to specific budget actions your institution has taken to manage the FY2026 budget with the small increase* in state appropriations.  You can provide additional narrative in Schedule VI.  A summary of the narrative will be provided to the State Regents.</t>
  </si>
  <si>
    <t xml:space="preserve">The FY2026 Budget Needs Survey included a worksheet named "Summary-Priorities Funding Form".  In the last column, each institution was asked if they would seek "Direct Proposal Legislature" for each funding change.  If your institution sought legislative support for your FY2026 budget needs, please provide a summary of the outcome of that request.  If your institution did not seek legislative support, report "None" on the report.  </t>
  </si>
  <si>
    <t>FY2026 Educational and General Budget Part I - SRA3 Background Data</t>
  </si>
  <si>
    <t>New Full-Time Faculty Positions For FY2026</t>
  </si>
  <si>
    <t xml:space="preserve">Reduction in Full-Time Faculty Positions for FY2026:  </t>
  </si>
  <si>
    <t>TOTAL Reduction in Faculty Positions for FY2026</t>
  </si>
  <si>
    <t>FY2026 - Number of Adjunct Faculty
(Use Unduplicated Headcount)</t>
  </si>
  <si>
    <t xml:space="preserve">FY2026 - Projected Number of Adjunct Faculty  (Use Unduplicated Headcount)                                              </t>
  </si>
  <si>
    <t>FY2026 - Number of Part-Time Faculty
(Use Unduplicated Headcount)</t>
  </si>
  <si>
    <t xml:space="preserve">FY2026 - Projected Number of Part-Time Faculty  (Use Unduplicated Headcount)                                              </t>
  </si>
  <si>
    <t>** FY2026 Number of  Teaching Graduate Assistants
(Use Unduplicated Headcount)</t>
  </si>
  <si>
    <t xml:space="preserve">FY2026 - Projected Number of Graduate Teaching Assistants (Use Unduplicated Headcount)                                              </t>
  </si>
  <si>
    <t>** FY2026 Number of  Research Graduate Assistants                                             (Use Unduplicated Headcount)</t>
  </si>
  <si>
    <t>FY2026 - Number of Part-Time Professional Staff                                          (Use Unduplicated Headcount)</t>
  </si>
  <si>
    <t xml:space="preserve">FY2026 - Projected Number of Professional Staff                                    </t>
  </si>
  <si>
    <t>FY2026 - Number of Part-Time Other Staff                                          (Use Unduplicated Headcount)</t>
  </si>
  <si>
    <t xml:space="preserve">FY2026 - Projected Number of Other Staff                                    </t>
  </si>
  <si>
    <t>FY2026 - Total Part-Time Employees
(This is a formula)</t>
  </si>
  <si>
    <t>FY2026 Projected # of Part-Time Employees
(Formula)</t>
  </si>
  <si>
    <t>FY2026 - Number of Adjunct Faculty                                            (Use Unduplicated Headcount)</t>
  </si>
  <si>
    <t>FY2026 - Number of Part-Time Faculty                                         (Use Unduplicated Headcount)</t>
  </si>
  <si>
    <t>** FY2026 Number of  Teaching Graduate Assistants                                             (Use Unduplicated Headcount)</t>
  </si>
  <si>
    <t>Budgeted
 FY2026</t>
  </si>
  <si>
    <t>Schedule 1-A - Methodology for Changes in Compensation - FY2026</t>
  </si>
  <si>
    <t>FY2026 Educational and General Budget - SRA3 Background Data</t>
  </si>
  <si>
    <t xml:space="preserve">   &lt;--- Report the date your Board will approve the FY2026 Budget</t>
  </si>
  <si>
    <t xml:space="preserve">Write in the effective dates of the  FY2026 stipend program:    </t>
  </si>
  <si>
    <t>FY2026
 Salary</t>
  </si>
  <si>
    <t>Report salary increases for full-time returning faculty and staff employed during FY2025 and returning to their positions in FY2026.  This section requires the calculation of the percentage salary change each employee will receive as part of the FY2026 salary program.  The calculation includes across the board percentage increases or decreases; set amounts given to employees, such as $1,000 per employee; and other changes in your salary program such as salary increases for earning additional college credit hours towards a higher degree, longevity, etc.
Do not report salary adjustments for continuing employees who receive additional pay beyond the FY2026 salary program due to changes in position and responsibility.  For example, the Assistant Physical Plant Director receives a 3% across the board increase of $900, a merit raise of $300 and a $10,000 salary increase due to his/her promotion to Physical Plant Director, the $1,200 ($900 plus $300) is reported in this section but the $10,000 salary increase is reported in section 2.  Faculty and Employee Promotion.</t>
  </si>
  <si>
    <t>Use row 9 to report the number of employees receiving a salary decrease from FY2025 to FY2026.  The number reported here will also be used in the calculation of the "Lowest Percentage Change" in row 21 and the "Average Percentage Change" in row 23.</t>
  </si>
  <si>
    <t>Rows 38 through 41 report the number of faculty and employee promotions from FY2025 to FY2026.  In prior years reports, some institutions reported faculty promotions as a salary increase.  By creating a new section to report promotions, this will ensure that promotions are not included in the salary increase section.  This change was brought to the attention of the COBO Accounting and Budget Committee in May 2010 and no negative responses were received.</t>
  </si>
  <si>
    <t>Report the actual FY2025 salaries, including stipends, and the budgeted FY2026 salaries for each position at your institution.  Exclude any maintenance or other allowances from the amount reported as salary.  Report the FY2025 salary even if the position is eliminated in FY2026.  Likewise, report the FY2026 salary if the position is new in FY2026.  If the listed position titles do not match those at your institution, report the salary of the administrative/professional staff member whose job requirements most closely identifies with the listed position.
Note:  The president's salary increase, if any, must be reported in Schedule 1, Row 8.
Note for FY2026:  There is a form change.  Report unlisted vice presidents, deans and other staff in new rows specified on the form.  This change will aid us in the uniform reporting of salaries by position.  Do not add or delete any rows between row 8 and row 48.</t>
  </si>
  <si>
    <t xml:space="preserve">Number of Adjunct Faculty:  Report the unduplicated headcount, not FTE, of adjunct faculty used in FY2025 and FY2026. </t>
  </si>
  <si>
    <t xml:space="preserve">Number of Part-Time Faculty:  Report the unduplicated headcount, not FTE, of part-time faculty used in FY2025 and FY2026.  </t>
  </si>
  <si>
    <t>Number of Teaching Graduate Assistants:  Report the unduplicated headcount, not FTE of teaching graduate assistants used in FY2025 and FY2026.</t>
  </si>
  <si>
    <t>Number of Research Graduate Assistants:  Report the unduplicated headcount, not FTE of research graduate assistants used in FY2025 and FY2026.</t>
  </si>
  <si>
    <t>Number of Part-Time Professional Staff:  Report the unduplicated headcount, not FTE of part-time professional staff employed in FY2025 and FY2026.</t>
  </si>
  <si>
    <t>Number of Part-Time Other Staff:  Report the unduplicated headcount, not FTE of part-time other staff employed in FY2025 and FY2026.  These would be your part-time employees working in clerical, maintenance and other positions in FY2025 and FY2026.</t>
  </si>
  <si>
    <t>A new column was added in FY2025 to report the "Change in Budgeted Number of Headcount".  This column contains a formula and will automatically report the changes from FY2025 to FY2026.</t>
  </si>
  <si>
    <t>Report the average credit hours taught  and the maximum credit hours taught by adjunct faculty, part-time faculty and teaching graduate assistants based on the number of credit hours projected to be taught for the 2025 fall semester (FY2026).</t>
  </si>
  <si>
    <t>Enrollment Data:  Report the enrollment data for your main campus, branch campus  (please identify each branch campus and the enrollment for each campus), centers and for off-campus locations.
Course Section Data:  Report the total course sections reported through your UDS Record 0 "Course File" for the fall semesters of FY2025 and projected for FY2026.  You may report course sections by location, i.e. Main Campus, Branch, Centers and Off-Campus, however, this is an option for the institution but not a requirement.  Remove formula in F18 and G18 if reporting one amount for all locations.</t>
  </si>
  <si>
    <t xml:space="preserve">Changes in Enrollment Data for the Fall Semester:  These three cells are linked and will automatically update.  The fields are:  1) Increase in Student FTE,  2) Increase in Student Headcount, and  3) Increase in Course Sections.  
Student Faculty Ratios:  See Schedule III Example.
These two rows report the annualized student/faculty ratio for FY2025 and projected for FY2026.
Annualized Student FTE (Summer, Fall &amp; Spring):  Report your final annualized student FTE for FY2025 and your Projected FY2026 Student FTE.  The change in student FTE and the percent change will calculate automatically (formulas).
</t>
  </si>
  <si>
    <t xml:space="preserve">Part A. “The Cost to Annualize the FY2025 Salary Program” and the applicable Fringe Benefits and Payroll Taxes is reported in Column C but not reported in the Column D named "Updated Projections to Mandatory Costs for FY2026".
Note:  The amounts reported in Column C are the amounts reported in your FY2026 Budget Needs Survey.  Column D provides an update to the amounts reported in your FY2026 Budget Needs Survey.  </t>
  </si>
  <si>
    <t xml:space="preserve">Part B - Changes in Costs of Fringe Benefits and Payroll Taxes:   This calculation is based on your FY2025 payroll plus insurance/tax rate changes for FY2026.  For example:  the annual cost of health insurance in FY2025 was $4,000 and will increase to $4,500 in FY2026; the increase in mandatory costs is $500 per covered employee. </t>
  </si>
  <si>
    <t>Note: Be careful that the FY2026 mandatory costs increases for each object of expenditures do not vary greatly from the budgeted expenditure increases reported for each object of expenditure in the FY2025 and the FY2026 SRA3 Schedule B.  For example, if the mandatory costs increases for utilities are $20,000 and the FY2025 but the FY2026 SRA3 Schedule B reports an increase in budgeted expenditures for utilities of $5,000; someone may say, "Why is there a $15,000 difference?"  Note:  we prepare a report that compares the current budget amounts to the prior year budgeted amounts.</t>
  </si>
  <si>
    <t>Actual
 FY2025</t>
  </si>
  <si>
    <t>Schedule XI - Legislative Response to FY2026 Budget Needs Request</t>
  </si>
  <si>
    <t>The FY2026 Budget Needs Survey included a worksheet named "Summary-Priorities Funding Form".  In the last column, each institution was asked if they would seek "Direct Proposal Legislature" for each funding change.  If your institution sought legislative support for your FY2026 budget needs, please provide a summary of the outcome of that request.</t>
  </si>
  <si>
    <t>Schedule VI-A - Specific Budget Actions Taken in the Development of the FY2026 Budget</t>
  </si>
  <si>
    <t>Moved bottom section of Schedule 1 to this new Schedule VI-A.  This worksheet asks you to comment on actions your institution may take to help manage the needs of your institution with the small increase in state appropriations.  Use the comment box to provide additional explanation or to describe other personnel actions taken to manage the FY2026 E&amp;G budget.</t>
  </si>
  <si>
    <t>Furloughs are schedule 4 days per month during FY2026.</t>
  </si>
  <si>
    <t>14 faculty agreed to contract buyouts for FY2026.  Institution will pay health and life insurance until age 65.</t>
  </si>
  <si>
    <t>15 staff members agreed to contract buyouts for FY2026.  Institution will pay health and life insurance until age 65.</t>
  </si>
  <si>
    <t>Home construction program terminated for FY2026</t>
  </si>
  <si>
    <t>Schedule VI - Institutional Response to the FY2026 Budget Request</t>
  </si>
  <si>
    <t>Note:  Schedule VI-A provides specific budget actions taken to develop the FY2026 budget request.  This schedule allows the President or Vice President to provide additional narrative about the impact of this budget request.</t>
  </si>
  <si>
    <t>FY2026</t>
  </si>
  <si>
    <t>Report the amount of tuition waivers granted to  Concurrently Enroll High School Seniors.   See worksheet named "Changes in FY2026".</t>
  </si>
  <si>
    <t>Total E&amp;G I Budget - FY2026</t>
  </si>
  <si>
    <t>FY2026  Mandatory Costs Per Budget Needs Survey</t>
  </si>
  <si>
    <t xml:space="preserve">Updated Projections to FY2026 Mandatory Costs </t>
  </si>
  <si>
    <t>A.  Costs to Annualize FY2026 Salary Program</t>
  </si>
  <si>
    <t xml:space="preserve"> Report Continuing Employees only - Do not report benefits &amp; taxes for  New Positions Budgeted in FY2026</t>
  </si>
  <si>
    <t>&lt;--- FY2026</t>
  </si>
  <si>
    <t>Projected FY2026 Student FTE - Annualized</t>
  </si>
  <si>
    <t>&lt;----FY2026</t>
  </si>
  <si>
    <t xml:space="preserve"> FULL-TIME POSITIONS TO BE ADDED AND/OR ELIMINATED IN FY2026</t>
  </si>
  <si>
    <t>Total Budgeted Positions for FY2026</t>
  </si>
  <si>
    <t xml:space="preserve"> FULL-TIME POSITIONS TO BE ADDED AND/0R ELIMINATED IN FY2026</t>
  </si>
  <si>
    <t>Increase in New Full-Time Professional Positions for FY2026</t>
  </si>
  <si>
    <t xml:space="preserve">Reduction in Full-Time Professional Positions for FY2026:  </t>
  </si>
  <si>
    <t>TOTAL Reduction in Professional Positions for FY2026</t>
  </si>
  <si>
    <t xml:space="preserve">Changes in Full-Time Classified Positions for FY2026:  </t>
  </si>
  <si>
    <t>Note:  The total for the FY2025 and FY2026 column (Cell C14)  should be the same number reported on Schedule A, A-1, B and Schedule E of the SRA3.</t>
  </si>
  <si>
    <t>Fall Semester 2025 (FY2026) Projected FTE</t>
  </si>
  <si>
    <t>Fall Semester 2025  (FY2026) Projected Headcount</t>
  </si>
  <si>
    <t>Projected Number of Course Sections Offered, Fall 2025 (FY2026)</t>
  </si>
  <si>
    <t>Actual FY2025 Student FTE - Annualized</t>
  </si>
  <si>
    <t>Change in Student FTE from FY2025 to FY2026</t>
  </si>
  <si>
    <t>Percent Change in Student FTE - FY2025 to FY2026</t>
  </si>
  <si>
    <t>Add Unfilled Positions on July 1, 2025</t>
  </si>
  <si>
    <t>Add Unfilled Positions at July 1, 2025</t>
  </si>
  <si>
    <t>Fall Semester 2024 (FY2025) FTE</t>
  </si>
  <si>
    <t>Fall Semester 2024 (FY2025) Headcount</t>
  </si>
  <si>
    <t>Number of Course Sections Offered, Fall 2024 (FY2025)</t>
  </si>
  <si>
    <t>The adjacent worksheets are used to present budget background data for the FY2026 Summary and Analysis and provide additional data to the State Regents, Governor, Legislature and other interested parties.
Provide three collated paper copies of the schedules to this office.  Each of the three copies should have three holes punched in the left side of each page to fit uniformly into a 3 ring binder.    Email an electronic copy of the SRA3 Budget and Background Data to ycollier@osrhe.edu.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</si>
</sst>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
    <numFmt numFmtId="168" formatCode="#,##0.0"/>
    <numFmt numFmtId="169" formatCode="_(* #,##0.0_);_(* \(#,##0.0\);_(* &quot;-&quot;?_);_(@_)"/>
    <numFmt numFmtId="170" formatCode="#,##0.0_);\(#,##0.0\)"/>
    <numFmt numFmtId="171" formatCode="&quot;$&quot;#,##0"/>
    <numFmt numFmtId="172" formatCode="_(* #,##0.0_);_(* \(#,##0.0\);_(* &quot;-&quot;??_);_(@_)"/>
    <numFmt numFmtId="173" formatCode="[$-409]mmmm\ d\,\ yyyy;@"/>
    <numFmt numFmtId="174" formatCode="m/d/yy;@"/>
  </numFmts>
  <fonts count="129">
    <font>
      <sz val="10"/>
      <name val="Times New Roman"/>
    </font>
    <font>
      <sz val="10"/>
      <name val="Times New Roman"/>
      <family val="1"/>
    </font>
    <font>
      <b/>
      <sz val="10"/>
      <name val="Palatino"/>
      <family val="1"/>
    </font>
    <font>
      <b/>
      <sz val="10"/>
      <name val="Palatino"/>
      <family val="1"/>
    </font>
    <font>
      <sz val="8"/>
      <name val="Palatino"/>
      <family val="1"/>
    </font>
    <font>
      <b/>
      <vertAlign val="superscript"/>
      <sz val="10"/>
      <name val="Palatino"/>
      <family val="1"/>
    </font>
    <font>
      <sz val="8"/>
      <name val="Times New Roman"/>
      <family val="1"/>
    </font>
    <font>
      <sz val="10"/>
      <name val="Times New Roman"/>
      <family val="1"/>
    </font>
    <font>
      <sz val="8"/>
      <color indexed="81"/>
      <name val="Tahoma"/>
      <family val="2"/>
    </font>
    <font>
      <sz val="10"/>
      <name val="Palatino"/>
      <family val="1"/>
    </font>
    <font>
      <sz val="10"/>
      <name val="Palatino"/>
      <family val="1"/>
    </font>
    <font>
      <b/>
      <sz val="8"/>
      <name val="Palatino"/>
      <family val="1"/>
    </font>
    <font>
      <b/>
      <sz val="10"/>
      <name val="Times New Roman"/>
      <family val="1"/>
    </font>
    <font>
      <b/>
      <sz val="11"/>
      <name val="Palatino"/>
      <family val="1"/>
    </font>
    <font>
      <b/>
      <u/>
      <sz val="10"/>
      <name val="Palatino"/>
      <family val="1"/>
    </font>
    <font>
      <vertAlign val="superscript"/>
      <sz val="10"/>
      <name val="Palatino"/>
      <family val="1"/>
    </font>
    <font>
      <b/>
      <i/>
      <sz val="10"/>
      <name val="Palatino"/>
      <family val="1"/>
    </font>
    <font>
      <b/>
      <sz val="8"/>
      <color indexed="81"/>
      <name val="Tahoma"/>
      <family val="2"/>
    </font>
    <font>
      <b/>
      <sz val="12"/>
      <name val="Palatino"/>
      <family val="1"/>
    </font>
    <font>
      <b/>
      <sz val="12"/>
      <name val="Times New Roman"/>
      <family val="1"/>
    </font>
    <font>
      <b/>
      <sz val="8"/>
      <name val="Times New Roman"/>
      <family val="1"/>
    </font>
    <font>
      <b/>
      <sz val="6"/>
      <name val="Times New Roman"/>
      <family val="1"/>
    </font>
    <font>
      <sz val="12"/>
      <name val="Times New Roman"/>
      <family val="1"/>
    </font>
    <font>
      <b/>
      <sz val="10"/>
      <name val="Times New Roman"/>
      <family val="1"/>
    </font>
    <font>
      <u/>
      <sz val="10"/>
      <name val="Palatino"/>
      <family val="1"/>
    </font>
    <font>
      <sz val="8"/>
      <name val="Times New Roman"/>
      <family val="1"/>
    </font>
    <font>
      <b/>
      <u/>
      <sz val="10"/>
      <name val="Times New Roman"/>
      <family val="1"/>
    </font>
    <font>
      <b/>
      <sz val="9"/>
      <name val="Times New Roman"/>
      <family val="1"/>
    </font>
    <font>
      <sz val="12"/>
      <name val="Times New Roman"/>
      <family val="1"/>
    </font>
    <font>
      <b/>
      <sz val="12"/>
      <name val="Times New Roman"/>
      <family val="1"/>
    </font>
    <font>
      <sz val="12"/>
      <name val="Palatino"/>
      <family val="1"/>
    </font>
    <font>
      <b/>
      <sz val="11"/>
      <name val="Times New Roman"/>
      <family val="1"/>
    </font>
    <font>
      <sz val="10"/>
      <color indexed="10"/>
      <name val="Palatino"/>
      <family val="1"/>
    </font>
    <font>
      <b/>
      <sz val="10"/>
      <color indexed="10"/>
      <name val="Palatino"/>
      <family val="1"/>
    </font>
    <font>
      <sz val="10"/>
      <color indexed="10"/>
      <name val="Times New Roman"/>
      <family val="1"/>
    </font>
    <font>
      <b/>
      <strike/>
      <sz val="10"/>
      <name val="Times New Roman"/>
      <family val="1"/>
    </font>
    <font>
      <strike/>
      <sz val="10"/>
      <name val="Times New Roman"/>
      <family val="1"/>
    </font>
    <font>
      <u/>
      <sz val="10"/>
      <name val="Palatino"/>
      <family val="1"/>
    </font>
    <font>
      <sz val="9"/>
      <name val="Times New Roman"/>
      <family val="1"/>
    </font>
    <font>
      <b/>
      <sz val="9"/>
      <name val="Palatino"/>
      <family val="1"/>
    </font>
    <font>
      <sz val="10"/>
      <color indexed="81"/>
      <name val="Tahoma"/>
      <family val="2"/>
    </font>
    <font>
      <b/>
      <sz val="10"/>
      <color indexed="10"/>
      <name val="Times New Roman"/>
      <family val="1"/>
    </font>
    <font>
      <sz val="10"/>
      <color indexed="10"/>
      <name val="Times New Roman"/>
      <family val="1"/>
    </font>
    <font>
      <b/>
      <i/>
      <sz val="10"/>
      <name val="Times New Roman"/>
      <family val="1"/>
    </font>
    <font>
      <sz val="12"/>
      <name val="Palatino"/>
      <family val="1"/>
    </font>
    <font>
      <sz val="12"/>
      <name val="NewCenturySchlbk"/>
      <family val="1"/>
    </font>
    <font>
      <i/>
      <sz val="12"/>
      <color indexed="10"/>
      <name val="Times New Roman"/>
      <family val="1"/>
    </font>
    <font>
      <sz val="10"/>
      <color indexed="22"/>
      <name val="Times New Roman"/>
      <family val="1"/>
    </font>
    <font>
      <sz val="11"/>
      <name val="Palatino"/>
      <family val="1"/>
    </font>
    <font>
      <i/>
      <u/>
      <sz val="12"/>
      <name val="Times New Roman"/>
      <family val="1"/>
    </font>
    <font>
      <b/>
      <sz val="10"/>
      <color indexed="81"/>
      <name val="Tahoma"/>
      <family val="2"/>
    </font>
    <font>
      <b/>
      <sz val="12"/>
      <color indexed="81"/>
      <name val="Tahoma"/>
      <family val="2"/>
    </font>
    <font>
      <sz val="12"/>
      <color indexed="81"/>
      <name val="Tahoma"/>
      <family val="2"/>
    </font>
    <font>
      <i/>
      <u/>
      <sz val="12"/>
      <color indexed="10"/>
      <name val="Times New Roman"/>
      <family val="1"/>
    </font>
    <font>
      <b/>
      <sz val="11"/>
      <name val="Times New Roman"/>
      <family val="1"/>
    </font>
    <font>
      <b/>
      <sz val="12"/>
      <color indexed="10"/>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i/>
      <sz val="10"/>
      <color indexed="10"/>
      <name val="Times New Roman"/>
      <family val="1"/>
    </font>
    <font>
      <sz val="10"/>
      <color indexed="12"/>
      <name val="Times New Roman"/>
      <family val="1"/>
    </font>
    <font>
      <sz val="10"/>
      <color indexed="12"/>
      <name val="Times New Roman"/>
      <family val="1"/>
    </font>
    <font>
      <b/>
      <sz val="10"/>
      <color indexed="12"/>
      <name val="Times New Roman"/>
      <family val="1"/>
    </font>
    <font>
      <b/>
      <sz val="10"/>
      <color indexed="12"/>
      <name val="Times New Roman"/>
      <family val="1"/>
    </font>
    <font>
      <sz val="9"/>
      <name val="Times New Roman"/>
      <family val="1"/>
    </font>
    <font>
      <sz val="10"/>
      <name val="MS Sans Serif"/>
      <family val="2"/>
    </font>
    <font>
      <strike/>
      <sz val="12"/>
      <name val="Times New Roman"/>
      <family val="1"/>
    </font>
    <font>
      <strike/>
      <sz val="12"/>
      <color indexed="10"/>
      <name val="Times New Roman"/>
      <family val="1"/>
    </font>
    <font>
      <sz val="7"/>
      <name val="Palatino"/>
      <family val="1"/>
    </font>
    <font>
      <sz val="16"/>
      <name val="Times New Roman"/>
      <family val="1"/>
    </font>
    <font>
      <sz val="16"/>
      <name val="Times New Roman"/>
      <family val="1"/>
    </font>
    <font>
      <b/>
      <sz val="14"/>
      <name val="Times New Roman"/>
      <family val="1"/>
    </font>
    <font>
      <b/>
      <i/>
      <sz val="9"/>
      <name val="Times New Roman"/>
      <family val="1"/>
    </font>
    <font>
      <sz val="10"/>
      <name val="Times New Roman"/>
      <family val="1"/>
    </font>
    <font>
      <b/>
      <sz val="10"/>
      <color indexed="10"/>
      <name val="MS Sans Serif"/>
      <family val="2"/>
    </font>
    <font>
      <b/>
      <sz val="11"/>
      <color indexed="10"/>
      <name val="Times New Roman"/>
      <family val="1"/>
    </font>
    <font>
      <sz val="12"/>
      <color indexed="12"/>
      <name val="Times New Roman"/>
      <family val="1"/>
    </font>
    <font>
      <sz val="12"/>
      <color indexed="10"/>
      <name val="Times New Roman"/>
      <family val="1"/>
    </font>
    <font>
      <sz val="9"/>
      <color indexed="10"/>
      <name val="Times New Roman"/>
      <family val="1"/>
    </font>
    <font>
      <sz val="6"/>
      <name val="Times New Roman"/>
      <family val="1"/>
    </font>
    <font>
      <i/>
      <sz val="10"/>
      <color indexed="12"/>
      <name val="Times New Roman"/>
      <family val="1"/>
    </font>
    <font>
      <sz val="9"/>
      <color indexed="12"/>
      <name val="Times New Roman"/>
      <family val="1"/>
    </font>
    <font>
      <sz val="9"/>
      <color indexed="17"/>
      <name val="Times New Roman"/>
      <family val="1"/>
    </font>
    <font>
      <sz val="10"/>
      <color rgb="FFFF0000"/>
      <name val="Times New Roman"/>
      <family val="1"/>
    </font>
    <font>
      <sz val="9"/>
      <color rgb="FF666666"/>
      <name val="Verdana"/>
      <family val="2"/>
    </font>
    <font>
      <b/>
      <sz val="9"/>
      <color rgb="FFFF0000"/>
      <name val="Times New Roman"/>
      <family val="1"/>
    </font>
    <font>
      <b/>
      <sz val="12"/>
      <color rgb="FFFF0000"/>
      <name val="Times New Roman"/>
      <family val="1"/>
    </font>
    <font>
      <sz val="10"/>
      <color rgb="FF0000FF"/>
      <name val="Times New Roman"/>
      <family val="1"/>
    </font>
    <font>
      <sz val="12"/>
      <color rgb="FFFF0000"/>
      <name val="Times New Roman"/>
      <family val="1"/>
    </font>
    <font>
      <sz val="12"/>
      <color rgb="FF0000FF"/>
      <name val="Times New Roman"/>
      <family val="1"/>
    </font>
    <font>
      <b/>
      <sz val="12"/>
      <color rgb="FF0000FF"/>
      <name val="Palatino"/>
      <family val="1"/>
    </font>
    <font>
      <b/>
      <sz val="10"/>
      <color rgb="FF0000FF"/>
      <name val="Palatino"/>
      <family val="1"/>
    </font>
    <font>
      <sz val="10"/>
      <color rgb="FF0000FF"/>
      <name val="Palatino"/>
      <family val="1"/>
    </font>
    <font>
      <sz val="18"/>
      <color rgb="FF0070C0"/>
      <name val="Times New Roman"/>
      <family val="1"/>
    </font>
    <font>
      <b/>
      <sz val="10"/>
      <color rgb="FF0000FF"/>
      <name val="Times New Roman"/>
      <family val="1"/>
    </font>
    <font>
      <b/>
      <sz val="10"/>
      <color rgb="FFFF0000"/>
      <name val="Times New Roman"/>
      <family val="1"/>
    </font>
    <font>
      <sz val="10"/>
      <name val="Palatino Linotype"/>
      <family val="1"/>
    </font>
    <font>
      <b/>
      <sz val="8"/>
      <color rgb="FF0000FF"/>
      <name val="Times New Roman"/>
      <family val="1"/>
    </font>
    <font>
      <sz val="10"/>
      <color rgb="FF3333FF"/>
      <name val="Times New Roman"/>
      <family val="1"/>
    </font>
    <font>
      <sz val="11"/>
      <color rgb="FF0000FF"/>
      <name val="Palatino"/>
      <family val="1"/>
    </font>
    <font>
      <b/>
      <sz val="14"/>
      <color rgb="FF682DFB"/>
      <name val="Times New Roman"/>
      <family val="1"/>
    </font>
    <font>
      <b/>
      <sz val="10"/>
      <color rgb="FF682DFB"/>
      <name val="Times New Roman"/>
      <family val="1"/>
    </font>
    <font>
      <b/>
      <sz val="10"/>
      <color rgb="FF5412FA"/>
      <name val="Times New Roman"/>
      <family val="1"/>
    </font>
    <font>
      <sz val="10"/>
      <color rgb="FF5412FA"/>
      <name val="Times New Roman"/>
      <family val="1"/>
    </font>
    <font>
      <b/>
      <sz val="10"/>
      <color rgb="FF3333FF"/>
      <name val="Palatino"/>
      <family val="1"/>
    </font>
    <font>
      <sz val="11"/>
      <name val="Calibri"/>
      <family val="2"/>
    </font>
    <font>
      <b/>
      <sz val="12"/>
      <color rgb="FFFF0000"/>
      <name val="Palatino"/>
      <family val="1"/>
    </font>
    <font>
      <sz val="12"/>
      <color rgb="FF5412FA"/>
      <name val="Times New Roman"/>
      <family val="1"/>
    </font>
    <font>
      <b/>
      <sz val="12"/>
      <color rgb="FF5412FA"/>
      <name val="Times New Roman"/>
      <family val="1"/>
    </font>
    <font>
      <b/>
      <vertAlign val="subscript"/>
      <sz val="10"/>
      <name val="Palatino"/>
      <family val="1"/>
    </font>
    <font>
      <b/>
      <sz val="14"/>
      <color indexed="10"/>
      <name val="Times New Roman"/>
      <family val="1"/>
    </font>
    <font>
      <sz val="14"/>
      <name val="Times New Roman"/>
      <family val="1"/>
    </font>
    <font>
      <b/>
      <sz val="12"/>
      <color rgb="FF0000FF"/>
      <name val="Times New Roman"/>
      <family val="1"/>
    </font>
    <font>
      <sz val="8"/>
      <color rgb="FF0000FF"/>
      <name val="Times New Roman"/>
      <family val="1"/>
    </font>
    <font>
      <u/>
      <sz val="12"/>
      <color rgb="FF5412FA"/>
      <name val="Times New Roman"/>
      <family val="1"/>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45"/>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rgb="FF66FFFF"/>
        <bgColor indexed="64"/>
      </patternFill>
    </fill>
    <fill>
      <patternFill patternType="solid">
        <fgColor rgb="FFFFCC99"/>
        <bgColor indexed="64"/>
      </patternFill>
    </fill>
    <fill>
      <patternFill patternType="solid">
        <fgColor rgb="FFE3E583"/>
        <bgColor indexed="64"/>
      </patternFill>
    </fill>
    <fill>
      <patternFill patternType="solid">
        <fgColor rgb="FFFFFF00"/>
        <bgColor indexed="64"/>
      </patternFill>
    </fill>
    <fill>
      <patternFill patternType="solid">
        <fgColor rgb="FFAFFEA2"/>
        <bgColor indexed="64"/>
      </patternFill>
    </fill>
    <fill>
      <patternFill patternType="solid">
        <fgColor rgb="FFFFFF99"/>
        <bgColor indexed="64"/>
      </patternFill>
    </fill>
    <fill>
      <patternFill patternType="solid">
        <fgColor rgb="FFFFC000"/>
        <bgColor indexed="64"/>
      </patternFill>
    </fill>
    <fill>
      <patternFill patternType="solid">
        <fgColor theme="0" tint="-0.249977111117893"/>
        <bgColor indexed="64"/>
      </patternFill>
    </fill>
    <fill>
      <patternFill patternType="solid">
        <fgColor rgb="FFFFCC00"/>
        <bgColor indexed="64"/>
      </patternFill>
    </fill>
    <fill>
      <patternFill patternType="solid">
        <fgColor theme="0" tint="-0.14999847407452621"/>
        <bgColor indexed="64"/>
      </patternFill>
    </fill>
    <fill>
      <patternFill patternType="solid">
        <fgColor theme="0"/>
        <bgColor indexed="64"/>
      </patternFill>
    </fill>
  </fills>
  <borders count="1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style="medium">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style="hair">
        <color indexed="64"/>
      </bottom>
      <diagonal/>
    </border>
    <border>
      <left/>
      <right style="double">
        <color indexed="64"/>
      </right>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bottom style="hair">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hair">
        <color indexed="64"/>
      </left>
      <right style="double">
        <color indexed="64"/>
      </right>
      <top/>
      <bottom/>
      <diagonal/>
    </border>
    <border>
      <left style="hair">
        <color indexed="64"/>
      </left>
      <right/>
      <top/>
      <bottom style="thin">
        <color indexed="64"/>
      </bottom>
      <diagonal/>
    </border>
    <border>
      <left/>
      <right style="double">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hair">
        <color indexed="64"/>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thin">
        <color indexed="64"/>
      </bottom>
      <diagonal/>
    </border>
  </borders>
  <cellStyleXfs count="53">
    <xf numFmtId="0" fontId="0" fillId="0" borderId="0"/>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5" borderId="0" applyNumberFormat="0" applyBorder="0" applyAlignment="0" applyProtection="0"/>
    <xf numFmtId="0" fontId="56" fillId="8" borderId="0" applyNumberFormat="0" applyBorder="0" applyAlignment="0" applyProtection="0"/>
    <xf numFmtId="0" fontId="56"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43" fontId="1" fillId="0" borderId="0" applyFont="0" applyFill="0" applyBorder="0" applyAlignment="0" applyProtection="0"/>
    <xf numFmtId="40" fontId="79" fillId="0" borderId="0" applyFont="0" applyFill="0" applyBorder="0" applyAlignment="0" applyProtection="0"/>
    <xf numFmtId="44" fontId="1" fillId="0" borderId="0" applyFont="0" applyFill="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79" fillId="0" borderId="0"/>
    <xf numFmtId="0" fontId="1" fillId="0" borderId="0"/>
    <xf numFmtId="0" fontId="10" fillId="0" borderId="0"/>
    <xf numFmtId="0" fontId="1" fillId="0" borderId="0"/>
    <xf numFmtId="0" fontId="10" fillId="0" borderId="0"/>
    <xf numFmtId="0" fontId="1" fillId="23" borderId="7" applyNumberFormat="0" applyFont="0" applyAlignment="0" applyProtection="0"/>
    <xf numFmtId="0" fontId="69" fillId="20" borderId="8" applyNumberFormat="0" applyAlignment="0" applyProtection="0"/>
    <xf numFmtId="9" fontId="1" fillId="0" borderId="0" applyFon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1" fillId="0" borderId="0"/>
    <xf numFmtId="0" fontId="1" fillId="0" borderId="0"/>
  </cellStyleXfs>
  <cellXfs count="2411">
    <xf numFmtId="0" fontId="0" fillId="0" borderId="0" xfId="0"/>
    <xf numFmtId="0" fontId="2" fillId="0" borderId="0" xfId="0" applyFont="1" applyAlignment="1">
      <alignment horizontal="centerContinuous"/>
    </xf>
    <xf numFmtId="0" fontId="3" fillId="0" borderId="10" xfId="0" applyFont="1" applyBorder="1" applyAlignment="1">
      <alignment horizontal="center"/>
    </xf>
    <xf numFmtId="0" fontId="3" fillId="0" borderId="11" xfId="0" applyFont="1" applyBorder="1" applyAlignment="1">
      <alignment horizontal="center" wrapText="1"/>
    </xf>
    <xf numFmtId="0" fontId="0" fillId="0" borderId="12" xfId="0" applyBorder="1"/>
    <xf numFmtId="0" fontId="0" fillId="0" borderId="13" xfId="0" applyBorder="1"/>
    <xf numFmtId="0" fontId="0" fillId="0" borderId="14" xfId="0" applyBorder="1"/>
    <xf numFmtId="0" fontId="0" fillId="0" borderId="0" xfId="0" applyAlignment="1">
      <alignment vertical="top" wrapText="1"/>
    </xf>
    <xf numFmtId="0" fontId="3" fillId="0" borderId="11" xfId="0" applyFont="1" applyBorder="1"/>
    <xf numFmtId="0" fontId="2" fillId="0" borderId="15" xfId="0" applyFont="1" applyBorder="1" applyAlignment="1">
      <alignment horizontal="center" wrapText="1"/>
    </xf>
    <xf numFmtId="0" fontId="0" fillId="0" borderId="16" xfId="0" applyBorder="1"/>
    <xf numFmtId="0" fontId="0" fillId="0" borderId="17" xfId="0" applyBorder="1"/>
    <xf numFmtId="0" fontId="0" fillId="0" borderId="18" xfId="0" applyBorder="1"/>
    <xf numFmtId="0" fontId="0" fillId="0" borderId="19" xfId="0" applyBorder="1"/>
    <xf numFmtId="0" fontId="2" fillId="0" borderId="0" xfId="0" applyFont="1" applyBorder="1" applyAlignment="1">
      <alignment horizontal="centerContinuous"/>
    </xf>
    <xf numFmtId="0" fontId="0" fillId="0" borderId="20" xfId="0" applyBorder="1"/>
    <xf numFmtId="0" fontId="0" fillId="0" borderId="0" xfId="0" applyBorder="1"/>
    <xf numFmtId="0" fontId="0" fillId="0" borderId="21" xfId="0" applyBorder="1"/>
    <xf numFmtId="0" fontId="0" fillId="0" borderId="16" xfId="0" applyBorder="1" applyAlignment="1">
      <alignment horizontal="left"/>
    </xf>
    <xf numFmtId="0" fontId="0" fillId="0" borderId="19" xfId="0" applyBorder="1" applyAlignment="1">
      <alignment horizontal="left"/>
    </xf>
    <xf numFmtId="167" fontId="3" fillId="0" borderId="11" xfId="0" applyNumberFormat="1" applyFont="1" applyBorder="1" applyAlignment="1">
      <alignment horizontal="left"/>
    </xf>
    <xf numFmtId="0" fontId="11" fillId="0" borderId="0" xfId="0" applyFont="1"/>
    <xf numFmtId="0" fontId="0" fillId="0" borderId="24" xfId="0" applyBorder="1"/>
    <xf numFmtId="0" fontId="2" fillId="0" borderId="11" xfId="0" applyFont="1" applyBorder="1"/>
    <xf numFmtId="0" fontId="0" fillId="0" borderId="11" xfId="0" applyBorder="1"/>
    <xf numFmtId="0" fontId="0" fillId="0" borderId="25" xfId="0" applyBorder="1"/>
    <xf numFmtId="0" fontId="2" fillId="0" borderId="26" xfId="0" applyFont="1" applyBorder="1" applyAlignment="1">
      <alignment horizontal="center" wrapText="1"/>
    </xf>
    <xf numFmtId="0" fontId="0" fillId="0" borderId="27" xfId="0" applyBorder="1"/>
    <xf numFmtId="0" fontId="15" fillId="0" borderId="0" xfId="0" applyFont="1"/>
    <xf numFmtId="166" fontId="9" fillId="0" borderId="23" xfId="30" applyNumberFormat="1" applyFont="1" applyBorder="1" applyAlignment="1">
      <alignment wrapText="1"/>
    </xf>
    <xf numFmtId="166" fontId="9" fillId="0" borderId="14" xfId="30" applyNumberFormat="1" applyFont="1" applyBorder="1" applyAlignment="1">
      <alignment wrapText="1"/>
    </xf>
    <xf numFmtId="166" fontId="3" fillId="0" borderId="28" xfId="30" applyNumberFormat="1" applyFont="1" applyBorder="1"/>
    <xf numFmtId="165" fontId="3" fillId="0" borderId="29" xfId="47" applyNumberFormat="1" applyFont="1" applyBorder="1" applyAlignment="1">
      <alignment horizontal="right" wrapText="1"/>
    </xf>
    <xf numFmtId="0" fontId="0" fillId="0" borderId="30" xfId="0" applyBorder="1"/>
    <xf numFmtId="0" fontId="2" fillId="0" borderId="15" xfId="0" applyFont="1" applyFill="1" applyBorder="1" applyAlignment="1">
      <alignment horizontal="center" wrapText="1"/>
    </xf>
    <xf numFmtId="0" fontId="7" fillId="0" borderId="30" xfId="0" applyFont="1" applyBorder="1"/>
    <xf numFmtId="0" fontId="18" fillId="0" borderId="31" xfId="0" applyFont="1" applyFill="1" applyBorder="1" applyAlignment="1">
      <alignment horizontal="centerContinuous"/>
    </xf>
    <xf numFmtId="0" fontId="19" fillId="0" borderId="24" xfId="0" applyFont="1" applyFill="1" applyBorder="1" applyAlignment="1">
      <alignment horizontal="centerContinuous"/>
    </xf>
    <xf numFmtId="0" fontId="19" fillId="0" borderId="24" xfId="0" applyFont="1" applyBorder="1" applyAlignment="1">
      <alignment horizontal="centerContinuous"/>
    </xf>
    <xf numFmtId="0" fontId="19" fillId="0" borderId="15" xfId="0" applyFont="1" applyBorder="1" applyAlignment="1">
      <alignment horizontal="centerContinuous"/>
    </xf>
    <xf numFmtId="0" fontId="18" fillId="0" borderId="31" xfId="0" applyFont="1" applyBorder="1" applyAlignment="1">
      <alignment horizontal="centerContinuous"/>
    </xf>
    <xf numFmtId="0" fontId="19" fillId="0" borderId="0" xfId="0" applyFont="1" applyAlignment="1">
      <alignment horizontal="centerContinuous"/>
    </xf>
    <xf numFmtId="0" fontId="0" fillId="0" borderId="0" xfId="0" applyFill="1"/>
    <xf numFmtId="0" fontId="12" fillId="0" borderId="0" xfId="0" applyFont="1"/>
    <xf numFmtId="0" fontId="0" fillId="0" borderId="12" xfId="0" applyBorder="1" applyAlignment="1">
      <alignment wrapText="1"/>
    </xf>
    <xf numFmtId="0" fontId="6" fillId="0" borderId="0" xfId="0" applyFont="1" applyAlignment="1">
      <alignment horizontal="center"/>
    </xf>
    <xf numFmtId="0" fontId="14" fillId="0" borderId="0" xfId="0" applyFont="1" applyFill="1"/>
    <xf numFmtId="0" fontId="13" fillId="0" borderId="0" xfId="0" applyFont="1" applyFill="1"/>
    <xf numFmtId="0" fontId="0" fillId="0" borderId="0" xfId="0" applyFill="1" applyAlignment="1">
      <alignment horizontal="center"/>
    </xf>
    <xf numFmtId="0" fontId="0" fillId="0" borderId="21" xfId="0" applyFill="1" applyBorder="1"/>
    <xf numFmtId="0" fontId="12" fillId="0" borderId="0" xfId="0" applyFont="1" applyBorder="1"/>
    <xf numFmtId="0" fontId="12" fillId="0" borderId="25" xfId="0" applyFont="1" applyBorder="1"/>
    <xf numFmtId="0" fontId="12" fillId="0" borderId="20" xfId="0" applyFont="1" applyBorder="1"/>
    <xf numFmtId="0" fontId="12" fillId="0" borderId="31" xfId="0" applyFont="1" applyBorder="1" applyAlignment="1">
      <alignment horizontal="centerContinuous"/>
    </xf>
    <xf numFmtId="0" fontId="0" fillId="0" borderId="15" xfId="0" applyBorder="1" applyAlignment="1">
      <alignment horizontal="centerContinuous"/>
    </xf>
    <xf numFmtId="0" fontId="0" fillId="0" borderId="24" xfId="0" applyBorder="1" applyAlignment="1">
      <alignment horizontal="centerContinuous"/>
    </xf>
    <xf numFmtId="0" fontId="12" fillId="0" borderId="36" xfId="0" applyFont="1" applyBorder="1"/>
    <xf numFmtId="0" fontId="0" fillId="0" borderId="35" xfId="0" applyBorder="1"/>
    <xf numFmtId="0" fontId="0" fillId="0" borderId="36" xfId="0" applyBorder="1"/>
    <xf numFmtId="0" fontId="12" fillId="0" borderId="0" xfId="0" applyFont="1" applyFill="1" applyBorder="1"/>
    <xf numFmtId="41" fontId="10" fillId="0" borderId="11" xfId="30" applyNumberFormat="1" applyFont="1" applyBorder="1" applyAlignment="1"/>
    <xf numFmtId="41" fontId="10" fillId="0" borderId="23" xfId="30" applyNumberFormat="1" applyFont="1" applyBorder="1" applyAlignment="1"/>
    <xf numFmtId="41" fontId="10" fillId="0" borderId="14" xfId="30" applyNumberFormat="1" applyFont="1" applyBorder="1" applyAlignment="1"/>
    <xf numFmtId="41" fontId="0" fillId="0" borderId="0" xfId="0" applyNumberFormat="1" applyAlignment="1"/>
    <xf numFmtId="41" fontId="0" fillId="0" borderId="21" xfId="0" applyNumberFormat="1" applyBorder="1" applyAlignment="1"/>
    <xf numFmtId="0" fontId="2" fillId="0" borderId="11" xfId="0" applyFont="1" applyBorder="1" applyAlignment="1">
      <alignment horizontal="center"/>
    </xf>
    <xf numFmtId="0" fontId="2" fillId="0" borderId="11" xfId="0" applyFont="1" applyBorder="1" applyAlignment="1">
      <alignment horizontal="left"/>
    </xf>
    <xf numFmtId="0" fontId="12" fillId="0" borderId="11" xfId="0" applyFont="1" applyBorder="1" applyAlignment="1">
      <alignment horizontal="center"/>
    </xf>
    <xf numFmtId="0" fontId="7" fillId="0" borderId="43" xfId="0" applyFont="1" applyBorder="1"/>
    <xf numFmtId="41" fontId="7" fillId="0" borderId="69" xfId="0" applyNumberFormat="1" applyFont="1" applyBorder="1"/>
    <xf numFmtId="10" fontId="7" fillId="0" borderId="60" xfId="47" applyNumberFormat="1" applyFont="1" applyBorder="1"/>
    <xf numFmtId="0" fontId="7" fillId="0" borderId="43" xfId="0" applyFont="1" applyBorder="1" applyAlignment="1">
      <alignment horizontal="left"/>
    </xf>
    <xf numFmtId="0" fontId="7" fillId="0" borderId="43" xfId="0" applyFont="1" applyFill="1" applyBorder="1"/>
    <xf numFmtId="41" fontId="7" fillId="0" borderId="70" xfId="0" applyNumberFormat="1" applyFont="1" applyBorder="1"/>
    <xf numFmtId="10" fontId="7" fillId="0" borderId="71" xfId="47" applyNumberFormat="1" applyFont="1" applyBorder="1"/>
    <xf numFmtId="0" fontId="12" fillId="0" borderId="73" xfId="0" applyFont="1" applyBorder="1" applyAlignment="1">
      <alignment horizontal="center" wrapText="1"/>
    </xf>
    <xf numFmtId="0" fontId="12" fillId="0" borderId="74" xfId="0" applyFont="1" applyBorder="1" applyAlignment="1">
      <alignment horizontal="center" wrapText="1"/>
    </xf>
    <xf numFmtId="0" fontId="7" fillId="0" borderId="49" xfId="0" applyFont="1" applyBorder="1"/>
    <xf numFmtId="41" fontId="7" fillId="0" borderId="75" xfId="0" applyNumberFormat="1" applyFont="1" applyBorder="1"/>
    <xf numFmtId="10" fontId="7" fillId="0" borderId="66" xfId="47" applyNumberFormat="1" applyFont="1" applyBorder="1"/>
    <xf numFmtId="41" fontId="7" fillId="0" borderId="70" xfId="0" applyNumberFormat="1" applyFont="1" applyBorder="1" applyAlignment="1">
      <alignment horizontal="center"/>
    </xf>
    <xf numFmtId="10" fontId="7" fillId="0" borderId="71" xfId="47" applyNumberFormat="1" applyFont="1" applyBorder="1" applyAlignment="1">
      <alignment horizontal="center" wrapText="1"/>
    </xf>
    <xf numFmtId="0" fontId="7" fillId="0" borderId="76" xfId="0" applyFont="1" applyBorder="1" applyAlignment="1">
      <alignment horizontal="left"/>
    </xf>
    <xf numFmtId="0" fontId="12" fillId="0" borderId="76" xfId="0" applyFont="1" applyBorder="1" applyAlignment="1">
      <alignment horizontal="left"/>
    </xf>
    <xf numFmtId="0" fontId="12" fillId="0" borderId="43" xfId="0" applyFont="1" applyFill="1" applyBorder="1" applyAlignment="1">
      <alignment horizontal="left"/>
    </xf>
    <xf numFmtId="0" fontId="12" fillId="0" borderId="76" xfId="0" applyFont="1" applyFill="1" applyBorder="1" applyAlignment="1">
      <alignment horizontal="left"/>
    </xf>
    <xf numFmtId="0" fontId="0" fillId="0" borderId="0" xfId="0" applyBorder="1" applyAlignment="1">
      <alignment horizontal="center" vertical="top" wrapText="1"/>
    </xf>
    <xf numFmtId="0" fontId="3" fillId="27" borderId="31" xfId="0" applyFont="1" applyFill="1" applyBorder="1" applyAlignment="1">
      <alignment horizontal="centerContinuous"/>
    </xf>
    <xf numFmtId="0" fontId="3" fillId="27" borderId="15" xfId="0" applyFont="1" applyFill="1" applyBorder="1" applyAlignment="1">
      <alignment horizontal="centerContinuous"/>
    </xf>
    <xf numFmtId="0" fontId="2" fillId="27" borderId="31" xfId="0" applyFont="1" applyFill="1" applyBorder="1" applyAlignment="1">
      <alignment horizontal="centerContinuous"/>
    </xf>
    <xf numFmtId="0" fontId="0" fillId="27" borderId="24" xfId="0" applyFill="1" applyBorder="1" applyAlignment="1">
      <alignment horizontal="centerContinuous"/>
    </xf>
    <xf numFmtId="0" fontId="0" fillId="27" borderId="15" xfId="0" applyFill="1" applyBorder="1" applyAlignment="1">
      <alignment horizontal="centerContinuous"/>
    </xf>
    <xf numFmtId="0" fontId="0" fillId="27" borderId="26" xfId="0" applyFill="1" applyBorder="1" applyAlignment="1">
      <alignment horizontal="centerContinuous"/>
    </xf>
    <xf numFmtId="0" fontId="12" fillId="0" borderId="20" xfId="0" applyFont="1" applyBorder="1" applyAlignment="1">
      <alignment horizontal="center"/>
    </xf>
    <xf numFmtId="164" fontId="12" fillId="0" borderId="77" xfId="0" applyNumberFormat="1" applyFont="1" applyBorder="1"/>
    <xf numFmtId="165" fontId="12" fillId="0" borderId="78" xfId="47" applyNumberFormat="1" applyFont="1" applyBorder="1"/>
    <xf numFmtId="0" fontId="0" fillId="0" borderId="54" xfId="0" applyBorder="1"/>
    <xf numFmtId="164" fontId="0" fillId="0" borderId="54" xfId="28" applyNumberFormat="1" applyFont="1" applyBorder="1"/>
    <xf numFmtId="165" fontId="0" fillId="0" borderId="54" xfId="47" applyNumberFormat="1" applyFont="1" applyBorder="1"/>
    <xf numFmtId="0" fontId="12" fillId="0" borderId="27" xfId="0" applyFont="1" applyBorder="1" applyAlignment="1">
      <alignment horizontal="right"/>
    </xf>
    <xf numFmtId="10" fontId="12" fillId="0" borderId="32" xfId="0" applyNumberFormat="1" applyFont="1" applyBorder="1"/>
    <xf numFmtId="0" fontId="12" fillId="0" borderId="36" xfId="0" applyFont="1" applyBorder="1" applyAlignment="1">
      <alignment horizontal="right"/>
    </xf>
    <xf numFmtId="10" fontId="12" fillId="0" borderId="14" xfId="0" applyNumberFormat="1" applyFont="1" applyBorder="1"/>
    <xf numFmtId="0" fontId="12" fillId="0" borderId="25" xfId="0" applyFont="1" applyBorder="1" applyAlignment="1">
      <alignment horizontal="right"/>
    </xf>
    <xf numFmtId="10" fontId="12" fillId="0" borderId="18" xfId="0" applyNumberFormat="1" applyFont="1" applyBorder="1"/>
    <xf numFmtId="0" fontId="12" fillId="0" borderId="0" xfId="0" applyFont="1" applyBorder="1" applyAlignment="1">
      <alignment horizontal="right"/>
    </xf>
    <xf numFmtId="10" fontId="12" fillId="0" borderId="0" xfId="0" applyNumberFormat="1" applyFont="1" applyBorder="1"/>
    <xf numFmtId="0" fontId="6" fillId="0" borderId="0" xfId="0" applyFont="1" applyBorder="1" applyAlignment="1">
      <alignment horizontal="center"/>
    </xf>
    <xf numFmtId="41" fontId="12" fillId="0" borderId="14" xfId="0" applyNumberFormat="1" applyFont="1" applyBorder="1"/>
    <xf numFmtId="41" fontId="12" fillId="0" borderId="14" xfId="0" applyNumberFormat="1" applyFont="1" applyFill="1" applyBorder="1"/>
    <xf numFmtId="0" fontId="0" fillId="0" borderId="0" xfId="0" applyFill="1" applyBorder="1"/>
    <xf numFmtId="0" fontId="7" fillId="0" borderId="0" xfId="0" applyFont="1" applyFill="1" applyBorder="1" applyAlignment="1">
      <alignment horizontal="left"/>
    </xf>
    <xf numFmtId="49" fontId="7" fillId="0" borderId="0" xfId="0" applyNumberFormat="1" applyFont="1" applyFill="1" applyBorder="1" applyAlignment="1">
      <alignment horizontal="left"/>
    </xf>
    <xf numFmtId="0" fontId="7" fillId="0" borderId="0" xfId="0" applyFont="1" applyFill="1"/>
    <xf numFmtId="0" fontId="25" fillId="0" borderId="0" xfId="0" applyFont="1" applyFill="1" applyBorder="1" applyAlignment="1">
      <alignment horizontal="center"/>
    </xf>
    <xf numFmtId="0" fontId="0" fillId="0" borderId="14" xfId="0" applyFill="1" applyBorder="1"/>
    <xf numFmtId="166" fontId="9" fillId="0" borderId="79" xfId="30" applyNumberFormat="1" applyFont="1" applyBorder="1" applyAlignment="1">
      <alignment wrapText="1"/>
    </xf>
    <xf numFmtId="166" fontId="9" fillId="0" borderId="11" xfId="30" applyNumberFormat="1" applyFont="1" applyBorder="1" applyAlignment="1">
      <alignment wrapText="1"/>
    </xf>
    <xf numFmtId="166" fontId="9" fillId="0" borderId="15" xfId="30" applyNumberFormat="1" applyFont="1" applyBorder="1" applyAlignment="1">
      <alignment wrapText="1"/>
    </xf>
    <xf numFmtId="165" fontId="9" fillId="0" borderId="15" xfId="47" applyNumberFormat="1" applyFont="1" applyBorder="1" applyAlignment="1">
      <alignment horizontal="right" wrapText="1"/>
    </xf>
    <xf numFmtId="0" fontId="12" fillId="0" borderId="11" xfId="0" applyFont="1" applyBorder="1" applyAlignment="1">
      <alignment horizontal="right"/>
    </xf>
    <xf numFmtId="0" fontId="12" fillId="0" borderId="76" xfId="0" applyFont="1" applyBorder="1"/>
    <xf numFmtId="0" fontId="12" fillId="0" borderId="43" xfId="0" applyFont="1" applyBorder="1"/>
    <xf numFmtId="0" fontId="26" fillId="0" borderId="0" xfId="0" applyFont="1" applyFill="1" applyBorder="1"/>
    <xf numFmtId="0" fontId="27" fillId="0" borderId="0" xfId="0" applyFont="1" applyFill="1" applyBorder="1"/>
    <xf numFmtId="0" fontId="22" fillId="0" borderId="11" xfId="0" applyFont="1" applyBorder="1" applyAlignment="1">
      <alignment horizontal="left" vertical="top" wrapText="1"/>
    </xf>
    <xf numFmtId="0" fontId="2" fillId="0" borderId="0" xfId="0" applyFont="1" applyAlignment="1" applyProtection="1">
      <alignment horizontal="centerContinuous"/>
      <protection locked="0"/>
    </xf>
    <xf numFmtId="0" fontId="0" fillId="0" borderId="0" xfId="0" applyProtection="1">
      <protection locked="0"/>
    </xf>
    <xf numFmtId="0" fontId="0" fillId="0" borderId="0" xfId="0" applyAlignment="1" applyProtection="1">
      <alignment horizontal="centerContinuous"/>
      <protection locked="0"/>
    </xf>
    <xf numFmtId="0" fontId="3" fillId="27" borderId="24" xfId="0" applyFont="1" applyFill="1" applyBorder="1" applyAlignment="1" applyProtection="1">
      <alignment horizontal="centerContinuous"/>
      <protection locked="0"/>
    </xf>
    <xf numFmtId="0" fontId="3" fillId="27" borderId="26" xfId="0" applyFont="1" applyFill="1" applyBorder="1" applyAlignment="1" applyProtection="1">
      <alignment horizontal="centerContinuous"/>
      <protection locked="0"/>
    </xf>
    <xf numFmtId="0" fontId="0" fillId="0" borderId="80" xfId="0" applyBorder="1" applyProtection="1">
      <protection locked="0"/>
    </xf>
    <xf numFmtId="0" fontId="0" fillId="0" borderId="0" xfId="0" applyBorder="1" applyProtection="1">
      <protection locked="0"/>
    </xf>
    <xf numFmtId="0" fontId="4" fillId="0" borderId="0" xfId="0" applyFont="1" applyProtection="1">
      <protection locked="0"/>
    </xf>
    <xf numFmtId="0" fontId="3" fillId="27" borderId="24" xfId="0" applyFont="1" applyFill="1" applyBorder="1" applyAlignment="1" applyProtection="1">
      <alignment horizontal="centerContinuous"/>
    </xf>
    <xf numFmtId="164" fontId="12" fillId="0" borderId="0" xfId="28" applyNumberFormat="1" applyFont="1" applyBorder="1"/>
    <xf numFmtId="0" fontId="28" fillId="0" borderId="11" xfId="0" applyFont="1" applyFill="1" applyBorder="1" applyAlignment="1">
      <alignment vertical="top" wrapText="1"/>
    </xf>
    <xf numFmtId="0" fontId="22" fillId="0" borderId="0" xfId="0" applyFont="1" applyAlignment="1">
      <alignment vertical="top" wrapText="1"/>
    </xf>
    <xf numFmtId="0" fontId="12" fillId="0" borderId="20" xfId="0" applyFont="1" applyBorder="1" applyAlignment="1">
      <alignment horizontal="center" wrapText="1"/>
    </xf>
    <xf numFmtId="0" fontId="29" fillId="0" borderId="11" xfId="0" applyFont="1" applyFill="1" applyBorder="1"/>
    <xf numFmtId="0" fontId="29" fillId="0" borderId="11" xfId="0" applyFont="1" applyFill="1" applyBorder="1" applyAlignment="1">
      <alignment vertical="top" wrapText="1"/>
    </xf>
    <xf numFmtId="0" fontId="2" fillId="0" borderId="11" xfId="43" applyFont="1" applyBorder="1" applyAlignment="1">
      <alignment horizontal="center"/>
    </xf>
    <xf numFmtId="0" fontId="1" fillId="0" borderId="0" xfId="43"/>
    <xf numFmtId="0" fontId="3" fillId="0" borderId="11" xfId="43" applyFont="1" applyBorder="1" applyAlignment="1">
      <alignment horizontal="center" wrapText="1"/>
    </xf>
    <xf numFmtId="0" fontId="2" fillId="0" borderId="15" xfId="43" applyFont="1" applyBorder="1" applyAlignment="1">
      <alignment horizontal="center" wrapText="1"/>
    </xf>
    <xf numFmtId="0" fontId="2" fillId="28" borderId="15" xfId="43" applyFont="1" applyFill="1" applyBorder="1" applyAlignment="1">
      <alignment horizontal="center" wrapText="1"/>
    </xf>
    <xf numFmtId="0" fontId="1" fillId="0" borderId="16" xfId="43" applyBorder="1" applyAlignment="1">
      <alignment horizontal="left"/>
    </xf>
    <xf numFmtId="168" fontId="1" fillId="0" borderId="62" xfId="28" applyNumberFormat="1" applyBorder="1" applyAlignment="1">
      <alignment horizontal="center"/>
    </xf>
    <xf numFmtId="0" fontId="1" fillId="0" borderId="16" xfId="43" applyBorder="1"/>
    <xf numFmtId="168" fontId="1" fillId="0" borderId="23" xfId="28" applyNumberFormat="1" applyBorder="1" applyAlignment="1">
      <alignment horizontal="center"/>
    </xf>
    <xf numFmtId="0" fontId="1" fillId="0" borderId="16" xfId="43" applyFont="1" applyBorder="1"/>
    <xf numFmtId="0" fontId="1" fillId="0" borderId="19" xfId="43" applyBorder="1" applyAlignment="1">
      <alignment horizontal="left"/>
    </xf>
    <xf numFmtId="0" fontId="1" fillId="0" borderId="19" xfId="43" applyBorder="1"/>
    <xf numFmtId="0" fontId="1" fillId="28" borderId="14" xfId="43" applyFill="1" applyBorder="1"/>
    <xf numFmtId="4" fontId="1" fillId="0" borderId="14" xfId="28" applyNumberFormat="1" applyBorder="1" applyAlignment="1">
      <alignment horizontal="center"/>
    </xf>
    <xf numFmtId="167" fontId="3" fillId="0" borderId="11" xfId="43" applyNumberFormat="1" applyFont="1" applyBorder="1" applyAlignment="1">
      <alignment horizontal="left"/>
    </xf>
    <xf numFmtId="0" fontId="3" fillId="0" borderId="11" xfId="43" applyFont="1" applyBorder="1"/>
    <xf numFmtId="0" fontId="11" fillId="0" borderId="21" xfId="43" applyFont="1" applyBorder="1"/>
    <xf numFmtId="0" fontId="1" fillId="0" borderId="21" xfId="43" applyBorder="1"/>
    <xf numFmtId="0" fontId="1" fillId="0" borderId="21" xfId="43" applyBorder="1" applyAlignment="1">
      <alignment horizontal="center"/>
    </xf>
    <xf numFmtId="0" fontId="1" fillId="0" borderId="20" xfId="43" applyBorder="1"/>
    <xf numFmtId="0" fontId="1" fillId="0" borderId="20" xfId="43" applyBorder="1" applyAlignment="1">
      <alignment horizontal="center"/>
    </xf>
    <xf numFmtId="0" fontId="1" fillId="0" borderId="30" xfId="43" applyBorder="1"/>
    <xf numFmtId="0" fontId="2" fillId="0" borderId="11" xfId="43" applyFont="1" applyBorder="1"/>
    <xf numFmtId="0" fontId="1" fillId="0" borderId="11" xfId="43" applyBorder="1"/>
    <xf numFmtId="0" fontId="2" fillId="0" borderId="36" xfId="43" applyFont="1" applyBorder="1"/>
    <xf numFmtId="0" fontId="1" fillId="0" borderId="0" xfId="43" applyBorder="1"/>
    <xf numFmtId="0" fontId="1" fillId="0" borderId="25" xfId="43" applyBorder="1"/>
    <xf numFmtId="41" fontId="1" fillId="0" borderId="18" xfId="43" applyNumberFormat="1" applyBorder="1" applyAlignment="1"/>
    <xf numFmtId="41" fontId="1" fillId="0" borderId="0" xfId="43" applyNumberFormat="1" applyAlignment="1"/>
    <xf numFmtId="0" fontId="22" fillId="27" borderId="24" xfId="43" applyFont="1" applyFill="1" applyBorder="1" applyAlignment="1">
      <alignment horizontal="centerContinuous"/>
    </xf>
    <xf numFmtId="41" fontId="22" fillId="27" borderId="15" xfId="43" applyNumberFormat="1" applyFont="1" applyFill="1" applyBorder="1" applyAlignment="1">
      <alignment horizontal="centerContinuous"/>
    </xf>
    <xf numFmtId="0" fontId="3" fillId="0" borderId="15" xfId="43" applyFont="1" applyBorder="1" applyAlignment="1">
      <alignment horizontal="center" wrapText="1"/>
    </xf>
    <xf numFmtId="0" fontId="1" fillId="28" borderId="0" xfId="43" applyFill="1"/>
    <xf numFmtId="0" fontId="3" fillId="0" borderId="11" xfId="43" applyFont="1" applyFill="1" applyBorder="1" applyAlignment="1">
      <alignment horizontal="center" wrapText="1"/>
    </xf>
    <xf numFmtId="0" fontId="3" fillId="0" borderId="15" xfId="43" applyFont="1" applyFill="1" applyBorder="1" applyAlignment="1">
      <alignment horizontal="center" wrapText="1"/>
    </xf>
    <xf numFmtId="0" fontId="12" fillId="0" borderId="0" xfId="43" applyFont="1"/>
    <xf numFmtId="0" fontId="12" fillId="28" borderId="0" xfId="43" applyFont="1" applyFill="1"/>
    <xf numFmtId="0" fontId="33" fillId="0" borderId="31" xfId="43" applyFont="1" applyBorder="1" applyAlignment="1">
      <alignment horizontal="centerContinuous"/>
    </xf>
    <xf numFmtId="0" fontId="34" fillId="0" borderId="24" xfId="43" applyFont="1" applyBorder="1" applyAlignment="1">
      <alignment horizontal="centerContinuous"/>
    </xf>
    <xf numFmtId="41" fontId="32" fillId="0" borderId="15" xfId="30" applyNumberFormat="1" applyFont="1" applyBorder="1" applyAlignment="1">
      <alignment horizontal="centerContinuous"/>
    </xf>
    <xf numFmtId="0" fontId="25" fillId="0" borderId="0" xfId="0" applyFont="1" applyFill="1" applyBorder="1"/>
    <xf numFmtId="0" fontId="12" fillId="0" borderId="44" xfId="41" applyFont="1" applyBorder="1"/>
    <xf numFmtId="0" fontId="1" fillId="0" borderId="81" xfId="41" applyBorder="1"/>
    <xf numFmtId="0" fontId="1" fillId="0" borderId="0" xfId="41"/>
    <xf numFmtId="0" fontId="1" fillId="0" borderId="82" xfId="41" applyBorder="1"/>
    <xf numFmtId="0" fontId="1" fillId="0" borderId="50" xfId="41" applyBorder="1"/>
    <xf numFmtId="0" fontId="1" fillId="0" borderId="83" xfId="41" applyBorder="1"/>
    <xf numFmtId="0" fontId="12" fillId="0" borderId="84" xfId="41" applyFont="1" applyBorder="1"/>
    <xf numFmtId="0" fontId="12" fillId="0" borderId="84" xfId="41" applyFont="1" applyBorder="1" applyAlignment="1">
      <alignment horizontal="center" wrapText="1"/>
    </xf>
    <xf numFmtId="0" fontId="12" fillId="0" borderId="85" xfId="41" applyFont="1" applyBorder="1" applyAlignment="1">
      <alignment wrapText="1"/>
    </xf>
    <xf numFmtId="41" fontId="12" fillId="24" borderId="85" xfId="41" applyNumberFormat="1" applyFont="1" applyFill="1" applyBorder="1" applyAlignment="1">
      <alignment horizontal="center" wrapText="1"/>
    </xf>
    <xf numFmtId="0" fontId="12" fillId="24" borderId="85" xfId="41" applyFont="1" applyFill="1" applyBorder="1" applyAlignment="1">
      <alignment horizontal="center" wrapText="1"/>
    </xf>
    <xf numFmtId="0" fontId="1" fillId="29" borderId="86" xfId="41" applyFill="1" applyBorder="1" applyAlignment="1">
      <alignment horizontal="left"/>
    </xf>
    <xf numFmtId="41" fontId="1" fillId="0" borderId="70" xfId="41" applyNumberFormat="1" applyBorder="1"/>
    <xf numFmtId="41" fontId="1" fillId="0" borderId="70" xfId="41" applyNumberFormat="1" applyFill="1" applyBorder="1"/>
    <xf numFmtId="0" fontId="6" fillId="0" borderId="70" xfId="41" applyFont="1" applyBorder="1"/>
    <xf numFmtId="0" fontId="1" fillId="0" borderId="69" xfId="41" applyBorder="1"/>
    <xf numFmtId="41" fontId="1" fillId="0" borderId="69" xfId="41" applyNumberFormat="1" applyBorder="1"/>
    <xf numFmtId="0" fontId="6" fillId="0" borderId="69" xfId="41" applyFont="1" applyBorder="1"/>
    <xf numFmtId="0" fontId="7" fillId="0" borderId="69" xfId="41" applyFont="1" applyBorder="1"/>
    <xf numFmtId="0" fontId="1" fillId="0" borderId="69" xfId="41" applyFill="1" applyBorder="1"/>
    <xf numFmtId="41" fontId="1" fillId="0" borderId="69" xfId="41" applyNumberFormat="1" applyFill="1" applyBorder="1"/>
    <xf numFmtId="0" fontId="1" fillId="0" borderId="69" xfId="41" applyFill="1" applyBorder="1" applyAlignment="1">
      <alignment wrapText="1"/>
    </xf>
    <xf numFmtId="41" fontId="1" fillId="0" borderId="86" xfId="41" applyNumberFormat="1" applyBorder="1"/>
    <xf numFmtId="0" fontId="6" fillId="0" borderId="75" xfId="41" applyFont="1" applyBorder="1"/>
    <xf numFmtId="41" fontId="12" fillId="0" borderId="85" xfId="41" applyNumberFormat="1" applyFont="1" applyBorder="1"/>
    <xf numFmtId="0" fontId="6" fillId="0" borderId="85" xfId="41" applyFont="1" applyBorder="1"/>
    <xf numFmtId="0" fontId="12" fillId="0" borderId="70" xfId="41" applyFont="1" applyBorder="1"/>
    <xf numFmtId="41" fontId="1" fillId="24" borderId="70" xfId="41" applyNumberFormat="1" applyFill="1" applyBorder="1"/>
    <xf numFmtId="49" fontId="6" fillId="0" borderId="70" xfId="41" applyNumberFormat="1" applyFont="1" applyBorder="1"/>
    <xf numFmtId="0" fontId="1" fillId="0" borderId="70" xfId="41" applyBorder="1"/>
    <xf numFmtId="41" fontId="1" fillId="0" borderId="42" xfId="30" applyNumberFormat="1" applyBorder="1"/>
    <xf numFmtId="49" fontId="6" fillId="0" borderId="69" xfId="30" applyNumberFormat="1" applyFont="1" applyBorder="1"/>
    <xf numFmtId="41" fontId="1" fillId="0" borderId="42" xfId="41" applyNumberFormat="1" applyBorder="1"/>
    <xf numFmtId="49" fontId="6" fillId="0" borderId="69" xfId="41" applyNumberFormat="1" applyFont="1" applyBorder="1"/>
    <xf numFmtId="0" fontId="7" fillId="0" borderId="75" xfId="41" applyFont="1" applyFill="1" applyBorder="1"/>
    <xf numFmtId="41" fontId="1" fillId="0" borderId="44" xfId="41" applyNumberFormat="1" applyBorder="1"/>
    <xf numFmtId="49" fontId="6" fillId="0" borderId="75" xfId="41" applyNumberFormat="1" applyFont="1" applyBorder="1"/>
    <xf numFmtId="0" fontId="12" fillId="28" borderId="85" xfId="41" applyFont="1" applyFill="1" applyBorder="1"/>
    <xf numFmtId="41" fontId="12" fillId="28" borderId="57" xfId="41" applyNumberFormat="1" applyFont="1" applyFill="1" applyBorder="1"/>
    <xf numFmtId="0" fontId="6" fillId="28" borderId="85" xfId="41" applyFont="1" applyFill="1" applyBorder="1"/>
    <xf numFmtId="0" fontId="12" fillId="0" borderId="86" xfId="41" applyFont="1" applyFill="1" applyBorder="1"/>
    <xf numFmtId="41" fontId="12" fillId="0" borderId="82" xfId="41" applyNumberFormat="1" applyFont="1" applyBorder="1"/>
    <xf numFmtId="49" fontId="6" fillId="0" borderId="86" xfId="41" applyNumberFormat="1" applyFont="1" applyBorder="1"/>
    <xf numFmtId="41" fontId="12" fillId="28" borderId="85" xfId="41" applyNumberFormat="1" applyFont="1" applyFill="1" applyBorder="1"/>
    <xf numFmtId="41" fontId="1" fillId="24" borderId="87" xfId="41" applyNumberFormat="1" applyFill="1" applyBorder="1"/>
    <xf numFmtId="41" fontId="1" fillId="0" borderId="87" xfId="41" applyNumberFormat="1" applyBorder="1"/>
    <xf numFmtId="41" fontId="1" fillId="0" borderId="87" xfId="41" applyNumberFormat="1" applyFill="1" applyBorder="1"/>
    <xf numFmtId="0" fontId="1" fillId="0" borderId="70" xfId="41" applyBorder="1" applyAlignment="1">
      <alignment wrapText="1"/>
    </xf>
    <xf numFmtId="0" fontId="1" fillId="0" borderId="69" xfId="41" applyBorder="1" applyAlignment="1">
      <alignment wrapText="1"/>
    </xf>
    <xf numFmtId="41" fontId="1" fillId="0" borderId="82" xfId="41" applyNumberFormat="1" applyBorder="1"/>
    <xf numFmtId="0" fontId="1" fillId="0" borderId="86" xfId="41" applyBorder="1" applyAlignment="1">
      <alignment wrapText="1"/>
    </xf>
    <xf numFmtId="0" fontId="6" fillId="0" borderId="86" xfId="41" applyFont="1" applyBorder="1"/>
    <xf numFmtId="0" fontId="12" fillId="0" borderId="86" xfId="41" applyFont="1" applyBorder="1" applyAlignment="1">
      <alignment wrapText="1"/>
    </xf>
    <xf numFmtId="41" fontId="1" fillId="24" borderId="82" xfId="41" applyNumberFormat="1" applyFill="1" applyBorder="1"/>
    <xf numFmtId="41" fontId="1" fillId="0" borderId="42" xfId="41" applyNumberFormat="1" applyFill="1" applyBorder="1"/>
    <xf numFmtId="41" fontId="1" fillId="28" borderId="57" xfId="41" applyNumberFormat="1" applyFill="1" applyBorder="1"/>
    <xf numFmtId="0" fontId="12" fillId="0" borderId="86" xfId="41" applyFont="1" applyFill="1" applyBorder="1" applyAlignment="1">
      <alignment wrapText="1"/>
    </xf>
    <xf numFmtId="0" fontId="6" fillId="0" borderId="85" xfId="41" applyFont="1" applyFill="1" applyBorder="1"/>
    <xf numFmtId="0" fontId="12" fillId="0" borderId="57" xfId="41" applyFont="1" applyBorder="1"/>
    <xf numFmtId="0" fontId="1" fillId="0" borderId="20" xfId="41" applyBorder="1" applyAlignment="1">
      <alignment wrapText="1"/>
    </xf>
    <xf numFmtId="0" fontId="6" fillId="0" borderId="88" xfId="41" applyFont="1" applyBorder="1"/>
    <xf numFmtId="0" fontId="12" fillId="0" borderId="89" xfId="41" applyFont="1" applyBorder="1"/>
    <xf numFmtId="0" fontId="1" fillId="0" borderId="90" xfId="41" applyBorder="1"/>
    <xf numFmtId="0" fontId="6" fillId="0" borderId="59" xfId="41" applyFont="1" applyBorder="1"/>
    <xf numFmtId="49" fontId="1" fillId="0" borderId="43" xfId="41" applyNumberFormat="1" applyBorder="1" applyAlignment="1">
      <alignment horizontal="left"/>
    </xf>
    <xf numFmtId="0" fontId="6" fillId="0" borderId="60" xfId="41" applyFont="1" applyBorder="1"/>
    <xf numFmtId="0" fontId="1" fillId="0" borderId="51" xfId="41" applyBorder="1"/>
    <xf numFmtId="49" fontId="1" fillId="0" borderId="21" xfId="41" applyNumberFormat="1" applyBorder="1" applyAlignment="1">
      <alignment horizontal="left"/>
    </xf>
    <xf numFmtId="41" fontId="1" fillId="0" borderId="90" xfId="41" applyNumberFormat="1" applyBorder="1" applyAlignment="1">
      <alignment horizontal="centerContinuous"/>
    </xf>
    <xf numFmtId="41" fontId="1" fillId="0" borderId="90" xfId="41" applyNumberFormat="1" applyBorder="1"/>
    <xf numFmtId="41" fontId="1" fillId="0" borderId="91" xfId="41" applyNumberFormat="1" applyBorder="1"/>
    <xf numFmtId="49" fontId="6" fillId="0" borderId="92" xfId="41" applyNumberFormat="1" applyFont="1" applyBorder="1"/>
    <xf numFmtId="0" fontId="1" fillId="0" borderId="93" xfId="41" applyBorder="1"/>
    <xf numFmtId="0" fontId="1" fillId="0" borderId="59" xfId="41" applyBorder="1"/>
    <xf numFmtId="0" fontId="1" fillId="0" borderId="76" xfId="41" applyBorder="1" applyAlignment="1">
      <alignment horizontal="left"/>
    </xf>
    <xf numFmtId="41" fontId="1" fillId="0" borderId="70" xfId="30" applyNumberFormat="1" applyBorder="1"/>
    <xf numFmtId="49" fontId="6" fillId="0" borderId="71" xfId="30" applyNumberFormat="1" applyFont="1" applyBorder="1"/>
    <xf numFmtId="0" fontId="1" fillId="0" borderId="43" xfId="41" applyBorder="1" applyAlignment="1">
      <alignment horizontal="left"/>
    </xf>
    <xf numFmtId="49" fontId="6" fillId="0" borderId="60" xfId="41" applyNumberFormat="1" applyFont="1" applyBorder="1"/>
    <xf numFmtId="0" fontId="1" fillId="0" borderId="87" xfId="41" applyBorder="1"/>
    <xf numFmtId="0" fontId="1" fillId="0" borderId="94" xfId="41" applyBorder="1"/>
    <xf numFmtId="0" fontId="36" fillId="25" borderId="93" xfId="41" applyFont="1" applyFill="1" applyBorder="1"/>
    <xf numFmtId="41" fontId="36" fillId="25" borderId="93" xfId="41" applyNumberFormat="1" applyFont="1" applyFill="1" applyBorder="1" applyAlignment="1">
      <alignment horizontal="center" wrapText="1"/>
    </xf>
    <xf numFmtId="41" fontId="36" fillId="25" borderId="70" xfId="41" applyNumberFormat="1" applyFont="1" applyFill="1" applyBorder="1"/>
    <xf numFmtId="0" fontId="12" fillId="25" borderId="93" xfId="41" applyFont="1" applyFill="1" applyBorder="1" applyAlignment="1">
      <alignment horizontal="center" wrapText="1"/>
    </xf>
    <xf numFmtId="0" fontId="36" fillId="25" borderId="86" xfId="41" applyFont="1" applyFill="1" applyBorder="1"/>
    <xf numFmtId="41" fontId="36" fillId="25" borderId="86" xfId="41" applyNumberFormat="1" applyFont="1" applyFill="1" applyBorder="1" applyAlignment="1">
      <alignment horizontal="center" wrapText="1"/>
    </xf>
    <xf numFmtId="0" fontId="35" fillId="25" borderId="86" xfId="41" applyFont="1" applyFill="1" applyBorder="1" applyAlignment="1">
      <alignment horizontal="center" wrapText="1"/>
    </xf>
    <xf numFmtId="49" fontId="6" fillId="0" borderId="69" xfId="41" applyNumberFormat="1" applyFont="1" applyFill="1" applyBorder="1"/>
    <xf numFmtId="0" fontId="12" fillId="28" borderId="85" xfId="41" applyFont="1" applyFill="1" applyBorder="1" applyAlignment="1">
      <alignment wrapText="1"/>
    </xf>
    <xf numFmtId="41" fontId="12" fillId="0" borderId="86" xfId="41" applyNumberFormat="1" applyFont="1" applyFill="1" applyBorder="1"/>
    <xf numFmtId="0" fontId="12" fillId="30" borderId="95" xfId="41" applyFont="1" applyFill="1" applyBorder="1" applyAlignment="1">
      <alignment horizontal="center" wrapText="1"/>
    </xf>
    <xf numFmtId="0" fontId="12" fillId="30" borderId="93" xfId="41" applyFont="1" applyFill="1" applyBorder="1" applyAlignment="1">
      <alignment horizontal="center" wrapText="1"/>
    </xf>
    <xf numFmtId="41" fontId="1" fillId="0" borderId="31" xfId="41" applyNumberFormat="1" applyBorder="1"/>
    <xf numFmtId="41" fontId="1" fillId="0" borderId="15" xfId="41" applyNumberFormat="1" applyBorder="1"/>
    <xf numFmtId="0" fontId="1" fillId="0" borderId="0" xfId="41" applyAlignment="1">
      <alignment horizontal="centerContinuous"/>
    </xf>
    <xf numFmtId="0" fontId="1" fillId="0" borderId="15" xfId="41" applyBorder="1" applyAlignment="1">
      <alignment horizontal="centerContinuous"/>
    </xf>
    <xf numFmtId="0" fontId="1" fillId="0" borderId="31" xfId="41" applyFont="1" applyBorder="1" applyAlignment="1">
      <alignment horizontal="center"/>
    </xf>
    <xf numFmtId="0" fontId="1" fillId="0" borderId="15" xfId="41" applyFont="1" applyBorder="1" applyAlignment="1">
      <alignment horizontal="center"/>
    </xf>
    <xf numFmtId="0" fontId="12" fillId="0" borderId="31" xfId="41" applyFont="1" applyBorder="1" applyAlignment="1">
      <alignment horizontal="centerContinuous"/>
    </xf>
    <xf numFmtId="0" fontId="2" fillId="0" borderId="0" xfId="43" applyFont="1" applyAlignment="1">
      <alignment horizontal="centerContinuous"/>
    </xf>
    <xf numFmtId="0" fontId="2" fillId="27" borderId="31" xfId="43" applyFont="1" applyFill="1" applyBorder="1" applyAlignment="1">
      <alignment horizontal="centerContinuous"/>
    </xf>
    <xf numFmtId="0" fontId="2" fillId="27" borderId="24" xfId="43" applyFont="1" applyFill="1" applyBorder="1" applyAlignment="1">
      <alignment horizontal="centerContinuous"/>
    </xf>
    <xf numFmtId="0" fontId="1" fillId="27" borderId="24" xfId="43" applyFill="1" applyBorder="1" applyAlignment="1">
      <alignment horizontal="centerContinuous"/>
    </xf>
    <xf numFmtId="0" fontId="1" fillId="27" borderId="15" xfId="43" applyFill="1" applyBorder="1" applyAlignment="1">
      <alignment horizontal="centerContinuous"/>
    </xf>
    <xf numFmtId="0" fontId="3" fillId="0" borderId="10" xfId="43" applyFont="1" applyBorder="1" applyAlignment="1">
      <alignment horizontal="center"/>
    </xf>
    <xf numFmtId="0" fontId="9" fillId="0" borderId="10" xfId="43" applyFont="1" applyBorder="1" applyAlignment="1"/>
    <xf numFmtId="165" fontId="9" fillId="0" borderId="11" xfId="47" applyNumberFormat="1" applyFont="1" applyBorder="1" applyAlignment="1">
      <alignment horizontal="right" wrapText="1"/>
    </xf>
    <xf numFmtId="0" fontId="1" fillId="0" borderId="10" xfId="43" applyBorder="1"/>
    <xf numFmtId="0" fontId="2" fillId="0" borderId="96" xfId="43" applyFont="1" applyBorder="1" applyAlignment="1"/>
    <xf numFmtId="0" fontId="9" fillId="0" borderId="97" xfId="43" applyFont="1" applyBorder="1" applyAlignment="1"/>
    <xf numFmtId="166" fontId="9" fillId="0" borderId="17" xfId="30" applyNumberFormat="1" applyFont="1" applyBorder="1" applyAlignment="1">
      <alignment wrapText="1"/>
    </xf>
    <xf numFmtId="165" fontId="9" fillId="0" borderId="18" xfId="47" applyNumberFormat="1" applyFont="1" applyBorder="1" applyAlignment="1">
      <alignment horizontal="right" wrapText="1"/>
    </xf>
    <xf numFmtId="0" fontId="3" fillId="0" borderId="96" xfId="43" applyFont="1" applyBorder="1"/>
    <xf numFmtId="0" fontId="9" fillId="0" borderId="0" xfId="43" applyFont="1" applyFill="1" applyBorder="1" applyAlignment="1"/>
    <xf numFmtId="0" fontId="9" fillId="0" borderId="10" xfId="43" applyFont="1" applyFill="1" applyBorder="1" applyAlignment="1">
      <alignment wrapText="1"/>
    </xf>
    <xf numFmtId="0" fontId="9" fillId="31" borderId="31" xfId="43" applyFont="1" applyFill="1" applyBorder="1" applyAlignment="1">
      <alignment wrapText="1"/>
    </xf>
    <xf numFmtId="166" fontId="9" fillId="31" borderId="79" xfId="30" applyNumberFormat="1" applyFont="1" applyFill="1" applyBorder="1" applyAlignment="1">
      <alignment wrapText="1"/>
    </xf>
    <xf numFmtId="166" fontId="9" fillId="31" borderId="11" xfId="30" applyNumberFormat="1" applyFont="1" applyFill="1" applyBorder="1" applyAlignment="1">
      <alignment wrapText="1"/>
    </xf>
    <xf numFmtId="166" fontId="9" fillId="31" borderId="15" xfId="30" applyNumberFormat="1" applyFont="1" applyFill="1" applyBorder="1" applyAlignment="1">
      <alignment wrapText="1"/>
    </xf>
    <xf numFmtId="165" fontId="9" fillId="31" borderId="15" xfId="47" applyNumberFormat="1" applyFont="1" applyFill="1" applyBorder="1" applyAlignment="1">
      <alignment horizontal="right" wrapText="1"/>
    </xf>
    <xf numFmtId="0" fontId="1" fillId="0" borderId="0" xfId="43" applyBorder="1" applyAlignment="1">
      <alignment vertical="top" wrapText="1"/>
    </xf>
    <xf numFmtId="0" fontId="1" fillId="28" borderId="27" xfId="43" applyFont="1" applyFill="1" applyBorder="1"/>
    <xf numFmtId="42" fontId="1" fillId="28" borderId="21" xfId="43" applyNumberFormat="1" applyFill="1" applyBorder="1"/>
    <xf numFmtId="0" fontId="1" fillId="28" borderId="36" xfId="43" applyFont="1" applyFill="1" applyBorder="1"/>
    <xf numFmtId="0" fontId="1" fillId="28" borderId="25" xfId="43" applyFont="1" applyFill="1" applyBorder="1"/>
    <xf numFmtId="10" fontId="1" fillId="28" borderId="24" xfId="43" applyNumberFormat="1" applyFill="1" applyBorder="1"/>
    <xf numFmtId="0" fontId="12" fillId="0" borderId="0" xfId="0" applyFont="1" applyAlignment="1">
      <alignment horizontal="center"/>
    </xf>
    <xf numFmtId="0" fontId="20" fillId="0" borderId="0" xfId="0" applyFont="1" applyAlignment="1">
      <alignment horizontal="center"/>
    </xf>
    <xf numFmtId="49" fontId="12" fillId="0" borderId="14" xfId="41" applyNumberFormat="1" applyFont="1" applyBorder="1" applyAlignment="1"/>
    <xf numFmtId="0" fontId="12" fillId="0" borderId="24" xfId="41" applyFont="1" applyBorder="1"/>
    <xf numFmtId="49" fontId="1" fillId="0" borderId="24" xfId="41" applyNumberFormat="1" applyBorder="1" applyAlignment="1"/>
    <xf numFmtId="0" fontId="1" fillId="0" borderId="24" xfId="41" applyBorder="1"/>
    <xf numFmtId="0" fontId="1" fillId="0" borderId="15" xfId="41" applyBorder="1"/>
    <xf numFmtId="0" fontId="1" fillId="0" borderId="0" xfId="41" applyBorder="1"/>
    <xf numFmtId="0" fontId="1" fillId="0" borderId="33" xfId="41" applyBorder="1"/>
    <xf numFmtId="0" fontId="1" fillId="0" borderId="20" xfId="41" applyBorder="1"/>
    <xf numFmtId="0" fontId="12" fillId="0" borderId="20" xfId="41" applyFont="1" applyBorder="1"/>
    <xf numFmtId="0" fontId="12" fillId="0" borderId="0" xfId="41" applyFont="1" applyBorder="1"/>
    <xf numFmtId="0" fontId="1" fillId="0" borderId="21" xfId="41" applyBorder="1"/>
    <xf numFmtId="0" fontId="1" fillId="0" borderId="34" xfId="41" applyBorder="1"/>
    <xf numFmtId="0" fontId="12" fillId="0" borderId="27" xfId="41" applyFont="1" applyBorder="1"/>
    <xf numFmtId="0" fontId="12" fillId="0" borderId="21" xfId="41" applyFont="1" applyBorder="1"/>
    <xf numFmtId="0" fontId="12" fillId="0" borderId="48" xfId="41" applyFont="1" applyBorder="1" applyAlignment="1">
      <alignment horizontal="centerContinuous" wrapText="1"/>
    </xf>
    <xf numFmtId="0" fontId="12" fillId="0" borderId="67" xfId="41" applyFont="1" applyFill="1" applyBorder="1" applyAlignment="1">
      <alignment horizontal="centerContinuous"/>
    </xf>
    <xf numFmtId="0" fontId="1" fillId="0" borderId="35" xfId="41" applyBorder="1" applyAlignment="1">
      <alignment horizontal="center"/>
    </xf>
    <xf numFmtId="0" fontId="12" fillId="0" borderId="36" xfId="41" applyFont="1" applyBorder="1"/>
    <xf numFmtId="0" fontId="7" fillId="0" borderId="23" xfId="41" applyFont="1" applyBorder="1"/>
    <xf numFmtId="3" fontId="1" fillId="24" borderId="76" xfId="41" applyNumberFormat="1" applyFill="1" applyBorder="1" applyAlignment="1">
      <alignment horizontal="center"/>
    </xf>
    <xf numFmtId="0" fontId="1" fillId="0" borderId="35" xfId="41" applyBorder="1"/>
    <xf numFmtId="0" fontId="7" fillId="0" borderId="51" xfId="41" applyFont="1" applyBorder="1" applyAlignment="1">
      <alignment horizontal="left"/>
    </xf>
    <xf numFmtId="0" fontId="7" fillId="0" borderId="51" xfId="41" applyFont="1" applyFill="1" applyBorder="1" applyAlignment="1"/>
    <xf numFmtId="0" fontId="1" fillId="24" borderId="98" xfId="41" applyFill="1" applyBorder="1"/>
    <xf numFmtId="0" fontId="1" fillId="0" borderId="88" xfId="41" applyBorder="1"/>
    <xf numFmtId="3" fontId="1" fillId="24" borderId="98" xfId="41" applyNumberFormat="1" applyFill="1" applyBorder="1"/>
    <xf numFmtId="41" fontId="1" fillId="0" borderId="88" xfId="41" applyNumberFormat="1" applyBorder="1"/>
    <xf numFmtId="0" fontId="1" fillId="24" borderId="49" xfId="41" applyFill="1" applyBorder="1"/>
    <xf numFmtId="41" fontId="1" fillId="0" borderId="66" xfId="41" applyNumberFormat="1" applyBorder="1"/>
    <xf numFmtId="42" fontId="12" fillId="24" borderId="48" xfId="41" applyNumberFormat="1" applyFont="1" applyFill="1" applyBorder="1"/>
    <xf numFmtId="42" fontId="1" fillId="0" borderId="35" xfId="41" applyNumberFormat="1" applyBorder="1"/>
    <xf numFmtId="0" fontId="1" fillId="0" borderId="25" xfId="41" applyBorder="1"/>
    <xf numFmtId="3" fontId="1" fillId="0" borderId="20" xfId="41" applyNumberFormat="1" applyBorder="1"/>
    <xf numFmtId="3" fontId="1" fillId="0" borderId="18" xfId="41" applyNumberFormat="1" applyBorder="1"/>
    <xf numFmtId="42" fontId="1" fillId="0" borderId="25" xfId="41" applyNumberFormat="1" applyBorder="1"/>
    <xf numFmtId="42" fontId="1" fillId="0" borderId="20" xfId="41" applyNumberFormat="1" applyBorder="1"/>
    <xf numFmtId="3" fontId="1" fillId="0" borderId="0" xfId="41" applyNumberFormat="1" applyAlignment="1">
      <alignment horizontal="centerContinuous"/>
    </xf>
    <xf numFmtId="0" fontId="12" fillId="0" borderId="31" xfId="41" applyFont="1" applyBorder="1" applyAlignment="1">
      <alignment horizontal="centerContinuous" wrapText="1"/>
    </xf>
    <xf numFmtId="0" fontId="12" fillId="0" borderId="33" xfId="41" applyFont="1" applyBorder="1"/>
    <xf numFmtId="49" fontId="12" fillId="0" borderId="31" xfId="41" applyNumberFormat="1" applyFont="1" applyBorder="1" applyAlignment="1">
      <alignment wrapText="1"/>
    </xf>
    <xf numFmtId="0" fontId="12" fillId="0" borderId="24" xfId="41" applyFont="1" applyBorder="1" applyAlignment="1">
      <alignment wrapText="1"/>
    </xf>
    <xf numFmtId="3" fontId="12" fillId="0" borderId="48" xfId="41" applyNumberFormat="1" applyFont="1" applyBorder="1" applyAlignment="1">
      <alignment horizontal="center" wrapText="1"/>
    </xf>
    <xf numFmtId="3" fontId="12" fillId="0" borderId="67" xfId="41" applyNumberFormat="1" applyFont="1" applyBorder="1" applyAlignment="1">
      <alignment horizontal="centerContinuous" wrapText="1"/>
    </xf>
    <xf numFmtId="0" fontId="12" fillId="0" borderId="35" xfId="41" applyFont="1" applyBorder="1" applyAlignment="1">
      <alignment horizontal="center" wrapText="1"/>
    </xf>
    <xf numFmtId="49" fontId="12" fillId="0" borderId="36" xfId="41" applyNumberFormat="1" applyFont="1" applyBorder="1" applyAlignment="1">
      <alignment wrapText="1"/>
    </xf>
    <xf numFmtId="0" fontId="1" fillId="0" borderId="36" xfId="41" applyBorder="1"/>
    <xf numFmtId="0" fontId="1" fillId="0" borderId="37" xfId="41" applyFont="1" applyBorder="1"/>
    <xf numFmtId="3" fontId="1" fillId="0" borderId="39" xfId="41" applyNumberFormat="1" applyFill="1" applyBorder="1" applyAlignment="1">
      <alignment horizontal="center"/>
    </xf>
    <xf numFmtId="3" fontId="7" fillId="0" borderId="71" xfId="41" applyNumberFormat="1" applyFont="1" applyBorder="1"/>
    <xf numFmtId="41" fontId="1" fillId="0" borderId="35" xfId="41" applyNumberFormat="1" applyBorder="1"/>
    <xf numFmtId="0" fontId="1" fillId="0" borderId="40" xfId="41" applyFont="1" applyBorder="1"/>
    <xf numFmtId="3" fontId="1" fillId="0" borderId="76" xfId="41" applyNumberFormat="1" applyFill="1" applyBorder="1" applyAlignment="1">
      <alignment horizontal="center"/>
    </xf>
    <xf numFmtId="3" fontId="1" fillId="0" borderId="43" xfId="41" applyNumberFormat="1" applyFill="1" applyBorder="1" applyAlignment="1">
      <alignment horizontal="center"/>
    </xf>
    <xf numFmtId="3" fontId="7" fillId="0" borderId="60" xfId="41" applyNumberFormat="1" applyFont="1" applyBorder="1"/>
    <xf numFmtId="0" fontId="1" fillId="0" borderId="45" xfId="41" applyBorder="1"/>
    <xf numFmtId="3" fontId="1" fillId="0" borderId="99" xfId="41" applyNumberFormat="1" applyFill="1" applyBorder="1" applyAlignment="1">
      <alignment horizontal="center"/>
    </xf>
    <xf numFmtId="0" fontId="12" fillId="30" borderId="24" xfId="41" applyFont="1" applyFill="1" applyBorder="1"/>
    <xf numFmtId="41" fontId="12" fillId="0" borderId="67" xfId="41" applyNumberFormat="1" applyFont="1" applyBorder="1"/>
    <xf numFmtId="0" fontId="7" fillId="0" borderId="98" xfId="41" applyFont="1" applyFill="1" applyBorder="1"/>
    <xf numFmtId="164" fontId="7" fillId="0" borderId="88" xfId="28" applyNumberFormat="1" applyFont="1" applyFill="1" applyBorder="1"/>
    <xf numFmtId="3" fontId="7" fillId="0" borderId="98" xfId="41" applyNumberFormat="1" applyFont="1" applyFill="1" applyBorder="1"/>
    <xf numFmtId="41" fontId="7" fillId="0" borderId="88" xfId="41" applyNumberFormat="1" applyFont="1" applyFill="1" applyBorder="1"/>
    <xf numFmtId="0" fontId="7" fillId="0" borderId="47" xfId="41" applyFont="1" applyFill="1" applyBorder="1"/>
    <xf numFmtId="41" fontId="7" fillId="0" borderId="46" xfId="41" applyNumberFormat="1" applyFont="1" applyFill="1" applyBorder="1"/>
    <xf numFmtId="0" fontId="1" fillId="0" borderId="46" xfId="41" applyBorder="1"/>
    <xf numFmtId="0" fontId="1" fillId="0" borderId="50" xfId="41" applyFont="1" applyBorder="1"/>
    <xf numFmtId="0" fontId="1" fillId="0" borderId="40" xfId="41" applyBorder="1"/>
    <xf numFmtId="0" fontId="7" fillId="0" borderId="43" xfId="41" applyFont="1" applyFill="1" applyBorder="1"/>
    <xf numFmtId="164" fontId="7" fillId="0" borderId="60" xfId="28" applyNumberFormat="1" applyFont="1" applyFill="1" applyBorder="1"/>
    <xf numFmtId="41" fontId="7" fillId="0" borderId="60" xfId="41" applyNumberFormat="1" applyFont="1" applyFill="1" applyBorder="1"/>
    <xf numFmtId="43" fontId="7" fillId="0" borderId="43" xfId="28" applyFont="1" applyFill="1" applyBorder="1"/>
    <xf numFmtId="3" fontId="1" fillId="0" borderId="60" xfId="41" applyNumberFormat="1" applyBorder="1"/>
    <xf numFmtId="3" fontId="12" fillId="0" borderId="31" xfId="41" applyNumberFormat="1" applyFont="1" applyFill="1" applyBorder="1" applyAlignment="1">
      <alignment horizontal="center"/>
    </xf>
    <xf numFmtId="0" fontId="1" fillId="0" borderId="98" xfId="41" applyFill="1" applyBorder="1"/>
    <xf numFmtId="164" fontId="1" fillId="0" borderId="88" xfId="28" applyNumberFormat="1" applyFill="1" applyBorder="1"/>
    <xf numFmtId="3" fontId="1" fillId="0" borderId="98" xfId="41" applyNumberFormat="1" applyFill="1" applyBorder="1"/>
    <xf numFmtId="41" fontId="1" fillId="0" borderId="88" xfId="41" applyNumberFormat="1" applyFill="1" applyBorder="1"/>
    <xf numFmtId="0" fontId="12" fillId="0" borderId="20" xfId="41" applyFont="1" applyFill="1" applyBorder="1"/>
    <xf numFmtId="0" fontId="1" fillId="0" borderId="47" xfId="41" applyFill="1" applyBorder="1"/>
    <xf numFmtId="41" fontId="1" fillId="0" borderId="46" xfId="41" applyNumberFormat="1" applyFill="1" applyBorder="1"/>
    <xf numFmtId="0" fontId="1" fillId="0" borderId="37" xfId="41" applyFont="1" applyFill="1" applyBorder="1"/>
    <xf numFmtId="0" fontId="7" fillId="0" borderId="40" xfId="41" applyFont="1" applyFill="1" applyBorder="1"/>
    <xf numFmtId="0" fontId="1" fillId="0" borderId="50" xfId="41" applyFont="1" applyFill="1" applyBorder="1"/>
    <xf numFmtId="3" fontId="1" fillId="24" borderId="98" xfId="41" applyNumberFormat="1" applyFill="1" applyBorder="1" applyAlignment="1">
      <alignment horizontal="center"/>
    </xf>
    <xf numFmtId="3" fontId="1" fillId="24" borderId="48" xfId="41" applyNumberFormat="1" applyFill="1" applyBorder="1" applyAlignment="1">
      <alignment horizontal="center"/>
    </xf>
    <xf numFmtId="3" fontId="12" fillId="24" borderId="48" xfId="41" applyNumberFormat="1" applyFont="1" applyFill="1" applyBorder="1" applyAlignment="1">
      <alignment horizontal="center"/>
    </xf>
    <xf numFmtId="164" fontId="12" fillId="0" borderId="88" xfId="28" applyNumberFormat="1" applyFont="1" applyFill="1" applyBorder="1"/>
    <xf numFmtId="0" fontId="12" fillId="24" borderId="98" xfId="41" applyFont="1" applyFill="1" applyBorder="1"/>
    <xf numFmtId="0" fontId="12" fillId="30" borderId="78" xfId="41" applyFont="1" applyFill="1" applyBorder="1"/>
    <xf numFmtId="3" fontId="12" fillId="24" borderId="100" xfId="41" applyNumberFormat="1" applyFont="1" applyFill="1" applyBorder="1" applyAlignment="1">
      <alignment horizontal="center"/>
    </xf>
    <xf numFmtId="3" fontId="1" fillId="0" borderId="88" xfId="41" applyNumberFormat="1" applyFill="1" applyBorder="1"/>
    <xf numFmtId="49" fontId="12" fillId="0" borderId="36" xfId="41" applyNumberFormat="1" applyFont="1" applyBorder="1"/>
    <xf numFmtId="0" fontId="7" fillId="0" borderId="40" xfId="41" applyFont="1" applyBorder="1"/>
    <xf numFmtId="0" fontId="7" fillId="24" borderId="43" xfId="41" applyFont="1" applyFill="1" applyBorder="1"/>
    <xf numFmtId="3" fontId="1" fillId="24" borderId="43" xfId="41" applyNumberFormat="1" applyFill="1" applyBorder="1"/>
    <xf numFmtId="42" fontId="1" fillId="0" borderId="60" xfId="41" applyNumberFormat="1" applyFill="1" applyBorder="1"/>
    <xf numFmtId="164" fontId="1" fillId="24" borderId="43" xfId="41" applyNumberFormat="1" applyFill="1" applyBorder="1"/>
    <xf numFmtId="41" fontId="1" fillId="0" borderId="60" xfId="41" applyNumberFormat="1" applyFill="1" applyBorder="1"/>
    <xf numFmtId="41" fontId="1" fillId="24" borderId="43" xfId="41" applyNumberFormat="1" applyFill="1" applyBorder="1"/>
    <xf numFmtId="0" fontId="7" fillId="24" borderId="99" xfId="41" applyFont="1" applyFill="1" applyBorder="1"/>
    <xf numFmtId="164" fontId="7" fillId="0" borderId="61" xfId="28" applyNumberFormat="1" applyFont="1" applyFill="1" applyBorder="1"/>
    <xf numFmtId="3" fontId="1" fillId="24" borderId="99" xfId="41" applyNumberFormat="1" applyFill="1" applyBorder="1"/>
    <xf numFmtId="41" fontId="1" fillId="0" borderId="61" xfId="41" applyNumberFormat="1" applyFill="1" applyBorder="1"/>
    <xf numFmtId="41" fontId="1" fillId="24" borderId="99" xfId="41" applyNumberFormat="1" applyFill="1" applyBorder="1"/>
    <xf numFmtId="0" fontId="12" fillId="24" borderId="47" xfId="41" applyFont="1" applyFill="1" applyBorder="1"/>
    <xf numFmtId="3" fontId="1" fillId="24" borderId="47" xfId="41" applyNumberFormat="1" applyFill="1" applyBorder="1"/>
    <xf numFmtId="41" fontId="1" fillId="24" borderId="48" xfId="41" applyNumberFormat="1" applyFill="1" applyBorder="1"/>
    <xf numFmtId="0" fontId="7" fillId="0" borderId="45" xfId="41" applyFont="1" applyFill="1" applyBorder="1"/>
    <xf numFmtId="0" fontId="7" fillId="24" borderId="98" xfId="41" applyFont="1" applyFill="1" applyBorder="1"/>
    <xf numFmtId="41" fontId="1" fillId="24" borderId="98" xfId="41" applyNumberFormat="1" applyFill="1" applyBorder="1"/>
    <xf numFmtId="49" fontId="12" fillId="0" borderId="31" xfId="41" applyNumberFormat="1" applyFont="1" applyBorder="1"/>
    <xf numFmtId="41" fontId="12" fillId="0" borderId="48" xfId="41" applyNumberFormat="1" applyFont="1" applyFill="1" applyBorder="1"/>
    <xf numFmtId="49" fontId="12" fillId="0" borderId="0" xfId="41" applyNumberFormat="1" applyFont="1" applyBorder="1"/>
    <xf numFmtId="49" fontId="12" fillId="24" borderId="98" xfId="41" applyNumberFormat="1" applyFont="1" applyFill="1" applyBorder="1"/>
    <xf numFmtId="49" fontId="12" fillId="0" borderId="31" xfId="41" applyNumberFormat="1" applyFont="1" applyBorder="1" applyAlignment="1">
      <alignment horizontal="left" vertical="top"/>
    </xf>
    <xf numFmtId="49" fontId="12" fillId="0" borderId="24" xfId="41" applyNumberFormat="1" applyFont="1" applyBorder="1" applyAlignment="1">
      <alignment horizontal="left"/>
    </xf>
    <xf numFmtId="0" fontId="1" fillId="0" borderId="56" xfId="41" applyBorder="1"/>
    <xf numFmtId="0" fontId="21" fillId="0" borderId="20" xfId="41" applyFont="1" applyBorder="1" applyAlignment="1">
      <alignment horizontal="right" wrapText="1"/>
    </xf>
    <xf numFmtId="0" fontId="21" fillId="0" borderId="20" xfId="41" applyFont="1" applyFill="1" applyBorder="1" applyAlignment="1">
      <alignment horizontal="right" wrapText="1"/>
    </xf>
    <xf numFmtId="164" fontId="20" fillId="0" borderId="20" xfId="28" applyNumberFormat="1" applyFont="1" applyFill="1" applyBorder="1" applyAlignment="1">
      <alignment horizontal="right" wrapText="1"/>
    </xf>
    <xf numFmtId="42" fontId="6" fillId="0" borderId="20" xfId="41" applyNumberFormat="1" applyFont="1" applyFill="1" applyBorder="1"/>
    <xf numFmtId="42" fontId="6" fillId="0" borderId="20" xfId="41" applyNumberFormat="1" applyFont="1" applyBorder="1"/>
    <xf numFmtId="164" fontId="20" fillId="0" borderId="20" xfId="28" applyNumberFormat="1" applyFont="1" applyBorder="1" applyAlignment="1">
      <alignment horizontal="right" wrapText="1"/>
    </xf>
    <xf numFmtId="42" fontId="1" fillId="0" borderId="58" xfId="41" applyNumberFormat="1" applyBorder="1"/>
    <xf numFmtId="0" fontId="1" fillId="0" borderId="37" xfId="41" applyBorder="1"/>
    <xf numFmtId="3" fontId="1" fillId="24" borderId="39" xfId="41" applyNumberFormat="1" applyFill="1" applyBorder="1" applyAlignment="1">
      <alignment horizontal="center"/>
    </xf>
    <xf numFmtId="3" fontId="1" fillId="24" borderId="43" xfId="41" applyNumberFormat="1" applyFill="1" applyBorder="1" applyAlignment="1">
      <alignment horizontal="center"/>
    </xf>
    <xf numFmtId="3" fontId="1" fillId="24" borderId="60" xfId="41" applyNumberFormat="1" applyFill="1" applyBorder="1" applyAlignment="1">
      <alignment horizontal="center"/>
    </xf>
    <xf numFmtId="3" fontId="1" fillId="24" borderId="99" xfId="41" applyNumberFormat="1" applyFill="1" applyBorder="1" applyAlignment="1">
      <alignment horizontal="center"/>
    </xf>
    <xf numFmtId="3" fontId="1" fillId="24" borderId="61" xfId="41" applyNumberFormat="1" applyFill="1" applyBorder="1" applyAlignment="1">
      <alignment horizontal="center"/>
    </xf>
    <xf numFmtId="0" fontId="7" fillId="24" borderId="76" xfId="41" applyFont="1" applyFill="1" applyBorder="1"/>
    <xf numFmtId="164" fontId="7" fillId="24" borderId="71" xfId="28" applyNumberFormat="1" applyFont="1" applyFill="1" applyBorder="1"/>
    <xf numFmtId="169" fontId="7" fillId="24" borderId="76" xfId="41" applyNumberFormat="1" applyFont="1" applyFill="1" applyBorder="1"/>
    <xf numFmtId="41" fontId="7" fillId="24" borderId="71" xfId="30" applyNumberFormat="1" applyFont="1" applyFill="1" applyBorder="1"/>
    <xf numFmtId="43" fontId="7" fillId="0" borderId="39" xfId="28" applyFont="1" applyFill="1" applyBorder="1"/>
    <xf numFmtId="3" fontId="1" fillId="0" borderId="71" xfId="41" applyNumberFormat="1" applyBorder="1"/>
    <xf numFmtId="164" fontId="7" fillId="24" borderId="60" xfId="28" applyNumberFormat="1" applyFont="1" applyFill="1" applyBorder="1"/>
    <xf numFmtId="169" fontId="7" fillId="24" borderId="43" xfId="41" applyNumberFormat="1" applyFont="1" applyFill="1" applyBorder="1"/>
    <xf numFmtId="41" fontId="7" fillId="24" borderId="60" xfId="41" applyNumberFormat="1" applyFont="1" applyFill="1" applyBorder="1"/>
    <xf numFmtId="164" fontId="1" fillId="24" borderId="88" xfId="28" applyNumberFormat="1" applyFill="1" applyBorder="1"/>
    <xf numFmtId="41" fontId="1" fillId="24" borderId="88" xfId="41" applyNumberFormat="1" applyFill="1" applyBorder="1"/>
    <xf numFmtId="0" fontId="1" fillId="24" borderId="47" xfId="41" applyFill="1" applyBorder="1"/>
    <xf numFmtId="164" fontId="1" fillId="24" borderId="46" xfId="28" applyNumberFormat="1" applyFill="1" applyBorder="1"/>
    <xf numFmtId="41" fontId="1" fillId="24" borderId="46" xfId="41" applyNumberFormat="1" applyFill="1" applyBorder="1"/>
    <xf numFmtId="164" fontId="1" fillId="24" borderId="39" xfId="28" applyNumberFormat="1" applyFill="1" applyBorder="1"/>
    <xf numFmtId="164" fontId="1" fillId="24" borderId="59" xfId="28" applyNumberFormat="1" applyFill="1" applyBorder="1"/>
    <xf numFmtId="164" fontId="1" fillId="24" borderId="76" xfId="28" applyNumberFormat="1" applyFill="1" applyBorder="1"/>
    <xf numFmtId="164" fontId="1" fillId="24" borderId="71" xfId="28" applyNumberFormat="1" applyFill="1" applyBorder="1"/>
    <xf numFmtId="164" fontId="1" fillId="24" borderId="43" xfId="28" applyNumberFormat="1" applyFill="1" applyBorder="1"/>
    <xf numFmtId="164" fontId="1" fillId="24" borderId="60" xfId="28" applyNumberFormat="1" applyFill="1" applyBorder="1"/>
    <xf numFmtId="164" fontId="1" fillId="24" borderId="49" xfId="28" applyNumberFormat="1" applyFill="1" applyBorder="1"/>
    <xf numFmtId="164" fontId="1" fillId="24" borderId="66" xfId="28" applyNumberFormat="1" applyFill="1" applyBorder="1"/>
    <xf numFmtId="164" fontId="12" fillId="24" borderId="88" xfId="28" applyNumberFormat="1" applyFont="1" applyFill="1" applyBorder="1"/>
    <xf numFmtId="0" fontId="12" fillId="0" borderId="100" xfId="41" applyFont="1" applyBorder="1"/>
    <xf numFmtId="3" fontId="1" fillId="24" borderId="88" xfId="41" applyNumberFormat="1" applyFill="1" applyBorder="1"/>
    <xf numFmtId="41" fontId="1" fillId="24" borderId="60" xfId="41" applyNumberFormat="1" applyFill="1" applyBorder="1"/>
    <xf numFmtId="164" fontId="7" fillId="24" borderId="61" xfId="28" applyNumberFormat="1" applyFont="1" applyFill="1" applyBorder="1"/>
    <xf numFmtId="41" fontId="1" fillId="24" borderId="61" xfId="41" applyNumberFormat="1" applyFill="1" applyBorder="1"/>
    <xf numFmtId="3" fontId="1" fillId="0" borderId="61" xfId="41" applyNumberFormat="1" applyBorder="1"/>
    <xf numFmtId="41" fontId="12" fillId="24" borderId="47" xfId="41" applyNumberFormat="1" applyFont="1" applyFill="1" applyBorder="1"/>
    <xf numFmtId="41" fontId="12" fillId="24" borderId="46" xfId="41" applyNumberFormat="1" applyFont="1" applyFill="1" applyBorder="1"/>
    <xf numFmtId="41" fontId="1" fillId="24" borderId="47" xfId="41" applyNumberFormat="1" applyFill="1" applyBorder="1"/>
    <xf numFmtId="164" fontId="7" fillId="24" borderId="88" xfId="28" applyNumberFormat="1" applyFont="1" applyFill="1" applyBorder="1"/>
    <xf numFmtId="0" fontId="12" fillId="24" borderId="48" xfId="41" applyFont="1" applyFill="1" applyBorder="1"/>
    <xf numFmtId="3" fontId="12" fillId="24" borderId="67" xfId="41" applyNumberFormat="1" applyFont="1" applyFill="1" applyBorder="1"/>
    <xf numFmtId="3" fontId="1" fillId="24" borderId="48" xfId="41" applyNumberFormat="1" applyFill="1" applyBorder="1"/>
    <xf numFmtId="42" fontId="12" fillId="24" borderId="88" xfId="28" applyNumberFormat="1" applyFont="1" applyFill="1" applyBorder="1"/>
    <xf numFmtId="41" fontId="12" fillId="24" borderId="48" xfId="41" applyNumberFormat="1" applyFont="1" applyFill="1" applyBorder="1"/>
    <xf numFmtId="0" fontId="1" fillId="0" borderId="52" xfId="41" applyBorder="1"/>
    <xf numFmtId="0" fontId="12" fillId="0" borderId="53" xfId="41" applyFont="1" applyBorder="1" applyAlignment="1">
      <alignment wrapText="1"/>
    </xf>
    <xf numFmtId="0" fontId="21" fillId="0" borderId="54" xfId="41" applyFont="1" applyBorder="1" applyAlignment="1">
      <alignment horizontal="right" wrapText="1"/>
    </xf>
    <xf numFmtId="164" fontId="20" fillId="0" borderId="54" xfId="28" applyNumberFormat="1" applyFont="1" applyBorder="1" applyAlignment="1">
      <alignment horizontal="right" wrapText="1"/>
    </xf>
    <xf numFmtId="42" fontId="6" fillId="0" borderId="101" xfId="41" applyNumberFormat="1" applyFont="1" applyBorder="1"/>
    <xf numFmtId="0" fontId="2" fillId="0" borderId="0" xfId="41" applyFont="1" applyAlignment="1">
      <alignment horizontal="centerContinuous"/>
    </xf>
    <xf numFmtId="0" fontId="2" fillId="0" borderId="11" xfId="41" applyFont="1" applyBorder="1" applyAlignment="1">
      <alignment horizontal="right"/>
    </xf>
    <xf numFmtId="168" fontId="1" fillId="0" borderId="0" xfId="41" applyNumberFormat="1" applyAlignment="1">
      <alignment horizontal="center"/>
    </xf>
    <xf numFmtId="0" fontId="2" fillId="24" borderId="31" xfId="41" applyFont="1" applyFill="1" applyBorder="1" applyAlignment="1">
      <alignment horizontal="centerContinuous"/>
    </xf>
    <xf numFmtId="0" fontId="2" fillId="24" borderId="24" xfId="41" applyFont="1" applyFill="1" applyBorder="1" applyAlignment="1">
      <alignment horizontal="centerContinuous"/>
    </xf>
    <xf numFmtId="168" fontId="3" fillId="24" borderId="24" xfId="41" applyNumberFormat="1" applyFont="1" applyFill="1" applyBorder="1" applyAlignment="1">
      <alignment horizontal="center"/>
    </xf>
    <xf numFmtId="0" fontId="1" fillId="24" borderId="15" xfId="41" applyFill="1" applyBorder="1" applyAlignment="1">
      <alignment horizontal="centerContinuous"/>
    </xf>
    <xf numFmtId="0" fontId="2" fillId="0" borderId="28" xfId="41" applyFont="1" applyBorder="1" applyAlignment="1">
      <alignment horizontal="left"/>
    </xf>
    <xf numFmtId="0" fontId="2" fillId="0" borderId="29" xfId="41" applyFont="1" applyBorder="1" applyAlignment="1">
      <alignment horizontal="center"/>
    </xf>
    <xf numFmtId="168" fontId="2" fillId="0" borderId="29" xfId="41" applyNumberFormat="1" applyFont="1" applyBorder="1" applyAlignment="1">
      <alignment horizontal="center" wrapText="1"/>
    </xf>
    <xf numFmtId="0" fontId="2" fillId="0" borderId="29" xfId="41" applyFont="1" applyBorder="1" applyAlignment="1">
      <alignment horizontal="center" wrapText="1"/>
    </xf>
    <xf numFmtId="0" fontId="9" fillId="0" borderId="16" xfId="41" applyFont="1" applyBorder="1" applyAlignment="1"/>
    <xf numFmtId="168" fontId="37" fillId="0" borderId="23" xfId="41" applyNumberFormat="1" applyFont="1" applyBorder="1" applyAlignment="1">
      <alignment horizontal="center" wrapText="1"/>
    </xf>
    <xf numFmtId="0" fontId="9" fillId="0" borderId="23" xfId="41" applyFont="1" applyBorder="1" applyAlignment="1">
      <alignment wrapText="1"/>
    </xf>
    <xf numFmtId="168" fontId="10" fillId="0" borderId="23" xfId="28" applyNumberFormat="1" applyFont="1" applyBorder="1" applyAlignment="1">
      <alignment horizontal="center" wrapText="1"/>
    </xf>
    <xf numFmtId="168" fontId="9" fillId="0" borderId="23" xfId="28" applyNumberFormat="1" applyFont="1" applyBorder="1" applyAlignment="1">
      <alignment horizontal="center" wrapText="1"/>
    </xf>
    <xf numFmtId="0" fontId="9" fillId="0" borderId="30" xfId="41" applyFont="1" applyBorder="1" applyAlignment="1"/>
    <xf numFmtId="166" fontId="9" fillId="0" borderId="23" xfId="30" applyNumberFormat="1" applyFont="1" applyFill="1" applyBorder="1" applyAlignment="1">
      <alignment wrapText="1"/>
    </xf>
    <xf numFmtId="0" fontId="9" fillId="0" borderId="16" xfId="41" applyFont="1" applyBorder="1" applyAlignment="1">
      <alignment horizontal="left"/>
    </xf>
    <xf numFmtId="168" fontId="9" fillId="0" borderId="51" xfId="28" applyNumberFormat="1" applyFont="1" applyBorder="1" applyAlignment="1">
      <alignment horizontal="center" wrapText="1"/>
    </xf>
    <xf numFmtId="0" fontId="3" fillId="0" borderId="11" xfId="41" applyFont="1" applyBorder="1"/>
    <xf numFmtId="0" fontId="3" fillId="0" borderId="15" xfId="41" applyFont="1" applyBorder="1"/>
    <xf numFmtId="166" fontId="3" fillId="0" borderId="15" xfId="30" applyNumberFormat="1" applyFont="1" applyBorder="1" applyAlignment="1">
      <alignment wrapText="1"/>
    </xf>
    <xf numFmtId="42" fontId="12" fillId="0" borderId="36" xfId="41" applyNumberFormat="1" applyFont="1" applyBorder="1" applyAlignment="1">
      <alignment vertical="top"/>
    </xf>
    <xf numFmtId="0" fontId="3" fillId="27" borderId="24" xfId="43" applyFont="1" applyFill="1" applyBorder="1" applyAlignment="1">
      <alignment horizontal="centerContinuous"/>
    </xf>
    <xf numFmtId="0" fontId="3" fillId="27" borderId="15" xfId="43" applyFont="1" applyFill="1" applyBorder="1" applyAlignment="1">
      <alignment horizontal="centerContinuous"/>
    </xf>
    <xf numFmtId="0" fontId="3" fillId="0" borderId="27" xfId="43" applyFont="1" applyFill="1" applyBorder="1" applyAlignment="1">
      <alignment horizontal="centerContinuous"/>
    </xf>
    <xf numFmtId="0" fontId="1" fillId="0" borderId="31" xfId="43" applyBorder="1" applyAlignment="1"/>
    <xf numFmtId="0" fontId="2" fillId="0" borderId="31" xfId="43" applyFont="1" applyBorder="1" applyAlignment="1">
      <alignment horizontal="center" wrapText="1"/>
    </xf>
    <xf numFmtId="0" fontId="2" fillId="28" borderId="31" xfId="43" applyFont="1" applyFill="1" applyBorder="1" applyAlignment="1">
      <alignment horizontal="center" wrapText="1"/>
    </xf>
    <xf numFmtId="0" fontId="2" fillId="0" borderId="102" xfId="43" applyFont="1" applyBorder="1" applyAlignment="1">
      <alignment horizontal="center" wrapText="1"/>
    </xf>
    <xf numFmtId="0" fontId="2" fillId="28" borderId="103" xfId="43" applyFont="1" applyFill="1" applyBorder="1" applyAlignment="1">
      <alignment horizontal="center" wrapText="1"/>
    </xf>
    <xf numFmtId="0" fontId="2" fillId="28" borderId="11" xfId="43" applyFont="1" applyFill="1" applyBorder="1" applyAlignment="1">
      <alignment horizontal="center" wrapText="1"/>
    </xf>
    <xf numFmtId="0" fontId="1" fillId="0" borderId="104" xfId="43" applyBorder="1"/>
    <xf numFmtId="37" fontId="1" fillId="0" borderId="104" xfId="43" applyNumberFormat="1" applyBorder="1" applyAlignment="1">
      <alignment horizontal="center"/>
    </xf>
    <xf numFmtId="37" fontId="1" fillId="0" borderId="106" xfId="28" applyNumberFormat="1" applyBorder="1" applyAlignment="1">
      <alignment horizontal="center"/>
    </xf>
    <xf numFmtId="0" fontId="1" fillId="0" borderId="104" xfId="43" applyFill="1" applyBorder="1"/>
    <xf numFmtId="37" fontId="1" fillId="0" borderId="104" xfId="43" applyNumberFormat="1" applyFill="1" applyBorder="1" applyAlignment="1">
      <alignment horizontal="center"/>
    </xf>
    <xf numFmtId="0" fontId="3" fillId="0" borderId="31" xfId="43" applyFont="1" applyBorder="1"/>
    <xf numFmtId="170" fontId="1" fillId="0" borderId="0" xfId="43" applyNumberFormat="1" applyAlignment="1">
      <alignment horizontal="center"/>
    </xf>
    <xf numFmtId="170" fontId="6" fillId="0" borderId="11" xfId="43" applyNumberFormat="1" applyFont="1" applyBorder="1" applyAlignment="1">
      <alignment horizontal="center"/>
    </xf>
    <xf numFmtId="3" fontId="1" fillId="0" borderId="0" xfId="43" applyNumberFormat="1" applyAlignment="1">
      <alignment horizontal="center"/>
    </xf>
    <xf numFmtId="3" fontId="6" fillId="0" borderId="20" xfId="43" applyNumberFormat="1" applyFont="1" applyBorder="1" applyAlignment="1">
      <alignment horizontal="center"/>
    </xf>
    <xf numFmtId="37" fontId="1" fillId="0" borderId="16" xfId="28" applyNumberFormat="1" applyBorder="1" applyAlignment="1">
      <alignment horizontal="center"/>
    </xf>
    <xf numFmtId="37" fontId="6" fillId="0" borderId="11" xfId="43" applyNumberFormat="1" applyFont="1" applyBorder="1" applyAlignment="1">
      <alignment horizontal="center"/>
    </xf>
    <xf numFmtId="0" fontId="15" fillId="0" borderId="0" xfId="0" applyFont="1" applyAlignment="1">
      <alignment horizontal="centerContinuous"/>
    </xf>
    <xf numFmtId="0" fontId="0" fillId="0" borderId="0" xfId="0" applyAlignment="1">
      <alignment horizontal="centerContinuous"/>
    </xf>
    <xf numFmtId="12" fontId="1" fillId="0" borderId="69" xfId="41" applyNumberFormat="1" applyFill="1" applyBorder="1" applyAlignment="1">
      <alignment horizontal="right"/>
    </xf>
    <xf numFmtId="41" fontId="1" fillId="0" borderId="69" xfId="41" applyNumberFormat="1" applyBorder="1" applyAlignment="1">
      <alignment horizontal="right"/>
    </xf>
    <xf numFmtId="41" fontId="1" fillId="0" borderId="70" xfId="41" applyNumberFormat="1" applyBorder="1" applyAlignment="1">
      <alignment horizontal="right"/>
    </xf>
    <xf numFmtId="0" fontId="27" fillId="0" borderId="84" xfId="41" applyFont="1" applyBorder="1" applyAlignment="1">
      <alignment horizontal="center" wrapText="1"/>
    </xf>
    <xf numFmtId="0" fontId="25" fillId="28" borderId="20" xfId="43" applyFont="1" applyFill="1" applyBorder="1"/>
    <xf numFmtId="0" fontId="1" fillId="28" borderId="32" xfId="43" applyFill="1" applyBorder="1"/>
    <xf numFmtId="0" fontId="1" fillId="28" borderId="18" xfId="43" applyFill="1" applyBorder="1"/>
    <xf numFmtId="41" fontId="12" fillId="0" borderId="48" xfId="41" applyNumberFormat="1" applyFont="1" applyBorder="1"/>
    <xf numFmtId="44" fontId="1" fillId="0" borderId="19" xfId="30" applyBorder="1"/>
    <xf numFmtId="0" fontId="1" fillId="0" borderId="17" xfId="41" applyBorder="1"/>
    <xf numFmtId="0" fontId="1" fillId="0" borderId="11" xfId="41" applyFont="1" applyBorder="1"/>
    <xf numFmtId="0" fontId="1" fillId="0" borderId="11" xfId="41" applyFont="1" applyBorder="1" applyAlignment="1">
      <alignment horizontal="center" wrapText="1"/>
    </xf>
    <xf numFmtId="44" fontId="1" fillId="0" borderId="22" xfId="30" applyBorder="1"/>
    <xf numFmtId="0" fontId="1" fillId="0" borderId="19" xfId="41" applyBorder="1"/>
    <xf numFmtId="44" fontId="1" fillId="0" borderId="19" xfId="30" applyNumberFormat="1" applyBorder="1"/>
    <xf numFmtId="44" fontId="1" fillId="0" borderId="17" xfId="41" applyNumberFormat="1" applyBorder="1"/>
    <xf numFmtId="0" fontId="28" fillId="0" borderId="19" xfId="0" applyFont="1" applyFill="1" applyBorder="1" applyAlignment="1">
      <alignment vertical="top" wrapText="1"/>
    </xf>
    <xf numFmtId="0" fontId="1" fillId="0" borderId="16" xfId="43" applyFont="1" applyBorder="1" applyAlignment="1">
      <alignment horizontal="left"/>
    </xf>
    <xf numFmtId="0" fontId="1" fillId="0" borderId="64" xfId="43" applyFont="1" applyBorder="1"/>
    <xf numFmtId="0" fontId="1" fillId="28" borderId="62" xfId="43" applyFont="1" applyFill="1" applyBorder="1" applyAlignment="1">
      <alignment horizontal="center"/>
    </xf>
    <xf numFmtId="0" fontId="1" fillId="28" borderId="23" xfId="43" applyFont="1" applyFill="1" applyBorder="1" applyAlignment="1">
      <alignment horizontal="center"/>
    </xf>
    <xf numFmtId="0" fontId="1" fillId="28" borderId="14" xfId="43" applyFill="1" applyBorder="1" applyAlignment="1">
      <alignment horizontal="center"/>
    </xf>
    <xf numFmtId="0" fontId="3" fillId="28" borderId="11" xfId="43" applyFont="1" applyFill="1" applyBorder="1" applyAlignment="1">
      <alignment horizontal="center"/>
    </xf>
    <xf numFmtId="0" fontId="1" fillId="28" borderId="16" xfId="43" applyFont="1" applyFill="1" applyBorder="1" applyAlignment="1">
      <alignment horizontal="center"/>
    </xf>
    <xf numFmtId="0" fontId="1" fillId="28" borderId="16" xfId="43" applyFill="1" applyBorder="1" applyAlignment="1">
      <alignment horizontal="center"/>
    </xf>
    <xf numFmtId="0" fontId="1" fillId="28" borderId="30" xfId="43" applyFill="1" applyBorder="1" applyAlignment="1">
      <alignment horizontal="center"/>
    </xf>
    <xf numFmtId="0" fontId="1" fillId="28" borderId="19" xfId="43" applyFill="1" applyBorder="1" applyAlignment="1">
      <alignment horizontal="center"/>
    </xf>
    <xf numFmtId="166" fontId="9" fillId="0" borderId="29" xfId="30" applyNumberFormat="1" applyFont="1" applyBorder="1" applyAlignment="1">
      <alignment wrapText="1"/>
    </xf>
    <xf numFmtId="165" fontId="9" fillId="0" borderId="29" xfId="47" applyNumberFormat="1" applyFont="1" applyBorder="1" applyAlignment="1">
      <alignment horizontal="right" wrapText="1"/>
    </xf>
    <xf numFmtId="42" fontId="1" fillId="28" borderId="0" xfId="43" applyNumberFormat="1" applyFill="1" applyBorder="1"/>
    <xf numFmtId="0" fontId="1" fillId="0" borderId="0" xfId="41" applyFont="1"/>
    <xf numFmtId="0" fontId="9" fillId="0" borderId="65" xfId="41" applyFont="1" applyBorder="1" applyAlignment="1"/>
    <xf numFmtId="168" fontId="9" fillId="0" borderId="14" xfId="28" applyNumberFormat="1" applyFont="1" applyBorder="1" applyAlignment="1">
      <alignment horizontal="center" wrapText="1"/>
    </xf>
    <xf numFmtId="166" fontId="9" fillId="0" borderId="14" xfId="30" applyNumberFormat="1" applyFont="1" applyFill="1" applyBorder="1" applyAlignment="1">
      <alignment wrapText="1"/>
    </xf>
    <xf numFmtId="0" fontId="9" fillId="0" borderId="11" xfId="41" applyFont="1" applyBorder="1" applyAlignment="1"/>
    <xf numFmtId="166" fontId="9" fillId="0" borderId="15" xfId="30" applyNumberFormat="1" applyFont="1" applyFill="1" applyBorder="1" applyAlignment="1">
      <alignment wrapText="1"/>
    </xf>
    <xf numFmtId="4" fontId="9" fillId="0" borderId="15" xfId="30" applyNumberFormat="1" applyFont="1" applyFill="1" applyBorder="1" applyAlignment="1">
      <alignment horizontal="center" wrapText="1"/>
    </xf>
    <xf numFmtId="0" fontId="29" fillId="0" borderId="11" xfId="0" applyNumberFormat="1" applyFont="1" applyFill="1" applyBorder="1" applyAlignment="1">
      <alignment horizontal="left" vertical="top" wrapText="1"/>
    </xf>
    <xf numFmtId="0" fontId="12" fillId="0" borderId="11" xfId="0" applyFont="1" applyBorder="1"/>
    <xf numFmtId="0" fontId="0" fillId="0" borderId="11" xfId="0" applyBorder="1" applyAlignment="1">
      <alignment horizontal="center"/>
    </xf>
    <xf numFmtId="0" fontId="38" fillId="27" borderId="11" xfId="0" applyFont="1" applyFill="1" applyBorder="1"/>
    <xf numFmtId="0" fontId="38" fillId="27" borderId="11" xfId="0" applyFont="1" applyFill="1" applyBorder="1" applyAlignment="1">
      <alignment horizontal="center"/>
    </xf>
    <xf numFmtId="0" fontId="39" fillId="27" borderId="11" xfId="0" applyFont="1" applyFill="1" applyBorder="1" applyAlignment="1">
      <alignment horizontal="left" wrapText="1"/>
    </xf>
    <xf numFmtId="0" fontId="39" fillId="27" borderId="11" xfId="0" applyFont="1" applyFill="1" applyBorder="1" applyAlignment="1">
      <alignment horizontal="center" wrapText="1"/>
    </xf>
    <xf numFmtId="164" fontId="39" fillId="27" borderId="11" xfId="28" applyNumberFormat="1" applyFont="1" applyFill="1" applyBorder="1" applyAlignment="1">
      <alignment horizontal="center" wrapText="1"/>
    </xf>
    <xf numFmtId="171" fontId="38" fillId="27" borderId="11" xfId="30" applyNumberFormat="1" applyFont="1" applyFill="1" applyBorder="1"/>
    <xf numFmtId="171" fontId="38" fillId="27" borderId="11" xfId="30" applyNumberFormat="1" applyFont="1" applyFill="1" applyBorder="1" applyAlignment="1">
      <alignment horizontal="center"/>
    </xf>
    <xf numFmtId="171" fontId="38" fillId="0" borderId="11" xfId="30" applyNumberFormat="1" applyFont="1" applyFill="1" applyBorder="1"/>
    <xf numFmtId="171" fontId="38" fillId="0" borderId="11" xfId="30" applyNumberFormat="1" applyFont="1" applyFill="1" applyBorder="1" applyAlignment="1">
      <alignment horizontal="center"/>
    </xf>
    <xf numFmtId="0" fontId="33" fillId="0" borderId="31" xfId="43" applyFont="1" applyBorder="1" applyAlignment="1">
      <alignment horizontal="centerContinuous" vertical="center"/>
    </xf>
    <xf numFmtId="0" fontId="0" fillId="0" borderId="0" xfId="0" applyBorder="1" applyAlignment="1">
      <alignment horizontal="centerContinuous" vertical="center" wrapText="1"/>
    </xf>
    <xf numFmtId="0" fontId="12" fillId="0" borderId="27" xfId="0" applyFont="1" applyBorder="1" applyAlignment="1">
      <alignment horizontal="left"/>
    </xf>
    <xf numFmtId="0" fontId="12" fillId="0" borderId="36" xfId="0" applyFont="1" applyBorder="1" applyAlignment="1">
      <alignment horizontal="left"/>
    </xf>
    <xf numFmtId="0" fontId="0" fillId="0" borderId="36" xfId="0" applyBorder="1" applyAlignment="1">
      <alignment horizontal="center"/>
    </xf>
    <xf numFmtId="164" fontId="0" fillId="0" borderId="0" xfId="28" applyNumberFormat="1" applyFont="1" applyBorder="1"/>
    <xf numFmtId="165" fontId="0" fillId="0" borderId="0" xfId="47" applyNumberFormat="1" applyFont="1" applyBorder="1"/>
    <xf numFmtId="0" fontId="0" fillId="0" borderId="53" xfId="0" applyBorder="1" applyAlignment="1">
      <alignment horizontal="center"/>
    </xf>
    <xf numFmtId="0" fontId="12" fillId="0" borderId="107" xfId="0" applyFont="1" applyBorder="1"/>
    <xf numFmtId="0" fontId="12" fillId="0" borderId="18" xfId="0" applyFont="1" applyBorder="1" applyAlignment="1">
      <alignment horizontal="center"/>
    </xf>
    <xf numFmtId="0" fontId="0" fillId="0" borderId="32" xfId="0" applyBorder="1"/>
    <xf numFmtId="0" fontId="31" fillId="0" borderId="36" xfId="0" applyFont="1" applyBorder="1"/>
    <xf numFmtId="0" fontId="0" fillId="0" borderId="108" xfId="0" applyBorder="1"/>
    <xf numFmtId="10" fontId="12" fillId="0" borderId="20" xfId="0" applyNumberFormat="1" applyFont="1" applyBorder="1"/>
    <xf numFmtId="0" fontId="31" fillId="0" borderId="27" xfId="0" applyFont="1" applyBorder="1" applyAlignment="1">
      <alignment horizontal="centerContinuous" wrapText="1"/>
    </xf>
    <xf numFmtId="10" fontId="12" fillId="0" borderId="21" xfId="0" applyNumberFormat="1" applyFont="1" applyBorder="1" applyAlignment="1">
      <alignment horizontal="centerContinuous" wrapText="1"/>
    </xf>
    <xf numFmtId="0" fontId="0" fillId="0" borderId="21" xfId="0" applyBorder="1" applyAlignment="1">
      <alignment horizontal="centerContinuous" wrapText="1"/>
    </xf>
    <xf numFmtId="0" fontId="0" fillId="0" borderId="32" xfId="0" applyBorder="1" applyAlignment="1">
      <alignment horizontal="centerContinuous" wrapText="1"/>
    </xf>
    <xf numFmtId="0" fontId="2" fillId="0" borderId="11" xfId="43" applyFont="1" applyBorder="1" applyAlignment="1">
      <alignment horizontal="right"/>
    </xf>
    <xf numFmtId="0" fontId="1" fillId="0" borderId="0" xfId="43" applyFill="1"/>
    <xf numFmtId="0" fontId="1" fillId="0" borderId="69" xfId="41" applyFont="1" applyFill="1" applyBorder="1" applyAlignment="1">
      <alignment wrapText="1"/>
    </xf>
    <xf numFmtId="0" fontId="1" fillId="0" borderId="69" xfId="41" applyFont="1" applyFill="1" applyBorder="1"/>
    <xf numFmtId="49" fontId="1" fillId="0" borderId="43" xfId="41" applyNumberFormat="1" applyFont="1" applyBorder="1" applyAlignment="1">
      <alignment horizontal="left"/>
    </xf>
    <xf numFmtId="0" fontId="28" fillId="0" borderId="17" xfId="0" applyFont="1" applyFill="1" applyBorder="1"/>
    <xf numFmtId="0" fontId="28" fillId="0" borderId="64" xfId="0" applyFont="1" applyFill="1" applyBorder="1" applyAlignment="1">
      <alignment wrapText="1"/>
    </xf>
    <xf numFmtId="0" fontId="1" fillId="0" borderId="45" xfId="41" applyFont="1" applyBorder="1"/>
    <xf numFmtId="41" fontId="12" fillId="0" borderId="88" xfId="41" applyNumberFormat="1" applyFont="1" applyBorder="1"/>
    <xf numFmtId="41" fontId="1" fillId="24" borderId="39" xfId="41" applyNumberFormat="1" applyFill="1" applyBorder="1" applyAlignment="1">
      <alignment horizontal="center"/>
    </xf>
    <xf numFmtId="41" fontId="1" fillId="24" borderId="43" xfId="41" applyNumberFormat="1" applyFill="1" applyBorder="1" applyAlignment="1">
      <alignment horizontal="center"/>
    </xf>
    <xf numFmtId="41" fontId="7" fillId="0" borderId="92" xfId="30" applyNumberFormat="1" applyFont="1" applyFill="1" applyBorder="1"/>
    <xf numFmtId="41" fontId="7" fillId="0" borderId="60" xfId="30" applyNumberFormat="1" applyFont="1" applyFill="1" applyBorder="1"/>
    <xf numFmtId="41" fontId="7" fillId="0" borderId="88" xfId="41" applyNumberFormat="1" applyFont="1" applyBorder="1"/>
    <xf numFmtId="41" fontId="7" fillId="0" borderId="67" xfId="41" applyNumberFormat="1" applyFont="1" applyBorder="1"/>
    <xf numFmtId="3" fontId="7" fillId="0" borderId="67" xfId="41" applyNumberFormat="1" applyFont="1" applyBorder="1"/>
    <xf numFmtId="41" fontId="7" fillId="0" borderId="59" xfId="30" applyNumberFormat="1" applyFont="1" applyFill="1" applyBorder="1"/>
    <xf numFmtId="0" fontId="7" fillId="0" borderId="88" xfId="41" applyFont="1" applyBorder="1"/>
    <xf numFmtId="41" fontId="7" fillId="0" borderId="92" xfId="41" applyNumberFormat="1" applyFont="1" applyBorder="1"/>
    <xf numFmtId="41" fontId="7" fillId="0" borderId="60" xfId="41" applyNumberFormat="1" applyFont="1" applyBorder="1"/>
    <xf numFmtId="41" fontId="7" fillId="0" borderId="59" xfId="41" applyNumberFormat="1" applyFont="1" applyBorder="1"/>
    <xf numFmtId="41" fontId="7" fillId="24" borderId="48" xfId="41" applyNumberFormat="1" applyFont="1" applyFill="1" applyBorder="1"/>
    <xf numFmtId="3" fontId="7" fillId="24" borderId="98" xfId="41" applyNumberFormat="1" applyFont="1" applyFill="1" applyBorder="1"/>
    <xf numFmtId="41" fontId="7" fillId="24" borderId="88" xfId="41" applyNumberFormat="1" applyFont="1" applyFill="1" applyBorder="1"/>
    <xf numFmtId="41" fontId="7" fillId="24" borderId="98" xfId="41" applyNumberFormat="1" applyFont="1" applyFill="1" applyBorder="1"/>
    <xf numFmtId="42" fontId="7" fillId="24" borderId="67" xfId="41" applyNumberFormat="1" applyFont="1" applyFill="1" applyBorder="1"/>
    <xf numFmtId="41" fontId="7" fillId="0" borderId="48" xfId="41" applyNumberFormat="1" applyFont="1" applyFill="1" applyBorder="1"/>
    <xf numFmtId="42" fontId="7" fillId="0" borderId="67" xfId="41" applyNumberFormat="1" applyFont="1" applyFill="1" applyBorder="1"/>
    <xf numFmtId="41" fontId="7" fillId="24" borderId="47" xfId="41" applyNumberFormat="1" applyFont="1" applyFill="1" applyBorder="1"/>
    <xf numFmtId="41" fontId="7" fillId="0" borderId="46" xfId="41" applyNumberFormat="1" applyFont="1" applyBorder="1"/>
    <xf numFmtId="41" fontId="7" fillId="0" borderId="67" xfId="41" applyNumberFormat="1" applyFont="1" applyFill="1" applyBorder="1"/>
    <xf numFmtId="41" fontId="7" fillId="0" borderId="98" xfId="41" applyNumberFormat="1" applyFont="1" applyFill="1" applyBorder="1"/>
    <xf numFmtId="41" fontId="7" fillId="0" borderId="43" xfId="28" applyNumberFormat="1" applyFont="1" applyFill="1" applyBorder="1"/>
    <xf numFmtId="41" fontId="12" fillId="24" borderId="48" xfId="41" applyNumberFormat="1" applyFont="1" applyFill="1" applyBorder="1" applyAlignment="1">
      <alignment horizontal="center"/>
    </xf>
    <xf numFmtId="41" fontId="7" fillId="0" borderId="88" xfId="28" applyNumberFormat="1" applyFont="1" applyFill="1" applyBorder="1"/>
    <xf numFmtId="41" fontId="7" fillId="0" borderId="46" xfId="28" applyNumberFormat="1" applyFont="1" applyFill="1" applyBorder="1"/>
    <xf numFmtId="41" fontId="7" fillId="0" borderId="47" xfId="41" applyNumberFormat="1" applyFont="1" applyFill="1" applyBorder="1"/>
    <xf numFmtId="41" fontId="1" fillId="0" borderId="46" xfId="41" applyNumberFormat="1" applyBorder="1"/>
    <xf numFmtId="41" fontId="7" fillId="0" borderId="39" xfId="28" applyNumberFormat="1" applyFont="1" applyFill="1" applyBorder="1"/>
    <xf numFmtId="41" fontId="1" fillId="0" borderId="71" xfId="41" applyNumberFormat="1" applyBorder="1"/>
    <xf numFmtId="41" fontId="1" fillId="0" borderId="60" xfId="41" applyNumberFormat="1" applyBorder="1"/>
    <xf numFmtId="41" fontId="12" fillId="0" borderId="31" xfId="41" applyNumberFormat="1" applyFont="1" applyFill="1" applyBorder="1" applyAlignment="1">
      <alignment horizontal="center"/>
    </xf>
    <xf numFmtId="41" fontId="12" fillId="0" borderId="67" xfId="28" applyNumberFormat="1" applyFont="1" applyBorder="1"/>
    <xf numFmtId="41" fontId="12" fillId="24" borderId="72" xfId="41" applyNumberFormat="1" applyFont="1" applyFill="1" applyBorder="1" applyAlignment="1">
      <alignment horizontal="center"/>
    </xf>
    <xf numFmtId="41" fontId="12" fillId="0" borderId="74" xfId="41" applyNumberFormat="1" applyFont="1" applyBorder="1"/>
    <xf numFmtId="164" fontId="7" fillId="0" borderId="67" xfId="28" applyNumberFormat="1" applyFont="1" applyFill="1" applyBorder="1"/>
    <xf numFmtId="3" fontId="7" fillId="24" borderId="48" xfId="41" applyNumberFormat="1" applyFont="1" applyFill="1" applyBorder="1" applyAlignment="1">
      <alignment horizontal="center"/>
    </xf>
    <xf numFmtId="3" fontId="7" fillId="24" borderId="98" xfId="41" applyNumberFormat="1" applyFont="1" applyFill="1" applyBorder="1" applyAlignment="1">
      <alignment horizontal="center"/>
    </xf>
    <xf numFmtId="3" fontId="7" fillId="0" borderId="88" xfId="41" applyNumberFormat="1" applyFont="1" applyFill="1" applyBorder="1"/>
    <xf numFmtId="3" fontId="7" fillId="0" borderId="74" xfId="41" applyNumberFormat="1" applyFont="1" applyBorder="1"/>
    <xf numFmtId="3" fontId="7" fillId="24" borderId="100" xfId="41" applyNumberFormat="1" applyFont="1" applyFill="1" applyBorder="1" applyAlignment="1">
      <alignment horizontal="center"/>
    </xf>
    <xf numFmtId="3" fontId="7" fillId="24" borderId="72" xfId="41" applyNumberFormat="1" applyFont="1" applyFill="1" applyBorder="1" applyAlignment="1">
      <alignment horizontal="center"/>
    </xf>
    <xf numFmtId="3" fontId="7" fillId="0" borderId="85" xfId="41" applyNumberFormat="1" applyFont="1" applyFill="1" applyBorder="1" applyAlignment="1">
      <alignment horizontal="center"/>
    </xf>
    <xf numFmtId="3" fontId="7" fillId="0" borderId="60" xfId="41" applyNumberFormat="1" applyFont="1" applyFill="1" applyBorder="1" applyAlignment="1">
      <alignment horizontal="center"/>
    </xf>
    <xf numFmtId="3" fontId="7" fillId="0" borderId="31" xfId="41" applyNumberFormat="1" applyFont="1" applyFill="1" applyBorder="1" applyAlignment="1">
      <alignment horizontal="center"/>
    </xf>
    <xf numFmtId="0" fontId="12" fillId="0" borderId="0" xfId="41" applyFont="1" applyAlignment="1">
      <alignment horizontal="center"/>
    </xf>
    <xf numFmtId="3" fontId="7" fillId="24" borderId="31" xfId="41" applyNumberFormat="1" applyFont="1" applyFill="1" applyBorder="1" applyAlignment="1">
      <alignment horizontal="center"/>
    </xf>
    <xf numFmtId="3" fontId="7" fillId="24" borderId="85" xfId="41" applyNumberFormat="1" applyFont="1" applyFill="1" applyBorder="1" applyAlignment="1">
      <alignment horizontal="center"/>
    </xf>
    <xf numFmtId="3" fontId="7" fillId="24" borderId="67" xfId="41" applyNumberFormat="1" applyFont="1" applyFill="1" applyBorder="1" applyAlignment="1">
      <alignment horizontal="center"/>
    </xf>
    <xf numFmtId="41" fontId="7" fillId="0" borderId="15" xfId="41" applyNumberFormat="1" applyFont="1" applyBorder="1"/>
    <xf numFmtId="164" fontId="7" fillId="24" borderId="67" xfId="28" applyNumberFormat="1" applyFont="1" applyFill="1" applyBorder="1"/>
    <xf numFmtId="3" fontId="7" fillId="24" borderId="88" xfId="41" applyNumberFormat="1" applyFont="1" applyFill="1" applyBorder="1"/>
    <xf numFmtId="3" fontId="7" fillId="24" borderId="74" xfId="41" applyNumberFormat="1" applyFont="1" applyFill="1" applyBorder="1" applyAlignment="1">
      <alignment horizontal="center"/>
    </xf>
    <xf numFmtId="3" fontId="7" fillId="0" borderId="67" xfId="41" applyNumberFormat="1" applyFont="1" applyFill="1" applyBorder="1"/>
    <xf numFmtId="3" fontId="1" fillId="0" borderId="66" xfId="41" applyNumberFormat="1" applyBorder="1"/>
    <xf numFmtId="41" fontId="1" fillId="0" borderId="59" xfId="41" applyNumberFormat="1" applyFill="1" applyBorder="1" applyAlignment="1">
      <alignment horizontal="center"/>
    </xf>
    <xf numFmtId="41" fontId="1" fillId="0" borderId="39" xfId="41" applyNumberFormat="1" applyFill="1" applyBorder="1" applyAlignment="1">
      <alignment horizontal="center"/>
    </xf>
    <xf numFmtId="41" fontId="1" fillId="0" borderId="60" xfId="41" applyNumberFormat="1" applyFill="1" applyBorder="1" applyAlignment="1">
      <alignment horizontal="center"/>
    </xf>
    <xf numFmtId="41" fontId="1" fillId="0" borderId="43" xfId="41" applyNumberFormat="1" applyFill="1" applyBorder="1" applyAlignment="1">
      <alignment horizontal="center"/>
    </xf>
    <xf numFmtId="41" fontId="1" fillId="0" borderId="61" xfId="41" applyNumberFormat="1" applyFill="1" applyBorder="1" applyAlignment="1">
      <alignment horizontal="center"/>
    </xf>
    <xf numFmtId="41" fontId="1" fillId="0" borderId="99" xfId="41" applyNumberFormat="1" applyFill="1" applyBorder="1" applyAlignment="1">
      <alignment horizontal="center"/>
    </xf>
    <xf numFmtId="41" fontId="12" fillId="0" borderId="85" xfId="41" applyNumberFormat="1" applyFont="1" applyFill="1" applyBorder="1" applyAlignment="1">
      <alignment horizontal="center"/>
    </xf>
    <xf numFmtId="41" fontId="12" fillId="0" borderId="48" xfId="41" applyNumberFormat="1" applyFont="1" applyFill="1" applyBorder="1" applyAlignment="1">
      <alignment horizontal="center"/>
    </xf>
    <xf numFmtId="0" fontId="7" fillId="0" borderId="76" xfId="41" applyFont="1" applyFill="1" applyBorder="1"/>
    <xf numFmtId="41" fontId="7" fillId="0" borderId="71" xfId="28" applyNumberFormat="1" applyFont="1" applyFill="1" applyBorder="1"/>
    <xf numFmtId="41" fontId="7" fillId="0" borderId="76" xfId="41" applyNumberFormat="1" applyFont="1" applyFill="1" applyBorder="1"/>
    <xf numFmtId="41" fontId="7" fillId="0" borderId="71" xfId="30" applyNumberFormat="1" applyFont="1" applyFill="1" applyBorder="1"/>
    <xf numFmtId="41" fontId="7" fillId="0" borderId="60" xfId="28" applyNumberFormat="1" applyFont="1" applyFill="1" applyBorder="1"/>
    <xf numFmtId="41" fontId="7" fillId="0" borderId="43" xfId="41" applyNumberFormat="1" applyFont="1" applyFill="1" applyBorder="1"/>
    <xf numFmtId="41" fontId="1" fillId="0" borderId="88" xfId="28" applyNumberFormat="1" applyFill="1" applyBorder="1"/>
    <xf numFmtId="41" fontId="1" fillId="0" borderId="98" xfId="41" applyNumberFormat="1" applyFill="1" applyBorder="1"/>
    <xf numFmtId="41" fontId="1" fillId="0" borderId="46" xfId="28" applyNumberFormat="1" applyFill="1" applyBorder="1"/>
    <xf numFmtId="41" fontId="1" fillId="0" borderId="47" xfId="41" applyNumberFormat="1" applyFill="1" applyBorder="1"/>
    <xf numFmtId="41" fontId="1" fillId="0" borderId="59" xfId="28" applyNumberFormat="1" applyFill="1" applyBorder="1"/>
    <xf numFmtId="41" fontId="1" fillId="0" borderId="71" xfId="28" applyNumberFormat="1" applyFill="1" applyBorder="1"/>
    <xf numFmtId="41" fontId="1" fillId="0" borderId="60" xfId="28" applyNumberFormat="1" applyFill="1" applyBorder="1"/>
    <xf numFmtId="41" fontId="1" fillId="0" borderId="66" xfId="28" applyNumberFormat="1" applyFill="1" applyBorder="1"/>
    <xf numFmtId="41" fontId="12" fillId="0" borderId="67" xfId="28" applyNumberFormat="1" applyFont="1" applyFill="1" applyBorder="1"/>
    <xf numFmtId="41" fontId="12" fillId="0" borderId="67" xfId="41" applyNumberFormat="1" applyFont="1" applyFill="1" applyBorder="1"/>
    <xf numFmtId="3" fontId="12" fillId="0" borderId="98" xfId="41" applyNumberFormat="1" applyFont="1" applyFill="1" applyBorder="1" applyAlignment="1">
      <alignment horizontal="center"/>
    </xf>
    <xf numFmtId="41" fontId="12" fillId="0" borderId="88" xfId="28" applyNumberFormat="1" applyFont="1" applyFill="1" applyBorder="1"/>
    <xf numFmtId="41" fontId="12" fillId="0" borderId="98" xfId="41" applyNumberFormat="1" applyFont="1" applyFill="1" applyBorder="1" applyAlignment="1">
      <alignment horizontal="center"/>
    </xf>
    <xf numFmtId="41" fontId="12" fillId="0" borderId="88" xfId="41" applyNumberFormat="1" applyFont="1" applyFill="1" applyBorder="1"/>
    <xf numFmtId="41" fontId="12" fillId="0" borderId="98" xfId="41" applyNumberFormat="1" applyFont="1" applyFill="1" applyBorder="1"/>
    <xf numFmtId="41" fontId="12" fillId="0" borderId="74" xfId="41" applyNumberFormat="1" applyFont="1" applyFill="1" applyBorder="1"/>
    <xf numFmtId="0" fontId="12" fillId="0" borderId="98" xfId="41" applyFont="1" applyFill="1" applyBorder="1"/>
    <xf numFmtId="0" fontId="12" fillId="0" borderId="48" xfId="41" applyFont="1" applyFill="1" applyBorder="1"/>
    <xf numFmtId="0" fontId="21" fillId="0" borderId="54" xfId="41" applyFont="1" applyFill="1" applyBorder="1" applyAlignment="1">
      <alignment horizontal="right" wrapText="1"/>
    </xf>
    <xf numFmtId="164" fontId="20" fillId="0" borderId="54" xfId="28" applyNumberFormat="1" applyFont="1" applyFill="1" applyBorder="1" applyAlignment="1">
      <alignment horizontal="right" wrapText="1"/>
    </xf>
    <xf numFmtId="42" fontId="6" fillId="0" borderId="54" xfId="41" applyNumberFormat="1" applyFont="1" applyFill="1" applyBorder="1"/>
    <xf numFmtId="41" fontId="12" fillId="0" borderId="24" xfId="41" applyNumberFormat="1" applyFont="1" applyFill="1" applyBorder="1" applyAlignment="1">
      <alignment horizontal="center"/>
    </xf>
    <xf numFmtId="41" fontId="12" fillId="0" borderId="57" xfId="41" applyNumberFormat="1" applyFont="1" applyFill="1" applyBorder="1" applyAlignment="1">
      <alignment horizontal="center"/>
    </xf>
    <xf numFmtId="0" fontId="41" fillId="0" borderId="0" xfId="41" applyFont="1"/>
    <xf numFmtId="0" fontId="42" fillId="0" borderId="0" xfId="41" applyFont="1"/>
    <xf numFmtId="0" fontId="12" fillId="0" borderId="109" xfId="41" applyFont="1" applyFill="1" applyBorder="1"/>
    <xf numFmtId="41" fontId="12" fillId="0" borderId="109" xfId="41" applyNumberFormat="1" applyFont="1" applyFill="1" applyBorder="1" applyAlignment="1">
      <alignment horizontal="center" wrapText="1"/>
    </xf>
    <xf numFmtId="41" fontId="12" fillId="0" borderId="110" xfId="41" applyNumberFormat="1" applyFont="1" applyFill="1" applyBorder="1" applyAlignment="1">
      <alignment horizontal="center" wrapText="1"/>
    </xf>
    <xf numFmtId="0" fontId="20" fillId="0" borderId="110" xfId="41" applyFont="1" applyFill="1" applyBorder="1" applyAlignment="1">
      <alignment horizontal="center" wrapText="1"/>
    </xf>
    <xf numFmtId="49" fontId="12" fillId="28" borderId="47" xfId="41" applyNumberFormat="1" applyFont="1" applyFill="1" applyBorder="1" applyAlignment="1">
      <alignment horizontal="left"/>
    </xf>
    <xf numFmtId="41" fontId="12" fillId="28" borderId="110" xfId="41" applyNumberFormat="1" applyFont="1" applyFill="1" applyBorder="1"/>
    <xf numFmtId="0" fontId="6" fillId="28" borderId="61" xfId="41" applyFont="1" applyFill="1" applyBorder="1"/>
    <xf numFmtId="0" fontId="12" fillId="28" borderId="99" xfId="41" applyFont="1" applyFill="1" applyBorder="1" applyAlignment="1">
      <alignment horizontal="left"/>
    </xf>
    <xf numFmtId="41" fontId="12" fillId="28" borderId="109" xfId="30" applyNumberFormat="1" applyFont="1" applyFill="1" applyBorder="1"/>
    <xf numFmtId="41" fontId="12" fillId="28" borderId="109" xfId="41" applyNumberFormat="1" applyFont="1" applyFill="1" applyBorder="1"/>
    <xf numFmtId="0" fontId="12" fillId="0" borderId="39" xfId="41" applyFont="1" applyFill="1" applyBorder="1" applyAlignment="1">
      <alignment horizontal="left"/>
    </xf>
    <xf numFmtId="0" fontId="9" fillId="0" borderId="14" xfId="41" applyFont="1" applyBorder="1" applyAlignment="1">
      <alignment wrapText="1"/>
    </xf>
    <xf numFmtId="0" fontId="9" fillId="0" borderId="15" xfId="41" applyFont="1" applyBorder="1" applyAlignment="1">
      <alignment wrapText="1"/>
    </xf>
    <xf numFmtId="0" fontId="9" fillId="0" borderId="51" xfId="41" applyFont="1" applyBorder="1" applyAlignment="1">
      <alignment wrapText="1"/>
    </xf>
    <xf numFmtId="0" fontId="12" fillId="0" borderId="0" xfId="0" applyFont="1" applyAlignment="1">
      <alignment horizontal="center" wrapText="1"/>
    </xf>
    <xf numFmtId="0" fontId="22" fillId="0" borderId="17" xfId="0" applyFont="1" applyBorder="1" applyAlignment="1">
      <alignment horizontal="left" vertical="top" wrapText="1"/>
    </xf>
    <xf numFmtId="0" fontId="12" fillId="0" borderId="22" xfId="0" applyFont="1" applyBorder="1"/>
    <xf numFmtId="0" fontId="43" fillId="0" borderId="0" xfId="0" applyFont="1" applyAlignment="1">
      <alignment horizontal="center"/>
    </xf>
    <xf numFmtId="0" fontId="44" fillId="0" borderId="0" xfId="42" applyFont="1" applyBorder="1" applyAlignment="1" applyProtection="1">
      <alignment horizontal="left"/>
    </xf>
    <xf numFmtId="0" fontId="28" fillId="0" borderId="0" xfId="42" applyFont="1" applyBorder="1"/>
    <xf numFmtId="0" fontId="44" fillId="0" borderId="50" xfId="42" applyFont="1" applyBorder="1" applyAlignment="1" applyProtection="1">
      <alignment horizontal="left"/>
    </xf>
    <xf numFmtId="0" fontId="28" fillId="0" borderId="50" xfId="42" applyFont="1" applyBorder="1"/>
    <xf numFmtId="42" fontId="28" fillId="0" borderId="50" xfId="42" applyNumberFormat="1" applyFont="1" applyFill="1" applyBorder="1"/>
    <xf numFmtId="0" fontId="28" fillId="0" borderId="40" xfId="42" applyFont="1" applyBorder="1" applyAlignment="1" applyProtection="1">
      <alignment horizontal="left"/>
    </xf>
    <xf numFmtId="0" fontId="28" fillId="0" borderId="40" xfId="42" applyFont="1" applyBorder="1"/>
    <xf numFmtId="41" fontId="28" fillId="0" borderId="40" xfId="42" applyNumberFormat="1" applyFont="1" applyBorder="1"/>
    <xf numFmtId="0" fontId="10" fillId="0" borderId="40" xfId="42" applyBorder="1"/>
    <xf numFmtId="41" fontId="28" fillId="0" borderId="40" xfId="42" applyNumberFormat="1" applyFont="1" applyFill="1" applyBorder="1"/>
    <xf numFmtId="0" fontId="0" fillId="0" borderId="40" xfId="0" applyBorder="1"/>
    <xf numFmtId="0" fontId="28" fillId="0" borderId="45" xfId="42" applyFont="1" applyBorder="1"/>
    <xf numFmtId="0" fontId="44" fillId="0" borderId="40" xfId="42" applyFont="1" applyBorder="1" applyAlignment="1" applyProtection="1">
      <alignment horizontal="left"/>
    </xf>
    <xf numFmtId="42" fontId="28" fillId="0" borderId="40" xfId="42" applyNumberFormat="1" applyFont="1" applyFill="1" applyBorder="1"/>
    <xf numFmtId="0" fontId="28" fillId="0" borderId="45" xfId="42" applyFont="1" applyBorder="1" applyAlignment="1" applyProtection="1">
      <alignment horizontal="left"/>
    </xf>
    <xf numFmtId="41" fontId="28" fillId="0" borderId="45" xfId="42" applyNumberFormat="1" applyFont="1" applyBorder="1"/>
    <xf numFmtId="0" fontId="28" fillId="0" borderId="24" xfId="42" applyFont="1" applyBorder="1"/>
    <xf numFmtId="42" fontId="28" fillId="0" borderId="24" xfId="42" applyNumberFormat="1" applyFont="1" applyBorder="1" applyProtection="1"/>
    <xf numFmtId="0" fontId="28" fillId="0" borderId="37" xfId="42" applyFont="1" applyBorder="1"/>
    <xf numFmtId="0" fontId="0" fillId="0" borderId="37" xfId="0" applyBorder="1"/>
    <xf numFmtId="41" fontId="28" fillId="0" borderId="37" xfId="42" applyNumberFormat="1" applyFont="1" applyBorder="1"/>
    <xf numFmtId="0" fontId="0" fillId="0" borderId="45" xfId="0" applyBorder="1"/>
    <xf numFmtId="41" fontId="28" fillId="0" borderId="111" xfId="42" applyNumberFormat="1" applyFont="1" applyBorder="1"/>
    <xf numFmtId="41" fontId="28" fillId="0" borderId="24" xfId="42" applyNumberFormat="1" applyFont="1" applyBorder="1"/>
    <xf numFmtId="42" fontId="28" fillId="0" borderId="112" xfId="42" applyNumberFormat="1" applyFont="1" applyBorder="1"/>
    <xf numFmtId="0" fontId="28" fillId="0" borderId="20" xfId="42" applyFont="1" applyBorder="1"/>
    <xf numFmtId="0" fontId="44" fillId="0" borderId="20" xfId="42" applyFont="1" applyBorder="1" applyAlignment="1" applyProtection="1">
      <alignment horizontal="left"/>
    </xf>
    <xf numFmtId="0" fontId="28" fillId="0" borderId="113" xfId="42" applyFont="1" applyBorder="1"/>
    <xf numFmtId="0" fontId="34" fillId="0" borderId="0" xfId="0" applyFont="1" applyFill="1"/>
    <xf numFmtId="0" fontId="1" fillId="0" borderId="0" xfId="43" applyFont="1" applyFill="1" applyAlignment="1">
      <alignment wrapText="1"/>
    </xf>
    <xf numFmtId="0" fontId="3" fillId="0" borderId="11" xfId="43" applyFont="1" applyBorder="1" applyAlignment="1">
      <alignment horizontal="center" vertical="center" wrapText="1"/>
    </xf>
    <xf numFmtId="0" fontId="1" fillId="0" borderId="0" xfId="43" applyAlignment="1">
      <alignment horizontal="center" vertical="center"/>
    </xf>
    <xf numFmtId="0" fontId="3" fillId="0" borderId="11" xfId="43" applyFont="1" applyFill="1" applyBorder="1" applyAlignment="1">
      <alignment horizontal="center" vertical="center" wrapText="1"/>
    </xf>
    <xf numFmtId="0" fontId="3" fillId="0" borderId="18" xfId="43" applyFont="1" applyFill="1" applyBorder="1" applyAlignment="1">
      <alignment horizontal="center" wrapText="1"/>
    </xf>
    <xf numFmtId="41" fontId="47" fillId="24" borderId="59" xfId="30" applyNumberFormat="1" applyFont="1" applyFill="1" applyBorder="1"/>
    <xf numFmtId="41" fontId="47" fillId="24" borderId="60" xfId="30" applyNumberFormat="1" applyFont="1" applyFill="1" applyBorder="1"/>
    <xf numFmtId="41" fontId="7" fillId="24" borderId="59" xfId="41" applyNumberFormat="1" applyFont="1" applyFill="1" applyBorder="1"/>
    <xf numFmtId="0" fontId="22" fillId="0" borderId="40" xfId="0" applyFont="1" applyFill="1" applyBorder="1" applyAlignment="1">
      <alignment horizontal="left" vertical="top" wrapText="1"/>
    </xf>
    <xf numFmtId="0" fontId="22" fillId="0" borderId="50" xfId="0" applyFont="1" applyFill="1" applyBorder="1" applyAlignment="1">
      <alignment horizontal="left" vertical="top" wrapText="1"/>
    </xf>
    <xf numFmtId="0" fontId="28" fillId="0" borderId="50" xfId="0" applyFont="1" applyFill="1" applyBorder="1" applyAlignment="1">
      <alignment horizontal="left" vertical="top" wrapText="1"/>
    </xf>
    <xf numFmtId="0" fontId="22" fillId="0" borderId="40" xfId="0" applyFont="1" applyBorder="1" applyAlignment="1">
      <alignment horizontal="left" vertical="top" wrapText="1"/>
    </xf>
    <xf numFmtId="168" fontId="9" fillId="0" borderId="11" xfId="28" applyNumberFormat="1" applyFont="1" applyBorder="1" applyAlignment="1">
      <alignment horizontal="center"/>
    </xf>
    <xf numFmtId="170" fontId="7" fillId="0" borderId="11" xfId="43" applyNumberFormat="1" applyFont="1" applyBorder="1" applyAlignment="1">
      <alignment horizontal="center"/>
    </xf>
    <xf numFmtId="41" fontId="9" fillId="0" borderId="11" xfId="30" applyNumberFormat="1" applyFont="1" applyBorder="1" applyAlignment="1"/>
    <xf numFmtId="41" fontId="7" fillId="0" borderId="17" xfId="0" applyNumberFormat="1" applyFont="1" applyBorder="1"/>
    <xf numFmtId="1" fontId="7" fillId="0" borderId="11" xfId="0" applyNumberFormat="1" applyFont="1" applyBorder="1" applyAlignment="1">
      <alignment horizontal="center"/>
    </xf>
    <xf numFmtId="1" fontId="7" fillId="0" borderId="11" xfId="0" applyNumberFormat="1" applyFont="1" applyFill="1" applyBorder="1" applyAlignment="1">
      <alignment horizontal="center"/>
    </xf>
    <xf numFmtId="1" fontId="48" fillId="0" borderId="0" xfId="0" applyNumberFormat="1" applyFont="1" applyFill="1"/>
    <xf numFmtId="0" fontId="7" fillId="0" borderId="0" xfId="0" applyFont="1"/>
    <xf numFmtId="37" fontId="7" fillId="0" borderId="11" xfId="0" applyNumberFormat="1" applyFont="1" applyFill="1" applyBorder="1" applyAlignment="1">
      <alignment horizontal="center"/>
    </xf>
    <xf numFmtId="37" fontId="7" fillId="0" borderId="11" xfId="0" applyNumberFormat="1" applyFont="1" applyBorder="1" applyAlignment="1">
      <alignment horizontal="center"/>
    </xf>
    <xf numFmtId="165" fontId="7" fillId="0" borderId="11" xfId="47" applyNumberFormat="1" applyFont="1" applyBorder="1" applyAlignment="1">
      <alignment horizontal="center"/>
    </xf>
    <xf numFmtId="3" fontId="7" fillId="0" borderId="46" xfId="41" applyNumberFormat="1" applyFont="1" applyBorder="1"/>
    <xf numFmtId="3" fontId="7" fillId="24" borderId="47" xfId="41" applyNumberFormat="1" applyFont="1" applyFill="1" applyBorder="1"/>
    <xf numFmtId="42" fontId="7" fillId="24" borderId="48" xfId="41" applyNumberFormat="1" applyFont="1" applyFill="1" applyBorder="1"/>
    <xf numFmtId="164" fontId="7" fillId="0" borderId="67" xfId="28" applyNumberFormat="1" applyFont="1" applyBorder="1"/>
    <xf numFmtId="164" fontId="7" fillId="24" borderId="48" xfId="28" applyNumberFormat="1" applyFont="1" applyFill="1" applyBorder="1"/>
    <xf numFmtId="0" fontId="1" fillId="0" borderId="27" xfId="41" applyFont="1" applyBorder="1" applyAlignment="1">
      <alignment horizontal="center"/>
    </xf>
    <xf numFmtId="0" fontId="1" fillId="0" borderId="32" xfId="41" applyFont="1" applyBorder="1"/>
    <xf numFmtId="0" fontId="1" fillId="30" borderId="27" xfId="41" applyFont="1" applyFill="1" applyBorder="1"/>
    <xf numFmtId="0" fontId="1" fillId="30" borderId="21" xfId="41" applyFill="1" applyBorder="1"/>
    <xf numFmtId="0" fontId="1" fillId="30" borderId="25" xfId="41" applyFont="1" applyFill="1" applyBorder="1"/>
    <xf numFmtId="0" fontId="1" fillId="30" borderId="20" xfId="41" applyFill="1" applyBorder="1"/>
    <xf numFmtId="0" fontId="1" fillId="30" borderId="36" xfId="41" applyFont="1" applyFill="1" applyBorder="1"/>
    <xf numFmtId="0" fontId="1" fillId="30" borderId="0" xfId="41" applyFill="1" applyBorder="1"/>
    <xf numFmtId="0" fontId="1" fillId="30" borderId="14" xfId="41" applyFill="1" applyBorder="1"/>
    <xf numFmtId="0" fontId="1" fillId="30" borderId="36" xfId="41" applyFont="1" applyFill="1" applyBorder="1" applyAlignment="1">
      <alignment horizontal="center"/>
    </xf>
    <xf numFmtId="0" fontId="1" fillId="30" borderId="0" xfId="41" applyFont="1" applyFill="1" applyBorder="1" applyAlignment="1">
      <alignment horizontal="center"/>
    </xf>
    <xf numFmtId="0" fontId="1" fillId="30" borderId="14" xfId="41" applyFont="1" applyFill="1" applyBorder="1"/>
    <xf numFmtId="0" fontId="1" fillId="30" borderId="32" xfId="41" applyFill="1" applyBorder="1"/>
    <xf numFmtId="0" fontId="1" fillId="30" borderId="18" xfId="41" applyFill="1" applyBorder="1"/>
    <xf numFmtId="41" fontId="1" fillId="30" borderId="11" xfId="41" applyNumberFormat="1" applyFill="1" applyBorder="1"/>
    <xf numFmtId="3" fontId="7" fillId="0" borderId="24" xfId="41" applyNumberFormat="1" applyFont="1" applyFill="1" applyBorder="1" applyAlignment="1">
      <alignment horizontal="center"/>
    </xf>
    <xf numFmtId="3" fontId="7" fillId="0" borderId="48" xfId="41" applyNumberFormat="1" applyFont="1" applyFill="1" applyBorder="1" applyAlignment="1">
      <alignment horizontal="center"/>
    </xf>
    <xf numFmtId="3" fontId="7" fillId="24" borderId="24" xfId="41" applyNumberFormat="1" applyFont="1" applyFill="1" applyBorder="1" applyAlignment="1">
      <alignment horizontal="center"/>
    </xf>
    <xf numFmtId="3" fontId="7" fillId="24" borderId="57" xfId="41" applyNumberFormat="1" applyFont="1" applyFill="1" applyBorder="1" applyAlignment="1">
      <alignment horizontal="center"/>
    </xf>
    <xf numFmtId="0" fontId="1" fillId="26" borderId="0" xfId="41" applyFont="1" applyFill="1"/>
    <xf numFmtId="0" fontId="1" fillId="26" borderId="0" xfId="41" applyFill="1"/>
    <xf numFmtId="0" fontId="9" fillId="0" borderId="19" xfId="41" applyFont="1" applyBorder="1" applyAlignment="1"/>
    <xf numFmtId="0" fontId="9" fillId="0" borderId="11" xfId="41" applyFont="1" applyBorder="1" applyAlignment="1">
      <alignment wrapText="1"/>
    </xf>
    <xf numFmtId="168" fontId="9" fillId="0" borderId="11" xfId="28" applyNumberFormat="1" applyFont="1" applyBorder="1" applyAlignment="1">
      <alignment horizontal="center" wrapText="1"/>
    </xf>
    <xf numFmtId="0" fontId="42" fillId="0" borderId="40" xfId="41" applyFont="1" applyFill="1" applyBorder="1"/>
    <xf numFmtId="0" fontId="29" fillId="0" borderId="0" xfId="0" applyFont="1" applyAlignment="1">
      <alignment horizontal="centerContinuous" vertical="center" wrapText="1"/>
    </xf>
    <xf numFmtId="0" fontId="19" fillId="0" borderId="0" xfId="0" applyFont="1" applyAlignment="1" applyProtection="1">
      <alignment horizontal="centerContinuous"/>
      <protection locked="0"/>
    </xf>
    <xf numFmtId="0" fontId="19" fillId="0" borderId="0" xfId="0" applyFont="1" applyAlignment="1" applyProtection="1">
      <alignment horizontal="centerContinuous" wrapText="1"/>
      <protection locked="0"/>
    </xf>
    <xf numFmtId="0" fontId="0" fillId="0" borderId="0" xfId="0" applyAlignment="1">
      <alignment horizontal="centerContinuous" wrapText="1"/>
    </xf>
    <xf numFmtId="0" fontId="29" fillId="0" borderId="0" xfId="0" applyFont="1" applyAlignment="1">
      <alignment horizontal="centerContinuous" wrapText="1"/>
    </xf>
    <xf numFmtId="0" fontId="1" fillId="0" borderId="0" xfId="43" applyAlignment="1">
      <alignment horizontal="centerContinuous"/>
    </xf>
    <xf numFmtId="0" fontId="2" fillId="0" borderId="11" xfId="43" applyFont="1" applyFill="1" applyBorder="1" applyAlignment="1">
      <alignment horizontal="center"/>
    </xf>
    <xf numFmtId="0" fontId="2" fillId="0" borderId="0" xfId="43" applyFont="1" applyFill="1" applyAlignment="1">
      <alignment horizontal="centerContinuous"/>
    </xf>
    <xf numFmtId="0" fontId="1" fillId="0" borderId="36" xfId="43" applyFont="1" applyFill="1" applyBorder="1"/>
    <xf numFmtId="37" fontId="1" fillId="0" borderId="106" xfId="28" applyNumberFormat="1" applyFill="1" applyBorder="1" applyAlignment="1">
      <alignment horizontal="center"/>
    </xf>
    <xf numFmtId="37" fontId="1" fillId="0" borderId="16" xfId="28" applyNumberFormat="1" applyFill="1" applyBorder="1" applyAlignment="1">
      <alignment horizontal="center"/>
    </xf>
    <xf numFmtId="0" fontId="2" fillId="27" borderId="115" xfId="0" applyFont="1" applyFill="1" applyBorder="1" applyAlignment="1">
      <alignment horizontal="centerContinuous"/>
    </xf>
    <xf numFmtId="0" fontId="12" fillId="0" borderId="11" xfId="41" applyFont="1" applyBorder="1" applyAlignment="1">
      <alignment horizontal="center"/>
    </xf>
    <xf numFmtId="0" fontId="12" fillId="26" borderId="85" xfId="41" applyFont="1" applyFill="1" applyBorder="1" applyAlignment="1">
      <alignment horizontal="center" wrapText="1"/>
    </xf>
    <xf numFmtId="0" fontId="1" fillId="0" borderId="0" xfId="41" applyAlignment="1">
      <alignment horizontal="centerContinuous" vertical="top"/>
    </xf>
    <xf numFmtId="168" fontId="2" fillId="0" borderId="0" xfId="41" applyNumberFormat="1" applyFont="1" applyAlignment="1">
      <alignment horizontal="centerContinuous"/>
    </xf>
    <xf numFmtId="0" fontId="12" fillId="0" borderId="95" xfId="41" applyFont="1" applyFill="1" applyBorder="1" applyAlignment="1">
      <alignment horizontal="center" wrapText="1"/>
    </xf>
    <xf numFmtId="0" fontId="26" fillId="0" borderId="95" xfId="41" applyFont="1" applyFill="1" applyBorder="1"/>
    <xf numFmtId="0" fontId="34" fillId="0" borderId="0" xfId="41" applyFont="1" applyAlignment="1">
      <alignment horizontal="centerContinuous"/>
    </xf>
    <xf numFmtId="0" fontId="41" fillId="0" borderId="0" xfId="41" applyFont="1" applyAlignment="1">
      <alignment horizontal="centerContinuous" vertical="top"/>
    </xf>
    <xf numFmtId="0" fontId="34" fillId="31" borderId="0" xfId="41" applyFont="1" applyFill="1" applyBorder="1"/>
    <xf numFmtId="0" fontId="34" fillId="0" borderId="0" xfId="41" applyFont="1"/>
    <xf numFmtId="3" fontId="1" fillId="0" borderId="24" xfId="41" applyNumberFormat="1" applyBorder="1"/>
    <xf numFmtId="42" fontId="1" fillId="0" borderId="24" xfId="41" applyNumberFormat="1" applyBorder="1"/>
    <xf numFmtId="42" fontId="7" fillId="0" borderId="67" xfId="41" applyNumberFormat="1" applyFont="1" applyBorder="1"/>
    <xf numFmtId="0" fontId="28" fillId="0" borderId="40" xfId="0" applyFont="1" applyFill="1" applyBorder="1" applyAlignment="1">
      <alignment horizontal="left" vertical="top" wrapText="1"/>
    </xf>
    <xf numFmtId="0" fontId="28" fillId="27" borderId="78" xfId="42" applyFont="1" applyFill="1" applyBorder="1" applyAlignment="1">
      <alignment horizontal="center"/>
    </xf>
    <xf numFmtId="0" fontId="34" fillId="0" borderId="0" xfId="41" applyFont="1" applyAlignment="1">
      <alignment horizontal="center"/>
    </xf>
    <xf numFmtId="0" fontId="1" fillId="0" borderId="14" xfId="41" applyBorder="1"/>
    <xf numFmtId="41" fontId="1" fillId="0" borderId="0" xfId="41" applyNumberFormat="1" applyFill="1" applyBorder="1"/>
    <xf numFmtId="0" fontId="1" fillId="0" borderId="27" xfId="41" applyFont="1" applyBorder="1"/>
    <xf numFmtId="3" fontId="1" fillId="0" borderId="100" xfId="41" applyNumberFormat="1" applyBorder="1"/>
    <xf numFmtId="3" fontId="1" fillId="0" borderId="29" xfId="41" applyNumberFormat="1" applyBorder="1"/>
    <xf numFmtId="0" fontId="1" fillId="0" borderId="18" xfId="41" applyBorder="1"/>
    <xf numFmtId="0" fontId="2" fillId="0" borderId="20" xfId="0" applyFont="1" applyBorder="1" applyAlignment="1">
      <alignment horizontal="right"/>
    </xf>
    <xf numFmtId="39" fontId="1" fillId="0" borderId="64" xfId="43" applyNumberFormat="1" applyBorder="1" applyAlignment="1">
      <alignment horizontal="center"/>
    </xf>
    <xf numFmtId="39" fontId="1" fillId="0" borderId="16" xfId="43" applyNumberFormat="1" applyBorder="1" applyAlignment="1">
      <alignment horizontal="center"/>
    </xf>
    <xf numFmtId="39" fontId="1" fillId="0" borderId="30" xfId="43" applyNumberFormat="1" applyBorder="1" applyAlignment="1">
      <alignment horizontal="center"/>
    </xf>
    <xf numFmtId="39" fontId="1" fillId="0" borderId="19" xfId="43" applyNumberFormat="1" applyBorder="1" applyAlignment="1">
      <alignment horizontal="center"/>
    </xf>
    <xf numFmtId="4" fontId="0" fillId="0" borderId="0" xfId="0" applyNumberFormat="1" applyAlignment="1">
      <alignment horizontal="center"/>
    </xf>
    <xf numFmtId="4" fontId="2" fillId="0" borderId="15" xfId="0" applyNumberFormat="1" applyFont="1" applyBorder="1" applyAlignment="1">
      <alignment horizontal="center" wrapText="1"/>
    </xf>
    <xf numFmtId="4" fontId="19" fillId="0" borderId="24" xfId="0" applyNumberFormat="1" applyFont="1" applyBorder="1" applyAlignment="1">
      <alignment horizontal="center"/>
    </xf>
    <xf numFmtId="37" fontId="9" fillId="0" borderId="103" xfId="28" applyNumberFormat="1" applyFont="1" applyBorder="1" applyAlignment="1">
      <alignment horizontal="center"/>
    </xf>
    <xf numFmtId="37" fontId="9" fillId="0" borderId="11" xfId="28" applyNumberFormat="1" applyFont="1" applyBorder="1" applyAlignment="1">
      <alignment horizontal="center"/>
    </xf>
    <xf numFmtId="37" fontId="9" fillId="0" borderId="31" xfId="28" applyNumberFormat="1" applyFont="1" applyBorder="1" applyAlignment="1">
      <alignment horizontal="center"/>
    </xf>
    <xf numFmtId="0" fontId="1" fillId="27" borderId="75" xfId="41" applyFont="1" applyFill="1" applyBorder="1"/>
    <xf numFmtId="41" fontId="1" fillId="27" borderId="75" xfId="41" applyNumberFormat="1" applyFill="1" applyBorder="1"/>
    <xf numFmtId="41" fontId="1" fillId="27" borderId="86" xfId="41" applyNumberFormat="1" applyFill="1" applyBorder="1"/>
    <xf numFmtId="0" fontId="6" fillId="27" borderId="75" xfId="41" applyFont="1" applyFill="1" applyBorder="1"/>
    <xf numFmtId="0" fontId="1" fillId="27" borderId="86" xfId="41" applyFont="1" applyFill="1" applyBorder="1" applyAlignment="1">
      <alignment wrapText="1"/>
    </xf>
    <xf numFmtId="41" fontId="1" fillId="27" borderId="82" xfId="41" applyNumberFormat="1" applyFill="1" applyBorder="1"/>
    <xf numFmtId="0" fontId="6" fillId="27" borderId="86" xfId="41" applyFont="1" applyFill="1" applyBorder="1"/>
    <xf numFmtId="0" fontId="1" fillId="27" borderId="69" xfId="41" applyFont="1" applyFill="1" applyBorder="1"/>
    <xf numFmtId="41" fontId="1" fillId="27" borderId="70" xfId="41" applyNumberFormat="1" applyFill="1" applyBorder="1"/>
    <xf numFmtId="0" fontId="6" fillId="27" borderId="109" xfId="41" applyFont="1" applyFill="1" applyBorder="1"/>
    <xf numFmtId="3" fontId="12" fillId="24" borderId="48" xfId="41" applyNumberFormat="1" applyFont="1" applyFill="1" applyBorder="1" applyAlignment="1">
      <alignment horizontal="center" wrapText="1"/>
    </xf>
    <xf numFmtId="3" fontId="12" fillId="24" borderId="67" xfId="41" applyNumberFormat="1" applyFont="1" applyFill="1" applyBorder="1" applyAlignment="1">
      <alignment horizontal="centerContinuous" wrapText="1"/>
    </xf>
    <xf numFmtId="0" fontId="7" fillId="24" borderId="47" xfId="41" applyFont="1" applyFill="1" applyBorder="1"/>
    <xf numFmtId="164" fontId="7" fillId="24" borderId="46" xfId="28" applyNumberFormat="1" applyFont="1" applyFill="1" applyBorder="1"/>
    <xf numFmtId="41" fontId="7" fillId="24" borderId="46" xfId="41" applyNumberFormat="1" applyFont="1" applyFill="1" applyBorder="1"/>
    <xf numFmtId="0" fontId="12" fillId="24" borderId="48" xfId="41" applyFont="1" applyFill="1" applyBorder="1" applyAlignment="1">
      <alignment horizontal="centerContinuous" wrapText="1"/>
    </xf>
    <xf numFmtId="0" fontId="54" fillId="0" borderId="24" xfId="0" applyFont="1" applyBorder="1" applyAlignment="1">
      <alignment horizontal="centerContinuous"/>
    </xf>
    <xf numFmtId="0" fontId="54" fillId="0" borderId="15" xfId="0" applyFont="1" applyBorder="1" applyAlignment="1">
      <alignment horizontal="centerContinuous"/>
    </xf>
    <xf numFmtId="0" fontId="28" fillId="27" borderId="100" xfId="42" applyFont="1" applyFill="1" applyBorder="1" applyAlignment="1">
      <alignment horizontal="center"/>
    </xf>
    <xf numFmtId="0" fontId="28" fillId="27" borderId="29" xfId="42" applyFont="1" applyFill="1" applyBorder="1" applyAlignment="1">
      <alignment horizontal="center"/>
    </xf>
    <xf numFmtId="0" fontId="28" fillId="0" borderId="36" xfId="42" applyFont="1" applyBorder="1"/>
    <xf numFmtId="42" fontId="28" fillId="0" borderId="104" xfId="42" applyNumberFormat="1" applyFont="1" applyFill="1" applyBorder="1"/>
    <xf numFmtId="42" fontId="28" fillId="0" borderId="23" xfId="42" applyNumberFormat="1" applyFont="1" applyFill="1" applyBorder="1"/>
    <xf numFmtId="41" fontId="28" fillId="0" borderId="41" xfId="42" applyNumberFormat="1" applyFont="1" applyBorder="1"/>
    <xf numFmtId="41" fontId="28" fillId="0" borderId="23" xfId="42" applyNumberFormat="1" applyFont="1" applyFill="1" applyBorder="1"/>
    <xf numFmtId="41" fontId="28" fillId="0" borderId="41" xfId="42" applyNumberFormat="1" applyFont="1" applyFill="1" applyBorder="1"/>
    <xf numFmtId="41" fontId="28" fillId="0" borderId="51" xfId="42" applyNumberFormat="1" applyFont="1" applyBorder="1"/>
    <xf numFmtId="42" fontId="28" fillId="0" borderId="41" xfId="42" applyNumberFormat="1" applyFont="1" applyFill="1" applyBorder="1"/>
    <xf numFmtId="41" fontId="28" fillId="0" borderId="68" xfId="42" applyNumberFormat="1" applyFont="1" applyBorder="1"/>
    <xf numFmtId="42" fontId="28" fillId="0" borderId="31" xfId="42" applyNumberFormat="1" applyFont="1" applyBorder="1" applyProtection="1"/>
    <xf numFmtId="42" fontId="28" fillId="0" borderId="15" xfId="42" applyNumberFormat="1" applyFont="1" applyFill="1" applyBorder="1"/>
    <xf numFmtId="41" fontId="28" fillId="0" borderId="38" xfId="42" applyNumberFormat="1" applyFont="1" applyBorder="1"/>
    <xf numFmtId="41" fontId="28" fillId="0" borderId="117" xfId="42" applyNumberFormat="1" applyFont="1" applyBorder="1"/>
    <xf numFmtId="41" fontId="28" fillId="0" borderId="14" xfId="42" applyNumberFormat="1" applyFont="1" applyFill="1" applyBorder="1"/>
    <xf numFmtId="41" fontId="28" fillId="0" borderId="31" xfId="42" applyNumberFormat="1" applyFont="1" applyBorder="1"/>
    <xf numFmtId="42" fontId="28" fillId="0" borderId="118" xfId="42" applyNumberFormat="1" applyFont="1" applyBorder="1"/>
    <xf numFmtId="42" fontId="28" fillId="0" borderId="119" xfId="42" applyNumberFormat="1" applyFont="1" applyFill="1" applyBorder="1"/>
    <xf numFmtId="0" fontId="0" fillId="0" borderId="120" xfId="0" applyBorder="1"/>
    <xf numFmtId="0" fontId="31" fillId="0" borderId="21" xfId="0" applyFont="1" applyBorder="1" applyAlignment="1">
      <alignment horizontal="centerContinuous"/>
    </xf>
    <xf numFmtId="0" fontId="31" fillId="0" borderId="32" xfId="0" applyFont="1" applyBorder="1" applyAlignment="1">
      <alignment horizontal="centerContinuous"/>
    </xf>
    <xf numFmtId="0" fontId="0" fillId="0" borderId="31" xfId="0" applyBorder="1"/>
    <xf numFmtId="0" fontId="0" fillId="0" borderId="15" xfId="0" applyBorder="1"/>
    <xf numFmtId="0" fontId="0" fillId="0" borderId="121" xfId="0" applyBorder="1"/>
    <xf numFmtId="0" fontId="12" fillId="0" borderId="27" xfId="0" applyFont="1" applyBorder="1" applyAlignment="1">
      <alignment horizontal="centerContinuous"/>
    </xf>
    <xf numFmtId="0" fontId="22" fillId="27" borderId="78" xfId="0" applyFont="1" applyFill="1" applyBorder="1"/>
    <xf numFmtId="0" fontId="0" fillId="27" borderId="78" xfId="0" applyFill="1" applyBorder="1"/>
    <xf numFmtId="0" fontId="28" fillId="27" borderId="29" xfId="42" applyFont="1" applyFill="1" applyBorder="1"/>
    <xf numFmtId="0" fontId="20" fillId="0" borderId="86" xfId="41" applyFont="1" applyFill="1" applyBorder="1" applyAlignment="1">
      <alignment horizontal="center" wrapText="1"/>
    </xf>
    <xf numFmtId="0" fontId="1" fillId="0" borderId="70" xfId="41" applyFont="1" applyBorder="1"/>
    <xf numFmtId="0" fontId="1" fillId="0" borderId="70" xfId="41" applyFont="1" applyBorder="1" applyAlignment="1">
      <alignment wrapText="1"/>
    </xf>
    <xf numFmtId="0" fontId="7" fillId="0" borderId="69" xfId="41" applyFont="1" applyFill="1" applyBorder="1"/>
    <xf numFmtId="3" fontId="1" fillId="24" borderId="49" xfId="41" applyNumberFormat="1" applyFill="1" applyBorder="1" applyAlignment="1">
      <alignment horizontal="center"/>
    </xf>
    <xf numFmtId="3" fontId="1" fillId="24" borderId="66" xfId="41" applyNumberFormat="1" applyFill="1" applyBorder="1" applyAlignment="1">
      <alignment horizontal="center"/>
    </xf>
    <xf numFmtId="3" fontId="12" fillId="0" borderId="88" xfId="41" applyNumberFormat="1" applyFont="1" applyBorder="1" applyAlignment="1">
      <alignment horizontal="centerContinuous" wrapText="1"/>
    </xf>
    <xf numFmtId="0" fontId="1" fillId="0" borderId="19" xfId="41" applyFont="1" applyBorder="1" applyAlignment="1">
      <alignment horizontal="center" wrapText="1"/>
    </xf>
    <xf numFmtId="3" fontId="1" fillId="24" borderId="71" xfId="41" applyNumberFormat="1" applyFill="1" applyBorder="1" applyAlignment="1">
      <alignment horizontal="center"/>
    </xf>
    <xf numFmtId="0" fontId="7" fillId="0" borderId="37" xfId="41" applyFont="1" applyBorder="1" applyAlignment="1">
      <alignment wrapText="1"/>
    </xf>
    <xf numFmtId="3" fontId="12" fillId="24" borderId="39" xfId="41" applyNumberFormat="1" applyFont="1" applyFill="1" applyBorder="1" applyAlignment="1">
      <alignment horizontal="center" wrapText="1"/>
    </xf>
    <xf numFmtId="3" fontId="12" fillId="24" borderId="59" xfId="41" applyNumberFormat="1" applyFont="1" applyFill="1" applyBorder="1" applyAlignment="1">
      <alignment horizontal="centerContinuous" wrapText="1"/>
    </xf>
    <xf numFmtId="3" fontId="12" fillId="0" borderId="59" xfId="41" applyNumberFormat="1" applyFont="1" applyBorder="1" applyAlignment="1">
      <alignment horizontal="centerContinuous" wrapText="1"/>
    </xf>
    <xf numFmtId="3" fontId="7" fillId="0" borderId="39" xfId="41" applyNumberFormat="1" applyFont="1" applyFill="1" applyBorder="1" applyAlignment="1">
      <alignment horizontal="center" wrapText="1"/>
    </xf>
    <xf numFmtId="43" fontId="7" fillId="0" borderId="59" xfId="28" applyFont="1" applyFill="1" applyBorder="1"/>
    <xf numFmtId="43" fontId="7" fillId="0" borderId="60" xfId="28" applyFont="1" applyFill="1" applyBorder="1"/>
    <xf numFmtId="0" fontId="1" fillId="33" borderId="40" xfId="41" applyFont="1" applyFill="1" applyBorder="1"/>
    <xf numFmtId="41" fontId="42" fillId="24" borderId="71" xfId="30" applyNumberFormat="1" applyFont="1" applyFill="1" applyBorder="1"/>
    <xf numFmtId="3" fontId="34" fillId="24" borderId="60" xfId="41" applyNumberFormat="1" applyFont="1" applyFill="1" applyBorder="1" applyAlignment="1">
      <alignment horizontal="center"/>
    </xf>
    <xf numFmtId="3" fontId="34" fillId="24" borderId="71" xfId="41" applyNumberFormat="1" applyFont="1" applyFill="1" applyBorder="1" applyAlignment="1">
      <alignment horizontal="center"/>
    </xf>
    <xf numFmtId="3" fontId="7" fillId="0" borderId="59" xfId="41" applyNumberFormat="1" applyFont="1" applyBorder="1" applyAlignment="1">
      <alignment horizontal="right" wrapText="1"/>
    </xf>
    <xf numFmtId="3" fontId="12" fillId="24" borderId="43" xfId="41" applyNumberFormat="1" applyFont="1" applyFill="1" applyBorder="1" applyAlignment="1">
      <alignment horizontal="center" wrapText="1"/>
    </xf>
    <xf numFmtId="3" fontId="12" fillId="24" borderId="76" xfId="41" applyNumberFormat="1" applyFont="1" applyFill="1" applyBorder="1" applyAlignment="1">
      <alignment horizontal="center" wrapText="1"/>
    </xf>
    <xf numFmtId="3" fontId="1" fillId="0" borderId="24" xfId="41" applyNumberFormat="1" applyFill="1" applyBorder="1" applyAlignment="1">
      <alignment horizontal="center"/>
    </xf>
    <xf numFmtId="3" fontId="7" fillId="0" borderId="24" xfId="41" applyNumberFormat="1" applyFont="1" applyBorder="1"/>
    <xf numFmtId="49" fontId="20" fillId="0" borderId="24" xfId="41" applyNumberFormat="1" applyFont="1" applyBorder="1" applyAlignment="1">
      <alignment horizontal="left"/>
    </xf>
    <xf numFmtId="0" fontId="25" fillId="0" borderId="0" xfId="41" applyFont="1" applyBorder="1" applyAlignment="1">
      <alignment horizontal="left"/>
    </xf>
    <xf numFmtId="0" fontId="12" fillId="30" borderId="20" xfId="41" applyFont="1" applyFill="1" applyBorder="1"/>
    <xf numFmtId="0" fontId="1" fillId="30" borderId="47" xfId="41" applyFill="1" applyBorder="1"/>
    <xf numFmtId="164" fontId="1" fillId="30" borderId="46" xfId="28" applyNumberFormat="1" applyFill="1" applyBorder="1"/>
    <xf numFmtId="3" fontId="1" fillId="30" borderId="47" xfId="41" applyNumberFormat="1" applyFill="1" applyBorder="1"/>
    <xf numFmtId="41" fontId="1" fillId="30" borderId="46" xfId="41" applyNumberFormat="1" applyFill="1" applyBorder="1"/>
    <xf numFmtId="3" fontId="7" fillId="30" borderId="85" xfId="41" applyNumberFormat="1" applyFont="1" applyFill="1" applyBorder="1" applyAlignment="1">
      <alignment horizontal="center"/>
    </xf>
    <xf numFmtId="0" fontId="12" fillId="0" borderId="0" xfId="0" applyFont="1" applyAlignment="1">
      <alignment horizontal="centerContinuous"/>
    </xf>
    <xf numFmtId="42" fontId="1" fillId="0" borderId="0" xfId="41" applyNumberFormat="1" applyBorder="1"/>
    <xf numFmtId="0" fontId="1" fillId="0" borderId="32" xfId="41" applyFont="1" applyBorder="1" applyAlignment="1">
      <alignment horizontal="center"/>
    </xf>
    <xf numFmtId="3" fontId="1" fillId="0" borderId="14" xfId="41" applyNumberFormat="1" applyBorder="1"/>
    <xf numFmtId="3" fontId="1" fillId="0" borderId="15" xfId="41" applyNumberFormat="1" applyBorder="1"/>
    <xf numFmtId="0" fontId="12" fillId="30" borderId="0" xfId="41" applyFont="1" applyFill="1" applyBorder="1"/>
    <xf numFmtId="164" fontId="7" fillId="24" borderId="98" xfId="28" applyNumberFormat="1" applyFont="1" applyFill="1" applyBorder="1"/>
    <xf numFmtId="164" fontId="7" fillId="0" borderId="88" xfId="28" applyNumberFormat="1" applyFont="1" applyBorder="1"/>
    <xf numFmtId="3" fontId="1" fillId="0" borderId="22" xfId="41" applyNumberFormat="1" applyBorder="1"/>
    <xf numFmtId="3" fontId="1" fillId="0" borderId="19" xfId="41" applyNumberFormat="1" applyBorder="1"/>
    <xf numFmtId="3" fontId="1" fillId="0" borderId="17" xfId="41" applyNumberFormat="1" applyBorder="1"/>
    <xf numFmtId="0" fontId="1" fillId="0" borderId="55" xfId="41" applyBorder="1"/>
    <xf numFmtId="0" fontId="1" fillId="0" borderId="122" xfId="41" applyBorder="1"/>
    <xf numFmtId="0" fontId="1" fillId="30" borderId="0" xfId="41" applyFont="1" applyFill="1"/>
    <xf numFmtId="0" fontId="1" fillId="30" borderId="0" xfId="41" applyFill="1"/>
    <xf numFmtId="41" fontId="7" fillId="0" borderId="61" xfId="41" applyNumberFormat="1" applyFont="1" applyBorder="1"/>
    <xf numFmtId="0" fontId="7" fillId="0" borderId="88" xfId="41" applyFont="1" applyBorder="1" applyAlignment="1">
      <alignment horizontal="center"/>
    </xf>
    <xf numFmtId="3" fontId="7" fillId="0" borderId="67" xfId="41" applyNumberFormat="1" applyFont="1" applyBorder="1" applyAlignment="1">
      <alignment horizontal="center"/>
    </xf>
    <xf numFmtId="3" fontId="7" fillId="0" borderId="74" xfId="41" applyNumberFormat="1" applyFont="1" applyBorder="1" applyAlignment="1">
      <alignment horizontal="center"/>
    </xf>
    <xf numFmtId="3" fontId="7" fillId="0" borderId="67" xfId="41" applyNumberFormat="1" applyFont="1" applyFill="1" applyBorder="1" applyAlignment="1">
      <alignment horizontal="center"/>
    </xf>
    <xf numFmtId="3" fontId="7" fillId="0" borderId="60" xfId="41" applyNumberFormat="1" applyFont="1" applyBorder="1" applyAlignment="1">
      <alignment horizontal="center"/>
    </xf>
    <xf numFmtId="3" fontId="7" fillId="29" borderId="98" xfId="41" applyNumberFormat="1" applyFont="1" applyFill="1" applyBorder="1" applyAlignment="1">
      <alignment horizontal="center"/>
    </xf>
    <xf numFmtId="0" fontId="7" fillId="29" borderId="98" xfId="41" applyFont="1" applyFill="1" applyBorder="1"/>
    <xf numFmtId="0" fontId="7" fillId="29" borderId="43" xfId="41" applyFont="1" applyFill="1" applyBorder="1"/>
    <xf numFmtId="0" fontId="7" fillId="29" borderId="99" xfId="41" applyFont="1" applyFill="1" applyBorder="1"/>
    <xf numFmtId="3" fontId="7" fillId="29" borderId="48" xfId="41" applyNumberFormat="1" applyFont="1" applyFill="1" applyBorder="1"/>
    <xf numFmtId="41" fontId="7" fillId="29" borderId="48" xfId="41" applyNumberFormat="1" applyFont="1" applyFill="1" applyBorder="1"/>
    <xf numFmtId="42" fontId="6" fillId="29" borderId="20" xfId="41" applyNumberFormat="1" applyFont="1" applyFill="1" applyBorder="1"/>
    <xf numFmtId="41" fontId="7" fillId="29" borderId="88" xfId="41" applyNumberFormat="1" applyFont="1" applyFill="1" applyBorder="1" applyAlignment="1">
      <alignment horizontal="center"/>
    </xf>
    <xf numFmtId="41" fontId="7" fillId="29" borderId="98" xfId="41" applyNumberFormat="1" applyFont="1" applyFill="1" applyBorder="1" applyAlignment="1">
      <alignment horizontal="center"/>
    </xf>
    <xf numFmtId="41" fontId="7" fillId="29" borderId="48" xfId="41" applyNumberFormat="1" applyFont="1" applyFill="1" applyBorder="1" applyAlignment="1">
      <alignment horizontal="center"/>
    </xf>
    <xf numFmtId="0" fontId="7" fillId="29" borderId="98" xfId="41" applyFont="1" applyFill="1" applyBorder="1" applyAlignment="1">
      <alignment horizontal="center"/>
    </xf>
    <xf numFmtId="41" fontId="7" fillId="0" borderId="88" xfId="41" applyNumberFormat="1" applyFont="1" applyBorder="1" applyAlignment="1">
      <alignment horizontal="center"/>
    </xf>
    <xf numFmtId="0" fontId="1" fillId="30" borderId="46" xfId="41" applyFill="1" applyBorder="1" applyAlignment="1">
      <alignment horizontal="center"/>
    </xf>
    <xf numFmtId="3" fontId="7" fillId="0" borderId="71" xfId="41" applyNumberFormat="1" applyFont="1" applyBorder="1" applyAlignment="1">
      <alignment horizontal="center"/>
    </xf>
    <xf numFmtId="0" fontId="1" fillId="0" borderId="0" xfId="41" applyBorder="1" applyAlignment="1">
      <alignment vertical="top" wrapText="1"/>
    </xf>
    <xf numFmtId="0" fontId="1" fillId="0" borderId="32" xfId="41" applyBorder="1"/>
    <xf numFmtId="3" fontId="1" fillId="0" borderId="15" xfId="41" applyNumberFormat="1" applyBorder="1" applyAlignment="1">
      <alignment horizontal="center"/>
    </xf>
    <xf numFmtId="42" fontId="1" fillId="0" borderId="18" xfId="41" applyNumberFormat="1" applyBorder="1"/>
    <xf numFmtId="3" fontId="7" fillId="0" borderId="102" xfId="41" applyNumberFormat="1" applyFont="1" applyBorder="1" applyAlignment="1">
      <alignment horizontal="center" wrapText="1"/>
    </xf>
    <xf numFmtId="0" fontId="1" fillId="0" borderId="24" xfId="41" applyFont="1" applyBorder="1" applyAlignment="1">
      <alignment horizontal="center"/>
    </xf>
    <xf numFmtId="3" fontId="1" fillId="0" borderId="24" xfId="41" applyNumberFormat="1" applyBorder="1" applyAlignment="1">
      <alignment horizontal="center"/>
    </xf>
    <xf numFmtId="42" fontId="1" fillId="0" borderId="21" xfId="41" applyNumberFormat="1" applyBorder="1"/>
    <xf numFmtId="3" fontId="1" fillId="0" borderId="56" xfId="41" applyNumberFormat="1" applyBorder="1" applyAlignment="1">
      <alignment horizontal="center"/>
    </xf>
    <xf numFmtId="3" fontId="1" fillId="0" borderId="18" xfId="41" applyNumberFormat="1" applyBorder="1" applyAlignment="1">
      <alignment horizontal="center"/>
    </xf>
    <xf numFmtId="41" fontId="1" fillId="0" borderId="32" xfId="41" applyNumberFormat="1" applyBorder="1"/>
    <xf numFmtId="3" fontId="1" fillId="0" borderId="29" xfId="41" applyNumberFormat="1" applyBorder="1" applyAlignment="1">
      <alignment horizontal="center"/>
    </xf>
    <xf numFmtId="0" fontId="1" fillId="0" borderId="121" xfId="41" applyBorder="1"/>
    <xf numFmtId="1" fontId="20" fillId="0" borderId="15" xfId="28" applyNumberFormat="1" applyFont="1" applyBorder="1" applyAlignment="1">
      <alignment horizontal="center" wrapText="1"/>
    </xf>
    <xf numFmtId="41" fontId="1" fillId="0" borderId="58" xfId="41" applyNumberFormat="1" applyBorder="1"/>
    <xf numFmtId="41" fontId="1" fillId="0" borderId="33" xfId="41" applyNumberFormat="1" applyBorder="1"/>
    <xf numFmtId="41" fontId="1" fillId="0" borderId="14" xfId="41" applyNumberFormat="1" applyBorder="1"/>
    <xf numFmtId="3" fontId="7" fillId="0" borderId="123" xfId="41" applyNumberFormat="1" applyFont="1" applyFill="1" applyBorder="1" applyAlignment="1">
      <alignment horizontal="center"/>
    </xf>
    <xf numFmtId="41" fontId="1" fillId="0" borderId="124" xfId="41" applyNumberFormat="1" applyBorder="1"/>
    <xf numFmtId="3" fontId="1" fillId="0" borderId="102" xfId="41" applyNumberFormat="1" applyBorder="1" applyAlignment="1">
      <alignment horizontal="center"/>
    </xf>
    <xf numFmtId="3" fontId="1" fillId="0" borderId="125" xfId="41" applyNumberFormat="1" applyBorder="1" applyAlignment="1">
      <alignment horizontal="center"/>
    </xf>
    <xf numFmtId="41" fontId="1" fillId="0" borderId="102" xfId="41" applyNumberFormat="1" applyBorder="1"/>
    <xf numFmtId="37" fontId="1" fillId="0" borderId="102" xfId="41" applyNumberFormat="1" applyBorder="1" applyAlignment="1">
      <alignment horizontal="center"/>
    </xf>
    <xf numFmtId="3" fontId="7" fillId="0" borderId="105" xfId="41" applyNumberFormat="1" applyFont="1" applyBorder="1" applyAlignment="1">
      <alignment horizontal="center"/>
    </xf>
    <xf numFmtId="3" fontId="7" fillId="0" borderId="102" xfId="41" applyNumberFormat="1" applyFont="1" applyFill="1" applyBorder="1" applyAlignment="1">
      <alignment horizontal="center"/>
    </xf>
    <xf numFmtId="1" fontId="20" fillId="0" borderId="102" xfId="28" applyNumberFormat="1" applyFont="1" applyBorder="1" applyAlignment="1">
      <alignment horizontal="center" wrapText="1"/>
    </xf>
    <xf numFmtId="42" fontId="1" fillId="0" borderId="32" xfId="41" applyNumberFormat="1" applyBorder="1"/>
    <xf numFmtId="3" fontId="1" fillId="0" borderId="126" xfId="41" applyNumberFormat="1" applyBorder="1" applyAlignment="1">
      <alignment horizontal="center"/>
    </xf>
    <xf numFmtId="3" fontId="1" fillId="0" borderId="62" xfId="41" applyNumberFormat="1" applyBorder="1" applyAlignment="1">
      <alignment horizontal="center"/>
    </xf>
    <xf numFmtId="3" fontId="1" fillId="0" borderId="127" xfId="41" applyNumberFormat="1" applyBorder="1" applyAlignment="1">
      <alignment horizontal="center"/>
    </xf>
    <xf numFmtId="3" fontId="1" fillId="0" borderId="51" xfId="41" applyNumberFormat="1" applyBorder="1" applyAlignment="1">
      <alignment horizontal="center"/>
    </xf>
    <xf numFmtId="3" fontId="1" fillId="0" borderId="128" xfId="41" applyNumberFormat="1" applyBorder="1" applyAlignment="1">
      <alignment horizontal="center"/>
    </xf>
    <xf numFmtId="3" fontId="1" fillId="0" borderId="129" xfId="41" applyNumberFormat="1" applyBorder="1" applyAlignment="1">
      <alignment horizontal="center"/>
    </xf>
    <xf numFmtId="0" fontId="12" fillId="0" borderId="126" xfId="41" applyFont="1" applyBorder="1" applyAlignment="1">
      <alignment horizontal="center" wrapText="1"/>
    </xf>
    <xf numFmtId="0" fontId="12" fillId="0" borderId="62" xfId="41" applyFont="1" applyBorder="1" applyAlignment="1">
      <alignment horizontal="center" wrapText="1"/>
    </xf>
    <xf numFmtId="0" fontId="12" fillId="0" borderId="127" xfId="41" applyFont="1" applyBorder="1" applyAlignment="1">
      <alignment horizontal="center" wrapText="1"/>
    </xf>
    <xf numFmtId="0" fontId="12" fillId="0" borderId="51" xfId="41" applyFont="1" applyBorder="1" applyAlignment="1">
      <alignment horizontal="center" wrapText="1"/>
    </xf>
    <xf numFmtId="3" fontId="7" fillId="0" borderId="127" xfId="41" applyNumberFormat="1" applyFont="1" applyBorder="1" applyAlignment="1">
      <alignment horizontal="center" wrapText="1"/>
    </xf>
    <xf numFmtId="3" fontId="7" fillId="0" borderId="128" xfId="41" applyNumberFormat="1" applyFont="1" applyBorder="1" applyAlignment="1">
      <alignment horizontal="center" wrapText="1"/>
    </xf>
    <xf numFmtId="0" fontId="1" fillId="0" borderId="105" xfId="41" applyBorder="1"/>
    <xf numFmtId="0" fontId="1" fillId="0" borderId="23" xfId="41" applyBorder="1"/>
    <xf numFmtId="0" fontId="75" fillId="0" borderId="0" xfId="41" applyFont="1"/>
    <xf numFmtId="0" fontId="12" fillId="0" borderId="62" xfId="41" applyFont="1" applyFill="1" applyBorder="1" applyAlignment="1">
      <alignment wrapText="1"/>
    </xf>
    <xf numFmtId="3" fontId="12" fillId="0" borderId="39" xfId="41" applyNumberFormat="1" applyFont="1" applyFill="1" applyBorder="1" applyAlignment="1">
      <alignment horizontal="center" wrapText="1"/>
    </xf>
    <xf numFmtId="3" fontId="12" fillId="0" borderId="59" xfId="41" applyNumberFormat="1" applyFont="1" applyFill="1" applyBorder="1" applyAlignment="1">
      <alignment horizontal="centerContinuous" wrapText="1"/>
    </xf>
    <xf numFmtId="0" fontId="1" fillId="0" borderId="51" xfId="41" applyFont="1" applyFill="1" applyBorder="1"/>
    <xf numFmtId="3" fontId="12" fillId="0" borderId="43" xfId="41" applyNumberFormat="1" applyFont="1" applyFill="1" applyBorder="1" applyAlignment="1">
      <alignment horizontal="center" wrapText="1"/>
    </xf>
    <xf numFmtId="3" fontId="12" fillId="0" borderId="60" xfId="41" applyNumberFormat="1" applyFont="1" applyFill="1" applyBorder="1" applyAlignment="1">
      <alignment horizontal="centerContinuous" wrapText="1"/>
    </xf>
    <xf numFmtId="3" fontId="7" fillId="0" borderId="60" xfId="41" applyNumberFormat="1" applyFont="1" applyFill="1" applyBorder="1" applyAlignment="1">
      <alignment horizontal="centerContinuous" wrapText="1"/>
    </xf>
    <xf numFmtId="0" fontId="7" fillId="0" borderId="51" xfId="41" applyFont="1" applyFill="1" applyBorder="1"/>
    <xf numFmtId="3" fontId="12" fillId="0" borderId="49" xfId="41" applyNumberFormat="1" applyFont="1" applyFill="1" applyBorder="1" applyAlignment="1">
      <alignment horizontal="center" wrapText="1"/>
    </xf>
    <xf numFmtId="3" fontId="12" fillId="0" borderId="66" xfId="41" applyNumberFormat="1" applyFont="1" applyFill="1" applyBorder="1" applyAlignment="1">
      <alignment horizontal="centerContinuous" wrapText="1"/>
    </xf>
    <xf numFmtId="3" fontId="7" fillId="0" borderId="66" xfId="41" applyNumberFormat="1" applyFont="1" applyFill="1" applyBorder="1" applyAlignment="1">
      <alignment horizontal="centerContinuous" wrapText="1"/>
    </xf>
    <xf numFmtId="0" fontId="7" fillId="0" borderId="63" xfId="41" applyFont="1" applyFill="1" applyBorder="1" applyAlignment="1">
      <alignment wrapText="1"/>
    </xf>
    <xf numFmtId="0" fontId="12" fillId="0" borderId="24" xfId="41" applyFont="1" applyFill="1" applyBorder="1" applyAlignment="1">
      <alignment wrapText="1"/>
    </xf>
    <xf numFmtId="3" fontId="12" fillId="0" borderId="48" xfId="41" applyNumberFormat="1" applyFont="1" applyFill="1" applyBorder="1" applyAlignment="1">
      <alignment horizontal="center" wrapText="1"/>
    </xf>
    <xf numFmtId="3" fontId="12" fillId="0" borderId="67" xfId="41" applyNumberFormat="1" applyFont="1" applyFill="1" applyBorder="1" applyAlignment="1">
      <alignment horizontal="centerContinuous" wrapText="1"/>
    </xf>
    <xf numFmtId="3" fontId="7" fillId="0" borderId="67" xfId="41" applyNumberFormat="1" applyFont="1" applyFill="1" applyBorder="1" applyAlignment="1">
      <alignment horizontal="centerContinuous" wrapText="1"/>
    </xf>
    <xf numFmtId="0" fontId="12" fillId="0" borderId="50" xfId="41" applyFont="1" applyFill="1" applyBorder="1" applyAlignment="1">
      <alignment wrapText="1"/>
    </xf>
    <xf numFmtId="3" fontId="12" fillId="0" borderId="76" xfId="41" applyNumberFormat="1" applyFont="1" applyFill="1" applyBorder="1" applyAlignment="1">
      <alignment horizontal="center" wrapText="1"/>
    </xf>
    <xf numFmtId="3" fontId="12" fillId="0" borderId="71" xfId="41" applyNumberFormat="1" applyFont="1" applyFill="1" applyBorder="1" applyAlignment="1">
      <alignment horizontal="centerContinuous" wrapText="1"/>
    </xf>
    <xf numFmtId="3" fontId="7" fillId="0" borderId="71" xfId="41" applyNumberFormat="1" applyFont="1" applyFill="1" applyBorder="1" applyAlignment="1">
      <alignment horizontal="centerContinuous" wrapText="1"/>
    </xf>
    <xf numFmtId="0" fontId="12" fillId="0" borderId="40" xfId="41" applyFont="1" applyFill="1" applyBorder="1" applyAlignment="1">
      <alignment wrapText="1"/>
    </xf>
    <xf numFmtId="0" fontId="7" fillId="0" borderId="40" xfId="41" applyFont="1" applyFill="1" applyBorder="1" applyAlignment="1">
      <alignment wrapText="1"/>
    </xf>
    <xf numFmtId="0" fontId="1" fillId="0" borderId="40" xfId="41" applyFont="1" applyFill="1" applyBorder="1"/>
    <xf numFmtId="0" fontId="7" fillId="0" borderId="45" xfId="41" applyFont="1" applyFill="1" applyBorder="1" applyAlignment="1">
      <alignment wrapText="1"/>
    </xf>
    <xf numFmtId="0" fontId="75" fillId="0" borderId="51" xfId="41" applyFont="1" applyFill="1" applyBorder="1"/>
    <xf numFmtId="3" fontId="76" fillId="0" borderId="43" xfId="41" applyNumberFormat="1" applyFont="1" applyFill="1" applyBorder="1" applyAlignment="1">
      <alignment horizontal="center" wrapText="1"/>
    </xf>
    <xf numFmtId="3" fontId="76" fillId="0" borderId="60" xfId="41" applyNumberFormat="1" applyFont="1" applyFill="1" applyBorder="1" applyAlignment="1">
      <alignment horizontal="centerContinuous" wrapText="1"/>
    </xf>
    <xf numFmtId="3" fontId="75" fillId="0" borderId="60" xfId="41" applyNumberFormat="1" applyFont="1" applyFill="1" applyBorder="1" applyAlignment="1">
      <alignment horizontal="centerContinuous" wrapText="1"/>
    </xf>
    <xf numFmtId="0" fontId="76" fillId="0" borderId="35" xfId="41" applyFont="1" applyBorder="1" applyAlignment="1">
      <alignment horizontal="center" wrapText="1"/>
    </xf>
    <xf numFmtId="3" fontId="75" fillId="0" borderId="127" xfId="41" applyNumberFormat="1" applyFont="1" applyBorder="1" applyAlignment="1">
      <alignment horizontal="center"/>
    </xf>
    <xf numFmtId="3" fontId="75" fillId="0" borderId="51" xfId="41" applyNumberFormat="1" applyFont="1" applyBorder="1" applyAlignment="1">
      <alignment horizontal="center"/>
    </xf>
    <xf numFmtId="168" fontId="75" fillId="0" borderId="60" xfId="41" applyNumberFormat="1" applyFont="1" applyFill="1" applyBorder="1" applyAlignment="1">
      <alignment horizontal="centerContinuous" wrapText="1"/>
    </xf>
    <xf numFmtId="3" fontId="75" fillId="0" borderId="127" xfId="41" applyNumberFormat="1" applyFont="1" applyBorder="1" applyAlignment="1">
      <alignment horizontal="center" wrapText="1"/>
    </xf>
    <xf numFmtId="3" fontId="1" fillId="24" borderId="24" xfId="41" applyNumberFormat="1" applyFill="1" applyBorder="1" applyAlignment="1">
      <alignment horizontal="center"/>
    </xf>
    <xf numFmtId="42" fontId="1" fillId="24" borderId="24" xfId="41" applyNumberFormat="1" applyFill="1" applyBorder="1"/>
    <xf numFmtId="0" fontId="1" fillId="24" borderId="0" xfId="41" applyFill="1" applyBorder="1"/>
    <xf numFmtId="0" fontId="0" fillId="30" borderId="17" xfId="0" applyFill="1" applyBorder="1" applyAlignment="1" applyProtection="1">
      <alignment horizontal="center" wrapText="1"/>
    </xf>
    <xf numFmtId="0" fontId="0" fillId="0" borderId="77" xfId="0" applyBorder="1"/>
    <xf numFmtId="0" fontId="0" fillId="0" borderId="132" xfId="0" applyBorder="1" applyAlignment="1" applyProtection="1">
      <alignment horizontal="center" wrapText="1"/>
    </xf>
    <xf numFmtId="0" fontId="3" fillId="0" borderId="132" xfId="0" applyFont="1" applyBorder="1" applyAlignment="1" applyProtection="1">
      <alignment horizontal="center" wrapText="1"/>
    </xf>
    <xf numFmtId="0" fontId="0" fillId="30" borderId="132" xfId="0" applyFill="1" applyBorder="1" applyAlignment="1" applyProtection="1">
      <alignment horizontal="center" wrapText="1"/>
    </xf>
    <xf numFmtId="0" fontId="0" fillId="0" borderId="133" xfId="0" applyBorder="1" applyAlignment="1" applyProtection="1">
      <alignment horizontal="center" wrapText="1"/>
    </xf>
    <xf numFmtId="3" fontId="78" fillId="0" borderId="0" xfId="29" applyNumberFormat="1" applyFont="1" applyFill="1" applyBorder="1"/>
    <xf numFmtId="3" fontId="78" fillId="0" borderId="0" xfId="29" applyNumberFormat="1" applyFont="1" applyBorder="1"/>
    <xf numFmtId="0" fontId="0" fillId="0" borderId="134" xfId="0" applyBorder="1" applyAlignment="1" applyProtection="1">
      <alignment horizontal="center" wrapText="1"/>
    </xf>
    <xf numFmtId="0" fontId="0" fillId="30" borderId="133" xfId="0" applyFill="1" applyBorder="1" applyAlignment="1" applyProtection="1">
      <alignment horizontal="center" wrapText="1"/>
    </xf>
    <xf numFmtId="0" fontId="0" fillId="30" borderId="17" xfId="0" applyFill="1" applyBorder="1" applyAlignment="1" applyProtection="1">
      <alignment horizontal="center" textRotation="90" wrapText="1"/>
    </xf>
    <xf numFmtId="0" fontId="0" fillId="0" borderId="130" xfId="0" applyBorder="1" applyAlignment="1">
      <alignment horizontal="centerContinuous"/>
    </xf>
    <xf numFmtId="0" fontId="0" fillId="0" borderId="77" xfId="0" applyBorder="1" applyAlignment="1">
      <alignment horizontal="centerContinuous"/>
    </xf>
    <xf numFmtId="0" fontId="0" fillId="0" borderId="131" xfId="0" applyBorder="1" applyAlignment="1">
      <alignment horizontal="centerContinuous"/>
    </xf>
    <xf numFmtId="0" fontId="0" fillId="0" borderId="101" xfId="0" applyBorder="1"/>
    <xf numFmtId="3" fontId="78" fillId="0" borderId="135" xfId="29" applyNumberFormat="1" applyFont="1" applyFill="1" applyBorder="1"/>
    <xf numFmtId="3" fontId="78" fillId="0" borderId="136" xfId="29" applyNumberFormat="1" applyFont="1" applyFill="1" applyBorder="1"/>
    <xf numFmtId="0" fontId="41" fillId="0" borderId="0" xfId="0" applyFont="1" applyBorder="1"/>
    <xf numFmtId="0" fontId="2" fillId="0" borderId="0" xfId="0" applyFont="1" applyFill="1" applyBorder="1" applyAlignment="1" applyProtection="1">
      <alignment horizontal="center"/>
      <protection locked="0"/>
    </xf>
    <xf numFmtId="0" fontId="2" fillId="30" borderId="43" xfId="0" applyFont="1" applyFill="1" applyBorder="1" applyAlignment="1" applyProtection="1">
      <alignment horizontal="center"/>
      <protection locked="0"/>
    </xf>
    <xf numFmtId="0" fontId="3" fillId="0" borderId="137" xfId="0" applyFont="1" applyBorder="1" applyAlignment="1" applyProtection="1">
      <alignment horizontal="center" wrapText="1"/>
    </xf>
    <xf numFmtId="41" fontId="7" fillId="0" borderId="92" xfId="30" applyNumberFormat="1" applyFont="1" applyFill="1" applyBorder="1" applyAlignment="1">
      <alignment horizontal="center"/>
    </xf>
    <xf numFmtId="41" fontId="7" fillId="0" borderId="60" xfId="30" applyNumberFormat="1" applyFont="1" applyFill="1" applyBorder="1" applyAlignment="1">
      <alignment horizontal="center"/>
    </xf>
    <xf numFmtId="41" fontId="7" fillId="0" borderId="67" xfId="41" applyNumberFormat="1" applyFont="1" applyBorder="1" applyAlignment="1">
      <alignment horizontal="center"/>
    </xf>
    <xf numFmtId="0" fontId="2" fillId="30" borderId="36" xfId="0" applyFont="1" applyFill="1" applyBorder="1" applyAlignment="1" applyProtection="1">
      <alignment horizontal="centerContinuous"/>
      <protection locked="0"/>
    </xf>
    <xf numFmtId="0" fontId="3" fillId="27" borderId="31" xfId="0" applyFont="1" applyFill="1" applyBorder="1" applyAlignment="1" applyProtection="1">
      <alignment horizontal="centerContinuous"/>
    </xf>
    <xf numFmtId="0" fontId="3" fillId="27" borderId="31" xfId="0" applyFont="1" applyFill="1" applyBorder="1" applyAlignment="1" applyProtection="1">
      <alignment horizontal="center" wrapText="1"/>
    </xf>
    <xf numFmtId="0" fontId="3" fillId="27" borderId="11" xfId="0" applyFont="1" applyFill="1" applyBorder="1" applyAlignment="1" applyProtection="1">
      <alignment horizontal="center" wrapText="1"/>
    </xf>
    <xf numFmtId="0" fontId="3" fillId="27" borderId="15" xfId="0" applyFont="1" applyFill="1" applyBorder="1" applyAlignment="1" applyProtection="1">
      <alignment horizontal="center" wrapText="1"/>
      <protection locked="0"/>
    </xf>
    <xf numFmtId="0" fontId="3" fillId="27" borderId="26" xfId="0" applyFont="1" applyFill="1" applyBorder="1" applyAlignment="1" applyProtection="1">
      <alignment horizontal="center" wrapText="1"/>
      <protection locked="0"/>
    </xf>
    <xf numFmtId="0" fontId="0" fillId="27" borderId="38" xfId="0" applyFill="1" applyBorder="1" applyProtection="1"/>
    <xf numFmtId="0" fontId="0" fillId="27" borderId="64" xfId="0" applyFill="1" applyBorder="1" applyProtection="1"/>
    <xf numFmtId="164" fontId="1" fillId="27" borderId="62" xfId="28" applyNumberFormat="1" applyFill="1" applyBorder="1" applyProtection="1"/>
    <xf numFmtId="164" fontId="1" fillId="27" borderId="62" xfId="28" applyNumberFormat="1" applyFill="1" applyBorder="1" applyProtection="1">
      <protection locked="0"/>
    </xf>
    <xf numFmtId="164" fontId="1" fillId="27" borderId="139" xfId="28" applyNumberFormat="1" applyFill="1" applyBorder="1" applyProtection="1">
      <protection locked="0"/>
    </xf>
    <xf numFmtId="0" fontId="0" fillId="27" borderId="104" xfId="0" applyFill="1" applyBorder="1" applyProtection="1"/>
    <xf numFmtId="0" fontId="0" fillId="27" borderId="16" xfId="0" applyFill="1" applyBorder="1" applyProtection="1"/>
    <xf numFmtId="164" fontId="1" fillId="27" borderId="23" xfId="28" applyNumberFormat="1" applyFill="1" applyBorder="1" applyProtection="1"/>
    <xf numFmtId="164" fontId="1" fillId="27" borderId="23" xfId="28" applyNumberFormat="1" applyFill="1" applyBorder="1" applyProtection="1">
      <protection locked="0"/>
    </xf>
    <xf numFmtId="164" fontId="1" fillId="27" borderId="140" xfId="28" applyNumberFormat="1" applyFill="1" applyBorder="1" applyProtection="1">
      <protection locked="0"/>
    </xf>
    <xf numFmtId="0" fontId="0" fillId="30" borderId="117" xfId="0" applyFill="1" applyBorder="1" applyProtection="1"/>
    <xf numFmtId="164" fontId="1" fillId="30" borderId="116" xfId="28" applyNumberFormat="1" applyFill="1" applyBorder="1" applyProtection="1"/>
    <xf numFmtId="164" fontId="1" fillId="30" borderId="141" xfId="28" applyNumberFormat="1" applyFill="1" applyBorder="1" applyProtection="1"/>
    <xf numFmtId="0" fontId="3" fillId="27" borderId="27" xfId="0" applyFont="1" applyFill="1" applyBorder="1" applyProtection="1"/>
    <xf numFmtId="0" fontId="82" fillId="27" borderId="22" xfId="0" applyFont="1" applyFill="1" applyBorder="1" applyAlignment="1" applyProtection="1">
      <alignment horizontal="center" wrapText="1"/>
    </xf>
    <xf numFmtId="0" fontId="0" fillId="27" borderId="32" xfId="0" applyFill="1" applyBorder="1" applyProtection="1"/>
    <xf numFmtId="0" fontId="0" fillId="27" borderId="32" xfId="0" applyFill="1" applyBorder="1" applyProtection="1">
      <protection locked="0"/>
    </xf>
    <xf numFmtId="0" fontId="0" fillId="27" borderId="142" xfId="0" applyFill="1" applyBorder="1" applyProtection="1">
      <protection locked="0"/>
    </xf>
    <xf numFmtId="10" fontId="1" fillId="27" borderId="16" xfId="47" applyNumberFormat="1" applyFill="1" applyBorder="1" applyAlignment="1" applyProtection="1">
      <alignment horizontal="right"/>
    </xf>
    <xf numFmtId="10" fontId="1" fillId="27" borderId="23" xfId="47" applyNumberFormat="1" applyFill="1" applyBorder="1" applyAlignment="1" applyProtection="1">
      <alignment horizontal="right"/>
    </xf>
    <xf numFmtId="10" fontId="1" fillId="27" borderId="23" xfId="47" applyNumberFormat="1" applyFill="1" applyBorder="1" applyAlignment="1" applyProtection="1">
      <alignment horizontal="right"/>
      <protection locked="0"/>
    </xf>
    <xf numFmtId="10" fontId="1" fillId="27" borderId="143" xfId="47" applyNumberFormat="1" applyFill="1" applyBorder="1" applyAlignment="1" applyProtection="1">
      <alignment horizontal="right"/>
      <protection locked="0"/>
    </xf>
    <xf numFmtId="0" fontId="0" fillId="27" borderId="25" xfId="0" applyFill="1" applyBorder="1" applyProtection="1"/>
    <xf numFmtId="10" fontId="1" fillId="27" borderId="17" xfId="47" applyNumberFormat="1" applyFill="1" applyBorder="1" applyAlignment="1" applyProtection="1">
      <alignment horizontal="right"/>
    </xf>
    <xf numFmtId="10" fontId="1" fillId="27" borderId="18" xfId="47" applyNumberFormat="1" applyFill="1" applyBorder="1" applyAlignment="1" applyProtection="1">
      <alignment horizontal="right"/>
    </xf>
    <xf numFmtId="10" fontId="1" fillId="27" borderId="18" xfId="47" applyNumberFormat="1" applyFill="1" applyBorder="1" applyAlignment="1" applyProtection="1">
      <alignment horizontal="right"/>
      <protection locked="0"/>
    </xf>
    <xf numFmtId="10" fontId="1" fillId="27" borderId="144" xfId="47" applyNumberFormat="1" applyFill="1" applyBorder="1" applyAlignment="1" applyProtection="1">
      <alignment horizontal="right"/>
      <protection locked="0"/>
    </xf>
    <xf numFmtId="164" fontId="1" fillId="27" borderId="69" xfId="28" applyNumberFormat="1" applyFill="1" applyBorder="1" applyAlignment="1" applyProtection="1">
      <alignment horizontal="right"/>
    </xf>
    <xf numFmtId="164" fontId="1" fillId="27" borderId="69" xfId="28" applyNumberFormat="1" applyFill="1" applyBorder="1" applyAlignment="1" applyProtection="1">
      <alignment horizontal="right"/>
      <protection locked="0"/>
    </xf>
    <xf numFmtId="164" fontId="1" fillId="27" borderId="145" xfId="28" applyNumberFormat="1" applyFill="1" applyBorder="1" applyAlignment="1" applyProtection="1">
      <alignment horizontal="right"/>
      <protection locked="0"/>
    </xf>
    <xf numFmtId="0" fontId="0" fillId="27" borderId="99" xfId="0" applyFill="1" applyBorder="1" applyProtection="1"/>
    <xf numFmtId="164" fontId="1" fillId="27" borderId="109" xfId="28" applyNumberFormat="1" applyFill="1" applyBorder="1" applyAlignment="1" applyProtection="1">
      <alignment horizontal="right"/>
    </xf>
    <xf numFmtId="164" fontId="1" fillId="27" borderId="146" xfId="28" applyNumberFormat="1" applyFill="1" applyBorder="1" applyAlignment="1" applyProtection="1">
      <alignment horizontal="right"/>
    </xf>
    <xf numFmtId="49" fontId="25" fillId="27" borderId="93" xfId="0" applyNumberFormat="1" applyFont="1" applyFill="1" applyBorder="1" applyProtection="1">
      <protection locked="0"/>
    </xf>
    <xf numFmtId="49" fontId="25" fillId="27" borderId="69" xfId="0" applyNumberFormat="1" applyFont="1" applyFill="1" applyBorder="1" applyProtection="1">
      <protection locked="0"/>
    </xf>
    <xf numFmtId="49" fontId="25" fillId="27" borderId="69" xfId="28" applyNumberFormat="1" applyFont="1" applyFill="1" applyBorder="1" applyAlignment="1" applyProtection="1">
      <alignment horizontal="left" vertical="center"/>
    </xf>
    <xf numFmtId="14" fontId="1" fillId="27" borderId="146" xfId="28" applyNumberFormat="1" applyFill="1" applyBorder="1" applyAlignment="1" applyProtection="1">
      <alignment horizontal="right" vertical="center"/>
    </xf>
    <xf numFmtId="0" fontId="0" fillId="0" borderId="31" xfId="0" applyFill="1" applyBorder="1" applyAlignment="1" applyProtection="1">
      <alignment vertical="top" wrapText="1"/>
    </xf>
    <xf numFmtId="43" fontId="1" fillId="0" borderId="24" xfId="28" applyFill="1" applyBorder="1" applyAlignment="1" applyProtection="1">
      <alignment horizontal="right" vertical="center"/>
    </xf>
    <xf numFmtId="43" fontId="1" fillId="0" borderId="26" xfId="28" applyFill="1" applyBorder="1" applyAlignment="1" applyProtection="1">
      <alignment horizontal="right" vertical="center"/>
    </xf>
    <xf numFmtId="0" fontId="0" fillId="31" borderId="39" xfId="0" applyFill="1" applyBorder="1" applyAlignment="1" applyProtection="1">
      <alignment vertical="top" wrapText="1"/>
    </xf>
    <xf numFmtId="0" fontId="0" fillId="31" borderId="43" xfId="0" applyFill="1" applyBorder="1" applyAlignment="1" applyProtection="1">
      <alignment vertical="top" wrapText="1"/>
    </xf>
    <xf numFmtId="43" fontId="1" fillId="31" borderId="69" xfId="28" applyFill="1" applyBorder="1" applyAlignment="1" applyProtection="1">
      <alignment horizontal="right" vertical="center"/>
    </xf>
    <xf numFmtId="43" fontId="1" fillId="31" borderId="69" xfId="28" applyFill="1" applyBorder="1" applyAlignment="1" applyProtection="1">
      <alignment horizontal="right" vertical="center"/>
      <protection locked="0"/>
    </xf>
    <xf numFmtId="43" fontId="1" fillId="31" borderId="148" xfId="28" applyFill="1" applyBorder="1" applyAlignment="1" applyProtection="1">
      <alignment horizontal="right" vertical="center"/>
      <protection locked="0"/>
    </xf>
    <xf numFmtId="0" fontId="0" fillId="31" borderId="99" xfId="0" applyFill="1" applyBorder="1" applyAlignment="1" applyProtection="1">
      <alignment vertical="top" wrapText="1"/>
    </xf>
    <xf numFmtId="43" fontId="1" fillId="31" borderId="109" xfId="28" applyFill="1" applyBorder="1" applyAlignment="1" applyProtection="1">
      <alignment horizontal="right" vertical="center"/>
    </xf>
    <xf numFmtId="43" fontId="1" fillId="31" borderId="146" xfId="28" applyFill="1" applyBorder="1" applyAlignment="1" applyProtection="1">
      <alignment horizontal="right" vertical="center"/>
    </xf>
    <xf numFmtId="0" fontId="0" fillId="32" borderId="39" xfId="0" applyFill="1" applyBorder="1" applyAlignment="1" applyProtection="1">
      <alignment vertical="top" wrapText="1"/>
    </xf>
    <xf numFmtId="0" fontId="0" fillId="32" borderId="43" xfId="0" applyFill="1" applyBorder="1" applyAlignment="1" applyProtection="1">
      <alignment vertical="top" wrapText="1"/>
    </xf>
    <xf numFmtId="43" fontId="1" fillId="32" borderId="69" xfId="28" applyFill="1" applyBorder="1" applyAlignment="1" applyProtection="1">
      <alignment horizontal="right" vertical="center"/>
    </xf>
    <xf numFmtId="43" fontId="1" fillId="32" borderId="69" xfId="28" applyFill="1" applyBorder="1" applyAlignment="1" applyProtection="1">
      <alignment horizontal="right" vertical="center"/>
      <protection locked="0"/>
    </xf>
    <xf numFmtId="43" fontId="1" fillId="32" borderId="148" xfId="28" applyFill="1" applyBorder="1" applyAlignment="1" applyProtection="1">
      <alignment horizontal="right" vertical="center"/>
      <protection locked="0"/>
    </xf>
    <xf numFmtId="0" fontId="0" fillId="32" borderId="99" xfId="0" applyFill="1" applyBorder="1" applyAlignment="1" applyProtection="1">
      <alignment vertical="top" wrapText="1"/>
    </xf>
    <xf numFmtId="43" fontId="1" fillId="32" borderId="109" xfId="28" applyFill="1" applyBorder="1" applyAlignment="1" applyProtection="1">
      <alignment horizontal="right" vertical="center"/>
    </xf>
    <xf numFmtId="43" fontId="1" fillId="32" borderId="146" xfId="28" applyFill="1" applyBorder="1" applyAlignment="1" applyProtection="1">
      <alignment horizontal="right" vertical="center"/>
    </xf>
    <xf numFmtId="0" fontId="84" fillId="28" borderId="31" xfId="0" applyFont="1" applyFill="1" applyBorder="1" applyAlignment="1" applyProtection="1">
      <alignment horizontal="centerContinuous" vertical="center" wrapText="1"/>
    </xf>
    <xf numFmtId="43" fontId="1" fillId="28" borderId="24" xfId="28" applyFill="1" applyBorder="1" applyAlignment="1" applyProtection="1">
      <alignment horizontal="centerContinuous" vertical="center"/>
    </xf>
    <xf numFmtId="43" fontId="1" fillId="28" borderId="26" xfId="28" applyFill="1" applyBorder="1" applyAlignment="1" applyProtection="1">
      <alignment horizontal="centerContinuous" vertical="center"/>
    </xf>
    <xf numFmtId="0" fontId="0" fillId="28" borderId="39" xfId="0" applyFill="1" applyBorder="1" applyAlignment="1" applyProtection="1">
      <alignment vertical="top" wrapText="1"/>
    </xf>
    <xf numFmtId="43" fontId="1" fillId="28" borderId="93" xfId="28" applyFill="1" applyBorder="1" applyAlignment="1" applyProtection="1">
      <alignment horizontal="right" vertical="center"/>
    </xf>
    <xf numFmtId="0" fontId="0" fillId="28" borderId="43" xfId="0" applyFill="1" applyBorder="1" applyAlignment="1" applyProtection="1">
      <alignment vertical="top" wrapText="1"/>
    </xf>
    <xf numFmtId="43" fontId="1" fillId="28" borderId="69" xfId="28" applyFill="1" applyBorder="1" applyAlignment="1" applyProtection="1">
      <alignment horizontal="right" vertical="center"/>
    </xf>
    <xf numFmtId="43" fontId="1" fillId="28" borderId="148" xfId="28" applyFill="1" applyBorder="1" applyAlignment="1" applyProtection="1">
      <alignment horizontal="right" vertical="center"/>
      <protection locked="0"/>
    </xf>
    <xf numFmtId="0" fontId="0" fillId="28" borderId="43" xfId="0" applyFill="1" applyBorder="1" applyProtection="1"/>
    <xf numFmtId="43" fontId="1" fillId="28" borderId="69" xfId="28" applyFill="1" applyBorder="1" applyAlignment="1" applyProtection="1">
      <alignment horizontal="right"/>
    </xf>
    <xf numFmtId="43" fontId="1" fillId="28" borderId="145" xfId="28" applyFill="1" applyBorder="1" applyAlignment="1" applyProtection="1">
      <alignment horizontal="right"/>
    </xf>
    <xf numFmtId="0" fontId="0" fillId="28" borderId="99" xfId="0" applyFill="1" applyBorder="1" applyProtection="1"/>
    <xf numFmtId="165" fontId="1" fillId="28" borderId="109" xfId="47" applyNumberFormat="1" applyFill="1" applyBorder="1" applyAlignment="1" applyProtection="1">
      <alignment horizontal="right"/>
    </xf>
    <xf numFmtId="165" fontId="1" fillId="28" borderId="146" xfId="47" applyNumberFormat="1" applyFill="1" applyBorder="1" applyAlignment="1" applyProtection="1">
      <alignment horizontal="right"/>
    </xf>
    <xf numFmtId="0" fontId="25" fillId="28" borderId="31" xfId="0" applyFont="1" applyFill="1" applyBorder="1" applyAlignment="1" applyProtection="1">
      <alignment vertical="center"/>
      <protection locked="0"/>
    </xf>
    <xf numFmtId="0" fontId="29" fillId="0" borderId="0" xfId="0" applyFont="1" applyAlignment="1">
      <alignment horizontal="centerContinuous"/>
    </xf>
    <xf numFmtId="0" fontId="0" fillId="0" borderId="70" xfId="0" applyBorder="1" applyAlignment="1">
      <alignment horizontal="center" vertical="center"/>
    </xf>
    <xf numFmtId="44" fontId="1" fillId="0" borderId="0" xfId="30" applyAlignment="1">
      <alignment vertical="top" wrapText="1"/>
    </xf>
    <xf numFmtId="0" fontId="34" fillId="0" borderId="0" xfId="0" applyFont="1" applyProtection="1">
      <protection locked="0"/>
    </xf>
    <xf numFmtId="0" fontId="34" fillId="0" borderId="0" xfId="0" applyFont="1" applyBorder="1" applyProtection="1">
      <protection locked="0"/>
    </xf>
    <xf numFmtId="0" fontId="0" fillId="0" borderId="85" xfId="0" applyBorder="1" applyAlignment="1">
      <alignment horizontal="center"/>
    </xf>
    <xf numFmtId="0" fontId="0" fillId="0" borderId="85" xfId="0" applyBorder="1" applyAlignment="1">
      <alignment horizontal="center" wrapText="1"/>
    </xf>
    <xf numFmtId="0" fontId="0" fillId="0" borderId="104" xfId="0" applyBorder="1" applyAlignment="1">
      <alignment vertical="center"/>
    </xf>
    <xf numFmtId="0" fontId="85" fillId="0" borderId="0" xfId="0" applyFont="1" applyAlignment="1" applyProtection="1">
      <alignment horizontal="centerContinuous"/>
      <protection locked="0"/>
    </xf>
    <xf numFmtId="0" fontId="28" fillId="0" borderId="30" xfId="0" applyFont="1" applyFill="1" applyBorder="1" applyAlignment="1">
      <alignment vertical="top" wrapText="1"/>
    </xf>
    <xf numFmtId="0" fontId="29" fillId="0" borderId="30" xfId="0" applyFont="1" applyFill="1" applyBorder="1" applyAlignment="1">
      <alignment vertical="top" wrapText="1"/>
    </xf>
    <xf numFmtId="0" fontId="29" fillId="0" borderId="19" xfId="0" applyNumberFormat="1" applyFont="1" applyFill="1" applyBorder="1" applyAlignment="1">
      <alignment horizontal="left" vertical="top" wrapText="1"/>
    </xf>
    <xf numFmtId="0" fontId="12" fillId="0" borderId="24" xfId="41" applyFont="1" applyFill="1" applyBorder="1"/>
    <xf numFmtId="0" fontId="1" fillId="0" borderId="0" xfId="41" applyFill="1" applyBorder="1"/>
    <xf numFmtId="0" fontId="7" fillId="0" borderId="88" xfId="41" applyFont="1" applyFill="1" applyBorder="1"/>
    <xf numFmtId="3" fontId="7" fillId="0" borderId="46" xfId="41" applyNumberFormat="1" applyFont="1" applyFill="1" applyBorder="1" applyAlignment="1">
      <alignment horizontal="center"/>
    </xf>
    <xf numFmtId="3" fontId="7" fillId="0" borderId="88" xfId="28" applyNumberFormat="1" applyFont="1" applyFill="1" applyBorder="1" applyAlignment="1">
      <alignment horizontal="center"/>
    </xf>
    <xf numFmtId="3" fontId="7" fillId="0" borderId="98" xfId="41" applyNumberFormat="1" applyFont="1" applyFill="1" applyBorder="1" applyAlignment="1">
      <alignment horizontal="center"/>
    </xf>
    <xf numFmtId="3" fontId="7" fillId="0" borderId="88" xfId="41" applyNumberFormat="1" applyFont="1" applyFill="1" applyBorder="1" applyAlignment="1">
      <alignment horizontal="center"/>
    </xf>
    <xf numFmtId="3" fontId="7" fillId="0" borderId="67" xfId="28" applyNumberFormat="1" applyFont="1" applyFill="1" applyBorder="1" applyAlignment="1">
      <alignment horizontal="center"/>
    </xf>
    <xf numFmtId="164" fontId="7" fillId="0" borderId="88" xfId="28" applyNumberFormat="1" applyFont="1" applyFill="1" applyBorder="1" applyAlignment="1">
      <alignment horizontal="center"/>
    </xf>
    <xf numFmtId="0" fontId="7" fillId="0" borderId="88" xfId="41" applyFont="1" applyFill="1" applyBorder="1" applyAlignment="1"/>
    <xf numFmtId="0" fontId="12" fillId="0" borderId="78" xfId="41" applyFont="1" applyFill="1" applyBorder="1"/>
    <xf numFmtId="3" fontId="7" fillId="0" borderId="100" xfId="41" applyNumberFormat="1" applyFont="1" applyFill="1" applyBorder="1" applyAlignment="1">
      <alignment horizontal="center"/>
    </xf>
    <xf numFmtId="3" fontId="7" fillId="0" borderId="74" xfId="41" applyNumberFormat="1" applyFont="1" applyFill="1" applyBorder="1" applyAlignment="1">
      <alignment horizontal="center"/>
    </xf>
    <xf numFmtId="3" fontId="7" fillId="0" borderId="72" xfId="41" applyNumberFormat="1" applyFont="1" applyFill="1" applyBorder="1" applyAlignment="1">
      <alignment horizontal="center"/>
    </xf>
    <xf numFmtId="0" fontId="74" fillId="0" borderId="40" xfId="41" applyFont="1" applyFill="1" applyBorder="1" applyAlignment="1">
      <alignment wrapText="1"/>
    </xf>
    <xf numFmtId="3" fontId="74" fillId="0" borderId="60" xfId="41" applyNumberFormat="1" applyFont="1" applyFill="1" applyBorder="1" applyAlignment="1">
      <alignment horizontal="center"/>
    </xf>
    <xf numFmtId="0" fontId="31" fillId="0" borderId="0" xfId="0" applyFont="1" applyFill="1" applyAlignment="1">
      <alignment horizontal="center"/>
    </xf>
    <xf numFmtId="0" fontId="45" fillId="0" borderId="11" xfId="0" applyFont="1" applyFill="1" applyBorder="1" applyAlignment="1">
      <alignment horizontal="left" vertical="top" wrapText="1"/>
    </xf>
    <xf numFmtId="0" fontId="28" fillId="0" borderId="64" xfId="0" applyFont="1" applyFill="1" applyBorder="1" applyAlignment="1">
      <alignment vertical="top" wrapText="1"/>
    </xf>
    <xf numFmtId="0" fontId="28" fillId="0" borderId="30" xfId="0" applyFont="1" applyFill="1" applyBorder="1" applyAlignment="1">
      <alignment vertical="top"/>
    </xf>
    <xf numFmtId="0" fontId="28" fillId="0" borderId="30" xfId="0" applyFont="1" applyFill="1" applyBorder="1"/>
    <xf numFmtId="0" fontId="46" fillId="0" borderId="11" xfId="0" applyFont="1" applyFill="1" applyBorder="1" applyAlignment="1">
      <alignment vertical="top" wrapText="1"/>
    </xf>
    <xf numFmtId="0" fontId="30" fillId="0" borderId="64" xfId="0" applyFont="1" applyFill="1" applyBorder="1" applyAlignment="1">
      <alignment horizontal="left" vertical="top" wrapText="1"/>
    </xf>
    <xf numFmtId="0" fontId="30" fillId="0" borderId="30" xfId="0" applyFont="1" applyFill="1" applyBorder="1" applyAlignment="1">
      <alignment horizontal="left" vertical="top" wrapText="1"/>
    </xf>
    <xf numFmtId="0" fontId="28" fillId="0" borderId="116" xfId="0" applyFont="1" applyFill="1" applyBorder="1" applyAlignment="1">
      <alignment vertical="top" wrapText="1"/>
    </xf>
    <xf numFmtId="0" fontId="28" fillId="0" borderId="65" xfId="0" applyFont="1" applyFill="1" applyBorder="1" applyAlignment="1">
      <alignment vertical="top" wrapText="1"/>
    </xf>
    <xf numFmtId="0" fontId="28" fillId="0" borderId="11" xfId="0" applyFont="1" applyFill="1" applyBorder="1"/>
    <xf numFmtId="0" fontId="29" fillId="0" borderId="11" xfId="0" applyFont="1" applyFill="1" applyBorder="1" applyAlignment="1">
      <alignment vertical="top"/>
    </xf>
    <xf numFmtId="0" fontId="81" fillId="0" borderId="30" xfId="0" applyFont="1" applyFill="1" applyBorder="1" applyAlignment="1">
      <alignment horizontal="left" vertical="top" wrapText="1"/>
    </xf>
    <xf numFmtId="0" fontId="28" fillId="0" borderId="30" xfId="0" applyFont="1" applyFill="1" applyBorder="1" applyAlignment="1">
      <alignment horizontal="left" vertical="top" wrapText="1"/>
    </xf>
    <xf numFmtId="0" fontId="28" fillId="0" borderId="31" xfId="0" applyFont="1" applyFill="1" applyBorder="1" applyAlignment="1">
      <alignment vertical="top" wrapText="1"/>
    </xf>
    <xf numFmtId="0" fontId="22" fillId="0" borderId="116" xfId="43" applyFont="1" applyFill="1" applyBorder="1" applyAlignment="1">
      <alignment vertical="top" wrapText="1"/>
    </xf>
    <xf numFmtId="0" fontId="29" fillId="0" borderId="22" xfId="0" applyFont="1" applyFill="1" applyBorder="1" applyAlignment="1">
      <alignment vertical="top" wrapText="1"/>
    </xf>
    <xf numFmtId="0" fontId="28" fillId="0" borderId="30" xfId="0" applyFont="1" applyFill="1" applyBorder="1" applyAlignment="1">
      <alignment horizontal="left" vertical="top" wrapText="1" indent="1"/>
    </xf>
    <xf numFmtId="0" fontId="28" fillId="0" borderId="65" xfId="0" applyFont="1" applyFill="1" applyBorder="1" applyAlignment="1">
      <alignment horizontal="left" vertical="top" wrapText="1"/>
    </xf>
    <xf numFmtId="0" fontId="0" fillId="0" borderId="19" xfId="0" applyFill="1" applyBorder="1" applyAlignment="1">
      <alignment horizontal="left" vertical="top" wrapText="1"/>
    </xf>
    <xf numFmtId="0" fontId="55" fillId="0" borderId="11" xfId="0" applyFont="1" applyFill="1" applyBorder="1" applyAlignment="1">
      <alignment horizontal="left" vertical="top" wrapText="1"/>
    </xf>
    <xf numFmtId="0" fontId="80" fillId="0" borderId="64" xfId="0" applyFont="1" applyFill="1" applyBorder="1" applyAlignment="1">
      <alignment vertical="top" wrapText="1"/>
    </xf>
    <xf numFmtId="0" fontId="0" fillId="0" borderId="65" xfId="0" applyFill="1" applyBorder="1" applyAlignment="1">
      <alignment horizontal="left" vertical="top" wrapText="1"/>
    </xf>
    <xf numFmtId="0" fontId="22" fillId="0" borderId="64" xfId="0" applyFont="1" applyFill="1" applyBorder="1" applyAlignment="1">
      <alignment horizontal="left" vertical="top" wrapText="1"/>
    </xf>
    <xf numFmtId="0" fontId="28" fillId="0" borderId="11" xfId="0" applyFont="1" applyFill="1" applyBorder="1" applyAlignment="1">
      <alignment horizontal="left" wrapText="1"/>
    </xf>
    <xf numFmtId="0" fontId="0" fillId="0" borderId="0" xfId="0" applyFill="1" applyAlignment="1">
      <alignment horizontal="left" vertical="top" wrapText="1"/>
    </xf>
    <xf numFmtId="0" fontId="3" fillId="0" borderId="20" xfId="0" applyFont="1" applyBorder="1" applyAlignment="1" applyProtection="1">
      <alignment horizontal="center" wrapText="1"/>
    </xf>
    <xf numFmtId="3" fontId="78" fillId="0" borderId="54" xfId="29" applyNumberFormat="1" applyFont="1" applyFill="1" applyBorder="1"/>
    <xf numFmtId="0" fontId="0" fillId="30" borderId="25" xfId="0" applyFill="1" applyBorder="1" applyAlignment="1" applyProtection="1">
      <alignment horizontal="center" wrapText="1"/>
    </xf>
    <xf numFmtId="0" fontId="10" fillId="0" borderId="149" xfId="0" applyFont="1" applyBorder="1" applyAlignment="1" applyProtection="1">
      <alignment horizontal="center" wrapText="1"/>
    </xf>
    <xf numFmtId="3" fontId="78" fillId="0" borderId="20" xfId="29" applyNumberFormat="1" applyFont="1" applyFill="1" applyBorder="1"/>
    <xf numFmtId="0" fontId="0" fillId="0" borderId="31" xfId="0" applyBorder="1" applyAlignment="1">
      <alignment horizontal="centerContinuous"/>
    </xf>
    <xf numFmtId="0" fontId="0" fillId="32" borderId="48" xfId="0" applyFill="1" applyBorder="1" applyAlignment="1" applyProtection="1">
      <alignment horizontal="center" vertical="top" wrapText="1"/>
    </xf>
    <xf numFmtId="0" fontId="0" fillId="32" borderId="99" xfId="0" applyFill="1" applyBorder="1" applyAlignment="1" applyProtection="1">
      <alignment horizontal="center" vertical="top" wrapText="1"/>
    </xf>
    <xf numFmtId="0" fontId="0" fillId="0" borderId="0" xfId="0" applyAlignment="1">
      <alignment horizontal="center"/>
    </xf>
    <xf numFmtId="0" fontId="0" fillId="28" borderId="48" xfId="0" applyFill="1" applyBorder="1" applyAlignment="1" applyProtection="1">
      <alignment horizontal="center" vertical="top" wrapText="1"/>
    </xf>
    <xf numFmtId="0" fontId="0" fillId="28" borderId="99" xfId="0" applyFill="1" applyBorder="1" applyAlignment="1" applyProtection="1">
      <alignment horizontal="center" vertical="top" wrapText="1"/>
    </xf>
    <xf numFmtId="0" fontId="0" fillId="28" borderId="11" xfId="0" applyFill="1" applyBorder="1" applyAlignment="1" applyProtection="1">
      <alignment horizontal="center" vertical="top" wrapText="1"/>
    </xf>
    <xf numFmtId="0" fontId="0" fillId="28" borderId="17" xfId="0" applyFill="1" applyBorder="1" applyAlignment="1">
      <alignment horizontal="center" wrapText="1"/>
    </xf>
    <xf numFmtId="3" fontId="78" fillId="0" borderId="0" xfId="29" applyNumberFormat="1" applyFont="1" applyFill="1" applyBorder="1" applyAlignment="1">
      <alignment vertical="center"/>
    </xf>
    <xf numFmtId="3" fontId="1" fillId="0" borderId="0" xfId="41" applyNumberFormat="1"/>
    <xf numFmtId="15" fontId="0" fillId="0" borderId="0" xfId="0" applyNumberFormat="1" applyAlignment="1">
      <alignment vertical="top" wrapText="1"/>
    </xf>
    <xf numFmtId="0" fontId="0" fillId="0" borderId="139" xfId="0" applyBorder="1" applyAlignment="1">
      <alignment wrapText="1"/>
    </xf>
    <xf numFmtId="41" fontId="7" fillId="0" borderId="64" xfId="0" applyNumberFormat="1" applyFont="1" applyBorder="1"/>
    <xf numFmtId="41" fontId="7" fillId="0" borderId="16" xfId="0" applyNumberFormat="1" applyFont="1" applyBorder="1"/>
    <xf numFmtId="41" fontId="7" fillId="0" borderId="62" xfId="0" applyNumberFormat="1" applyFont="1" applyBorder="1"/>
    <xf numFmtId="41" fontId="7" fillId="0" borderId="150" xfId="0" applyNumberFormat="1" applyFont="1" applyBorder="1"/>
    <xf numFmtId="0" fontId="87" fillId="0" borderId="23" xfId="0" applyFont="1" applyFill="1" applyBorder="1"/>
    <xf numFmtId="164" fontId="10" fillId="0" borderId="23" xfId="28" applyNumberFormat="1" applyFont="1" applyFill="1" applyBorder="1" applyAlignment="1">
      <alignment horizontal="right"/>
    </xf>
    <xf numFmtId="41" fontId="7" fillId="0" borderId="23" xfId="0" applyNumberFormat="1" applyFont="1" applyBorder="1"/>
    <xf numFmtId="41" fontId="7" fillId="0" borderId="143" xfId="0" applyNumberFormat="1" applyFont="1" applyBorder="1"/>
    <xf numFmtId="41" fontId="7" fillId="0" borderId="18" xfId="0" applyNumberFormat="1" applyFont="1" applyBorder="1"/>
    <xf numFmtId="41" fontId="7" fillId="0" borderId="144" xfId="0" applyNumberFormat="1" applyFont="1" applyBorder="1"/>
    <xf numFmtId="0" fontId="87" fillId="0" borderId="18" xfId="0" applyFont="1" applyFill="1" applyBorder="1"/>
    <xf numFmtId="164" fontId="10" fillId="0" borderId="18" xfId="28" applyNumberFormat="1" applyFont="1" applyFill="1" applyBorder="1" applyAlignment="1">
      <alignment horizontal="right"/>
    </xf>
    <xf numFmtId="0" fontId="0" fillId="28" borderId="13" xfId="0" applyFill="1" applyBorder="1"/>
    <xf numFmtId="41" fontId="7" fillId="28" borderId="17" xfId="0" applyNumberFormat="1" applyFont="1" applyFill="1" applyBorder="1"/>
    <xf numFmtId="0" fontId="0" fillId="28" borderId="13" xfId="0" applyFill="1" applyBorder="1" applyAlignment="1">
      <alignment wrapText="1"/>
    </xf>
    <xf numFmtId="41" fontId="7" fillId="28" borderId="141" xfId="0" applyNumberFormat="1" applyFont="1" applyFill="1" applyBorder="1"/>
    <xf numFmtId="0" fontId="6" fillId="0" borderId="21" xfId="40" applyFont="1" applyFill="1" applyBorder="1"/>
    <xf numFmtId="0" fontId="6" fillId="0" borderId="32" xfId="40" applyFont="1" applyFill="1" applyBorder="1"/>
    <xf numFmtId="0" fontId="6" fillId="32" borderId="32" xfId="40" applyFont="1" applyFill="1" applyBorder="1" applyAlignment="1">
      <alignment horizontal="center"/>
    </xf>
    <xf numFmtId="0" fontId="6" fillId="0" borderId="32" xfId="40" applyFont="1" applyBorder="1" applyAlignment="1">
      <alignment horizontal="center"/>
    </xf>
    <xf numFmtId="0" fontId="6" fillId="0" borderId="0" xfId="40" applyFont="1" applyBorder="1" applyAlignment="1"/>
    <xf numFmtId="0" fontId="4" fillId="0" borderId="0" xfId="0" applyFont="1" applyFill="1" applyBorder="1" applyAlignment="1">
      <alignment horizontal="center"/>
    </xf>
    <xf numFmtId="0" fontId="4" fillId="0" borderId="20" xfId="0" applyFont="1" applyFill="1" applyBorder="1" applyAlignment="1">
      <alignment horizontal="right"/>
    </xf>
    <xf numFmtId="0" fontId="25" fillId="0" borderId="0" xfId="0" applyFont="1"/>
    <xf numFmtId="0" fontId="6" fillId="0" borderId="90" xfId="40" applyFont="1" applyFill="1" applyBorder="1"/>
    <xf numFmtId="0" fontId="6" fillId="0" borderId="91" xfId="40" applyFont="1" applyFill="1" applyBorder="1"/>
    <xf numFmtId="0" fontId="6" fillId="0" borderId="22" xfId="40" applyFont="1" applyFill="1" applyBorder="1"/>
    <xf numFmtId="0" fontId="7" fillId="0" borderId="151" xfId="0" applyFont="1" applyFill="1" applyBorder="1" applyAlignment="1">
      <alignment horizontal="centerContinuous"/>
    </xf>
    <xf numFmtId="0" fontId="7" fillId="0" borderId="90" xfId="0" applyFont="1" applyFill="1" applyBorder="1" applyAlignment="1">
      <alignment horizontal="centerContinuous"/>
    </xf>
    <xf numFmtId="0" fontId="7" fillId="0" borderId="92" xfId="0" applyFont="1" applyFill="1" applyBorder="1" applyAlignment="1">
      <alignment horizontal="centerContinuous"/>
    </xf>
    <xf numFmtId="0" fontId="20" fillId="0" borderId="152" xfId="40" applyFont="1" applyFill="1" applyBorder="1" applyAlignment="1">
      <alignment horizontal="left"/>
    </xf>
    <xf numFmtId="0" fontId="12" fillId="0" borderId="91" xfId="40" applyFont="1" applyFill="1" applyBorder="1" applyAlignment="1">
      <alignment horizontal="left"/>
    </xf>
    <xf numFmtId="0" fontId="12" fillId="0" borderId="151" xfId="40" applyFont="1" applyFill="1" applyBorder="1" applyAlignment="1">
      <alignment horizontal="centerContinuous"/>
    </xf>
    <xf numFmtId="0" fontId="12" fillId="0" borderId="90" xfId="40" applyFont="1" applyFill="1" applyBorder="1" applyAlignment="1">
      <alignment horizontal="centerContinuous"/>
    </xf>
    <xf numFmtId="0" fontId="12" fillId="0" borderId="153" xfId="40" applyFont="1" applyFill="1" applyBorder="1" applyAlignment="1">
      <alignment horizontal="centerContinuous"/>
    </xf>
    <xf numFmtId="0" fontId="12" fillId="0" borderId="32" xfId="40" applyFont="1" applyFill="1" applyBorder="1" applyAlignment="1">
      <alignment horizontal="left"/>
    </xf>
    <xf numFmtId="0" fontId="4" fillId="0" borderId="72" xfId="0" applyFont="1" applyFill="1" applyBorder="1" applyAlignment="1">
      <alignment horizontal="center" wrapText="1"/>
    </xf>
    <xf numFmtId="0" fontId="4" fillId="0" borderId="73" xfId="0" applyFont="1" applyFill="1" applyBorder="1" applyAlignment="1">
      <alignment horizontal="center" wrapText="1"/>
    </xf>
    <xf numFmtId="0" fontId="4" fillId="0" borderId="74" xfId="0" applyFont="1" applyFill="1" applyBorder="1" applyAlignment="1">
      <alignment horizontal="center" wrapText="1"/>
    </xf>
    <xf numFmtId="0" fontId="6" fillId="0" borderId="155" xfId="40" applyFont="1" applyFill="1" applyBorder="1" applyAlignment="1">
      <alignment horizontal="center"/>
    </xf>
    <xf numFmtId="0" fontId="6" fillId="0" borderId="28" xfId="40" applyFont="1" applyFill="1" applyBorder="1" applyAlignment="1">
      <alignment horizontal="center" wrapText="1"/>
    </xf>
    <xf numFmtId="0" fontId="6" fillId="0" borderId="29" xfId="40" applyFont="1" applyFill="1" applyBorder="1" applyAlignment="1">
      <alignment horizontal="center" wrapText="1"/>
    </xf>
    <xf numFmtId="0" fontId="6" fillId="0" borderId="72" xfId="40" applyFont="1" applyFill="1" applyBorder="1" applyAlignment="1">
      <alignment horizontal="center"/>
    </xf>
    <xf numFmtId="0" fontId="6" fillId="0" borderId="72" xfId="40" applyFont="1" applyFill="1" applyBorder="1" applyAlignment="1">
      <alignment horizontal="center" wrapText="1"/>
    </xf>
    <xf numFmtId="0" fontId="6" fillId="0" borderId="73" xfId="40" applyFont="1" applyFill="1" applyBorder="1" applyAlignment="1">
      <alignment horizontal="center" wrapText="1"/>
    </xf>
    <xf numFmtId="0" fontId="6" fillId="0" borderId="74" xfId="0" applyFont="1" applyFill="1" applyBorder="1" applyAlignment="1">
      <alignment horizontal="center" wrapText="1"/>
    </xf>
    <xf numFmtId="0" fontId="6" fillId="0" borderId="156" xfId="0" applyFont="1" applyFill="1" applyBorder="1" applyAlignment="1">
      <alignment horizontal="center" wrapText="1"/>
    </xf>
    <xf numFmtId="0" fontId="6" fillId="0" borderId="73" xfId="0" applyFont="1" applyFill="1" applyBorder="1" applyAlignment="1">
      <alignment horizontal="center" wrapText="1"/>
    </xf>
    <xf numFmtId="0" fontId="6" fillId="0" borderId="157" xfId="0" applyFont="1" applyFill="1" applyBorder="1" applyAlignment="1">
      <alignment horizontal="center" wrapText="1"/>
    </xf>
    <xf numFmtId="0" fontId="6" fillId="0" borderId="29" xfId="0" applyFont="1" applyFill="1" applyBorder="1" applyAlignment="1">
      <alignment horizontal="center" wrapText="1"/>
    </xf>
    <xf numFmtId="0" fontId="4" fillId="0" borderId="154" xfId="0" applyFont="1" applyFill="1" applyBorder="1" applyAlignment="1">
      <alignment horizontal="center" wrapText="1"/>
    </xf>
    <xf numFmtId="0" fontId="4" fillId="0" borderId="155" xfId="0" applyFont="1" applyFill="1" applyBorder="1" applyAlignment="1">
      <alignment horizontal="center" wrapText="1"/>
    </xf>
    <xf numFmtId="41" fontId="0" fillId="0" borderId="0" xfId="0" applyNumberFormat="1"/>
    <xf numFmtId="164" fontId="6" fillId="0" borderId="152" xfId="28" applyNumberFormat="1" applyFont="1" applyFill="1" applyBorder="1" applyAlignment="1">
      <alignment horizontal="left"/>
    </xf>
    <xf numFmtId="1" fontId="0" fillId="0" borderId="0" xfId="0" applyNumberFormat="1"/>
    <xf numFmtId="37" fontId="0" fillId="0" borderId="0" xfId="0" applyNumberFormat="1"/>
    <xf numFmtId="0" fontId="34" fillId="0" borderId="0" xfId="0" applyFont="1"/>
    <xf numFmtId="164" fontId="1" fillId="0" borderId="0" xfId="28" applyNumberFormat="1"/>
    <xf numFmtId="164" fontId="1" fillId="0" borderId="0" xfId="28" applyNumberFormat="1" applyBorder="1"/>
    <xf numFmtId="41" fontId="0" fillId="0" borderId="14" xfId="0" applyNumberFormat="1" applyBorder="1" applyAlignment="1"/>
    <xf numFmtId="41" fontId="0" fillId="0" borderId="14" xfId="0" applyNumberFormat="1" applyBorder="1"/>
    <xf numFmtId="165" fontId="0" fillId="0" borderId="19" xfId="0" applyNumberFormat="1" applyBorder="1"/>
    <xf numFmtId="1" fontId="0" fillId="0" borderId="14" xfId="0" applyNumberFormat="1" applyBorder="1"/>
    <xf numFmtId="165" fontId="0" fillId="0" borderId="14" xfId="0" applyNumberFormat="1" applyBorder="1"/>
    <xf numFmtId="37" fontId="0" fillId="0" borderId="19" xfId="0" applyNumberFormat="1" applyBorder="1"/>
    <xf numFmtId="0" fontId="7" fillId="0" borderId="0" xfId="0" applyFont="1" applyFill="1" applyBorder="1" applyAlignment="1">
      <alignment horizontal="center" wrapText="1"/>
    </xf>
    <xf numFmtId="0" fontId="7" fillId="0" borderId="0" xfId="40" applyFont="1" applyBorder="1" applyAlignment="1">
      <alignment horizontal="center"/>
    </xf>
    <xf numFmtId="10" fontId="7" fillId="0" borderId="0" xfId="47" applyNumberFormat="1" applyFont="1" applyBorder="1" applyAlignment="1">
      <alignment horizontal="center"/>
    </xf>
    <xf numFmtId="165" fontId="1" fillId="0" borderId="0" xfId="47" applyNumberFormat="1" applyBorder="1"/>
    <xf numFmtId="41" fontId="1" fillId="0" borderId="0" xfId="43" applyNumberFormat="1" applyBorder="1" applyAlignment="1"/>
    <xf numFmtId="3" fontId="1" fillId="0" borderId="0" xfId="43" applyNumberFormat="1"/>
    <xf numFmtId="3" fontId="1" fillId="0" borderId="32" xfId="43" applyNumberFormat="1" applyBorder="1"/>
    <xf numFmtId="0" fontId="1" fillId="0" borderId="27" xfId="43" applyBorder="1"/>
    <xf numFmtId="0" fontId="1" fillId="0" borderId="32" xfId="43" applyBorder="1"/>
    <xf numFmtId="3" fontId="12" fillId="27" borderId="11" xfId="43" applyNumberFormat="1" applyFont="1" applyFill="1" applyBorder="1" applyAlignment="1">
      <alignment horizontal="center" vertical="center"/>
    </xf>
    <xf numFmtId="3" fontId="12" fillId="27" borderId="15" xfId="43" applyNumberFormat="1" applyFont="1" applyFill="1" applyBorder="1" applyAlignment="1">
      <alignment horizontal="center"/>
    </xf>
    <xf numFmtId="0" fontId="12" fillId="27" borderId="11" xfId="43" applyFont="1" applyFill="1" applyBorder="1" applyAlignment="1">
      <alignment horizontal="center" vertical="center"/>
    </xf>
    <xf numFmtId="0" fontId="12" fillId="27" borderId="11" xfId="43" applyFont="1" applyFill="1" applyBorder="1" applyAlignment="1">
      <alignment horizontal="center"/>
    </xf>
    <xf numFmtId="0" fontId="1" fillId="30" borderId="0" xfId="43" applyFont="1" applyFill="1"/>
    <xf numFmtId="0" fontId="1" fillId="0" borderId="31" xfId="43" applyFont="1" applyBorder="1" applyAlignment="1">
      <alignment horizontal="centerContinuous"/>
    </xf>
    <xf numFmtId="0" fontId="1" fillId="0" borderId="24" xfId="43" applyBorder="1" applyAlignment="1">
      <alignment horizontal="centerContinuous"/>
    </xf>
    <xf numFmtId="0" fontId="1" fillId="0" borderId="15" xfId="43" applyBorder="1" applyAlignment="1">
      <alignment horizontal="centerContinuous"/>
    </xf>
    <xf numFmtId="0" fontId="2" fillId="30" borderId="48" xfId="43" applyFont="1" applyFill="1" applyBorder="1" applyAlignment="1">
      <alignment horizontal="center" wrapText="1"/>
    </xf>
    <xf numFmtId="0" fontId="2" fillId="30" borderId="85" xfId="43" applyFont="1" applyFill="1" applyBorder="1" applyAlignment="1">
      <alignment horizontal="center" wrapText="1"/>
    </xf>
    <xf numFmtId="0" fontId="2" fillId="30" borderId="67" xfId="43" applyFont="1" applyFill="1" applyBorder="1" applyAlignment="1">
      <alignment horizontal="center" wrapText="1"/>
    </xf>
    <xf numFmtId="0" fontId="2" fillId="31" borderId="48" xfId="43" applyFont="1" applyFill="1" applyBorder="1" applyAlignment="1">
      <alignment horizontal="center" wrapText="1"/>
    </xf>
    <xf numFmtId="0" fontId="2" fillId="31" borderId="85" xfId="43" applyFont="1" applyFill="1" applyBorder="1" applyAlignment="1">
      <alignment horizontal="center" wrapText="1"/>
    </xf>
    <xf numFmtId="0" fontId="2" fillId="31" borderId="67" xfId="43" applyFont="1" applyFill="1" applyBorder="1" applyAlignment="1">
      <alignment horizontal="center" wrapText="1"/>
    </xf>
    <xf numFmtId="0" fontId="2" fillId="27" borderId="48" xfId="43" applyFont="1" applyFill="1" applyBorder="1" applyAlignment="1">
      <alignment horizontal="center" wrapText="1"/>
    </xf>
    <xf numFmtId="0" fontId="2" fillId="27" borderId="85" xfId="43" applyFont="1" applyFill="1" applyBorder="1" applyAlignment="1">
      <alignment horizontal="center" wrapText="1"/>
    </xf>
    <xf numFmtId="0" fontId="2" fillId="27" borderId="67" xfId="43" applyFont="1" applyFill="1" applyBorder="1" applyAlignment="1">
      <alignment horizontal="center" wrapText="1"/>
    </xf>
    <xf numFmtId="41" fontId="10" fillId="0" borderId="51" xfId="30" applyNumberFormat="1" applyFont="1" applyBorder="1" applyAlignment="1"/>
    <xf numFmtId="41" fontId="10" fillId="0" borderId="116" xfId="30" applyNumberFormat="1" applyFont="1" applyBorder="1" applyAlignment="1"/>
    <xf numFmtId="170" fontId="6" fillId="0" borderId="0" xfId="43" applyNumberFormat="1" applyFont="1" applyBorder="1" applyAlignment="1">
      <alignment horizontal="center"/>
    </xf>
    <xf numFmtId="170" fontId="6" fillId="0" borderId="21" xfId="43" applyNumberFormat="1" applyFont="1" applyBorder="1" applyAlignment="1">
      <alignment horizontal="center"/>
    </xf>
    <xf numFmtId="37" fontId="6" fillId="0" borderId="21" xfId="43" applyNumberFormat="1" applyFont="1" applyBorder="1" applyAlignment="1">
      <alignment horizontal="center"/>
    </xf>
    <xf numFmtId="37" fontId="6" fillId="0" borderId="0" xfId="43" applyNumberFormat="1" applyFont="1" applyBorder="1" applyAlignment="1">
      <alignment horizontal="center"/>
    </xf>
    <xf numFmtId="0" fontId="12" fillId="0" borderId="27" xfId="43" applyFont="1" applyBorder="1" applyAlignment="1">
      <alignment horizontal="centerContinuous"/>
    </xf>
    <xf numFmtId="0" fontId="12" fillId="0" borderId="36" xfId="43" applyFont="1" applyBorder="1"/>
    <xf numFmtId="3" fontId="1" fillId="0" borderId="0" xfId="43" applyNumberFormat="1" applyBorder="1" applyAlignment="1">
      <alignment horizontal="center"/>
    </xf>
    <xf numFmtId="0" fontId="89" fillId="0" borderId="0" xfId="43" applyFont="1"/>
    <xf numFmtId="0" fontId="12" fillId="0" borderId="0" xfId="43" applyFont="1" applyFill="1" applyBorder="1" applyAlignment="1">
      <alignment horizontal="center"/>
    </xf>
    <xf numFmtId="3" fontId="12" fillId="0" borderId="0" xfId="43" applyNumberFormat="1" applyFont="1" applyFill="1" applyBorder="1" applyAlignment="1">
      <alignment horizontal="center"/>
    </xf>
    <xf numFmtId="0" fontId="12" fillId="0" borderId="11" xfId="43" applyFont="1" applyFill="1" applyBorder="1" applyAlignment="1">
      <alignment horizontal="center"/>
    </xf>
    <xf numFmtId="0" fontId="3" fillId="0" borderId="15" xfId="43" applyFont="1" applyBorder="1" applyAlignment="1">
      <alignment horizontal="center" vertical="center" wrapText="1"/>
    </xf>
    <xf numFmtId="0" fontId="12" fillId="0" borderId="0" xfId="43" applyFont="1" applyBorder="1"/>
    <xf numFmtId="3" fontId="6" fillId="0" borderId="55" xfId="43" applyNumberFormat="1" applyFont="1" applyBorder="1" applyAlignment="1">
      <alignment horizontal="center"/>
    </xf>
    <xf numFmtId="0" fontId="12" fillId="0" borderId="15" xfId="43" applyFont="1" applyFill="1" applyBorder="1" applyAlignment="1">
      <alignment horizontal="center"/>
    </xf>
    <xf numFmtId="3" fontId="12" fillId="0" borderId="15" xfId="43" applyNumberFormat="1" applyFont="1" applyFill="1" applyBorder="1" applyAlignment="1">
      <alignment horizontal="center"/>
    </xf>
    <xf numFmtId="0" fontId="12" fillId="0" borderId="11" xfId="43" applyFont="1" applyBorder="1" applyAlignment="1">
      <alignment horizontal="center" vertical="center" wrapText="1"/>
    </xf>
    <xf numFmtId="3" fontId="25" fillId="0" borderId="0" xfId="43" applyNumberFormat="1" applyFont="1" applyBorder="1" applyAlignment="1">
      <alignment horizontal="center"/>
    </xf>
    <xf numFmtId="3" fontId="6" fillId="0" borderId="55" xfId="43" applyNumberFormat="1" applyFont="1" applyBorder="1" applyAlignment="1">
      <alignment horizontal="right"/>
    </xf>
    <xf numFmtId="0" fontId="18" fillId="27" borderId="31" xfId="43" applyFont="1" applyFill="1" applyBorder="1" applyAlignment="1">
      <alignment horizontal="centerContinuous" vertical="center" wrapText="1"/>
    </xf>
    <xf numFmtId="0" fontId="0" fillId="0" borderId="0" xfId="0" applyAlignment="1">
      <alignment horizontal="center" wrapText="1"/>
    </xf>
    <xf numFmtId="164" fontId="0" fillId="0" borderId="0" xfId="28" applyNumberFormat="1" applyFont="1"/>
    <xf numFmtId="0" fontId="0" fillId="0" borderId="0" xfId="0" applyFill="1" applyBorder="1" applyAlignment="1">
      <alignment horizontal="centerContinuous" vertical="center" wrapText="1"/>
    </xf>
    <xf numFmtId="0" fontId="18" fillId="0" borderId="0" xfId="43" applyFont="1" applyFill="1" applyBorder="1" applyAlignment="1">
      <alignment horizontal="centerContinuous" vertical="center" wrapText="1"/>
    </xf>
    <xf numFmtId="0" fontId="29" fillId="0" borderId="78" xfId="0" applyFont="1" applyBorder="1" applyAlignment="1">
      <alignment horizontal="left" wrapText="1"/>
    </xf>
    <xf numFmtId="0" fontId="29" fillId="0" borderId="78" xfId="0" applyFont="1" applyBorder="1" applyAlignment="1">
      <alignment horizontal="center" wrapText="1"/>
    </xf>
    <xf numFmtId="0" fontId="28" fillId="0" borderId="0" xfId="0" applyFont="1"/>
    <xf numFmtId="3" fontId="28" fillId="0" borderId="0" xfId="0" applyNumberFormat="1" applyFont="1"/>
    <xf numFmtId="164" fontId="28" fillId="0" borderId="0" xfId="28" applyNumberFormat="1" applyFont="1" applyAlignment="1"/>
    <xf numFmtId="164" fontId="28" fillId="0" borderId="0" xfId="28" applyNumberFormat="1" applyFont="1" applyAlignment="1">
      <alignment horizontal="right"/>
    </xf>
    <xf numFmtId="0" fontId="28" fillId="0" borderId="78" xfId="0" applyFont="1" applyBorder="1"/>
    <xf numFmtId="164" fontId="28" fillId="0" borderId="78" xfId="28" applyNumberFormat="1" applyFont="1" applyBorder="1" applyAlignment="1"/>
    <xf numFmtId="164" fontId="28" fillId="0" borderId="78" xfId="28" applyNumberFormat="1" applyFont="1" applyBorder="1" applyAlignment="1">
      <alignment horizontal="right"/>
    </xf>
    <xf numFmtId="0" fontId="28" fillId="0" borderId="0" xfId="0" applyFont="1" applyFill="1" applyBorder="1"/>
    <xf numFmtId="0" fontId="22" fillId="0" borderId="0" xfId="0" applyFont="1"/>
    <xf numFmtId="0" fontId="12" fillId="0" borderId="72" xfId="43" applyFont="1" applyBorder="1" applyAlignment="1">
      <alignment wrapText="1"/>
    </xf>
    <xf numFmtId="3" fontId="6" fillId="0" borderId="73" xfId="43" applyNumberFormat="1" applyFont="1" applyBorder="1" applyAlignment="1">
      <alignment horizontal="center" wrapText="1"/>
    </xf>
    <xf numFmtId="3" fontId="6" fillId="0" borderId="74" xfId="43" applyNumberFormat="1" applyFont="1" applyBorder="1" applyAlignment="1">
      <alignment horizontal="center" wrapText="1"/>
    </xf>
    <xf numFmtId="0" fontId="12" fillId="0" borderId="98" xfId="43" applyFont="1" applyBorder="1" applyAlignment="1">
      <alignment wrapText="1"/>
    </xf>
    <xf numFmtId="0" fontId="12" fillId="0" borderId="98" xfId="43" applyFont="1" applyBorder="1"/>
    <xf numFmtId="0" fontId="12" fillId="0" borderId="72" xfId="43" applyFont="1" applyBorder="1"/>
    <xf numFmtId="3" fontId="7" fillId="0" borderId="21" xfId="43" applyNumberFormat="1" applyFont="1" applyBorder="1" applyAlignment="1">
      <alignment horizontal="centerContinuous"/>
    </xf>
    <xf numFmtId="3" fontId="7" fillId="0" borderId="32" xfId="43" applyNumberFormat="1" applyFont="1" applyBorder="1" applyAlignment="1">
      <alignment horizontal="centerContinuous"/>
    </xf>
    <xf numFmtId="0" fontId="7" fillId="0" borderId="22" xfId="43" applyFont="1" applyBorder="1"/>
    <xf numFmtId="3" fontId="7" fillId="0" borderId="0" xfId="43" applyNumberFormat="1" applyFont="1" applyBorder="1" applyAlignment="1">
      <alignment horizontal="center"/>
    </xf>
    <xf numFmtId="3" fontId="7" fillId="0" borderId="14" xfId="43" applyNumberFormat="1" applyFont="1" applyBorder="1" applyAlignment="1">
      <alignment horizontal="center"/>
    </xf>
    <xf numFmtId="0" fontId="7" fillId="0" borderId="19" xfId="43" applyFont="1" applyBorder="1" applyAlignment="1">
      <alignment horizontal="center"/>
    </xf>
    <xf numFmtId="3" fontId="7" fillId="0" borderId="73" xfId="43" applyNumberFormat="1" applyFont="1" applyBorder="1" applyAlignment="1">
      <alignment horizontal="center" wrapText="1"/>
    </xf>
    <xf numFmtId="0" fontId="7" fillId="0" borderId="28" xfId="43" applyFont="1" applyBorder="1" applyAlignment="1">
      <alignment wrapText="1"/>
    </xf>
    <xf numFmtId="0" fontId="34" fillId="0" borderId="0" xfId="43" applyFont="1"/>
    <xf numFmtId="0" fontId="41" fillId="0" borderId="0" xfId="43" applyFont="1" applyFill="1" applyBorder="1" applyAlignment="1">
      <alignment horizontal="center"/>
    </xf>
    <xf numFmtId="14" fontId="0" fillId="0" borderId="0" xfId="0" applyNumberFormat="1" applyAlignment="1">
      <alignment vertical="top" wrapText="1"/>
    </xf>
    <xf numFmtId="0" fontId="0" fillId="24" borderId="36" xfId="0" applyFill="1" applyBorder="1" applyAlignment="1">
      <alignment horizontal="center"/>
    </xf>
    <xf numFmtId="164" fontId="0" fillId="24" borderId="0" xfId="28" applyNumberFormat="1" applyFont="1" applyFill="1" applyBorder="1"/>
    <xf numFmtId="165" fontId="0" fillId="24" borderId="0" xfId="47" applyNumberFormat="1" applyFont="1" applyFill="1" applyBorder="1"/>
    <xf numFmtId="0" fontId="0" fillId="24" borderId="0" xfId="0" applyFill="1" applyBorder="1"/>
    <xf numFmtId="0" fontId="0" fillId="24" borderId="14" xfId="0" applyFill="1" applyBorder="1"/>
    <xf numFmtId="173" fontId="1" fillId="27" borderId="109" xfId="28" applyNumberFormat="1" applyFont="1" applyFill="1" applyBorder="1" applyAlignment="1" applyProtection="1">
      <alignment horizontal="right" vertical="center" wrapText="1"/>
    </xf>
    <xf numFmtId="0" fontId="34" fillId="0" borderId="0" xfId="41" applyFont="1" applyFill="1" applyBorder="1"/>
    <xf numFmtId="0" fontId="12" fillId="27" borderId="31" xfId="0" applyFont="1" applyFill="1" applyBorder="1" applyAlignment="1" applyProtection="1">
      <alignment horizontal="centerContinuous"/>
    </xf>
    <xf numFmtId="10" fontId="1" fillId="27" borderId="31" xfId="47" applyNumberFormat="1" applyFill="1" applyBorder="1" applyAlignment="1" applyProtection="1">
      <alignment horizontal="centerContinuous"/>
    </xf>
    <xf numFmtId="10" fontId="1" fillId="27" borderId="24" xfId="47" applyNumberFormat="1" applyFill="1" applyBorder="1" applyAlignment="1" applyProtection="1">
      <alignment horizontal="centerContinuous"/>
    </xf>
    <xf numFmtId="10" fontId="1" fillId="27" borderId="24" xfId="47" applyNumberFormat="1" applyFill="1" applyBorder="1" applyAlignment="1" applyProtection="1">
      <alignment horizontal="centerContinuous"/>
      <protection locked="0"/>
    </xf>
    <xf numFmtId="10" fontId="1" fillId="27" borderId="26" xfId="47" applyNumberFormat="1" applyFill="1" applyBorder="1" applyAlignment="1" applyProtection="1">
      <alignment horizontal="centerContinuous"/>
      <protection locked="0"/>
    </xf>
    <xf numFmtId="0" fontId="0" fillId="24" borderId="11" xfId="0" applyFill="1" applyBorder="1"/>
    <xf numFmtId="0" fontId="29" fillId="0" borderId="0" xfId="0" applyFont="1" applyBorder="1" applyAlignment="1">
      <alignment horizontal="centerContinuous"/>
    </xf>
    <xf numFmtId="0" fontId="1" fillId="0" borderId="0" xfId="41" applyFont="1" applyFill="1"/>
    <xf numFmtId="0" fontId="1" fillId="0" borderId="0" xfId="41" applyFill="1"/>
    <xf numFmtId="164" fontId="10" fillId="28" borderId="129" xfId="28" applyNumberFormat="1" applyFont="1" applyFill="1" applyBorder="1" applyAlignment="1">
      <alignment horizontal="right"/>
    </xf>
    <xf numFmtId="41" fontId="7" fillId="28" borderId="79" xfId="0" applyNumberFormat="1" applyFont="1" applyFill="1" applyBorder="1"/>
    <xf numFmtId="0" fontId="0" fillId="28" borderId="159" xfId="0" applyFill="1" applyBorder="1"/>
    <xf numFmtId="41" fontId="7" fillId="28" borderId="22" xfId="0" applyNumberFormat="1" applyFont="1" applyFill="1" applyBorder="1"/>
    <xf numFmtId="41" fontId="7" fillId="28" borderId="32" xfId="0" applyNumberFormat="1" applyFont="1" applyFill="1" applyBorder="1"/>
    <xf numFmtId="41" fontId="7" fillId="28" borderId="142" xfId="0" applyNumberFormat="1" applyFont="1" applyFill="1" applyBorder="1"/>
    <xf numFmtId="0" fontId="87" fillId="28" borderId="79" xfId="0" applyFont="1" applyFill="1" applyBorder="1"/>
    <xf numFmtId="164" fontId="10" fillId="28" borderId="15" xfId="28" applyNumberFormat="1" applyFont="1" applyFill="1" applyBorder="1" applyAlignment="1">
      <alignment horizontal="right"/>
    </xf>
    <xf numFmtId="41" fontId="7" fillId="28" borderId="15" xfId="0" applyNumberFormat="1" applyFont="1" applyFill="1" applyBorder="1"/>
    <xf numFmtId="0" fontId="28" fillId="0" borderId="22" xfId="0" applyFont="1" applyFill="1" applyBorder="1" applyAlignment="1">
      <alignment vertical="top" wrapText="1"/>
    </xf>
    <xf numFmtId="0" fontId="12" fillId="0" borderId="0" xfId="43" applyFont="1" applyFill="1"/>
    <xf numFmtId="3" fontId="12" fillId="27" borderId="11" xfId="43" applyNumberFormat="1" applyFont="1" applyFill="1" applyBorder="1" applyAlignment="1">
      <alignment horizontal="center"/>
    </xf>
    <xf numFmtId="0" fontId="0" fillId="0" borderId="0" xfId="0" applyAlignment="1" applyProtection="1">
      <alignment horizontal="left"/>
      <protection locked="0"/>
    </xf>
    <xf numFmtId="49" fontId="19" fillId="0" borderId="11" xfId="0" applyNumberFormat="1" applyFont="1" applyBorder="1" applyAlignment="1" applyProtection="1">
      <alignment horizontal="left"/>
      <protection locked="0"/>
    </xf>
    <xf numFmtId="44" fontId="1" fillId="0" borderId="0" xfId="3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0" fillId="0" borderId="100" xfId="0" applyBorder="1" applyAlignment="1">
      <alignment vertical="center"/>
    </xf>
    <xf numFmtId="0" fontId="0" fillId="0" borderId="78" xfId="0" applyBorder="1" applyAlignment="1">
      <alignment horizontal="center" vertical="center"/>
    </xf>
    <xf numFmtId="0" fontId="0" fillId="0" borderId="109" xfId="0" applyBorder="1" applyAlignment="1">
      <alignment horizontal="center" vertical="center"/>
    </xf>
    <xf numFmtId="0" fontId="75" fillId="0" borderId="0" xfId="0" applyFont="1" applyAlignment="1">
      <alignment wrapText="1"/>
    </xf>
    <xf numFmtId="0" fontId="0" fillId="0" borderId="11" xfId="0" applyBorder="1" applyAlignment="1">
      <alignment wrapText="1"/>
    </xf>
    <xf numFmtId="0" fontId="0" fillId="0" borderId="99" xfId="0" applyBorder="1" applyAlignment="1">
      <alignment horizontal="left" vertical="center"/>
    </xf>
    <xf numFmtId="0" fontId="0" fillId="0" borderId="75" xfId="0" applyBorder="1" applyAlignment="1">
      <alignment horizontal="center" vertical="center"/>
    </xf>
    <xf numFmtId="0" fontId="0" fillId="0" borderId="49" xfId="0" applyBorder="1" applyAlignment="1">
      <alignment horizontal="left" vertical="center"/>
    </xf>
    <xf numFmtId="0" fontId="0" fillId="0" borderId="0" xfId="0" applyBorder="1" applyAlignment="1">
      <alignment horizontal="center" vertical="center"/>
    </xf>
    <xf numFmtId="44" fontId="1" fillId="0" borderId="0" xfId="30" applyBorder="1" applyAlignment="1">
      <alignment horizontal="center" vertical="center"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75" fillId="0" borderId="36" xfId="0" applyFont="1" applyBorder="1" applyAlignment="1">
      <alignment vertical="center"/>
    </xf>
    <xf numFmtId="0" fontId="0" fillId="27" borderId="76" xfId="0" applyFill="1" applyBorder="1" applyProtection="1"/>
    <xf numFmtId="0" fontId="0" fillId="30" borderId="39" xfId="0" applyFill="1" applyBorder="1" applyProtection="1"/>
    <xf numFmtId="0" fontId="12" fillId="30" borderId="11" xfId="43" applyFont="1" applyFill="1" applyBorder="1" applyAlignment="1">
      <alignment horizontal="center" vertical="center" wrapText="1"/>
    </xf>
    <xf numFmtId="0" fontId="3" fillId="30" borderId="11" xfId="43" applyFont="1" applyFill="1" applyBorder="1" applyAlignment="1">
      <alignment horizontal="center" wrapText="1"/>
    </xf>
    <xf numFmtId="0" fontId="12" fillId="30" borderId="11" xfId="43" applyFont="1" applyFill="1" applyBorder="1" applyAlignment="1">
      <alignment horizontal="center"/>
    </xf>
    <xf numFmtId="0" fontId="3" fillId="27" borderId="11" xfId="43" applyFont="1" applyFill="1" applyBorder="1" applyAlignment="1">
      <alignment horizontal="center" vertical="center" wrapText="1"/>
    </xf>
    <xf numFmtId="0" fontId="3" fillId="27" borderId="15" xfId="43" applyFont="1" applyFill="1" applyBorder="1" applyAlignment="1">
      <alignment horizontal="center" vertical="center" wrapText="1"/>
    </xf>
    <xf numFmtId="0" fontId="3" fillId="27" borderId="15" xfId="43" applyFont="1" applyFill="1" applyBorder="1" applyAlignment="1">
      <alignment horizontal="center" wrapText="1"/>
    </xf>
    <xf numFmtId="0" fontId="3" fillId="31" borderId="11" xfId="43" applyFont="1" applyFill="1" applyBorder="1" applyAlignment="1">
      <alignment horizontal="center" vertical="center" wrapText="1"/>
    </xf>
    <xf numFmtId="0" fontId="3" fillId="31" borderId="15" xfId="43" applyFont="1" applyFill="1" applyBorder="1" applyAlignment="1">
      <alignment horizontal="center" wrapText="1"/>
    </xf>
    <xf numFmtId="0" fontId="12" fillId="31" borderId="11" xfId="43" applyFont="1" applyFill="1" applyBorder="1" applyAlignment="1">
      <alignment horizontal="center"/>
    </xf>
    <xf numFmtId="0" fontId="3" fillId="28" borderId="11" xfId="43" applyFont="1" applyFill="1" applyBorder="1" applyAlignment="1">
      <alignment horizontal="center" vertical="center" wrapText="1"/>
    </xf>
    <xf numFmtId="0" fontId="3" fillId="28" borderId="15" xfId="43" applyFont="1" applyFill="1" applyBorder="1" applyAlignment="1">
      <alignment horizontal="center" wrapText="1"/>
    </xf>
    <xf numFmtId="0" fontId="12" fillId="28" borderId="11" xfId="43" applyFont="1" applyFill="1" applyBorder="1" applyAlignment="1">
      <alignment horizontal="center"/>
    </xf>
    <xf numFmtId="0" fontId="3" fillId="34" borderId="11" xfId="43" applyFont="1" applyFill="1" applyBorder="1" applyAlignment="1">
      <alignment horizontal="center" wrapText="1"/>
    </xf>
    <xf numFmtId="0" fontId="3" fillId="34" borderId="15" xfId="43" applyFont="1" applyFill="1" applyBorder="1" applyAlignment="1">
      <alignment horizontal="center" wrapText="1"/>
    </xf>
    <xf numFmtId="0" fontId="3" fillId="35" borderId="15" xfId="43" applyFont="1" applyFill="1" applyBorder="1" applyAlignment="1">
      <alignment horizontal="center" wrapText="1"/>
    </xf>
    <xf numFmtId="0" fontId="3" fillId="35" borderId="11" xfId="43" applyFont="1" applyFill="1" applyBorder="1" applyAlignment="1">
      <alignment horizontal="center" wrapText="1"/>
    </xf>
    <xf numFmtId="0" fontId="3" fillId="36" borderId="15" xfId="43" applyFont="1" applyFill="1" applyBorder="1" applyAlignment="1">
      <alignment horizontal="center" wrapText="1"/>
    </xf>
    <xf numFmtId="0" fontId="3" fillId="36" borderId="11" xfId="43" applyFont="1" applyFill="1" applyBorder="1" applyAlignment="1">
      <alignment horizontal="center" wrapText="1"/>
    </xf>
    <xf numFmtId="0" fontId="1" fillId="28" borderId="79" xfId="0" applyFont="1" applyFill="1" applyBorder="1"/>
    <xf numFmtId="0" fontId="1" fillId="0" borderId="23" xfId="0" applyFont="1" applyFill="1" applyBorder="1"/>
    <xf numFmtId="0" fontId="1" fillId="28" borderId="158" xfId="0" applyFont="1" applyFill="1" applyBorder="1"/>
    <xf numFmtId="0" fontId="1" fillId="0" borderId="18" xfId="0" applyFont="1" applyFill="1" applyBorder="1"/>
    <xf numFmtId="3" fontId="1" fillId="24" borderId="76" xfId="41" applyNumberFormat="1" applyFont="1" applyFill="1" applyBorder="1" applyAlignment="1">
      <alignment horizontal="center"/>
    </xf>
    <xf numFmtId="0" fontId="1" fillId="0" borderId="0" xfId="41" applyFont="1" applyFill="1" applyBorder="1"/>
    <xf numFmtId="0" fontId="1" fillId="0" borderId="0" xfId="41" applyFont="1" applyBorder="1"/>
    <xf numFmtId="3" fontId="1" fillId="0" borderId="0" xfId="41" applyNumberFormat="1" applyFill="1" applyBorder="1"/>
    <xf numFmtId="3" fontId="7" fillId="29" borderId="98" xfId="41" applyNumberFormat="1" applyFont="1" applyFill="1" applyBorder="1"/>
    <xf numFmtId="3" fontId="7" fillId="29" borderId="43" xfId="41" applyNumberFormat="1" applyFont="1" applyFill="1" applyBorder="1" applyAlignment="1">
      <alignment horizontal="center" wrapText="1"/>
    </xf>
    <xf numFmtId="164" fontId="7" fillId="29" borderId="43" xfId="41" applyNumberFormat="1" applyFont="1" applyFill="1" applyBorder="1"/>
    <xf numFmtId="41" fontId="7" fillId="29" borderId="43" xfId="41" applyNumberFormat="1" applyFont="1" applyFill="1" applyBorder="1"/>
    <xf numFmtId="41" fontId="7" fillId="29" borderId="99" xfId="41" applyNumberFormat="1" applyFont="1" applyFill="1" applyBorder="1"/>
    <xf numFmtId="0" fontId="7" fillId="29" borderId="47" xfId="41" applyFont="1" applyFill="1" applyBorder="1"/>
    <xf numFmtId="49" fontId="7" fillId="29" borderId="98" xfId="41" applyNumberFormat="1" applyFont="1" applyFill="1" applyBorder="1"/>
    <xf numFmtId="0" fontId="93" fillId="29" borderId="20" xfId="41" applyFont="1" applyFill="1" applyBorder="1" applyAlignment="1">
      <alignment horizontal="right" wrapText="1"/>
    </xf>
    <xf numFmtId="164" fontId="6" fillId="29" borderId="20" xfId="28" applyNumberFormat="1" applyFont="1" applyFill="1" applyBorder="1" applyAlignment="1">
      <alignment horizontal="center" wrapText="1"/>
    </xf>
    <xf numFmtId="164" fontId="6" fillId="29" borderId="20" xfId="28" applyNumberFormat="1" applyFont="1" applyFill="1" applyBorder="1" applyAlignment="1">
      <alignment horizontal="right" wrapText="1"/>
    </xf>
    <xf numFmtId="3" fontId="74" fillId="0" borderId="43" xfId="41" applyNumberFormat="1" applyFont="1" applyFill="1" applyBorder="1" applyAlignment="1">
      <alignment horizontal="center" wrapText="1"/>
    </xf>
    <xf numFmtId="3" fontId="74" fillId="0" borderId="60" xfId="41" applyNumberFormat="1" applyFont="1" applyFill="1" applyBorder="1" applyAlignment="1">
      <alignment horizontal="centerContinuous" wrapText="1"/>
    </xf>
    <xf numFmtId="3" fontId="7" fillId="0" borderId="43" xfId="41" applyNumberFormat="1" applyFont="1" applyFill="1" applyBorder="1" applyAlignment="1">
      <alignment horizontal="center" wrapText="1"/>
    </xf>
    <xf numFmtId="3" fontId="7" fillId="0" borderId="49" xfId="41" applyNumberFormat="1" applyFont="1" applyFill="1" applyBorder="1" applyAlignment="1">
      <alignment horizontal="center" wrapText="1"/>
    </xf>
    <xf numFmtId="3" fontId="7" fillId="0" borderId="48" xfId="41" applyNumberFormat="1" applyFont="1" applyFill="1" applyBorder="1" applyAlignment="1">
      <alignment horizontal="center" wrapText="1"/>
    </xf>
    <xf numFmtId="3" fontId="7" fillId="0" borderId="76" xfId="41" applyNumberFormat="1" applyFont="1" applyFill="1" applyBorder="1" applyAlignment="1">
      <alignment horizontal="center" wrapText="1"/>
    </xf>
    <xf numFmtId="0" fontId="1" fillId="0" borderId="24" xfId="41" applyFill="1" applyBorder="1"/>
    <xf numFmtId="3" fontId="7" fillId="0" borderId="24" xfId="41" applyNumberFormat="1" applyFont="1" applyFill="1" applyBorder="1"/>
    <xf numFmtId="3" fontId="7" fillId="0" borderId="46" xfId="28" applyNumberFormat="1" applyFont="1" applyFill="1" applyBorder="1" applyAlignment="1">
      <alignment horizontal="center"/>
    </xf>
    <xf numFmtId="3" fontId="7" fillId="0" borderId="47" xfId="41" applyNumberFormat="1" applyFont="1" applyFill="1" applyBorder="1" applyAlignment="1">
      <alignment horizontal="center"/>
    </xf>
    <xf numFmtId="0" fontId="12" fillId="0" borderId="0" xfId="41" applyFont="1" applyFill="1" applyBorder="1"/>
    <xf numFmtId="164" fontId="7" fillId="0" borderId="43" xfId="41" applyNumberFormat="1" applyFont="1" applyFill="1" applyBorder="1"/>
    <xf numFmtId="0" fontId="7" fillId="0" borderId="99" xfId="41" applyFont="1" applyFill="1" applyBorder="1"/>
    <xf numFmtId="41" fontId="7" fillId="0" borderId="99" xfId="41" applyNumberFormat="1" applyFont="1" applyFill="1" applyBorder="1"/>
    <xf numFmtId="3" fontId="7" fillId="0" borderId="66" xfId="41" applyNumberFormat="1" applyFont="1" applyFill="1" applyBorder="1" applyAlignment="1">
      <alignment horizontal="center"/>
    </xf>
    <xf numFmtId="3" fontId="7" fillId="0" borderId="48" xfId="41" applyNumberFormat="1" applyFont="1" applyFill="1" applyBorder="1"/>
    <xf numFmtId="41" fontId="7" fillId="0" borderId="88" xfId="41" applyNumberFormat="1" applyFont="1" applyFill="1" applyBorder="1" applyAlignment="1">
      <alignment horizontal="center"/>
    </xf>
    <xf numFmtId="41" fontId="7" fillId="0" borderId="98" xfId="41" applyNumberFormat="1" applyFont="1" applyFill="1" applyBorder="1" applyAlignment="1">
      <alignment horizontal="center"/>
    </xf>
    <xf numFmtId="41" fontId="7" fillId="0" borderId="48" xfId="41" applyNumberFormat="1" applyFont="1" applyFill="1" applyBorder="1" applyAlignment="1">
      <alignment horizontal="center"/>
    </xf>
    <xf numFmtId="49" fontId="12" fillId="0" borderId="0" xfId="41" applyNumberFormat="1" applyFont="1" applyFill="1" applyBorder="1"/>
    <xf numFmtId="49" fontId="7" fillId="0" borderId="98" xfId="41" applyNumberFormat="1" applyFont="1" applyFill="1" applyBorder="1"/>
    <xf numFmtId="0" fontId="7" fillId="0" borderId="98" xfId="41" applyFont="1" applyFill="1" applyBorder="1" applyAlignment="1">
      <alignment horizontal="center"/>
    </xf>
    <xf numFmtId="49" fontId="20" fillId="0" borderId="24" xfId="41" applyNumberFormat="1" applyFont="1" applyFill="1" applyBorder="1" applyAlignment="1">
      <alignment horizontal="left"/>
    </xf>
    <xf numFmtId="0" fontId="93" fillId="0" borderId="20" xfId="41" applyFont="1" applyFill="1" applyBorder="1" applyAlignment="1">
      <alignment horizontal="right" wrapText="1"/>
    </xf>
    <xf numFmtId="164" fontId="6" fillId="0" borderId="20" xfId="28" applyNumberFormat="1" applyFont="1" applyFill="1" applyBorder="1" applyAlignment="1">
      <alignment horizontal="center" wrapText="1"/>
    </xf>
    <xf numFmtId="164" fontId="6" fillId="0" borderId="20" xfId="28" applyNumberFormat="1" applyFont="1" applyFill="1" applyBorder="1" applyAlignment="1">
      <alignment horizontal="right" wrapText="1"/>
    </xf>
    <xf numFmtId="3" fontId="7" fillId="0" borderId="59" xfId="41" applyNumberFormat="1" applyFont="1" applyFill="1" applyBorder="1" applyAlignment="1">
      <alignment horizontal="centerContinuous" wrapText="1"/>
    </xf>
    <xf numFmtId="3" fontId="7" fillId="24" borderId="76" xfId="41" applyNumberFormat="1" applyFont="1" applyFill="1" applyBorder="1" applyAlignment="1">
      <alignment horizontal="center"/>
    </xf>
    <xf numFmtId="41" fontId="74" fillId="0" borderId="60" xfId="41" applyNumberFormat="1" applyFont="1" applyFill="1" applyBorder="1" applyAlignment="1">
      <alignment horizontal="centerContinuous" wrapText="1"/>
    </xf>
    <xf numFmtId="41" fontId="7" fillId="0" borderId="60" xfId="41" applyNumberFormat="1" applyFont="1" applyFill="1" applyBorder="1" applyAlignment="1">
      <alignment horizontal="centerContinuous" wrapText="1"/>
    </xf>
    <xf numFmtId="41" fontId="7" fillId="0" borderId="67" xfId="41" applyNumberFormat="1" applyFont="1" applyFill="1" applyBorder="1" applyAlignment="1">
      <alignment horizontal="centerContinuous" wrapText="1"/>
    </xf>
    <xf numFmtId="41" fontId="7" fillId="0" borderId="71" xfId="41" applyNumberFormat="1" applyFont="1" applyFill="1" applyBorder="1" applyAlignment="1">
      <alignment horizontal="centerContinuous" wrapText="1"/>
    </xf>
    <xf numFmtId="41" fontId="7" fillId="0" borderId="24" xfId="41" applyNumberFormat="1" applyFont="1" applyFill="1" applyBorder="1" applyAlignment="1">
      <alignment horizontal="center"/>
    </xf>
    <xf numFmtId="41" fontId="7" fillId="0" borderId="85" xfId="41" applyNumberFormat="1" applyFont="1" applyFill="1" applyBorder="1" applyAlignment="1">
      <alignment horizontal="center"/>
    </xf>
    <xf numFmtId="41" fontId="7" fillId="0" borderId="46" xfId="28" applyNumberFormat="1" applyFont="1" applyFill="1" applyBorder="1" applyAlignment="1">
      <alignment horizontal="center"/>
    </xf>
    <xf numFmtId="41" fontId="7" fillId="0" borderId="88" xfId="28" applyNumberFormat="1" applyFont="1" applyFill="1" applyBorder="1" applyAlignment="1">
      <alignment horizontal="center"/>
    </xf>
    <xf numFmtId="41" fontId="7" fillId="0" borderId="67" xfId="28" applyNumberFormat="1" applyFont="1" applyFill="1" applyBorder="1" applyAlignment="1">
      <alignment horizontal="center"/>
    </xf>
    <xf numFmtId="41" fontId="7" fillId="0" borderId="74" xfId="41" applyNumberFormat="1" applyFont="1" applyFill="1" applyBorder="1" applyAlignment="1">
      <alignment horizontal="center"/>
    </xf>
    <xf numFmtId="41" fontId="7" fillId="29" borderId="88" xfId="28" applyNumberFormat="1" applyFont="1" applyFill="1" applyBorder="1"/>
    <xf numFmtId="41" fontId="7" fillId="29" borderId="60" xfId="41" applyNumberFormat="1" applyFont="1" applyFill="1" applyBorder="1" applyAlignment="1">
      <alignment horizontal="centerContinuous" wrapText="1"/>
    </xf>
    <xf numFmtId="41" fontId="7" fillId="29" borderId="66" xfId="41" applyNumberFormat="1" applyFont="1" applyFill="1" applyBorder="1" applyAlignment="1">
      <alignment horizontal="centerContinuous" wrapText="1"/>
    </xf>
    <xf numFmtId="41" fontId="7" fillId="29" borderId="67" xfId="41" applyNumberFormat="1" applyFont="1" applyFill="1" applyBorder="1" applyAlignment="1">
      <alignment horizontal="center"/>
    </xf>
    <xf numFmtId="41" fontId="7" fillId="29" borderId="60" xfId="41" applyNumberFormat="1" applyFont="1" applyFill="1" applyBorder="1" applyAlignment="1">
      <alignment horizontal="center"/>
    </xf>
    <xf numFmtId="41" fontId="7" fillId="0" borderId="46" xfId="41" applyNumberFormat="1" applyFont="1" applyFill="1" applyBorder="1" applyAlignment="1">
      <alignment horizontal="center"/>
    </xf>
    <xf numFmtId="41" fontId="7" fillId="0" borderId="67" xfId="41" applyNumberFormat="1" applyFont="1" applyFill="1" applyBorder="1" applyAlignment="1">
      <alignment horizontal="center"/>
    </xf>
    <xf numFmtId="41" fontId="7" fillId="29" borderId="88" xfId="41" applyNumberFormat="1" applyFont="1" applyFill="1" applyBorder="1"/>
    <xf numFmtId="41" fontId="74" fillId="0" borderId="60" xfId="41" applyNumberFormat="1" applyFont="1" applyFill="1" applyBorder="1" applyAlignment="1">
      <alignment horizontal="center"/>
    </xf>
    <xf numFmtId="41" fontId="7" fillId="0" borderId="60" xfId="41" applyNumberFormat="1" applyFont="1" applyFill="1" applyBorder="1" applyAlignment="1">
      <alignment horizontal="center"/>
    </xf>
    <xf numFmtId="41" fontId="7" fillId="0" borderId="24" xfId="41" applyNumberFormat="1" applyFont="1" applyBorder="1"/>
    <xf numFmtId="41" fontId="7" fillId="0" borderId="88" xfId="41" applyNumberFormat="1" applyFont="1" applyFill="1" applyBorder="1" applyAlignment="1"/>
    <xf numFmtId="41" fontId="7" fillId="29" borderId="66" xfId="41" applyNumberFormat="1" applyFont="1" applyFill="1" applyBorder="1" applyAlignment="1">
      <alignment horizontal="center"/>
    </xf>
    <xf numFmtId="3" fontId="1" fillId="0" borderId="43" xfId="41" applyNumberFormat="1" applyFont="1" applyFill="1" applyBorder="1" applyAlignment="1">
      <alignment horizontal="center" wrapText="1"/>
    </xf>
    <xf numFmtId="3" fontId="1" fillId="0" borderId="60" xfId="41" applyNumberFormat="1" applyFont="1" applyFill="1" applyBorder="1" applyAlignment="1">
      <alignment horizontal="centerContinuous" wrapText="1"/>
    </xf>
    <xf numFmtId="3" fontId="1" fillId="0" borderId="60" xfId="41" applyNumberFormat="1" applyFont="1" applyFill="1" applyBorder="1" applyAlignment="1">
      <alignment horizontal="center"/>
    </xf>
    <xf numFmtId="0" fontId="53" fillId="0" borderId="22" xfId="0" applyFont="1" applyFill="1" applyBorder="1" applyAlignment="1">
      <alignment horizontal="left" vertical="top" wrapText="1"/>
    </xf>
    <xf numFmtId="0" fontId="7" fillId="0" borderId="19" xfId="0" applyFont="1" applyFill="1" applyBorder="1" applyAlignment="1">
      <alignment horizontal="left" vertical="top" wrapText="1"/>
    </xf>
    <xf numFmtId="0" fontId="91" fillId="0" borderId="11" xfId="0" applyFont="1" applyFill="1" applyBorder="1"/>
    <xf numFmtId="0" fontId="75" fillId="0" borderId="0" xfId="0" applyFont="1" applyAlignment="1">
      <alignment vertical="top" wrapText="1"/>
    </xf>
    <xf numFmtId="0" fontId="74" fillId="0" borderId="36" xfId="0" applyFont="1" applyBorder="1" applyAlignment="1">
      <alignment vertical="top" wrapText="1"/>
    </xf>
    <xf numFmtId="0" fontId="34" fillId="0" borderId="0" xfId="0" applyFont="1" applyAlignment="1">
      <alignment vertical="top" wrapText="1"/>
    </xf>
    <xf numFmtId="0" fontId="12" fillId="27" borderId="27" xfId="0" applyFont="1" applyFill="1" applyBorder="1" applyAlignment="1" applyProtection="1">
      <alignment horizontal="centerContinuous"/>
    </xf>
    <xf numFmtId="10" fontId="1" fillId="27" borderId="21" xfId="47" applyNumberFormat="1" applyFont="1" applyFill="1" applyBorder="1" applyAlignment="1" applyProtection="1">
      <alignment horizontal="center"/>
    </xf>
    <xf numFmtId="10" fontId="1" fillId="27" borderId="21" xfId="47" applyNumberFormat="1" applyFont="1" applyFill="1" applyBorder="1" applyAlignment="1" applyProtection="1">
      <alignment horizontal="center"/>
      <protection locked="0"/>
    </xf>
    <xf numFmtId="10" fontId="1" fillId="27" borderId="142" xfId="47" applyNumberFormat="1" applyFont="1" applyFill="1" applyBorder="1" applyAlignment="1" applyProtection="1">
      <alignment horizontal="center"/>
      <protection locked="0"/>
    </xf>
    <xf numFmtId="0" fontId="0" fillId="0" borderId="39" xfId="0" applyFill="1" applyBorder="1" applyProtection="1"/>
    <xf numFmtId="0" fontId="0" fillId="0" borderId="43" xfId="0" applyFill="1" applyBorder="1" applyProtection="1"/>
    <xf numFmtId="164" fontId="1" fillId="0" borderId="69" xfId="28" applyNumberFormat="1" applyFill="1" applyBorder="1" applyAlignment="1" applyProtection="1">
      <alignment horizontal="right"/>
    </xf>
    <xf numFmtId="0" fontId="0" fillId="0" borderId="99" xfId="0" applyFill="1" applyBorder="1" applyProtection="1"/>
    <xf numFmtId="164" fontId="1" fillId="0" borderId="86" xfId="28" applyNumberFormat="1" applyFill="1" applyBorder="1" applyAlignment="1" applyProtection="1">
      <alignment horizontal="centerContinuous"/>
    </xf>
    <xf numFmtId="164" fontId="1" fillId="0" borderId="160" xfId="28" applyNumberFormat="1" applyFill="1" applyBorder="1" applyAlignment="1" applyProtection="1">
      <alignment horizontal="centerContinuous"/>
    </xf>
    <xf numFmtId="164" fontId="1" fillId="0" borderId="145" xfId="28" applyNumberFormat="1" applyFill="1" applyBorder="1" applyAlignment="1" applyProtection="1">
      <alignment horizontal="right"/>
    </xf>
    <xf numFmtId="0" fontId="77" fillId="0" borderId="31" xfId="0" applyFont="1" applyFill="1" applyBorder="1" applyAlignment="1" applyProtection="1">
      <alignment horizontal="centerContinuous"/>
    </xf>
    <xf numFmtId="43" fontId="6" fillId="27" borderId="109" xfId="28" applyFont="1" applyFill="1" applyBorder="1" applyAlignment="1" applyProtection="1">
      <alignment horizontal="center" vertical="center" wrapText="1"/>
    </xf>
    <xf numFmtId="0" fontId="0" fillId="0" borderId="0" xfId="0" applyAlignment="1" applyProtection="1">
      <alignment vertical="top"/>
      <protection locked="0"/>
    </xf>
    <xf numFmtId="0" fontId="75" fillId="0" borderId="31" xfId="0" applyFont="1" applyBorder="1"/>
    <xf numFmtId="0" fontId="75" fillId="0" borderId="15" xfId="0" applyFont="1" applyBorder="1"/>
    <xf numFmtId="0" fontId="75" fillId="0" borderId="0" xfId="0" applyFont="1"/>
    <xf numFmtId="0" fontId="25" fillId="0" borderId="36" xfId="0" applyFont="1" applyBorder="1" applyAlignment="1">
      <alignment horizontal="center"/>
    </xf>
    <xf numFmtId="0" fontId="25" fillId="0" borderId="14" xfId="0" applyFont="1" applyBorder="1" applyAlignment="1">
      <alignment horizontal="center"/>
    </xf>
    <xf numFmtId="0" fontId="0" fillId="24" borderId="15" xfId="0" applyFill="1" applyBorder="1"/>
    <xf numFmtId="0" fontId="75" fillId="0" borderId="0" xfId="0" applyFont="1" applyAlignment="1">
      <alignment vertical="center"/>
    </xf>
    <xf numFmtId="0" fontId="0" fillId="0" borderId="0" xfId="0" applyFill="1" applyProtection="1">
      <protection locked="0"/>
    </xf>
    <xf numFmtId="0" fontId="1" fillId="0" borderId="0" xfId="0" applyFont="1" applyFill="1" applyProtection="1">
      <protection locked="0"/>
    </xf>
    <xf numFmtId="10" fontId="1" fillId="28" borderId="31" xfId="47" applyNumberFormat="1" applyFill="1" applyBorder="1" applyAlignment="1" applyProtection="1">
      <alignment horizontal="centerContinuous"/>
    </xf>
    <xf numFmtId="10" fontId="1" fillId="28" borderId="24" xfId="47" applyNumberFormat="1" applyFill="1" applyBorder="1" applyAlignment="1" applyProtection="1">
      <alignment horizontal="centerContinuous"/>
    </xf>
    <xf numFmtId="10" fontId="1" fillId="28" borderId="24" xfId="47" applyNumberFormat="1" applyFill="1" applyBorder="1" applyAlignment="1" applyProtection="1">
      <alignment horizontal="centerContinuous"/>
      <protection locked="0"/>
    </xf>
    <xf numFmtId="10" fontId="1" fillId="28" borderId="26" xfId="47" applyNumberFormat="1" applyFill="1" applyBorder="1" applyAlignment="1" applyProtection="1">
      <alignment horizontal="centerContinuous"/>
      <protection locked="0"/>
    </xf>
    <xf numFmtId="0" fontId="12" fillId="28" borderId="27" xfId="0" applyFont="1" applyFill="1" applyBorder="1" applyAlignment="1" applyProtection="1">
      <alignment horizontal="centerContinuous"/>
    </xf>
    <xf numFmtId="10" fontId="1" fillId="28" borderId="21" xfId="47" applyNumberFormat="1" applyFont="1" applyFill="1" applyBorder="1" applyAlignment="1" applyProtection="1">
      <alignment horizontal="center"/>
    </xf>
    <xf numFmtId="10" fontId="1" fillId="28" borderId="21" xfId="47" applyNumberFormat="1" applyFont="1" applyFill="1" applyBorder="1" applyAlignment="1" applyProtection="1">
      <alignment horizontal="center"/>
      <protection locked="0"/>
    </xf>
    <xf numFmtId="10" fontId="1" fillId="28" borderId="142" xfId="47" applyNumberFormat="1" applyFont="1" applyFill="1" applyBorder="1" applyAlignment="1" applyProtection="1">
      <alignment horizontal="center"/>
      <protection locked="0"/>
    </xf>
    <xf numFmtId="0" fontId="0" fillId="28" borderId="39" xfId="0" applyFill="1" applyBorder="1" applyProtection="1"/>
    <xf numFmtId="164" fontId="1" fillId="28" borderId="69" xfId="28" applyNumberFormat="1" applyFill="1" applyBorder="1" applyAlignment="1" applyProtection="1">
      <alignment horizontal="right"/>
    </xf>
    <xf numFmtId="164" fontId="1" fillId="28" borderId="69" xfId="28" applyNumberFormat="1" applyFill="1" applyBorder="1" applyAlignment="1" applyProtection="1">
      <alignment horizontal="right"/>
      <protection locked="0"/>
    </xf>
    <xf numFmtId="164" fontId="1" fillId="28" borderId="145" xfId="28" applyNumberFormat="1" applyFill="1" applyBorder="1" applyAlignment="1" applyProtection="1">
      <alignment horizontal="right"/>
      <protection locked="0"/>
    </xf>
    <xf numFmtId="164" fontId="1" fillId="28" borderId="109" xfId="28" applyNumberFormat="1" applyFill="1" applyBorder="1" applyAlignment="1" applyProtection="1">
      <alignment horizontal="right"/>
    </xf>
    <xf numFmtId="164" fontId="1" fillId="28" borderId="146" xfId="28" applyNumberFormat="1" applyFill="1" applyBorder="1" applyAlignment="1" applyProtection="1">
      <alignment horizontal="right"/>
    </xf>
    <xf numFmtId="0" fontId="77" fillId="28" borderId="31" xfId="0" applyFont="1" applyFill="1" applyBorder="1" applyAlignment="1" applyProtection="1">
      <alignment horizontal="centerContinuous"/>
    </xf>
    <xf numFmtId="164" fontId="1" fillId="28" borderId="86" xfId="28" applyNumberFormat="1" applyFill="1" applyBorder="1" applyAlignment="1" applyProtection="1">
      <alignment horizontal="centerContinuous"/>
    </xf>
    <xf numFmtId="164" fontId="1" fillId="28" borderId="160" xfId="28" applyNumberFormat="1" applyFill="1" applyBorder="1" applyAlignment="1" applyProtection="1">
      <alignment horizontal="centerContinuous"/>
    </xf>
    <xf numFmtId="164" fontId="1" fillId="28" borderId="145" xfId="28" applyNumberFormat="1" applyFill="1" applyBorder="1" applyAlignment="1" applyProtection="1">
      <alignment horizontal="right"/>
    </xf>
    <xf numFmtId="0" fontId="41" fillId="0" borderId="0" xfId="43" applyFont="1" applyFill="1" applyBorder="1" applyAlignment="1">
      <alignment horizontal="left"/>
    </xf>
    <xf numFmtId="10" fontId="1" fillId="28" borderId="24" xfId="47" applyNumberFormat="1" applyFont="1" applyFill="1" applyBorder="1" applyAlignment="1" applyProtection="1">
      <alignment horizontal="centerContinuous"/>
    </xf>
    <xf numFmtId="10" fontId="1" fillId="28" borderId="24" xfId="47" applyNumberFormat="1" applyFont="1" applyFill="1" applyBorder="1" applyAlignment="1" applyProtection="1">
      <alignment horizontal="centerContinuous"/>
      <protection locked="0"/>
    </xf>
    <xf numFmtId="10" fontId="1" fillId="28" borderId="15" xfId="47" applyNumberFormat="1" applyFont="1" applyFill="1" applyBorder="1" applyAlignment="1" applyProtection="1">
      <alignment horizontal="centerContinuous"/>
      <protection locked="0"/>
    </xf>
    <xf numFmtId="0" fontId="0" fillId="37" borderId="24" xfId="0" applyFill="1" applyBorder="1" applyAlignment="1">
      <alignment horizontal="centerContinuous"/>
    </xf>
    <xf numFmtId="0" fontId="0" fillId="37" borderId="15" xfId="0" applyFill="1" applyBorder="1" applyAlignment="1">
      <alignment horizontal="centerContinuous"/>
    </xf>
    <xf numFmtId="0" fontId="0" fillId="27" borderId="31" xfId="0" applyFill="1" applyBorder="1" applyAlignment="1" applyProtection="1">
      <alignment horizontal="centerContinuous"/>
    </xf>
    <xf numFmtId="10" fontId="1" fillId="37" borderId="21" xfId="47" applyNumberFormat="1" applyFont="1" applyFill="1" applyBorder="1" applyAlignment="1" applyProtection="1">
      <alignment horizontal="center"/>
    </xf>
    <xf numFmtId="10" fontId="1" fillId="37" borderId="21" xfId="47" applyNumberFormat="1" applyFont="1" applyFill="1" applyBorder="1" applyAlignment="1" applyProtection="1">
      <alignment horizontal="center"/>
      <protection locked="0"/>
    </xf>
    <xf numFmtId="0" fontId="0" fillId="37" borderId="48" xfId="0" applyFill="1" applyBorder="1" applyAlignment="1" applyProtection="1">
      <alignment horizontal="centerContinuous"/>
    </xf>
    <xf numFmtId="10" fontId="1" fillId="28" borderId="27" xfId="47" applyNumberFormat="1" applyFont="1" applyFill="1" applyBorder="1" applyAlignment="1" applyProtection="1">
      <alignment horizontal="center"/>
    </xf>
    <xf numFmtId="10" fontId="1" fillId="37" borderId="32" xfId="47" applyNumberFormat="1" applyFont="1" applyFill="1" applyBorder="1" applyAlignment="1" applyProtection="1">
      <alignment horizontal="center"/>
      <protection locked="0"/>
    </xf>
    <xf numFmtId="3" fontId="78" fillId="0" borderId="36" xfId="29" applyNumberFormat="1" applyFont="1" applyFill="1" applyBorder="1"/>
    <xf numFmtId="43" fontId="0" fillId="0" borderId="0" xfId="28" applyFont="1" applyBorder="1"/>
    <xf numFmtId="43" fontId="0" fillId="0" borderId="14" xfId="28" applyFont="1" applyBorder="1"/>
    <xf numFmtId="3" fontId="92" fillId="0" borderId="0" xfId="29" applyNumberFormat="1" applyFont="1" applyFill="1" applyBorder="1"/>
    <xf numFmtId="3" fontId="95" fillId="0" borderId="0" xfId="29" applyNumberFormat="1" applyFont="1" applyFill="1" applyBorder="1"/>
    <xf numFmtId="3" fontId="96" fillId="0" borderId="0" xfId="29" applyNumberFormat="1" applyFont="1" applyFill="1" applyBorder="1"/>
    <xf numFmtId="3" fontId="78" fillId="28" borderId="0" xfId="29" applyNumberFormat="1" applyFont="1" applyFill="1" applyBorder="1"/>
    <xf numFmtId="3" fontId="78" fillId="27" borderId="0" xfId="29" applyNumberFormat="1" applyFont="1" applyFill="1" applyBorder="1" applyAlignment="1">
      <alignment horizontal="center"/>
    </xf>
    <xf numFmtId="3" fontId="78" fillId="31" borderId="0" xfId="29" applyNumberFormat="1" applyFont="1" applyFill="1" applyBorder="1" applyAlignment="1">
      <alignment horizontal="center"/>
    </xf>
    <xf numFmtId="3" fontId="78" fillId="34" borderId="0" xfId="29" applyNumberFormat="1" applyFont="1" applyFill="1" applyBorder="1" applyAlignment="1">
      <alignment horizontal="center"/>
    </xf>
    <xf numFmtId="3" fontId="78" fillId="30" borderId="0" xfId="29" applyNumberFormat="1" applyFont="1" applyFill="1" applyBorder="1" applyAlignment="1">
      <alignment horizontal="center"/>
    </xf>
    <xf numFmtId="0" fontId="1" fillId="0" borderId="76" xfId="41" applyFont="1" applyBorder="1" applyAlignment="1">
      <alignment horizontal="left"/>
    </xf>
    <xf numFmtId="49" fontId="0" fillId="0" borderId="138" xfId="0" applyNumberFormat="1" applyBorder="1"/>
    <xf numFmtId="164" fontId="1" fillId="0" borderId="93" xfId="28" applyNumberFormat="1" applyBorder="1"/>
    <xf numFmtId="164" fontId="1" fillId="0" borderId="70" xfId="28" applyNumberFormat="1" applyFont="1" applyBorder="1"/>
    <xf numFmtId="164" fontId="1" fillId="0" borderId="70" xfId="28" applyNumberFormat="1" applyBorder="1"/>
    <xf numFmtId="164" fontId="6" fillId="0" borderId="71" xfId="28" applyNumberFormat="1" applyFont="1" applyBorder="1"/>
    <xf numFmtId="164" fontId="1" fillId="0" borderId="69" xfId="28" applyNumberFormat="1" applyFont="1" applyBorder="1"/>
    <xf numFmtId="164" fontId="6" fillId="0" borderId="60" xfId="28" applyNumberFormat="1" applyFont="1" applyBorder="1"/>
    <xf numFmtId="164" fontId="1" fillId="0" borderId="69" xfId="28" applyNumberFormat="1" applyBorder="1" applyAlignment="1">
      <alignment horizontal="right"/>
    </xf>
    <xf numFmtId="164" fontId="1" fillId="0" borderId="70" xfId="28" applyNumberFormat="1" applyBorder="1" applyAlignment="1">
      <alignment horizontal="right"/>
    </xf>
    <xf numFmtId="164" fontId="1" fillId="0" borderId="69" xfId="28" applyNumberFormat="1" applyBorder="1"/>
    <xf numFmtId="164" fontId="12" fillId="28" borderId="85" xfId="28" applyNumberFormat="1" applyFont="1" applyFill="1" applyBorder="1"/>
    <xf numFmtId="164" fontId="12" fillId="0" borderId="109" xfId="28" applyNumberFormat="1" applyFont="1" applyFill="1" applyBorder="1" applyAlignment="1">
      <alignment horizontal="center" wrapText="1"/>
    </xf>
    <xf numFmtId="164" fontId="12" fillId="0" borderId="110" xfId="28" applyNumberFormat="1" applyFont="1" applyFill="1" applyBorder="1" applyAlignment="1">
      <alignment horizontal="center" wrapText="1"/>
    </xf>
    <xf numFmtId="164" fontId="1" fillId="24" borderId="70" xfId="28" applyNumberFormat="1" applyFill="1" applyBorder="1"/>
    <xf numFmtId="164" fontId="1" fillId="0" borderId="42" xfId="28" applyNumberFormat="1" applyBorder="1"/>
    <xf numFmtId="164" fontId="1" fillId="0" borderId="44" xfId="28" applyNumberFormat="1" applyBorder="1"/>
    <xf numFmtId="164" fontId="1" fillId="0" borderId="86" xfId="28" applyNumberFormat="1" applyBorder="1"/>
    <xf numFmtId="164" fontId="12" fillId="28" borderId="57" xfId="28" applyNumberFormat="1" applyFont="1" applyFill="1" applyBorder="1"/>
    <xf numFmtId="164" fontId="12" fillId="0" borderId="82" xfId="28" applyNumberFormat="1" applyFont="1" applyBorder="1"/>
    <xf numFmtId="164" fontId="1" fillId="24" borderId="87" xfId="28" applyNumberFormat="1" applyFill="1" applyBorder="1"/>
    <xf numFmtId="164" fontId="1" fillId="0" borderId="87" xfId="28" applyNumberFormat="1" applyBorder="1"/>
    <xf numFmtId="164" fontId="1" fillId="0" borderId="82" xfId="28" applyNumberFormat="1" applyBorder="1"/>
    <xf numFmtId="164" fontId="1" fillId="0" borderId="42" xfId="28" applyNumberFormat="1" applyFill="1" applyBorder="1"/>
    <xf numFmtId="164" fontId="1" fillId="24" borderId="82" xfId="28" applyNumberFormat="1" applyFill="1" applyBorder="1"/>
    <xf numFmtId="164" fontId="1" fillId="28" borderId="57" xfId="28" applyNumberFormat="1" applyFill="1" applyBorder="1"/>
    <xf numFmtId="164" fontId="12" fillId="0" borderId="86" xfId="28" applyNumberFormat="1" applyFont="1" applyFill="1" applyBorder="1"/>
    <xf numFmtId="164" fontId="12" fillId="0" borderId="85" xfId="28" applyNumberFormat="1" applyFont="1" applyBorder="1"/>
    <xf numFmtId="164" fontId="1" fillId="0" borderId="90" xfId="28" applyNumberFormat="1" applyBorder="1"/>
    <xf numFmtId="164" fontId="12" fillId="28" borderId="110" xfId="28" applyNumberFormat="1" applyFont="1" applyFill="1" applyBorder="1"/>
    <xf numFmtId="164" fontId="1" fillId="0" borderId="90" xfId="28" applyNumberFormat="1" applyBorder="1" applyAlignment="1">
      <alignment horizontal="centerContinuous"/>
    </xf>
    <xf numFmtId="164" fontId="1" fillId="0" borderId="91" xfId="28" applyNumberFormat="1" applyBorder="1"/>
    <xf numFmtId="164" fontId="12" fillId="28" borderId="109" xfId="28" applyNumberFormat="1" applyFont="1" applyFill="1" applyBorder="1"/>
    <xf numFmtId="164" fontId="1" fillId="0" borderId="50" xfId="28" applyNumberFormat="1" applyBorder="1"/>
    <xf numFmtId="0" fontId="7" fillId="38" borderId="109" xfId="41" applyFont="1" applyFill="1" applyBorder="1"/>
    <xf numFmtId="164" fontId="1" fillId="38" borderId="44" xfId="28" applyNumberFormat="1" applyFill="1" applyBorder="1"/>
    <xf numFmtId="164" fontId="1" fillId="38" borderId="86" xfId="28" applyNumberFormat="1" applyFill="1" applyBorder="1"/>
    <xf numFmtId="0" fontId="6" fillId="38" borderId="75" xfId="41" applyFont="1" applyFill="1" applyBorder="1"/>
    <xf numFmtId="0" fontId="1" fillId="38" borderId="75" xfId="41" applyFont="1" applyFill="1" applyBorder="1"/>
    <xf numFmtId="164" fontId="1" fillId="38" borderId="75" xfId="28" applyNumberFormat="1" applyFill="1" applyBorder="1"/>
    <xf numFmtId="0" fontId="0" fillId="38" borderId="86" xfId="41" applyFont="1" applyFill="1" applyBorder="1" applyAlignment="1">
      <alignment wrapText="1"/>
    </xf>
    <xf numFmtId="164" fontId="1" fillId="38" borderId="82" xfId="28" applyNumberFormat="1" applyFill="1" applyBorder="1"/>
    <xf numFmtId="0" fontId="1" fillId="38" borderId="69" xfId="41" applyFont="1" applyFill="1" applyBorder="1"/>
    <xf numFmtId="164" fontId="1" fillId="38" borderId="70" xfId="28" applyNumberFormat="1" applyFill="1" applyBorder="1"/>
    <xf numFmtId="164" fontId="12" fillId="39" borderId="57" xfId="28" applyNumberFormat="1" applyFont="1" applyFill="1" applyBorder="1"/>
    <xf numFmtId="0" fontId="12" fillId="39" borderId="99" xfId="41" applyFont="1" applyFill="1" applyBorder="1" applyAlignment="1">
      <alignment horizontal="left"/>
    </xf>
    <xf numFmtId="164" fontId="23" fillId="39" borderId="109" xfId="28" applyNumberFormat="1" applyFont="1" applyFill="1" applyBorder="1"/>
    <xf numFmtId="164" fontId="20" fillId="39" borderId="61" xfId="28" applyNumberFormat="1" applyFont="1" applyFill="1" applyBorder="1"/>
    <xf numFmtId="164" fontId="6" fillId="39" borderId="61" xfId="28" applyNumberFormat="1" applyFont="1" applyFill="1" applyBorder="1"/>
    <xf numFmtId="0" fontId="79" fillId="0" borderId="21" xfId="40" applyBorder="1"/>
    <xf numFmtId="0" fontId="79" fillId="0" borderId="21" xfId="40" applyFill="1" applyBorder="1"/>
    <xf numFmtId="0" fontId="88" fillId="0" borderId="21" xfId="40" applyFont="1" applyFill="1" applyBorder="1"/>
    <xf numFmtId="0" fontId="1" fillId="0" borderId="14" xfId="43" applyBorder="1"/>
    <xf numFmtId="0" fontId="1" fillId="0" borderId="36" xfId="43" applyBorder="1"/>
    <xf numFmtId="41" fontId="1" fillId="0" borderId="20" xfId="43" applyNumberFormat="1" applyBorder="1" applyAlignment="1"/>
    <xf numFmtId="0" fontId="1" fillId="0" borderId="18" xfId="43" applyBorder="1"/>
    <xf numFmtId="0" fontId="7" fillId="0" borderId="0" xfId="0" applyFont="1" applyAlignment="1">
      <alignment vertical="top" wrapText="1"/>
    </xf>
    <xf numFmtId="0" fontId="98" fillId="0" borderId="0" xfId="0" applyFont="1" applyAlignment="1"/>
    <xf numFmtId="0" fontId="29" fillId="27" borderId="31" xfId="0" applyFont="1" applyFill="1" applyBorder="1" applyAlignment="1" applyProtection="1">
      <alignment horizontal="left"/>
    </xf>
    <xf numFmtId="0" fontId="29" fillId="28" borderId="31" xfId="0" applyFont="1" applyFill="1" applyBorder="1" applyAlignment="1" applyProtection="1">
      <alignment horizontal="left" vertical="center" wrapText="1"/>
    </xf>
    <xf numFmtId="0" fontId="2" fillId="27" borderId="27" xfId="0" applyFont="1" applyFill="1" applyBorder="1" applyProtection="1"/>
    <xf numFmtId="0" fontId="0" fillId="0" borderId="21" xfId="0" applyBorder="1" applyProtection="1">
      <protection locked="0"/>
    </xf>
    <xf numFmtId="0" fontId="0" fillId="0" borderId="142" xfId="0" applyBorder="1" applyProtection="1">
      <protection locked="0"/>
    </xf>
    <xf numFmtId="0" fontId="4" fillId="0" borderId="0" xfId="0" applyFont="1" applyBorder="1" applyProtection="1">
      <protection locked="0"/>
    </xf>
    <xf numFmtId="0" fontId="0" fillId="40" borderId="24" xfId="0" applyFill="1" applyBorder="1" applyAlignment="1" applyProtection="1">
      <alignment horizontal="left"/>
      <protection locked="0"/>
    </xf>
    <xf numFmtId="0" fontId="0" fillId="40" borderId="26" xfId="0" applyFill="1" applyBorder="1" applyProtection="1">
      <protection locked="0"/>
    </xf>
    <xf numFmtId="3" fontId="27" fillId="0" borderId="27" xfId="29" applyNumberFormat="1" applyFont="1" applyFill="1" applyBorder="1"/>
    <xf numFmtId="3" fontId="78" fillId="0" borderId="21" xfId="29" applyNumberFormat="1" applyFont="1" applyFill="1" applyBorder="1"/>
    <xf numFmtId="3" fontId="78" fillId="30" borderId="14" xfId="29" applyNumberFormat="1" applyFont="1" applyFill="1" applyBorder="1" applyAlignment="1">
      <alignment horizontal="center"/>
    </xf>
    <xf numFmtId="0" fontId="75" fillId="0" borderId="0" xfId="0" applyFont="1" applyBorder="1"/>
    <xf numFmtId="3" fontId="27" fillId="39" borderId="27" xfId="29" applyNumberFormat="1" applyFont="1" applyFill="1" applyBorder="1"/>
    <xf numFmtId="3" fontId="29" fillId="0" borderId="0" xfId="29" applyNumberFormat="1" applyFont="1" applyFill="1" applyBorder="1"/>
    <xf numFmtId="3" fontId="99" fillId="0" borderId="25" xfId="29" applyNumberFormat="1" applyFont="1" applyFill="1" applyBorder="1"/>
    <xf numFmtId="10" fontId="7" fillId="27" borderId="16" xfId="47" applyNumberFormat="1" applyFont="1" applyFill="1" applyBorder="1" applyAlignment="1" applyProtection="1">
      <alignment horizontal="right"/>
    </xf>
    <xf numFmtId="174" fontId="78" fillId="0" borderId="0" xfId="29" applyNumberFormat="1" applyFont="1" applyFill="1" applyBorder="1" applyAlignment="1">
      <alignment horizontal="center"/>
    </xf>
    <xf numFmtId="3" fontId="78" fillId="0" borderId="0" xfId="29" applyNumberFormat="1" applyFont="1" applyFill="1" applyBorder="1" applyAlignment="1">
      <alignment horizontal="center"/>
    </xf>
    <xf numFmtId="10" fontId="0" fillId="0" borderId="0" xfId="0" applyNumberFormat="1" applyAlignment="1">
      <alignment horizontal="center"/>
    </xf>
    <xf numFmtId="43" fontId="0" fillId="0" borderId="0" xfId="0" applyNumberFormat="1" applyAlignment="1">
      <alignment horizontal="center"/>
    </xf>
    <xf numFmtId="43" fontId="0" fillId="0" borderId="35" xfId="0" applyNumberFormat="1" applyBorder="1" applyAlignment="1">
      <alignment horizontal="center"/>
    </xf>
    <xf numFmtId="43" fontId="0" fillId="0" borderId="0" xfId="0" applyNumberFormat="1" applyBorder="1" applyAlignment="1">
      <alignment horizontal="center"/>
    </xf>
    <xf numFmtId="164" fontId="0" fillId="0" borderId="0" xfId="0" applyNumberFormat="1" applyAlignment="1">
      <alignment horizontal="center"/>
    </xf>
    <xf numFmtId="172" fontId="0" fillId="0" borderId="0" xfId="0" applyNumberFormat="1" applyAlignment="1">
      <alignment horizontal="center"/>
    </xf>
    <xf numFmtId="0" fontId="0" fillId="0" borderId="14" xfId="0" applyBorder="1" applyAlignment="1">
      <alignment horizontal="center"/>
    </xf>
    <xf numFmtId="3" fontId="78" fillId="28" borderId="25" xfId="29" applyNumberFormat="1" applyFont="1" applyFill="1" applyBorder="1" applyAlignment="1">
      <alignment horizontal="center"/>
    </xf>
    <xf numFmtId="3" fontId="78" fillId="28" borderId="20" xfId="29" applyNumberFormat="1" applyFont="1" applyFill="1" applyBorder="1" applyAlignment="1">
      <alignment horizontal="center"/>
    </xf>
    <xf numFmtId="3" fontId="78" fillId="27" borderId="20" xfId="29" applyNumberFormat="1" applyFont="1" applyFill="1" applyBorder="1" applyAlignment="1">
      <alignment horizontal="center"/>
    </xf>
    <xf numFmtId="0" fontId="0" fillId="31" borderId="20" xfId="0" applyFill="1" applyBorder="1" applyAlignment="1">
      <alignment horizontal="center"/>
    </xf>
    <xf numFmtId="164" fontId="0" fillId="31" borderId="20" xfId="0" applyNumberFormat="1" applyFill="1" applyBorder="1" applyAlignment="1">
      <alignment horizontal="center"/>
    </xf>
    <xf numFmtId="43" fontId="0" fillId="31" borderId="20" xfId="0" applyNumberFormat="1" applyFill="1" applyBorder="1" applyAlignment="1">
      <alignment horizontal="center"/>
    </xf>
    <xf numFmtId="0" fontId="0" fillId="34" borderId="20" xfId="0" applyFill="1" applyBorder="1" applyAlignment="1">
      <alignment horizontal="center"/>
    </xf>
    <xf numFmtId="164" fontId="0" fillId="34" borderId="20" xfId="0" applyNumberFormat="1" applyFill="1" applyBorder="1" applyAlignment="1">
      <alignment horizontal="center"/>
    </xf>
    <xf numFmtId="43" fontId="0" fillId="34" borderId="20" xfId="0" applyNumberFormat="1" applyFill="1" applyBorder="1" applyAlignment="1">
      <alignment horizontal="center"/>
    </xf>
    <xf numFmtId="0" fontId="0" fillId="30" borderId="20" xfId="0" applyFill="1" applyBorder="1" applyAlignment="1">
      <alignment horizontal="center"/>
    </xf>
    <xf numFmtId="164" fontId="0" fillId="30" borderId="20" xfId="28" applyNumberFormat="1" applyFont="1" applyFill="1" applyBorder="1" applyAlignment="1">
      <alignment horizontal="center"/>
    </xf>
    <xf numFmtId="43" fontId="0" fillId="30" borderId="18" xfId="0" applyNumberFormat="1" applyFill="1" applyBorder="1" applyAlignment="1">
      <alignment horizontal="center"/>
    </xf>
    <xf numFmtId="14" fontId="0" fillId="0" borderId="0" xfId="0" applyNumberFormat="1" applyAlignment="1">
      <alignment horizontal="center"/>
    </xf>
    <xf numFmtId="165" fontId="0" fillId="0" borderId="0" xfId="47" applyNumberFormat="1" applyFont="1" applyAlignment="1">
      <alignment horizontal="center"/>
    </xf>
    <xf numFmtId="0" fontId="0" fillId="0" borderId="31" xfId="0" applyBorder="1" applyAlignment="1">
      <alignment horizontal="center"/>
    </xf>
    <xf numFmtId="0" fontId="0" fillId="0" borderId="24" xfId="0" applyBorder="1" applyAlignment="1">
      <alignment horizontal="center"/>
    </xf>
    <xf numFmtId="0" fontId="0" fillId="0" borderId="15" xfId="0" applyBorder="1" applyAlignment="1">
      <alignment horizontal="center"/>
    </xf>
    <xf numFmtId="3" fontId="27" fillId="0" borderId="0" xfId="29" applyNumberFormat="1" applyFont="1" applyFill="1" applyBorder="1" applyAlignment="1">
      <alignment horizontal="center"/>
    </xf>
    <xf numFmtId="3" fontId="86" fillId="0" borderId="0" xfId="29" applyNumberFormat="1" applyFont="1" applyFill="1" applyBorder="1" applyAlignment="1">
      <alignment horizontal="center"/>
    </xf>
    <xf numFmtId="3" fontId="78" fillId="0" borderId="20" xfId="29" applyNumberFormat="1" applyFont="1" applyFill="1" applyBorder="1" applyAlignment="1">
      <alignment horizontal="center"/>
    </xf>
    <xf numFmtId="0" fontId="0" fillId="31" borderId="47" xfId="0" applyFill="1" applyBorder="1" applyAlignment="1" applyProtection="1">
      <alignment horizontal="center" vertical="top" wrapText="1"/>
    </xf>
    <xf numFmtId="0" fontId="0" fillId="31" borderId="48" xfId="0" applyFill="1" applyBorder="1" applyAlignment="1" applyProtection="1">
      <alignment horizontal="center" vertical="top" wrapText="1"/>
    </xf>
    <xf numFmtId="0" fontId="0" fillId="31" borderId="99" xfId="0" applyFill="1" applyBorder="1" applyAlignment="1" applyProtection="1">
      <alignment horizontal="center" vertical="top" wrapText="1"/>
    </xf>
    <xf numFmtId="0" fontId="0" fillId="24" borderId="15" xfId="0" applyFill="1" applyBorder="1" applyAlignment="1">
      <alignment horizontal="center"/>
    </xf>
    <xf numFmtId="0" fontId="44" fillId="0" borderId="64" xfId="0" applyFont="1" applyFill="1" applyBorder="1" applyAlignment="1">
      <alignment horizontal="left" vertical="top" wrapText="1"/>
    </xf>
    <xf numFmtId="0" fontId="97" fillId="0" borderId="0" xfId="0" applyFont="1"/>
    <xf numFmtId="0" fontId="6" fillId="0" borderId="154" xfId="40" applyFont="1" applyFill="1" applyBorder="1" applyAlignment="1">
      <alignment horizontal="center" wrapText="1"/>
    </xf>
    <xf numFmtId="0" fontId="6" fillId="0" borderId="155" xfId="40" applyFont="1" applyFill="1" applyBorder="1" applyAlignment="1">
      <alignment horizontal="center" wrapText="1"/>
    </xf>
    <xf numFmtId="0" fontId="6" fillId="0" borderId="11" xfId="40" applyFont="1" applyBorder="1" applyAlignment="1">
      <alignment horizontal="center"/>
    </xf>
    <xf numFmtId="0" fontId="97" fillId="0" borderId="0" xfId="43" applyFont="1"/>
    <xf numFmtId="0" fontId="101" fillId="0" borderId="0" xfId="41" applyFont="1"/>
    <xf numFmtId="0" fontId="101" fillId="0" borderId="0" xfId="41" applyFont="1" applyAlignment="1">
      <alignment horizontal="center"/>
    </xf>
    <xf numFmtId="3" fontId="27" fillId="0" borderId="0" xfId="29" applyNumberFormat="1" applyFont="1" applyFill="1" applyBorder="1" applyAlignment="1">
      <alignment horizontal="left"/>
    </xf>
    <xf numFmtId="3" fontId="86" fillId="0" borderId="0" xfId="29" applyNumberFormat="1" applyFont="1" applyFill="1" applyBorder="1" applyAlignment="1">
      <alignment horizontal="left"/>
    </xf>
    <xf numFmtId="3" fontId="74" fillId="0" borderId="76" xfId="41" applyNumberFormat="1" applyFont="1" applyFill="1" applyBorder="1" applyAlignment="1">
      <alignment horizontal="center" wrapText="1"/>
    </xf>
    <xf numFmtId="0" fontId="7" fillId="0" borderId="0" xfId="41" applyFont="1"/>
    <xf numFmtId="0" fontId="7" fillId="42" borderId="27" xfId="41" applyFont="1" applyFill="1" applyBorder="1"/>
    <xf numFmtId="0" fontId="1" fillId="42" borderId="32" xfId="41" applyFill="1" applyBorder="1"/>
    <xf numFmtId="0" fontId="7" fillId="42" borderId="104" xfId="41" applyFont="1" applyFill="1" applyBorder="1"/>
    <xf numFmtId="0" fontId="1" fillId="42" borderId="23" xfId="41" applyFill="1" applyBorder="1"/>
    <xf numFmtId="0" fontId="7" fillId="42" borderId="36" xfId="41" applyFont="1" applyFill="1" applyBorder="1"/>
    <xf numFmtId="0" fontId="1" fillId="42" borderId="14" xfId="41" applyFill="1" applyBorder="1"/>
    <xf numFmtId="3" fontId="1" fillId="42" borderId="14" xfId="41" applyNumberFormat="1" applyFill="1" applyBorder="1"/>
    <xf numFmtId="0" fontId="1" fillId="42" borderId="31" xfId="41" applyFont="1" applyFill="1" applyBorder="1"/>
    <xf numFmtId="3" fontId="1" fillId="42" borderId="15" xfId="41" applyNumberFormat="1" applyFill="1" applyBorder="1"/>
    <xf numFmtId="0" fontId="1" fillId="42" borderId="27" xfId="41" applyFont="1" applyFill="1" applyBorder="1"/>
    <xf numFmtId="0" fontId="34" fillId="42" borderId="32" xfId="41" applyFont="1" applyFill="1" applyBorder="1"/>
    <xf numFmtId="0" fontId="1" fillId="42" borderId="36" xfId="41" applyFont="1" applyFill="1" applyBorder="1"/>
    <xf numFmtId="0" fontId="1" fillId="42" borderId="68" xfId="41" applyFont="1" applyFill="1" applyBorder="1"/>
    <xf numFmtId="0" fontId="1" fillId="42" borderId="63" xfId="41" applyFill="1" applyBorder="1"/>
    <xf numFmtId="0" fontId="1" fillId="42" borderId="100" xfId="41" applyFont="1" applyFill="1" applyBorder="1"/>
    <xf numFmtId="3" fontId="1" fillId="42" borderId="29" xfId="41" applyNumberFormat="1" applyFill="1" applyBorder="1"/>
    <xf numFmtId="0" fontId="1" fillId="0" borderId="0" xfId="41" applyAlignment="1">
      <alignment horizontal="center" wrapText="1"/>
    </xf>
    <xf numFmtId="0" fontId="7" fillId="42" borderId="31" xfId="41" applyFont="1" applyFill="1" applyBorder="1"/>
    <xf numFmtId="0" fontId="7" fillId="42" borderId="24" xfId="41" applyFont="1" applyFill="1" applyBorder="1" applyAlignment="1">
      <alignment horizontal="center" wrapText="1"/>
    </xf>
    <xf numFmtId="0" fontId="1" fillId="42" borderId="0" xfId="41" applyFill="1" applyBorder="1" applyAlignment="1">
      <alignment horizontal="center"/>
    </xf>
    <xf numFmtId="0" fontId="7" fillId="42" borderId="25" xfId="41" applyFont="1" applyFill="1" applyBorder="1"/>
    <xf numFmtId="0" fontId="1" fillId="42" borderId="20" xfId="41" applyFill="1" applyBorder="1" applyAlignment="1">
      <alignment horizontal="center"/>
    </xf>
    <xf numFmtId="0" fontId="1" fillId="42" borderId="24" xfId="41" applyFill="1" applyBorder="1" applyAlignment="1">
      <alignment horizontal="center"/>
    </xf>
    <xf numFmtId="0" fontId="12" fillId="42" borderId="31" xfId="41" applyFont="1" applyFill="1" applyBorder="1"/>
    <xf numFmtId="0" fontId="1" fillId="42" borderId="24" xfId="41" applyFill="1" applyBorder="1"/>
    <xf numFmtId="0" fontId="7" fillId="42" borderId="85" xfId="41" applyFont="1" applyFill="1" applyBorder="1" applyAlignment="1">
      <alignment horizontal="center" wrapText="1"/>
    </xf>
    <xf numFmtId="0" fontId="1" fillId="42" borderId="86" xfId="41" applyFill="1" applyBorder="1" applyAlignment="1">
      <alignment horizontal="center"/>
    </xf>
    <xf numFmtId="0" fontId="1" fillId="42" borderId="85" xfId="41" applyFill="1" applyBorder="1" applyAlignment="1">
      <alignment horizontal="center"/>
    </xf>
    <xf numFmtId="0" fontId="7" fillId="0" borderId="36" xfId="41" applyFont="1" applyFill="1" applyBorder="1" applyAlignment="1">
      <alignment horizontal="center"/>
    </xf>
    <xf numFmtId="0" fontId="1" fillId="0" borderId="36" xfId="41" applyFill="1" applyBorder="1"/>
    <xf numFmtId="0" fontId="101" fillId="0" borderId="0" xfId="41" applyFont="1" applyFill="1"/>
    <xf numFmtId="0" fontId="101" fillId="0" borderId="27" xfId="0" applyFont="1" applyBorder="1" applyAlignment="1">
      <alignment vertical="top" wrapText="1"/>
    </xf>
    <xf numFmtId="0" fontId="0" fillId="0" borderId="36" xfId="0" applyBorder="1" applyAlignment="1">
      <alignment vertical="top" wrapText="1"/>
    </xf>
    <xf numFmtId="0" fontId="101" fillId="0" borderId="165" xfId="43" applyFont="1" applyBorder="1" applyAlignment="1">
      <alignment wrapText="1"/>
    </xf>
    <xf numFmtId="0" fontId="0" fillId="0" borderId="25" xfId="0" applyBorder="1" applyAlignment="1">
      <alignment vertical="top" wrapText="1"/>
    </xf>
    <xf numFmtId="0" fontId="101" fillId="0" borderId="32" xfId="43" applyFont="1" applyBorder="1" applyAlignment="1">
      <alignment wrapText="1"/>
    </xf>
    <xf numFmtId="0" fontId="1" fillId="0" borderId="18" xfId="0" applyFont="1" applyBorder="1" applyAlignment="1">
      <alignment vertical="top" wrapText="1"/>
    </xf>
    <xf numFmtId="0" fontId="2" fillId="0" borderId="25" xfId="43" applyFont="1" applyFill="1" applyBorder="1" applyAlignment="1">
      <alignment horizontal="left"/>
    </xf>
    <xf numFmtId="0" fontId="101" fillId="0" borderId="0" xfId="43" applyFont="1"/>
    <xf numFmtId="0" fontId="101" fillId="0" borderId="28" xfId="43" applyFont="1" applyBorder="1" applyAlignment="1">
      <alignment horizontal="center" wrapText="1"/>
    </xf>
    <xf numFmtId="0" fontId="104" fillId="0" borderId="31" xfId="0" applyFont="1" applyFill="1" applyBorder="1" applyAlignment="1">
      <alignment horizontal="centerContinuous"/>
    </xf>
    <xf numFmtId="0" fontId="101" fillId="0" borderId="24" xfId="0" applyFont="1" applyBorder="1" applyAlignment="1">
      <alignment horizontal="centerContinuous"/>
    </xf>
    <xf numFmtId="0" fontId="101" fillId="0" borderId="15" xfId="0" applyFont="1" applyBorder="1" applyAlignment="1">
      <alignment horizontal="centerContinuous"/>
    </xf>
    <xf numFmtId="0" fontId="101" fillId="0" borderId="31" xfId="0" applyFont="1" applyBorder="1"/>
    <xf numFmtId="0" fontId="101" fillId="0" borderId="11" xfId="0" applyFont="1" applyBorder="1"/>
    <xf numFmtId="4" fontId="105" fillId="0" borderId="11" xfId="0" applyNumberFormat="1" applyFont="1" applyBorder="1" applyAlignment="1">
      <alignment horizontal="center" wrapText="1"/>
    </xf>
    <xf numFmtId="0" fontId="105" fillId="0" borderId="11" xfId="0" applyFont="1" applyBorder="1" applyAlignment="1">
      <alignment horizontal="center" wrapText="1"/>
    </xf>
    <xf numFmtId="0" fontId="101" fillId="0" borderId="36" xfId="0" applyFont="1" applyBorder="1"/>
    <xf numFmtId="0" fontId="101" fillId="0" borderId="19" xfId="0" applyFont="1" applyBorder="1"/>
    <xf numFmtId="0" fontId="101" fillId="0" borderId="36" xfId="0" applyFont="1" applyFill="1" applyBorder="1"/>
    <xf numFmtId="0" fontId="101" fillId="0" borderId="31" xfId="0" applyFont="1" applyFill="1" applyBorder="1"/>
    <xf numFmtId="164" fontId="106" fillId="0" borderId="19" xfId="28" applyNumberFormat="1" applyFont="1" applyBorder="1" applyAlignment="1">
      <alignment horizontal="right" wrapText="1"/>
    </xf>
    <xf numFmtId="164" fontId="0" fillId="0" borderId="11" xfId="0" applyNumberFormat="1" applyBorder="1" applyAlignment="1">
      <alignment horizontal="center"/>
    </xf>
    <xf numFmtId="0" fontId="1" fillId="0" borderId="0" xfId="43" applyFont="1" applyAlignment="1">
      <alignment horizontal="center"/>
    </xf>
    <xf numFmtId="0" fontId="1" fillId="0" borderId="0" xfId="43" applyFont="1"/>
    <xf numFmtId="3" fontId="1" fillId="0" borderId="73" xfId="43" applyNumberFormat="1" applyFont="1" applyBorder="1" applyAlignment="1">
      <alignment horizontal="center" wrapText="1"/>
    </xf>
    <xf numFmtId="0" fontId="1" fillId="0" borderId="100" xfId="43" applyFont="1" applyBorder="1" applyAlignment="1">
      <alignment wrapText="1"/>
    </xf>
    <xf numFmtId="0" fontId="1" fillId="0" borderId="166" xfId="43" applyFont="1" applyBorder="1"/>
    <xf numFmtId="3" fontId="1" fillId="0" borderId="0" xfId="43" applyNumberFormat="1" applyFont="1"/>
    <xf numFmtId="3" fontId="1" fillId="0" borderId="55" xfId="43" applyNumberFormat="1" applyFont="1" applyBorder="1"/>
    <xf numFmtId="3" fontId="1" fillId="0" borderId="55" xfId="43" applyNumberFormat="1" applyBorder="1"/>
    <xf numFmtId="3" fontId="1" fillId="0" borderId="121" xfId="43" applyNumberFormat="1" applyBorder="1"/>
    <xf numFmtId="0" fontId="101" fillId="0" borderId="21" xfId="0" applyFont="1" applyFill="1" applyBorder="1"/>
    <xf numFmtId="0" fontId="107" fillId="0" borderId="0" xfId="43" applyFont="1"/>
    <xf numFmtId="1" fontId="48" fillId="0" borderId="0" xfId="0" applyNumberFormat="1" applyFont="1" applyFill="1" applyAlignment="1">
      <alignment horizontal="right"/>
    </xf>
    <xf numFmtId="41" fontId="7" fillId="0" borderId="11" xfId="0" applyNumberFormat="1" applyFont="1" applyFill="1" applyBorder="1" applyAlignment="1">
      <alignment horizontal="right"/>
    </xf>
    <xf numFmtId="41" fontId="7" fillId="0" borderId="0" xfId="0" applyNumberFormat="1" applyFont="1" applyAlignment="1">
      <alignment horizontal="right"/>
    </xf>
    <xf numFmtId="41" fontId="7" fillId="0" borderId="11" xfId="0" applyNumberFormat="1" applyFont="1" applyBorder="1" applyAlignment="1">
      <alignment horizontal="right"/>
    </xf>
    <xf numFmtId="165" fontId="7" fillId="0" borderId="11" xfId="47" applyNumberFormat="1" applyFont="1" applyBorder="1" applyAlignment="1">
      <alignment horizontal="right"/>
    </xf>
    <xf numFmtId="0" fontId="0" fillId="42" borderId="36" xfId="41" applyFont="1" applyFill="1" applyBorder="1"/>
    <xf numFmtId="0" fontId="7" fillId="42" borderId="44" xfId="41" applyFont="1" applyFill="1" applyBorder="1"/>
    <xf numFmtId="0" fontId="1" fillId="42" borderId="45" xfId="41" applyFill="1" applyBorder="1" applyAlignment="1">
      <alignment horizontal="center"/>
    </xf>
    <xf numFmtId="0" fontId="1" fillId="42" borderId="75" xfId="41" applyFill="1" applyBorder="1" applyAlignment="1">
      <alignment horizontal="center"/>
    </xf>
    <xf numFmtId="0" fontId="7" fillId="42" borderId="87" xfId="41" applyFont="1" applyFill="1" applyBorder="1"/>
    <xf numFmtId="0" fontId="1" fillId="42" borderId="50" xfId="41" applyFill="1" applyBorder="1" applyAlignment="1">
      <alignment horizontal="center"/>
    </xf>
    <xf numFmtId="0" fontId="1" fillId="42" borderId="70" xfId="41" applyFill="1" applyBorder="1" applyAlignment="1">
      <alignment horizontal="center"/>
    </xf>
    <xf numFmtId="0" fontId="19" fillId="0" borderId="0" xfId="0" applyFont="1" applyAlignment="1">
      <alignment horizontal="centerContinuous" wrapText="1"/>
    </xf>
    <xf numFmtId="0" fontId="1" fillId="40" borderId="24" xfId="41" applyFill="1" applyBorder="1"/>
    <xf numFmtId="0" fontId="1" fillId="40" borderId="15" xfId="41" applyFill="1" applyBorder="1"/>
    <xf numFmtId="0" fontId="7" fillId="40" borderId="24" xfId="41" applyFont="1" applyFill="1" applyBorder="1" applyAlignment="1">
      <alignment horizontal="center" wrapText="1"/>
    </xf>
    <xf numFmtId="0" fontId="7" fillId="40" borderId="15" xfId="41" applyFont="1" applyFill="1" applyBorder="1" applyAlignment="1">
      <alignment horizontal="center" wrapText="1"/>
    </xf>
    <xf numFmtId="3" fontId="1" fillId="40" borderId="0" xfId="41" applyNumberFormat="1" applyFill="1" applyBorder="1" applyAlignment="1">
      <alignment horizontal="center"/>
    </xf>
    <xf numFmtId="3" fontId="1" fillId="40" borderId="14" xfId="41" applyNumberFormat="1" applyFill="1" applyBorder="1" applyAlignment="1">
      <alignment horizontal="center"/>
    </xf>
    <xf numFmtId="3" fontId="1" fillId="40" borderId="81" xfId="41" applyNumberFormat="1" applyFill="1" applyBorder="1" applyAlignment="1">
      <alignment horizontal="center"/>
    </xf>
    <xf numFmtId="3" fontId="1" fillId="40" borderId="50" xfId="41" applyNumberFormat="1" applyFill="1" applyBorder="1" applyAlignment="1">
      <alignment horizontal="center"/>
    </xf>
    <xf numFmtId="3" fontId="1" fillId="40" borderId="94" xfId="41" applyNumberFormat="1" applyFill="1" applyBorder="1" applyAlignment="1">
      <alignment horizontal="center"/>
    </xf>
    <xf numFmtId="3" fontId="1" fillId="40" borderId="20" xfId="41" applyNumberFormat="1" applyFill="1" applyBorder="1" applyAlignment="1">
      <alignment horizontal="center"/>
    </xf>
    <xf numFmtId="0" fontId="1" fillId="40" borderId="24" xfId="41" applyFill="1" applyBorder="1" applyAlignment="1">
      <alignment horizontal="center"/>
    </xf>
    <xf numFmtId="0" fontId="1" fillId="40" borderId="15" xfId="41" applyFill="1" applyBorder="1" applyAlignment="1">
      <alignment horizontal="center"/>
    </xf>
    <xf numFmtId="3" fontId="1" fillId="40" borderId="45" xfId="41" applyNumberFormat="1" applyFill="1" applyBorder="1" applyAlignment="1">
      <alignment horizontal="center"/>
    </xf>
    <xf numFmtId="0" fontId="1" fillId="0" borderId="0" xfId="0" applyFont="1"/>
    <xf numFmtId="0" fontId="1" fillId="0" borderId="130" xfId="0" applyFont="1" applyBorder="1"/>
    <xf numFmtId="0" fontId="109" fillId="0" borderId="0" xfId="43" applyFont="1"/>
    <xf numFmtId="164" fontId="1" fillId="0" borderId="109" xfId="28" applyNumberFormat="1" applyFill="1" applyBorder="1" applyAlignment="1" applyProtection="1">
      <alignment horizontal="right"/>
    </xf>
    <xf numFmtId="164" fontId="1" fillId="0" borderId="146" xfId="28" applyNumberFormat="1" applyFill="1" applyBorder="1" applyAlignment="1" applyProtection="1">
      <alignment horizontal="right"/>
    </xf>
    <xf numFmtId="165" fontId="12" fillId="0" borderId="32" xfId="0" applyNumberFormat="1" applyFont="1" applyBorder="1"/>
    <xf numFmtId="165" fontId="12" fillId="0" borderId="14" xfId="0" applyNumberFormat="1" applyFont="1" applyBorder="1"/>
    <xf numFmtId="165" fontId="12" fillId="0" borderId="18" xfId="0" applyNumberFormat="1" applyFont="1" applyBorder="1"/>
    <xf numFmtId="0" fontId="41" fillId="0" borderId="0" xfId="0" applyFont="1"/>
    <xf numFmtId="0" fontId="19" fillId="0" borderId="0" xfId="0" applyFont="1" applyAlignment="1">
      <alignment horizontal="centerContinuous" vertical="center" wrapText="1"/>
    </xf>
    <xf numFmtId="0" fontId="100" fillId="0" borderId="22" xfId="0" applyFont="1" applyFill="1" applyBorder="1"/>
    <xf numFmtId="0" fontId="97" fillId="0" borderId="0" xfId="0" applyFont="1" applyAlignment="1">
      <alignment wrapText="1"/>
    </xf>
    <xf numFmtId="0" fontId="22" fillId="0" borderId="11" xfId="0" applyFont="1" applyFill="1" applyBorder="1" applyAlignment="1">
      <alignment horizontal="left" vertical="top" wrapText="1"/>
    </xf>
    <xf numFmtId="0" fontId="19" fillId="0" borderId="11" xfId="0" applyFont="1" applyFill="1" applyBorder="1" applyAlignment="1">
      <alignment vertical="top" wrapText="1"/>
    </xf>
    <xf numFmtId="0" fontId="22" fillId="0" borderId="11" xfId="0" applyFont="1" applyFill="1" applyBorder="1" applyAlignment="1">
      <alignment vertical="top" wrapText="1"/>
    </xf>
    <xf numFmtId="0" fontId="1" fillId="0" borderId="0" xfId="0" applyFont="1" applyAlignment="1">
      <alignment vertical="center"/>
    </xf>
    <xf numFmtId="0" fontId="97" fillId="0" borderId="0" xfId="0" applyFont="1" applyAlignment="1">
      <alignment vertical="center"/>
    </xf>
    <xf numFmtId="0" fontId="22" fillId="0" borderId="64" xfId="0" applyFont="1" applyFill="1" applyBorder="1" applyAlignment="1">
      <alignment vertical="top" wrapText="1"/>
    </xf>
    <xf numFmtId="0" fontId="22" fillId="0" borderId="22" xfId="0" applyFont="1" applyFill="1" applyBorder="1" applyAlignment="1">
      <alignment vertical="top" wrapText="1"/>
    </xf>
    <xf numFmtId="0" fontId="22" fillId="0" borderId="30" xfId="0" applyFont="1" applyFill="1" applyBorder="1" applyAlignment="1">
      <alignment vertical="top" wrapText="1"/>
    </xf>
    <xf numFmtId="0" fontId="12" fillId="0" borderId="76" xfId="41" applyFont="1" applyFill="1" applyBorder="1" applyAlignment="1">
      <alignment horizontal="left"/>
    </xf>
    <xf numFmtId="164" fontId="1" fillId="0" borderId="71" xfId="28" applyNumberFormat="1" applyBorder="1"/>
    <xf numFmtId="164" fontId="1" fillId="0" borderId="24" xfId="28" applyNumberFormat="1" applyBorder="1"/>
    <xf numFmtId="0" fontId="1" fillId="0" borderId="98" xfId="41" applyBorder="1"/>
    <xf numFmtId="0" fontId="1" fillId="0" borderId="76" xfId="41" applyBorder="1"/>
    <xf numFmtId="0" fontId="22" fillId="0" borderId="116" xfId="0" applyFont="1" applyFill="1" applyBorder="1" applyAlignment="1">
      <alignment vertical="top" wrapText="1"/>
    </xf>
    <xf numFmtId="0" fontId="29" fillId="0" borderId="30" xfId="0" applyFont="1" applyFill="1" applyBorder="1"/>
    <xf numFmtId="0" fontId="22" fillId="0" borderId="17" xfId="0" applyFont="1" applyFill="1" applyBorder="1" applyAlignment="1">
      <alignment vertical="top" wrapText="1"/>
    </xf>
    <xf numFmtId="0" fontId="22" fillId="0" borderId="16" xfId="0" applyFont="1" applyFill="1" applyBorder="1" applyAlignment="1">
      <alignment vertical="top" wrapText="1"/>
    </xf>
    <xf numFmtId="0" fontId="109" fillId="0" borderId="0" xfId="0" applyFont="1" applyBorder="1" applyAlignment="1">
      <alignment vertical="top" wrapText="1"/>
    </xf>
    <xf numFmtId="0" fontId="12" fillId="0" borderId="15" xfId="41" applyFont="1" applyBorder="1" applyAlignment="1">
      <alignment horizontal="right"/>
    </xf>
    <xf numFmtId="42" fontId="28" fillId="0" borderId="24" xfId="42" applyNumberFormat="1" applyFont="1" applyFill="1" applyBorder="1" applyProtection="1"/>
    <xf numFmtId="0" fontId="0" fillId="0" borderId="0" xfId="0" applyAlignment="1">
      <alignment wrapText="1"/>
    </xf>
    <xf numFmtId="0" fontId="1" fillId="0" borderId="0" xfId="43" applyAlignment="1">
      <alignment wrapText="1"/>
    </xf>
    <xf numFmtId="0" fontId="1" fillId="0" borderId="0" xfId="0" applyFont="1" applyAlignment="1">
      <alignment vertical="top" wrapText="1"/>
    </xf>
    <xf numFmtId="0" fontId="3" fillId="0" borderId="11" xfId="0" applyFont="1" applyBorder="1" applyAlignment="1">
      <alignment wrapText="1"/>
    </xf>
    <xf numFmtId="0" fontId="0" fillId="0" borderId="19" xfId="0" applyBorder="1" applyAlignment="1">
      <alignment horizontal="center"/>
    </xf>
    <xf numFmtId="0" fontId="2" fillId="0" borderId="11" xfId="0" applyFont="1" applyBorder="1" applyAlignment="1">
      <alignment wrapText="1"/>
    </xf>
    <xf numFmtId="0" fontId="1" fillId="0" borderId="0" xfId="0" applyFont="1" applyFill="1" applyBorder="1"/>
    <xf numFmtId="41" fontId="0" fillId="0" borderId="0" xfId="0" applyNumberFormat="1" applyAlignment="1">
      <alignment horizontal="center"/>
    </xf>
    <xf numFmtId="0" fontId="0" fillId="0" borderId="22" xfId="0" applyBorder="1" applyAlignment="1">
      <alignment horizontal="center"/>
    </xf>
    <xf numFmtId="0" fontId="0" fillId="0" borderId="64" xfId="0" applyBorder="1" applyAlignment="1">
      <alignment horizontal="center"/>
    </xf>
    <xf numFmtId="0" fontId="0" fillId="0" borderId="30" xfId="0" applyBorder="1" applyAlignment="1">
      <alignment horizontal="center"/>
    </xf>
    <xf numFmtId="0" fontId="0" fillId="0" borderId="116" xfId="0" applyBorder="1" applyAlignment="1">
      <alignment horizontal="center"/>
    </xf>
    <xf numFmtId="0" fontId="0" fillId="0" borderId="30" xfId="0" applyBorder="1" applyAlignment="1">
      <alignment horizontal="center" vertical="center"/>
    </xf>
    <xf numFmtId="0" fontId="1" fillId="0" borderId="30" xfId="0" applyFont="1" applyBorder="1" applyAlignment="1">
      <alignment horizontal="center" vertical="center"/>
    </xf>
    <xf numFmtId="0" fontId="0" fillId="0" borderId="116" xfId="0" applyBorder="1" applyAlignment="1">
      <alignment horizontal="center" vertical="center"/>
    </xf>
    <xf numFmtId="0" fontId="110" fillId="0" borderId="22" xfId="0" applyFont="1" applyBorder="1" applyAlignment="1">
      <alignment horizontal="center" vertical="center" wrapText="1"/>
    </xf>
    <xf numFmtId="0" fontId="110" fillId="0" borderId="11" xfId="0" applyFont="1" applyBorder="1" applyAlignment="1">
      <alignment horizontal="center"/>
    </xf>
    <xf numFmtId="0" fontId="110" fillId="0" borderId="85" xfId="0" applyFont="1" applyBorder="1" applyAlignment="1">
      <alignment horizontal="center"/>
    </xf>
    <xf numFmtId="0" fontId="110" fillId="0" borderId="31" xfId="0" applyFont="1" applyBorder="1" applyAlignment="1">
      <alignment horizontal="center"/>
    </xf>
    <xf numFmtId="0" fontId="110" fillId="0" borderId="24" xfId="0" applyFont="1" applyBorder="1" applyAlignment="1">
      <alignment horizontal="center"/>
    </xf>
    <xf numFmtId="0" fontId="110" fillId="0" borderId="15" xfId="0" applyFont="1" applyBorder="1" applyAlignment="1">
      <alignment horizontal="center"/>
    </xf>
    <xf numFmtId="0" fontId="110" fillId="0" borderId="11" xfId="0" applyFont="1" applyBorder="1" applyAlignment="1"/>
    <xf numFmtId="0" fontId="110" fillId="0" borderId="17" xfId="0" applyFont="1" applyBorder="1" applyAlignment="1">
      <alignment horizontal="center" vertical="center" wrapText="1"/>
    </xf>
    <xf numFmtId="0" fontId="110" fillId="0" borderId="47" xfId="0" applyFont="1" applyBorder="1" applyAlignment="1">
      <alignment horizontal="center"/>
    </xf>
    <xf numFmtId="0" fontId="110" fillId="0" borderId="17" xfId="0" applyFont="1" applyBorder="1" applyAlignment="1"/>
    <xf numFmtId="0" fontId="110" fillId="0" borderId="31" xfId="0" applyFont="1" applyBorder="1" applyAlignment="1">
      <alignment horizontal="left"/>
    </xf>
    <xf numFmtId="0" fontId="110" fillId="0" borderId="24" xfId="0" applyFont="1" applyBorder="1" applyAlignment="1">
      <alignment horizontal="left"/>
    </xf>
    <xf numFmtId="0" fontId="110" fillId="0" borderId="11" xfId="0" applyFont="1" applyBorder="1" applyAlignment="1">
      <alignment horizontal="left"/>
    </xf>
    <xf numFmtId="0" fontId="110" fillId="0" borderId="48" xfId="0" applyFont="1" applyBorder="1" applyAlignment="1">
      <alignment horizontal="left"/>
    </xf>
    <xf numFmtId="0" fontId="110" fillId="0" borderId="25" xfId="0" applyFont="1" applyBorder="1" applyAlignment="1">
      <alignment horizontal="center"/>
    </xf>
    <xf numFmtId="0" fontId="0" fillId="0" borderId="11" xfId="0" applyBorder="1" applyAlignment="1">
      <alignment vertical="top" wrapText="1"/>
    </xf>
    <xf numFmtId="0" fontId="1" fillId="0" borderId="104" xfId="0" applyFont="1" applyBorder="1" applyAlignment="1">
      <alignment vertical="top" wrapText="1"/>
    </xf>
    <xf numFmtId="0" fontId="1" fillId="0" borderId="31" xfId="0" applyFont="1" applyBorder="1"/>
    <xf numFmtId="0" fontId="1" fillId="0" borderId="11" xfId="0" applyFont="1" applyBorder="1"/>
    <xf numFmtId="0" fontId="110" fillId="0" borderId="22" xfId="0" applyFont="1" applyBorder="1" applyAlignment="1"/>
    <xf numFmtId="0" fontId="110" fillId="0" borderId="27" xfId="0" applyFont="1" applyBorder="1" applyAlignment="1"/>
    <xf numFmtId="0" fontId="110" fillId="0" borderId="25" xfId="0" applyFont="1" applyFill="1" applyBorder="1" applyAlignment="1">
      <alignment horizontal="center"/>
    </xf>
    <xf numFmtId="0" fontId="110" fillId="0" borderId="21" xfId="0" applyFont="1" applyBorder="1" applyAlignment="1">
      <alignment horizontal="center"/>
    </xf>
    <xf numFmtId="0" fontId="110" fillId="0" borderId="32" xfId="0" applyFont="1" applyBorder="1" applyAlignment="1">
      <alignment horizontal="center"/>
    </xf>
    <xf numFmtId="0" fontId="110" fillId="0" borderId="27" xfId="0" applyFont="1" applyBorder="1" applyAlignment="1">
      <alignment horizontal="center"/>
    </xf>
    <xf numFmtId="0" fontId="110" fillId="0" borderId="57" xfId="0" applyFont="1" applyBorder="1" applyAlignment="1">
      <alignment horizontal="center"/>
    </xf>
    <xf numFmtId="0" fontId="110" fillId="0" borderId="25" xfId="0" applyFont="1" applyBorder="1" applyAlignment="1"/>
    <xf numFmtId="0" fontId="1" fillId="0" borderId="16" xfId="0" applyFont="1" applyBorder="1" applyAlignment="1">
      <alignment vertical="top" wrapText="1"/>
    </xf>
    <xf numFmtId="0" fontId="1" fillId="0" borderId="30" xfId="0" applyFont="1" applyBorder="1" applyAlignment="1">
      <alignment vertical="top" wrapText="1"/>
    </xf>
    <xf numFmtId="0" fontId="1" fillId="0" borderId="17" xfId="0" applyFont="1" applyBorder="1" applyAlignment="1">
      <alignment vertical="top" wrapText="1"/>
    </xf>
    <xf numFmtId="0" fontId="1" fillId="0" borderId="41" xfId="0" applyFont="1" applyBorder="1" applyAlignment="1">
      <alignment vertical="top" wrapText="1"/>
    </xf>
    <xf numFmtId="0" fontId="1" fillId="0" borderId="117" xfId="0" applyFont="1" applyBorder="1"/>
    <xf numFmtId="0" fontId="109" fillId="0" borderId="0" xfId="0" applyFont="1" applyFill="1" applyBorder="1" applyAlignment="1">
      <alignment vertical="top" wrapText="1"/>
    </xf>
    <xf numFmtId="0" fontId="1" fillId="0" borderId="51" xfId="0" applyFont="1" applyBorder="1" applyAlignment="1">
      <alignment horizontal="left" vertical="top" wrapText="1"/>
    </xf>
    <xf numFmtId="0" fontId="1" fillId="0" borderId="116" xfId="0" applyFont="1" applyBorder="1" applyAlignment="1">
      <alignment horizontal="left" vertical="top" wrapText="1"/>
    </xf>
    <xf numFmtId="0" fontId="1" fillId="0" borderId="19" xfId="0" applyFont="1" applyBorder="1" applyAlignment="1">
      <alignment horizontal="left" vertical="top" wrapText="1"/>
    </xf>
    <xf numFmtId="0" fontId="1" fillId="0" borderId="30" xfId="0" applyFont="1" applyBorder="1" applyAlignment="1">
      <alignment horizontal="left" vertical="top" wrapText="1"/>
    </xf>
    <xf numFmtId="0" fontId="1" fillId="0" borderId="30" xfId="0" applyFont="1" applyFill="1" applyBorder="1" applyAlignment="1">
      <alignment horizontal="left" vertical="top" wrapText="1"/>
    </xf>
    <xf numFmtId="0" fontId="1" fillId="0" borderId="51" xfId="0" applyFont="1" applyFill="1" applyBorder="1" applyAlignment="1">
      <alignment horizontal="left" vertical="top" wrapText="1"/>
    </xf>
    <xf numFmtId="0" fontId="1" fillId="0" borderId="23" xfId="0" applyFont="1" applyBorder="1" applyAlignment="1">
      <alignment horizontal="left" vertical="top" wrapText="1"/>
    </xf>
    <xf numFmtId="0" fontId="1" fillId="0" borderId="18" xfId="0" applyFont="1" applyBorder="1" applyAlignment="1">
      <alignment horizontal="left" vertical="top" wrapText="1"/>
    </xf>
    <xf numFmtId="0" fontId="1" fillId="0" borderId="129" xfId="0" applyFont="1" applyBorder="1" applyAlignment="1">
      <alignment horizontal="left" vertical="top" wrapText="1"/>
    </xf>
    <xf numFmtId="0" fontId="0" fillId="0" borderId="16" xfId="0" applyBorder="1" applyAlignment="1">
      <alignment horizontal="center" vertical="center"/>
    </xf>
    <xf numFmtId="0" fontId="0" fillId="0" borderId="11" xfId="0" applyBorder="1" applyAlignment="1">
      <alignment horizontal="center" vertical="center"/>
    </xf>
    <xf numFmtId="0" fontId="12" fillId="0" borderId="31" xfId="41" applyFont="1" applyBorder="1" applyAlignment="1">
      <alignment horizontal="center"/>
    </xf>
    <xf numFmtId="0" fontId="12" fillId="0" borderId="15" xfId="41" applyFont="1" applyBorder="1" applyAlignment="1">
      <alignment horizontal="center"/>
    </xf>
    <xf numFmtId="0" fontId="2" fillId="0" borderId="15" xfId="0" applyFont="1" applyBorder="1" applyAlignment="1">
      <alignment horizontal="center" vertical="top" wrapText="1"/>
    </xf>
    <xf numFmtId="0" fontId="2" fillId="0" borderId="11" xfId="0" applyFont="1" applyBorder="1" applyAlignment="1">
      <alignment horizontal="center" vertical="top" wrapText="1"/>
    </xf>
    <xf numFmtId="0" fontId="111" fillId="0" borderId="0" xfId="0" applyFont="1" applyAlignment="1">
      <alignment horizontal="center"/>
    </xf>
    <xf numFmtId="0" fontId="97" fillId="0" borderId="0" xfId="0" applyFont="1" applyProtection="1">
      <protection locked="0"/>
    </xf>
    <xf numFmtId="166" fontId="112" fillId="0" borderId="163" xfId="43" applyNumberFormat="1" applyFont="1" applyBorder="1"/>
    <xf numFmtId="0" fontId="112" fillId="0" borderId="122" xfId="43" applyFont="1" applyBorder="1"/>
    <xf numFmtId="41" fontId="112" fillId="0" borderId="33" xfId="43" applyNumberFormat="1" applyFont="1" applyBorder="1"/>
    <xf numFmtId="0" fontId="112" fillId="0" borderId="35" xfId="43" applyFont="1" applyBorder="1"/>
    <xf numFmtId="0" fontId="112" fillId="0" borderId="101" xfId="43" applyFont="1" applyBorder="1"/>
    <xf numFmtId="0" fontId="101" fillId="0" borderId="101" xfId="43" applyFont="1" applyBorder="1"/>
    <xf numFmtId="42" fontId="101" fillId="0" borderId="54" xfId="43" applyNumberFormat="1" applyFont="1" applyBorder="1"/>
    <xf numFmtId="0" fontId="6" fillId="32" borderId="32" xfId="40" applyFont="1" applyFill="1" applyBorder="1" applyAlignment="1">
      <alignment horizontal="center"/>
    </xf>
    <xf numFmtId="0" fontId="103" fillId="0" borderId="11" xfId="0" applyFont="1" applyFill="1" applyBorder="1" applyAlignment="1">
      <alignment vertical="top" wrapText="1"/>
    </xf>
    <xf numFmtId="0" fontId="103" fillId="0" borderId="40" xfId="0" applyFont="1" applyFill="1" applyBorder="1" applyAlignment="1">
      <alignment horizontal="left" vertical="top" wrapText="1"/>
    </xf>
    <xf numFmtId="0" fontId="114" fillId="0" borderId="0" xfId="0" applyFont="1" applyAlignment="1" applyProtection="1">
      <alignment vertical="center"/>
      <protection locked="0"/>
    </xf>
    <xf numFmtId="0" fontId="115" fillId="0" borderId="0" xfId="0" applyFont="1" applyAlignment="1" applyProtection="1">
      <alignment vertical="center"/>
      <protection locked="0"/>
    </xf>
    <xf numFmtId="0" fontId="116" fillId="28" borderId="31" xfId="0" applyFont="1" applyFill="1" applyBorder="1" applyAlignment="1" applyProtection="1">
      <alignment horizontal="centerContinuous"/>
    </xf>
    <xf numFmtId="0" fontId="1" fillId="40" borderId="24" xfId="0" applyFont="1" applyFill="1" applyBorder="1" applyProtection="1">
      <protection locked="0"/>
    </xf>
    <xf numFmtId="0" fontId="6" fillId="0" borderId="74" xfId="40" applyFont="1" applyFill="1" applyBorder="1" applyAlignment="1">
      <alignment horizontal="center" wrapText="1"/>
    </xf>
    <xf numFmtId="0" fontId="117" fillId="0" borderId="0" xfId="43" applyFont="1"/>
    <xf numFmtId="0" fontId="1" fillId="0" borderId="14" xfId="43" applyFill="1" applyBorder="1"/>
    <xf numFmtId="164" fontId="1" fillId="0" borderId="25" xfId="28" applyNumberFormat="1" applyFill="1" applyBorder="1"/>
    <xf numFmtId="164" fontId="1" fillId="0" borderId="20" xfId="28" applyNumberFormat="1" applyFill="1" applyBorder="1"/>
    <xf numFmtId="165" fontId="1" fillId="0" borderId="18" xfId="47" applyNumberFormat="1" applyFill="1" applyBorder="1"/>
    <xf numFmtId="0" fontId="1" fillId="0" borderId="20" xfId="43" applyFill="1" applyBorder="1"/>
    <xf numFmtId="0" fontId="25" fillId="0" borderId="20" xfId="43" applyFont="1" applyFill="1" applyBorder="1"/>
    <xf numFmtId="166" fontId="1" fillId="0" borderId="25" xfId="43" applyNumberFormat="1" applyFill="1" applyBorder="1"/>
    <xf numFmtId="166" fontId="1" fillId="0" borderId="20" xfId="43" applyNumberFormat="1" applyFill="1" applyBorder="1"/>
    <xf numFmtId="0" fontId="6" fillId="0" borderId="48" xfId="40" applyFont="1" applyBorder="1" applyAlignment="1">
      <alignment horizontal="center"/>
    </xf>
    <xf numFmtId="0" fontId="6" fillId="0" borderId="85" xfId="40" applyFont="1" applyBorder="1" applyAlignment="1">
      <alignment horizontal="center"/>
    </xf>
    <xf numFmtId="0" fontId="6" fillId="0" borderId="67" xfId="40" applyFont="1" applyBorder="1" applyAlignment="1">
      <alignment horizontal="center"/>
    </xf>
    <xf numFmtId="10" fontId="6" fillId="0" borderId="67" xfId="47" applyNumberFormat="1" applyFont="1" applyBorder="1" applyAlignment="1">
      <alignment horizontal="center"/>
    </xf>
    <xf numFmtId="0" fontId="6" fillId="0" borderId="20" xfId="40" applyFont="1" applyBorder="1" applyAlignment="1">
      <alignment horizontal="center"/>
    </xf>
    <xf numFmtId="165" fontId="6" fillId="0" borderId="20" xfId="47" applyNumberFormat="1" applyFont="1" applyBorder="1" applyAlignment="1">
      <alignment horizontal="center"/>
    </xf>
    <xf numFmtId="0" fontId="79" fillId="0" borderId="20" xfId="40" applyBorder="1"/>
    <xf numFmtId="3" fontId="6" fillId="0" borderId="20" xfId="29" applyNumberFormat="1" applyFont="1" applyFill="1" applyBorder="1" applyAlignment="1">
      <alignment horizontal="center" vertical="top" wrapText="1"/>
    </xf>
    <xf numFmtId="0" fontId="79" fillId="0" borderId="20" xfId="40" applyFont="1" applyFill="1" applyBorder="1" applyAlignment="1">
      <alignment horizontal="center" wrapText="1"/>
    </xf>
    <xf numFmtId="10" fontId="79" fillId="0" borderId="20" xfId="40" applyNumberFormat="1" applyFont="1" applyFill="1" applyBorder="1" applyAlignment="1">
      <alignment horizontal="center" wrapText="1"/>
    </xf>
    <xf numFmtId="0" fontId="6" fillId="0" borderId="48" xfId="0" applyFont="1" applyFill="1" applyBorder="1" applyAlignment="1">
      <alignment horizontal="center" wrapText="1"/>
    </xf>
    <xf numFmtId="0" fontId="6" fillId="0" borderId="85" xfId="0" applyFont="1" applyFill="1" applyBorder="1" applyAlignment="1">
      <alignment horizontal="center" wrapText="1"/>
    </xf>
    <xf numFmtId="49" fontId="118" fillId="0" borderId="0" xfId="43" applyNumberFormat="1" applyFont="1"/>
    <xf numFmtId="0" fontId="9" fillId="0" borderId="31" xfId="43" applyFont="1" applyFill="1" applyBorder="1" applyAlignment="1">
      <alignment wrapText="1"/>
    </xf>
    <xf numFmtId="0" fontId="6" fillId="28" borderId="21" xfId="43" applyFont="1" applyFill="1" applyBorder="1"/>
    <xf numFmtId="0" fontId="0" fillId="0" borderId="0" xfId="0" applyAlignment="1">
      <alignment vertical="top"/>
    </xf>
    <xf numFmtId="14" fontId="75" fillId="0" borderId="0" xfId="0" applyNumberFormat="1" applyFont="1" applyAlignment="1">
      <alignment vertical="top" wrapText="1"/>
    </xf>
    <xf numFmtId="14" fontId="0" fillId="0" borderId="0" xfId="0" applyNumberFormat="1" applyAlignment="1">
      <alignment vertical="top"/>
    </xf>
    <xf numFmtId="0" fontId="36" fillId="0" borderId="0" xfId="0" applyFont="1" applyAlignment="1">
      <alignment vertical="top" wrapText="1"/>
    </xf>
    <xf numFmtId="3" fontId="7" fillId="24" borderId="30" xfId="41" applyNumberFormat="1" applyFont="1" applyFill="1" applyBorder="1" applyAlignment="1">
      <alignment horizontal="center"/>
    </xf>
    <xf numFmtId="0" fontId="119" fillId="0" borderId="0" xfId="0" applyFont="1" applyAlignment="1">
      <alignment vertical="center"/>
    </xf>
    <xf numFmtId="0" fontId="22" fillId="0" borderId="30" xfId="0" applyFont="1" applyFill="1" applyBorder="1" applyAlignment="1">
      <alignment horizontal="left" vertical="top" wrapText="1"/>
    </xf>
    <xf numFmtId="0" fontId="0" fillId="0" borderId="0" xfId="0" applyAlignment="1">
      <alignment wrapText="1"/>
    </xf>
    <xf numFmtId="0" fontId="6" fillId="0" borderId="48" xfId="40" applyFont="1" applyBorder="1" applyAlignment="1">
      <alignment horizontal="right"/>
    </xf>
    <xf numFmtId="164" fontId="1" fillId="0" borderId="20" xfId="28" applyNumberFormat="1" applyFill="1" applyBorder="1" applyAlignment="1">
      <alignment horizontal="center"/>
    </xf>
    <xf numFmtId="165" fontId="1" fillId="0" borderId="18" xfId="47" applyNumberFormat="1" applyFill="1" applyBorder="1" applyAlignment="1">
      <alignment horizontal="center"/>
    </xf>
    <xf numFmtId="0" fontId="122" fillId="0" borderId="85" xfId="0" applyFont="1" applyBorder="1" applyAlignment="1">
      <alignment horizontal="center"/>
    </xf>
    <xf numFmtId="0" fontId="1" fillId="0" borderId="0" xfId="0" applyFont="1" applyAlignment="1">
      <alignment wrapText="1"/>
    </xf>
    <xf numFmtId="0" fontId="31" fillId="0" borderId="0" xfId="0" applyFont="1" applyAlignment="1">
      <alignment wrapText="1"/>
    </xf>
    <xf numFmtId="0" fontId="2" fillId="0" borderId="10" xfId="0" applyFont="1" applyBorder="1" applyAlignment="1">
      <alignment horizontal="center"/>
    </xf>
    <xf numFmtId="14" fontId="36" fillId="0" borderId="0" xfId="0" applyNumberFormat="1" applyFont="1" applyAlignment="1">
      <alignment vertical="top" wrapText="1"/>
    </xf>
    <xf numFmtId="0" fontId="36" fillId="0" borderId="0" xfId="0" applyFont="1" applyAlignment="1">
      <alignment wrapText="1"/>
    </xf>
    <xf numFmtId="0" fontId="19" fillId="0" borderId="11" xfId="0" applyNumberFormat="1" applyFont="1" applyFill="1" applyBorder="1" applyAlignment="1">
      <alignment horizontal="left" vertical="top" wrapText="1"/>
    </xf>
    <xf numFmtId="0" fontId="0" fillId="32" borderId="43" xfId="0" applyFill="1" applyBorder="1" applyAlignment="1" applyProtection="1">
      <alignment vertical="center" wrapText="1"/>
    </xf>
    <xf numFmtId="0" fontId="100" fillId="0" borderId="0" xfId="43" applyFont="1"/>
    <xf numFmtId="0" fontId="6" fillId="0" borderId="0" xfId="0" applyFont="1" applyFill="1" applyBorder="1" applyAlignment="1">
      <alignment horizontal="center"/>
    </xf>
    <xf numFmtId="0" fontId="22" fillId="0" borderId="0" xfId="0" applyFont="1" applyFill="1" applyBorder="1" applyAlignment="1">
      <alignment vertical="top" wrapText="1"/>
    </xf>
    <xf numFmtId="0" fontId="117" fillId="0" borderId="0" xfId="41" applyFont="1"/>
    <xf numFmtId="0" fontId="117" fillId="0" borderId="0" xfId="41" applyFont="1" applyFill="1"/>
    <xf numFmtId="0" fontId="117" fillId="0" borderId="0" xfId="41" applyFont="1" applyFill="1" applyBorder="1" applyAlignment="1">
      <alignment horizontal="left"/>
    </xf>
    <xf numFmtId="0" fontId="1" fillId="0" borderId="38" xfId="0" applyFont="1" applyBorder="1"/>
    <xf numFmtId="0" fontId="122" fillId="0" borderId="93" xfId="0" applyFont="1" applyBorder="1" applyAlignment="1">
      <alignment horizontal="center"/>
    </xf>
    <xf numFmtId="0" fontId="1" fillId="0" borderId="41" xfId="0" applyFont="1" applyBorder="1"/>
    <xf numFmtId="0" fontId="122" fillId="0" borderId="69" xfId="0" applyFont="1" applyBorder="1" applyAlignment="1">
      <alignment horizontal="center"/>
    </xf>
    <xf numFmtId="0" fontId="0" fillId="0" borderId="69" xfId="0" applyBorder="1" applyAlignment="1">
      <alignment horizontal="center" wrapText="1"/>
    </xf>
    <xf numFmtId="0" fontId="1" fillId="0" borderId="104" xfId="0" applyFont="1" applyBorder="1"/>
    <xf numFmtId="0" fontId="122" fillId="0" borderId="70" xfId="0" applyFont="1" applyBorder="1" applyAlignment="1">
      <alignment horizontal="center"/>
    </xf>
    <xf numFmtId="0" fontId="0" fillId="0" borderId="70" xfId="0" applyBorder="1" applyAlignment="1">
      <alignment horizontal="center" wrapText="1"/>
    </xf>
    <xf numFmtId="0" fontId="74" fillId="0" borderId="36" xfId="0" applyFont="1" applyBorder="1" applyAlignment="1">
      <alignment vertical="center"/>
    </xf>
    <xf numFmtId="0" fontId="0" fillId="0" borderId="69" xfId="0" applyBorder="1" applyAlignment="1">
      <alignment horizontal="center"/>
    </xf>
    <xf numFmtId="0" fontId="1" fillId="0" borderId="93" xfId="0" applyFont="1" applyBorder="1" applyAlignment="1">
      <alignment horizontal="center"/>
    </xf>
    <xf numFmtId="0" fontId="1" fillId="0" borderId="93" xfId="0" applyFont="1" applyBorder="1" applyAlignment="1">
      <alignment horizontal="center" wrapText="1"/>
    </xf>
    <xf numFmtId="0" fontId="1" fillId="0" borderId="69" xfId="0" applyFont="1" applyBorder="1" applyAlignment="1">
      <alignment horizontal="center"/>
    </xf>
    <xf numFmtId="0" fontId="1" fillId="0" borderId="69" xfId="0" applyFont="1" applyBorder="1" applyAlignment="1">
      <alignment horizontal="center" wrapText="1"/>
    </xf>
    <xf numFmtId="43" fontId="0" fillId="0" borderId="78" xfId="28" applyFont="1" applyBorder="1" applyProtection="1">
      <protection locked="0"/>
    </xf>
    <xf numFmtId="0" fontId="0" fillId="0" borderId="41" xfId="0" applyBorder="1" applyProtection="1">
      <protection locked="0"/>
    </xf>
    <xf numFmtId="43" fontId="0" fillId="0" borderId="40" xfId="28" applyFont="1" applyBorder="1" applyProtection="1">
      <protection locked="0"/>
    </xf>
    <xf numFmtId="43" fontId="0" fillId="0" borderId="51" xfId="28" applyFont="1" applyBorder="1" applyProtection="1">
      <protection locked="0"/>
    </xf>
    <xf numFmtId="0" fontId="0" fillId="0" borderId="68" xfId="0" applyBorder="1" applyProtection="1">
      <protection locked="0"/>
    </xf>
    <xf numFmtId="43" fontId="0" fillId="0" borderId="45" xfId="28" applyFont="1" applyBorder="1" applyProtection="1">
      <protection locked="0"/>
    </xf>
    <xf numFmtId="43" fontId="0" fillId="0" borderId="63" xfId="28" applyFont="1" applyBorder="1" applyProtection="1">
      <protection locked="0"/>
    </xf>
    <xf numFmtId="0" fontId="0" fillId="0" borderId="100" xfId="0" applyBorder="1" applyProtection="1">
      <protection locked="0"/>
    </xf>
    <xf numFmtId="43" fontId="0" fillId="0" borderId="29" xfId="28" applyFont="1" applyBorder="1" applyProtection="1">
      <protection locked="0"/>
    </xf>
    <xf numFmtId="0" fontId="0" fillId="0" borderId="38" xfId="0" applyFill="1" applyBorder="1" applyProtection="1">
      <protection locked="0"/>
    </xf>
    <xf numFmtId="10" fontId="1" fillId="0" borderId="37" xfId="47" applyNumberFormat="1" applyFont="1" applyFill="1" applyBorder="1" applyAlignment="1" applyProtection="1">
      <alignment horizontal="center"/>
    </xf>
    <xf numFmtId="10" fontId="1" fillId="0" borderId="37" xfId="47" applyNumberFormat="1" applyFont="1" applyFill="1" applyBorder="1" applyAlignment="1" applyProtection="1">
      <alignment horizontal="center"/>
      <protection locked="0"/>
    </xf>
    <xf numFmtId="10" fontId="1" fillId="0" borderId="62" xfId="47" applyNumberFormat="1" applyFont="1" applyFill="1" applyBorder="1" applyAlignment="1" applyProtection="1">
      <alignment horizontal="center"/>
      <protection locked="0"/>
    </xf>
    <xf numFmtId="0" fontId="1" fillId="0" borderId="41" xfId="0" applyFont="1" applyBorder="1" applyProtection="1">
      <protection locked="0"/>
    </xf>
    <xf numFmtId="0" fontId="19" fillId="40" borderId="31" xfId="0" applyFont="1" applyFill="1" applyBorder="1" applyAlignment="1" applyProtection="1">
      <alignment horizontal="left" vertical="top"/>
    </xf>
    <xf numFmtId="0" fontId="1" fillId="0" borderId="0" xfId="0" applyFont="1" applyProtection="1">
      <protection locked="0"/>
    </xf>
    <xf numFmtId="0" fontId="19" fillId="0" borderId="31" xfId="0" applyFont="1" applyFill="1" applyBorder="1" applyAlignment="1" applyProtection="1">
      <alignment horizontal="left" vertical="top"/>
    </xf>
    <xf numFmtId="0" fontId="0" fillId="0" borderId="24" xfId="0" applyFill="1" applyBorder="1" applyAlignment="1" applyProtection="1">
      <alignment horizontal="left"/>
      <protection locked="0"/>
    </xf>
    <xf numFmtId="0" fontId="1" fillId="0" borderId="24" xfId="0" applyFont="1" applyFill="1" applyBorder="1" applyProtection="1">
      <protection locked="0"/>
    </xf>
    <xf numFmtId="0" fontId="0" fillId="0" borderId="24" xfId="0" applyFill="1" applyBorder="1" applyProtection="1">
      <protection locked="0"/>
    </xf>
    <xf numFmtId="0" fontId="125" fillId="0" borderId="24" xfId="0" applyFont="1" applyBorder="1" applyAlignment="1">
      <alignment horizontal="left" vertical="top"/>
    </xf>
    <xf numFmtId="0" fontId="124" fillId="0" borderId="31" xfId="0" applyFont="1" applyFill="1" applyBorder="1" applyAlignment="1" applyProtection="1">
      <alignment horizontal="left" vertical="top"/>
      <protection locked="0"/>
    </xf>
    <xf numFmtId="0" fontId="125" fillId="0" borderId="15" xfId="0" applyFont="1" applyBorder="1" applyAlignment="1">
      <alignment horizontal="left" vertical="top"/>
    </xf>
    <xf numFmtId="3" fontId="38" fillId="0" borderId="0" xfId="29" applyNumberFormat="1" applyFont="1" applyFill="1" applyBorder="1"/>
    <xf numFmtId="0" fontId="1" fillId="0" borderId="31" xfId="0" applyFont="1" applyBorder="1" applyAlignment="1" applyProtection="1">
      <alignment horizontal="centerContinuous"/>
      <protection locked="0"/>
    </xf>
    <xf numFmtId="3" fontId="78" fillId="0" borderId="24" xfId="29" applyNumberFormat="1" applyFont="1" applyFill="1" applyBorder="1" applyAlignment="1">
      <alignment horizontal="centerContinuous"/>
    </xf>
    <xf numFmtId="3" fontId="78" fillId="0" borderId="15" xfId="29" applyNumberFormat="1" applyFont="1" applyFill="1" applyBorder="1" applyAlignment="1">
      <alignment horizontal="centerContinuous"/>
    </xf>
    <xf numFmtId="0" fontId="0" fillId="0" borderId="31" xfId="0" applyBorder="1" applyAlignment="1" applyProtection="1">
      <alignment horizontal="centerContinuous"/>
      <protection locked="0"/>
    </xf>
    <xf numFmtId="0" fontId="0" fillId="0" borderId="31" xfId="0" applyBorder="1" applyProtection="1">
      <protection locked="0"/>
    </xf>
    <xf numFmtId="10" fontId="1" fillId="0" borderId="21" xfId="47" applyNumberFormat="1" applyFont="1" applyFill="1" applyBorder="1" applyAlignment="1" applyProtection="1">
      <alignment horizontal="center"/>
    </xf>
    <xf numFmtId="10" fontId="1" fillId="0" borderId="21" xfId="47" applyNumberFormat="1" applyFont="1" applyFill="1" applyBorder="1" applyAlignment="1" applyProtection="1">
      <alignment horizontal="center"/>
      <protection locked="0"/>
    </xf>
    <xf numFmtId="10" fontId="1" fillId="0" borderId="32" xfId="47" applyNumberFormat="1" applyFont="1" applyFill="1" applyBorder="1" applyAlignment="1" applyProtection="1">
      <alignment horizontal="center"/>
      <protection locked="0"/>
    </xf>
    <xf numFmtId="10" fontId="1" fillId="0" borderId="0" xfId="47" applyNumberFormat="1" applyFont="1" applyFill="1" applyBorder="1" applyAlignment="1" applyProtection="1">
      <alignment horizontal="center"/>
    </xf>
    <xf numFmtId="10" fontId="1" fillId="0" borderId="0" xfId="47" applyNumberFormat="1" applyFont="1" applyFill="1" applyBorder="1" applyAlignment="1" applyProtection="1">
      <alignment horizontal="center"/>
      <protection locked="0"/>
    </xf>
    <xf numFmtId="10" fontId="1" fillId="0" borderId="14" xfId="47" applyNumberFormat="1" applyFont="1" applyFill="1" applyBorder="1" applyAlignment="1" applyProtection="1">
      <alignment horizontal="center"/>
      <protection locked="0"/>
    </xf>
    <xf numFmtId="43" fontId="0" fillId="0" borderId="24" xfId="0" applyNumberFormat="1" applyFill="1" applyBorder="1" applyAlignment="1" applyProtection="1">
      <alignment vertical="top" wrapText="1"/>
    </xf>
    <xf numFmtId="43" fontId="0" fillId="0" borderId="24" xfId="0" applyNumberFormat="1" applyBorder="1"/>
    <xf numFmtId="43" fontId="0" fillId="0" borderId="15" xfId="0" applyNumberFormat="1" applyBorder="1"/>
    <xf numFmtId="43" fontId="0" fillId="0" borderId="31" xfId="0" applyNumberFormat="1" applyBorder="1"/>
    <xf numFmtId="43" fontId="0" fillId="0" borderId="31" xfId="0" applyNumberFormat="1" applyFill="1" applyBorder="1" applyAlignment="1" applyProtection="1">
      <alignment vertical="top" wrapText="1"/>
    </xf>
    <xf numFmtId="164" fontId="0" fillId="27" borderId="64" xfId="0" applyNumberFormat="1" applyFill="1" applyBorder="1" applyProtection="1"/>
    <xf numFmtId="164" fontId="0" fillId="27" borderId="16" xfId="0" applyNumberFormat="1" applyFill="1" applyBorder="1" applyProtection="1"/>
    <xf numFmtId="164" fontId="78" fillId="0" borderId="24" xfId="29" applyNumberFormat="1" applyFont="1" applyFill="1" applyBorder="1"/>
    <xf numFmtId="0" fontId="19" fillId="40" borderId="0" xfId="0" applyFont="1" applyFill="1" applyBorder="1" applyProtection="1">
      <protection locked="0"/>
    </xf>
    <xf numFmtId="0" fontId="0" fillId="40" borderId="0" xfId="0" applyFill="1" applyBorder="1" applyProtection="1">
      <protection locked="0"/>
    </xf>
    <xf numFmtId="0" fontId="0" fillId="40" borderId="80" xfId="0" applyFill="1" applyBorder="1" applyProtection="1">
      <protection locked="0"/>
    </xf>
    <xf numFmtId="3" fontId="126" fillId="0" borderId="0" xfId="29" applyNumberFormat="1" applyFont="1" applyFill="1" applyBorder="1" applyAlignment="1">
      <alignment horizontal="left"/>
    </xf>
    <xf numFmtId="10" fontId="1" fillId="0" borderId="27" xfId="47" applyNumberFormat="1" applyFont="1" applyFill="1" applyBorder="1" applyAlignment="1" applyProtection="1">
      <alignment horizontal="center"/>
    </xf>
    <xf numFmtId="164" fontId="78" fillId="0" borderId="31" xfId="29" applyNumberFormat="1" applyFont="1" applyFill="1" applyBorder="1"/>
    <xf numFmtId="49" fontId="38" fillId="0" borderId="31" xfId="29" applyNumberFormat="1" applyFont="1" applyFill="1" applyBorder="1"/>
    <xf numFmtId="0" fontId="1" fillId="0" borderId="0" xfId="43" applyAlignment="1">
      <alignment vertical="top" wrapText="1"/>
    </xf>
    <xf numFmtId="0" fontId="109" fillId="0" borderId="0" xfId="0" applyFont="1" applyAlignment="1">
      <alignment vertical="center"/>
    </xf>
    <xf numFmtId="0" fontId="12" fillId="0" borderId="0" xfId="41" applyFont="1"/>
    <xf numFmtId="49" fontId="2" fillId="0" borderId="31" xfId="43" applyNumberFormat="1" applyFont="1" applyFill="1" applyBorder="1" applyAlignment="1">
      <alignment horizontal="left"/>
    </xf>
    <xf numFmtId="49" fontId="1" fillId="0" borderId="24" xfId="43" applyNumberFormat="1" applyFill="1" applyBorder="1" applyAlignment="1">
      <alignment horizontal="left"/>
    </xf>
    <xf numFmtId="0" fontId="12" fillId="0" borderId="32" xfId="41" applyFont="1" applyBorder="1" applyAlignment="1">
      <alignment horizontal="center"/>
    </xf>
    <xf numFmtId="0" fontId="0" fillId="0" borderId="0" xfId="0" applyAlignment="1">
      <alignment wrapText="1"/>
    </xf>
    <xf numFmtId="0" fontId="2" fillId="0" borderId="11" xfId="43" applyFont="1" applyBorder="1" applyAlignment="1">
      <alignment horizontal="center" vertical="center" wrapText="1"/>
    </xf>
    <xf numFmtId="0" fontId="2" fillId="0" borderId="11" xfId="43" applyFont="1" applyFill="1" applyBorder="1" applyAlignment="1">
      <alignment horizontal="center" vertical="center" wrapText="1"/>
    </xf>
    <xf numFmtId="0" fontId="0" fillId="0" borderId="0" xfId="0" applyAlignment="1">
      <alignment horizontal="left"/>
    </xf>
    <xf numFmtId="49" fontId="2" fillId="43" borderId="42" xfId="0" applyNumberFormat="1" applyFont="1" applyFill="1" applyBorder="1" applyAlignment="1" applyProtection="1">
      <alignment horizontal="left"/>
      <protection locked="0"/>
    </xf>
    <xf numFmtId="49" fontId="0" fillId="43" borderId="40" xfId="0" applyNumberFormat="1" applyFill="1" applyBorder="1" applyAlignment="1">
      <alignment horizontal="left"/>
    </xf>
    <xf numFmtId="49" fontId="0" fillId="43" borderId="162" xfId="0" applyNumberFormat="1" applyFill="1" applyBorder="1" applyAlignment="1">
      <alignment horizontal="left"/>
    </xf>
    <xf numFmtId="49" fontId="0" fillId="0" borderId="24" xfId="0" applyNumberFormat="1" applyFill="1" applyBorder="1" applyAlignment="1">
      <alignment horizontal="left"/>
    </xf>
    <xf numFmtId="49" fontId="0" fillId="0" borderId="24" xfId="0" applyNumberFormat="1" applyBorder="1" applyAlignment="1"/>
    <xf numFmtId="49" fontId="0" fillId="0" borderId="15" xfId="0" applyNumberFormat="1" applyBorder="1" applyAlignment="1"/>
    <xf numFmtId="49" fontId="12" fillId="0" borderId="20" xfId="0" applyNumberFormat="1" applyFont="1" applyBorder="1"/>
    <xf numFmtId="49" fontId="12" fillId="0" borderId="31" xfId="41" applyNumberFormat="1" applyFont="1" applyBorder="1" applyAlignment="1" applyProtection="1">
      <protection locked="0"/>
    </xf>
    <xf numFmtId="49" fontId="12" fillId="0" borderId="15" xfId="41" applyNumberFormat="1" applyFont="1" applyBorder="1" applyAlignment="1" applyProtection="1">
      <protection locked="0"/>
    </xf>
    <xf numFmtId="173" fontId="1" fillId="27" borderId="146" xfId="28" applyNumberFormat="1" applyFont="1" applyFill="1" applyBorder="1" applyAlignment="1" applyProtection="1">
      <alignment horizontal="right" vertical="center"/>
    </xf>
    <xf numFmtId="0" fontId="0" fillId="0" borderId="93" xfId="0" applyBorder="1"/>
    <xf numFmtId="0" fontId="0" fillId="0" borderId="59" xfId="0" applyBorder="1"/>
    <xf numFmtId="0" fontId="0" fillId="0" borderId="43" xfId="0" applyBorder="1"/>
    <xf numFmtId="0" fontId="0" fillId="0" borderId="69" xfId="0" applyBorder="1"/>
    <xf numFmtId="0" fontId="0" fillId="0" borderId="60" xfId="0" applyBorder="1"/>
    <xf numFmtId="0" fontId="0" fillId="0" borderId="99" xfId="0" applyBorder="1"/>
    <xf numFmtId="0" fontId="0" fillId="0" borderId="109" xfId="0" applyBorder="1"/>
    <xf numFmtId="0" fontId="0" fillId="0" borderId="61" xfId="0" applyBorder="1"/>
    <xf numFmtId="0" fontId="1" fillId="0" borderId="43" xfId="0" applyFont="1" applyBorder="1"/>
    <xf numFmtId="0" fontId="127" fillId="0" borderId="43" xfId="0" applyFont="1" applyBorder="1" applyAlignment="1">
      <alignment horizontal="left" vertical="top"/>
    </xf>
    <xf numFmtId="0" fontId="127" fillId="0" borderId="43" xfId="0" applyFont="1" applyBorder="1"/>
    <xf numFmtId="0" fontId="94" fillId="0" borderId="27" xfId="0" applyFont="1" applyFill="1" applyBorder="1" applyAlignment="1">
      <alignment vertical="top" wrapText="1"/>
    </xf>
    <xf numFmtId="0" fontId="0" fillId="0" borderId="21" xfId="0" applyBorder="1" applyAlignment="1">
      <alignment vertical="top" wrapText="1"/>
    </xf>
    <xf numFmtId="0" fontId="0" fillId="0" borderId="32" xfId="0" applyBorder="1" applyAlignment="1">
      <alignment vertical="top" wrapText="1"/>
    </xf>
    <xf numFmtId="0" fontId="74" fillId="0" borderId="0" xfId="0" applyFont="1" applyBorder="1" applyAlignment="1">
      <alignment vertical="top" wrapText="1"/>
    </xf>
    <xf numFmtId="0" fontId="12" fillId="0" borderId="72" xfId="0" applyFont="1" applyBorder="1" applyAlignment="1">
      <alignment horizontal="center" wrapText="1"/>
    </xf>
    <xf numFmtId="0" fontId="1" fillId="0" borderId="98" xfId="0" applyFont="1" applyFill="1" applyBorder="1"/>
    <xf numFmtId="0" fontId="1" fillId="0" borderId="99" xfId="0" applyFont="1" applyBorder="1"/>
    <xf numFmtId="164" fontId="0" fillId="0" borderId="168" xfId="28" applyNumberFormat="1" applyFont="1" applyBorder="1"/>
    <xf numFmtId="164" fontId="0" fillId="0" borderId="169" xfId="28" applyNumberFormat="1" applyFont="1" applyBorder="1"/>
    <xf numFmtId="165" fontId="0" fillId="0" borderId="169" xfId="47" applyNumberFormat="1" applyFont="1" applyBorder="1"/>
    <xf numFmtId="164" fontId="0" fillId="0" borderId="169" xfId="28" applyNumberFormat="1" applyFont="1" applyBorder="1" applyAlignment="1">
      <alignment wrapText="1"/>
    </xf>
    <xf numFmtId="165" fontId="0" fillId="0" borderId="169" xfId="47" applyNumberFormat="1" applyFont="1" applyBorder="1" applyAlignment="1">
      <alignment wrapText="1"/>
    </xf>
    <xf numFmtId="165" fontId="0" fillId="0" borderId="170" xfId="47" applyNumberFormat="1" applyFont="1" applyBorder="1"/>
    <xf numFmtId="10" fontId="7" fillId="0" borderId="61" xfId="47" applyNumberFormat="1" applyFont="1" applyBorder="1"/>
    <xf numFmtId="164" fontId="0" fillId="0" borderId="93" xfId="28" applyNumberFormat="1" applyFont="1" applyBorder="1"/>
    <xf numFmtId="164" fontId="0" fillId="0" borderId="69" xfId="28" applyNumberFormat="1" applyFont="1" applyBorder="1"/>
    <xf numFmtId="164" fontId="7" fillId="0" borderId="69" xfId="28" applyNumberFormat="1" applyFont="1" applyBorder="1"/>
    <xf numFmtId="164" fontId="0" fillId="0" borderId="109" xfId="28" applyNumberFormat="1" applyFont="1" applyBorder="1"/>
    <xf numFmtId="164" fontId="7" fillId="0" borderId="109" xfId="28" applyNumberFormat="1" applyFont="1" applyBorder="1"/>
    <xf numFmtId="164" fontId="0" fillId="0" borderId="70" xfId="28" applyNumberFormat="1" applyFont="1" applyBorder="1"/>
    <xf numFmtId="164" fontId="0" fillId="0" borderId="24" xfId="28" applyNumberFormat="1" applyFont="1" applyBorder="1"/>
    <xf numFmtId="41" fontId="1" fillId="0" borderId="69" xfId="51" applyNumberFormat="1" applyFont="1" applyBorder="1"/>
    <xf numFmtId="41" fontId="1" fillId="0" borderId="70" xfId="51" applyNumberFormat="1" applyFont="1" applyBorder="1"/>
    <xf numFmtId="41" fontId="1" fillId="0" borderId="69" xfId="52" applyNumberFormat="1" applyFont="1" applyBorder="1"/>
    <xf numFmtId="164" fontId="7" fillId="0" borderId="70" xfId="28" applyNumberFormat="1" applyFont="1" applyBorder="1"/>
    <xf numFmtId="0" fontId="1" fillId="0" borderId="76" xfId="0" applyFont="1" applyBorder="1"/>
    <xf numFmtId="0" fontId="0" fillId="0" borderId="39" xfId="0" applyBorder="1"/>
    <xf numFmtId="41" fontId="1" fillId="0" borderId="69" xfId="52" applyNumberFormat="1" applyFont="1" applyBorder="1"/>
    <xf numFmtId="41" fontId="1" fillId="0" borderId="70" xfId="52" applyNumberFormat="1" applyFont="1" applyBorder="1"/>
    <xf numFmtId="41" fontId="1" fillId="0" borderId="70" xfId="52" applyNumberFormat="1" applyFont="1" applyBorder="1" applyAlignment="1">
      <alignment horizontal="center" wrapText="1"/>
    </xf>
    <xf numFmtId="49" fontId="12" fillId="0" borderId="0" xfId="41" applyNumberFormat="1" applyFont="1" applyBorder="1"/>
    <xf numFmtId="0" fontId="12" fillId="0" borderId="72" xfId="0" applyFont="1" applyBorder="1" applyAlignment="1">
      <alignment horizontal="center" vertical="center"/>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0" fontId="1" fillId="0" borderId="31" xfId="0" applyFont="1" applyBorder="1" applyAlignment="1">
      <alignment wrapText="1"/>
    </xf>
    <xf numFmtId="0" fontId="19" fillId="0" borderId="0" xfId="0" applyFont="1" applyFill="1" applyAlignment="1">
      <alignment horizontal="centerContinuous"/>
    </xf>
    <xf numFmtId="0" fontId="0" fillId="0" borderId="49" xfId="0" applyNumberFormat="1" applyBorder="1" applyAlignment="1">
      <alignment horizontal="left" vertical="center"/>
    </xf>
    <xf numFmtId="0" fontId="0" fillId="0" borderId="99" xfId="0" applyNumberFormat="1" applyBorder="1" applyAlignment="1">
      <alignment horizontal="left" vertical="center"/>
    </xf>
    <xf numFmtId="49" fontId="97" fillId="44" borderId="43" xfId="41" applyNumberFormat="1" applyFont="1" applyFill="1" applyBorder="1" applyAlignment="1">
      <alignment horizontal="left"/>
    </xf>
    <xf numFmtId="0" fontId="97" fillId="44" borderId="43" xfId="41" applyFont="1" applyFill="1" applyBorder="1" applyAlignment="1">
      <alignment horizontal="left"/>
    </xf>
    <xf numFmtId="0" fontId="1" fillId="0" borderId="0" xfId="41" applyAlignment="1"/>
    <xf numFmtId="0" fontId="108" fillId="0" borderId="130" xfId="41" applyFont="1" applyBorder="1" applyAlignment="1">
      <alignment horizontal="left"/>
    </xf>
    <xf numFmtId="0" fontId="109" fillId="0" borderId="76" xfId="41" applyFont="1" applyBorder="1"/>
    <xf numFmtId="0" fontId="1" fillId="0" borderId="43" xfId="41" applyBorder="1"/>
    <xf numFmtId="0" fontId="1" fillId="0" borderId="49" xfId="41" applyBorder="1"/>
    <xf numFmtId="0" fontId="1" fillId="44" borderId="48" xfId="41" applyFill="1" applyBorder="1"/>
    <xf numFmtId="0" fontId="109" fillId="0" borderId="39" xfId="41" applyFont="1" applyBorder="1"/>
    <xf numFmtId="0" fontId="12" fillId="0" borderId="131" xfId="41" applyFont="1" applyBorder="1" applyAlignment="1">
      <alignment horizontal="left"/>
    </xf>
    <xf numFmtId="0" fontId="1" fillId="0" borderId="60" xfId="41" applyBorder="1"/>
    <xf numFmtId="0" fontId="1" fillId="0" borderId="63" xfId="41" applyBorder="1"/>
    <xf numFmtId="0" fontId="1" fillId="44" borderId="15" xfId="41" applyFill="1" applyBorder="1"/>
    <xf numFmtId="0" fontId="1" fillId="45" borderId="62" xfId="41" applyFill="1" applyBorder="1"/>
    <xf numFmtId="0" fontId="12" fillId="0" borderId="0" xfId="41" applyFont="1" applyAlignment="1">
      <alignment horizontal="center" wrapText="1"/>
    </xf>
    <xf numFmtId="0" fontId="1" fillId="45" borderId="23" xfId="41" applyFill="1" applyBorder="1"/>
    <xf numFmtId="0" fontId="1" fillId="46" borderId="76" xfId="41" applyFont="1" applyFill="1" applyBorder="1"/>
    <xf numFmtId="0" fontId="1" fillId="0" borderId="23" xfId="41" applyFill="1" applyBorder="1"/>
    <xf numFmtId="0" fontId="1" fillId="0" borderId="11" xfId="0" applyFont="1" applyBorder="1" applyAlignment="1">
      <alignment wrapText="1"/>
    </xf>
    <xf numFmtId="0" fontId="100" fillId="0" borderId="0" xfId="0" applyFont="1" applyAlignment="1" applyProtection="1">
      <alignment horizontal="centerContinuous"/>
      <protection locked="0"/>
    </xf>
    <xf numFmtId="41" fontId="0" fillId="0" borderId="93" xfId="0" applyNumberFormat="1" applyBorder="1" applyAlignment="1">
      <alignment horizontal="right" wrapText="1"/>
    </xf>
    <xf numFmtId="41" fontId="0" fillId="0" borderId="69" xfId="0" applyNumberFormat="1" applyBorder="1" applyAlignment="1">
      <alignment horizontal="right" wrapText="1"/>
    </xf>
    <xf numFmtId="41" fontId="1" fillId="0" borderId="70" xfId="30" applyNumberFormat="1" applyBorder="1" applyAlignment="1">
      <alignment horizontal="center" vertical="center" wrapText="1"/>
    </xf>
    <xf numFmtId="41" fontId="1" fillId="0" borderId="75" xfId="30" applyNumberFormat="1" applyBorder="1" applyAlignment="1">
      <alignment horizontal="center" vertical="center" wrapText="1"/>
    </xf>
    <xf numFmtId="41" fontId="1" fillId="0" borderId="109" xfId="30" applyNumberFormat="1" applyBorder="1" applyAlignment="1">
      <alignment horizontal="center" vertical="center" wrapText="1"/>
    </xf>
    <xf numFmtId="41" fontId="1" fillId="0" borderId="78" xfId="30" applyNumberFormat="1" applyBorder="1" applyAlignment="1">
      <alignment horizontal="center" vertical="center" wrapText="1"/>
    </xf>
    <xf numFmtId="41" fontId="0" fillId="0" borderId="93" xfId="0" applyNumberFormat="1" applyBorder="1" applyAlignment="1">
      <alignment horizontal="center" wrapText="1"/>
    </xf>
    <xf numFmtId="41" fontId="0" fillId="0" borderId="69" xfId="0" applyNumberFormat="1" applyBorder="1" applyAlignment="1">
      <alignment horizontal="center" wrapText="1"/>
    </xf>
    <xf numFmtId="41" fontId="0" fillId="0" borderId="70" xfId="0" applyNumberFormat="1" applyBorder="1" applyAlignment="1">
      <alignment horizontal="center" wrapText="1"/>
    </xf>
    <xf numFmtId="41" fontId="7" fillId="0" borderId="71" xfId="41" applyNumberFormat="1" applyFont="1" applyBorder="1" applyProtection="1">
      <protection locked="0"/>
    </xf>
    <xf numFmtId="0" fontId="12" fillId="0" borderId="39" xfId="0" applyFont="1" applyBorder="1"/>
    <xf numFmtId="0" fontId="12" fillId="0" borderId="24" xfId="0" applyFont="1" applyBorder="1"/>
    <xf numFmtId="0" fontId="12" fillId="0" borderId="24" xfId="0" applyFont="1" applyFill="1" applyBorder="1"/>
    <xf numFmtId="0" fontId="2" fillId="0" borderId="0" xfId="0" applyFont="1" applyFill="1" applyBorder="1" applyAlignment="1">
      <alignment horizontal="left" wrapText="1"/>
    </xf>
    <xf numFmtId="0" fontId="22" fillId="41" borderId="30" xfId="0" applyFont="1" applyFill="1" applyBorder="1" applyAlignment="1">
      <alignment vertical="top" wrapText="1"/>
    </xf>
    <xf numFmtId="0" fontId="101" fillId="0" borderId="0" xfId="0" applyFont="1" applyFill="1" applyBorder="1"/>
    <xf numFmtId="0" fontId="12" fillId="0" borderId="110" xfId="41" applyFont="1" applyBorder="1" applyAlignment="1">
      <alignment wrapText="1"/>
    </xf>
    <xf numFmtId="0" fontId="27" fillId="0" borderId="110" xfId="41" applyFont="1" applyBorder="1" applyAlignment="1">
      <alignment horizontal="center" wrapText="1"/>
    </xf>
    <xf numFmtId="0" fontId="12" fillId="26" borderId="110" xfId="41" applyFont="1" applyFill="1" applyBorder="1" applyAlignment="1">
      <alignment horizontal="center" wrapText="1"/>
    </xf>
    <xf numFmtId="0" fontId="12" fillId="47" borderId="171" xfId="41" applyFont="1" applyFill="1" applyBorder="1" applyAlignment="1">
      <alignment horizontal="center" wrapText="1"/>
    </xf>
    <xf numFmtId="0" fontId="12" fillId="47" borderId="69" xfId="41" applyFont="1" applyFill="1" applyBorder="1" applyAlignment="1">
      <alignment horizontal="center" wrapText="1"/>
    </xf>
    <xf numFmtId="0" fontId="36" fillId="47" borderId="172" xfId="41" applyFont="1" applyFill="1" applyBorder="1"/>
    <xf numFmtId="0" fontId="12" fillId="47" borderId="84" xfId="41" applyFont="1" applyFill="1" applyBorder="1" applyAlignment="1">
      <alignment horizontal="center" wrapText="1"/>
    </xf>
    <xf numFmtId="0" fontId="36" fillId="47" borderId="70" xfId="41" applyFont="1" applyFill="1" applyBorder="1"/>
    <xf numFmtId="0" fontId="26" fillId="47" borderId="171" xfId="41" applyFont="1" applyFill="1" applyBorder="1"/>
    <xf numFmtId="41" fontId="109" fillId="0" borderId="0" xfId="0" applyNumberFormat="1" applyFont="1"/>
    <xf numFmtId="0" fontId="1" fillId="0" borderId="0" xfId="43" applyFill="1" applyAlignment="1">
      <alignment vertical="top" wrapText="1"/>
    </xf>
    <xf numFmtId="0" fontId="12" fillId="48" borderId="84" xfId="41" applyFont="1" applyFill="1" applyBorder="1"/>
    <xf numFmtId="0" fontId="27" fillId="48" borderId="84" xfId="41" applyFont="1" applyFill="1" applyBorder="1" applyAlignment="1">
      <alignment horizontal="center" wrapText="1"/>
    </xf>
    <xf numFmtId="0" fontId="27" fillId="48" borderId="73" xfId="41" applyFont="1" applyFill="1" applyBorder="1" applyAlignment="1">
      <alignment horizontal="center" wrapText="1"/>
    </xf>
    <xf numFmtId="0" fontId="12" fillId="48" borderId="84" xfId="41" applyFont="1" applyFill="1" applyBorder="1" applyAlignment="1">
      <alignment horizontal="center" wrapText="1"/>
    </xf>
    <xf numFmtId="0" fontId="12" fillId="0" borderId="171" xfId="41" applyFont="1" applyFill="1" applyBorder="1" applyAlignment="1">
      <alignment horizontal="center" wrapText="1"/>
    </xf>
    <xf numFmtId="41" fontId="36" fillId="0" borderId="70" xfId="41" applyNumberFormat="1" applyFont="1" applyFill="1" applyBorder="1" applyAlignment="1">
      <alignment horizontal="center" wrapText="1"/>
    </xf>
    <xf numFmtId="41" fontId="36" fillId="0" borderId="172" xfId="41" applyNumberFormat="1" applyFont="1" applyFill="1" applyBorder="1" applyAlignment="1">
      <alignment horizontal="center" wrapText="1"/>
    </xf>
    <xf numFmtId="3" fontId="38" fillId="0" borderId="0" xfId="29" applyNumberFormat="1" applyFont="1" applyFill="1" applyBorder="1" applyAlignment="1">
      <alignment horizontal="left"/>
    </xf>
    <xf numFmtId="3" fontId="38" fillId="0" borderId="135" xfId="29" applyNumberFormat="1" applyFont="1" applyFill="1" applyBorder="1"/>
    <xf numFmtId="0" fontId="89" fillId="0" borderId="0" xfId="43" applyFont="1" applyFill="1"/>
    <xf numFmtId="0" fontId="28" fillId="0" borderId="0" xfId="43" applyFont="1" applyFill="1"/>
    <xf numFmtId="0" fontId="0" fillId="27" borderId="10" xfId="0" applyFill="1" applyBorder="1"/>
    <xf numFmtId="41" fontId="7" fillId="28" borderId="115" xfId="0" applyNumberFormat="1" applyFont="1" applyFill="1" applyBorder="1"/>
    <xf numFmtId="41" fontId="7" fillId="28" borderId="11" xfId="0" applyNumberFormat="1" applyFont="1" applyFill="1" applyBorder="1"/>
    <xf numFmtId="0" fontId="0" fillId="28" borderId="13" xfId="0" applyFill="1" applyBorder="1" applyAlignment="1">
      <alignment horizontal="left" wrapText="1"/>
    </xf>
    <xf numFmtId="0" fontId="74" fillId="0" borderId="0" xfId="0" applyFont="1" applyAlignment="1">
      <alignment vertical="center"/>
    </xf>
    <xf numFmtId="0" fontId="78" fillId="0" borderId="0" xfId="29" applyNumberFormat="1" applyFont="1" applyFill="1" applyBorder="1" applyAlignment="1">
      <alignment horizontal="center" wrapText="1"/>
    </xf>
    <xf numFmtId="3" fontId="78" fillId="0" borderId="36" xfId="29" applyNumberFormat="1" applyFont="1" applyFill="1" applyBorder="1" applyAlignment="1">
      <alignment horizontal="center"/>
    </xf>
    <xf numFmtId="3" fontId="78" fillId="28" borderId="36" xfId="29" applyNumberFormat="1" applyFont="1" applyFill="1" applyBorder="1" applyAlignment="1">
      <alignment horizontal="center"/>
    </xf>
    <xf numFmtId="3" fontId="78" fillId="28" borderId="0" xfId="29" applyNumberFormat="1" applyFont="1" applyFill="1" applyBorder="1" applyAlignment="1">
      <alignment horizontal="center"/>
    </xf>
    <xf numFmtId="0" fontId="0" fillId="0" borderId="61" xfId="0" applyBorder="1" applyAlignment="1">
      <alignment horizontal="left" vertical="top" wrapText="1"/>
    </xf>
    <xf numFmtId="0" fontId="0" fillId="0" borderId="60" xfId="0" applyBorder="1" applyAlignment="1">
      <alignment horizontal="left" vertical="top" wrapText="1"/>
    </xf>
    <xf numFmtId="0" fontId="12" fillId="0" borderId="0" xfId="0" applyFont="1" applyFill="1" applyBorder="1" applyAlignment="1">
      <alignment horizontal="centerContinuous"/>
    </xf>
    <xf numFmtId="0" fontId="12" fillId="0" borderId="14" xfId="0" applyFont="1" applyFill="1" applyBorder="1" applyAlignment="1">
      <alignment horizontal="centerContinuous"/>
    </xf>
    <xf numFmtId="0" fontId="12" fillId="0" borderId="0" xfId="0" applyFont="1" applyBorder="1" applyAlignment="1">
      <alignment horizontal="centerContinuous"/>
    </xf>
    <xf numFmtId="0" fontId="12" fillId="0" borderId="14" xfId="0" applyFont="1" applyBorder="1" applyAlignment="1">
      <alignment horizontal="centerContinuous"/>
    </xf>
    <xf numFmtId="0" fontId="0" fillId="0" borderId="67" xfId="0" applyBorder="1" applyAlignment="1">
      <alignment wrapText="1"/>
    </xf>
    <xf numFmtId="0" fontId="0" fillId="0" borderId="59" xfId="0" applyBorder="1" applyAlignment="1">
      <alignment horizontal="left" vertical="top" wrapText="1"/>
    </xf>
    <xf numFmtId="0" fontId="0" fillId="0" borderId="71" xfId="0" applyBorder="1" applyAlignment="1">
      <alignment horizontal="left" vertical="top" wrapText="1"/>
    </xf>
    <xf numFmtId="0" fontId="0" fillId="0" borderId="74" xfId="0" applyBorder="1" applyAlignment="1">
      <alignment horizontal="left" vertical="top" wrapText="1"/>
    </xf>
    <xf numFmtId="49" fontId="12" fillId="0" borderId="11" xfId="0" applyNumberFormat="1" applyFont="1" applyBorder="1" applyAlignment="1">
      <alignment horizontal="left"/>
    </xf>
    <xf numFmtId="49" fontId="73" fillId="0" borderId="0" xfId="0" applyNumberFormat="1" applyFont="1" applyAlignment="1"/>
    <xf numFmtId="0" fontId="6" fillId="28" borderId="0" xfId="43" applyFont="1" applyFill="1" applyBorder="1"/>
    <xf numFmtId="0" fontId="1" fillId="28" borderId="109" xfId="28" applyNumberFormat="1" applyFill="1" applyBorder="1" applyAlignment="1" applyProtection="1">
      <alignment horizontal="right"/>
    </xf>
    <xf numFmtId="0" fontId="1" fillId="28" borderId="146" xfId="28" applyNumberFormat="1" applyFill="1" applyBorder="1" applyAlignment="1" applyProtection="1">
      <alignment horizontal="right"/>
    </xf>
    <xf numFmtId="0" fontId="1" fillId="24" borderId="0" xfId="0" applyFont="1" applyFill="1"/>
    <xf numFmtId="0" fontId="1" fillId="24" borderId="0" xfId="0" applyFont="1" applyFill="1" applyBorder="1"/>
    <xf numFmtId="0" fontId="0" fillId="0" borderId="53" xfId="0" applyBorder="1"/>
    <xf numFmtId="43" fontId="0" fillId="0" borderId="36" xfId="0" applyNumberFormat="1" applyBorder="1" applyAlignment="1">
      <alignment horizontal="center"/>
    </xf>
    <xf numFmtId="0" fontId="10" fillId="0" borderId="173" xfId="0" applyFont="1" applyBorder="1" applyAlignment="1" applyProtection="1">
      <alignment horizontal="center" wrapText="1"/>
    </xf>
    <xf numFmtId="3" fontId="78" fillId="0" borderId="53" xfId="29" applyNumberFormat="1" applyFont="1" applyFill="1" applyBorder="1"/>
    <xf numFmtId="164" fontId="1" fillId="0" borderId="93" xfId="28" applyNumberFormat="1" applyFill="1" applyBorder="1" applyAlignment="1" applyProtection="1">
      <alignment horizontal="right"/>
    </xf>
    <xf numFmtId="164" fontId="1" fillId="0" borderId="147" xfId="28" applyNumberFormat="1" applyFill="1" applyBorder="1" applyAlignment="1" applyProtection="1">
      <alignment horizontal="right"/>
    </xf>
    <xf numFmtId="164" fontId="1" fillId="31" borderId="93" xfId="28" applyNumberFormat="1" applyFill="1" applyBorder="1" applyAlignment="1" applyProtection="1">
      <alignment horizontal="right" vertical="center"/>
    </xf>
    <xf numFmtId="164" fontId="1" fillId="31" borderId="93" xfId="28" applyNumberFormat="1" applyFill="1" applyBorder="1" applyAlignment="1" applyProtection="1">
      <alignment horizontal="right" vertical="center"/>
      <protection locked="0"/>
    </xf>
    <xf numFmtId="164" fontId="1" fillId="31" borderId="147" xfId="28" applyNumberFormat="1" applyFill="1" applyBorder="1" applyAlignment="1" applyProtection="1">
      <alignment horizontal="right" vertical="center"/>
      <protection locked="0"/>
    </xf>
    <xf numFmtId="164" fontId="1" fillId="32" borderId="93" xfId="28" applyNumberFormat="1" applyFill="1" applyBorder="1" applyAlignment="1" applyProtection="1">
      <alignment horizontal="right" vertical="center"/>
    </xf>
    <xf numFmtId="164" fontId="1" fillId="32" borderId="93" xfId="28" applyNumberFormat="1" applyFill="1" applyBorder="1" applyAlignment="1" applyProtection="1">
      <alignment horizontal="right" vertical="center"/>
      <protection locked="0"/>
    </xf>
    <xf numFmtId="164" fontId="1" fillId="32" borderId="147" xfId="28" applyNumberFormat="1" applyFill="1" applyBorder="1" applyAlignment="1" applyProtection="1">
      <alignment horizontal="right" vertical="center"/>
      <protection locked="0"/>
    </xf>
    <xf numFmtId="164" fontId="1" fillId="28" borderId="93" xfId="28" applyNumberFormat="1" applyFill="1" applyBorder="1" applyAlignment="1" applyProtection="1">
      <alignment horizontal="right"/>
    </xf>
    <xf numFmtId="164" fontId="1" fillId="28" borderId="147" xfId="28" applyNumberFormat="1" applyFill="1" applyBorder="1" applyAlignment="1" applyProtection="1">
      <alignment horizontal="right"/>
    </xf>
    <xf numFmtId="164" fontId="1" fillId="28" borderId="93" xfId="28" applyNumberFormat="1" applyFill="1" applyBorder="1" applyAlignment="1" applyProtection="1">
      <alignment horizontal="right" vertical="center"/>
    </xf>
    <xf numFmtId="164" fontId="1" fillId="28" borderId="93" xfId="28" applyNumberFormat="1" applyFill="1" applyBorder="1" applyAlignment="1" applyProtection="1">
      <alignment horizontal="right" vertical="center"/>
      <protection locked="0"/>
    </xf>
    <xf numFmtId="164" fontId="1" fillId="28" borderId="147" xfId="28" applyNumberFormat="1" applyFill="1" applyBorder="1" applyAlignment="1" applyProtection="1">
      <alignment horizontal="right" vertical="center"/>
      <protection locked="0"/>
    </xf>
    <xf numFmtId="0" fontId="74" fillId="0" borderId="0" xfId="0" applyFont="1" applyBorder="1" applyProtection="1">
      <protection locked="0"/>
    </xf>
    <xf numFmtId="0" fontId="34" fillId="0" borderId="0" xfId="0" applyFont="1" applyFill="1" applyBorder="1" applyProtection="1">
      <protection locked="0"/>
    </xf>
    <xf numFmtId="0" fontId="74" fillId="0" borderId="0" xfId="0" applyFont="1" applyFill="1" applyBorder="1" applyProtection="1">
      <protection locked="0"/>
    </xf>
    <xf numFmtId="3" fontId="9" fillId="0" borderId="11" xfId="30" applyNumberFormat="1" applyFont="1" applyBorder="1" applyAlignment="1">
      <alignment horizontal="center"/>
    </xf>
    <xf numFmtId="3" fontId="1" fillId="0" borderId="23" xfId="28" applyNumberFormat="1" applyFont="1" applyFill="1" applyBorder="1" applyAlignment="1">
      <alignment horizontal="center"/>
    </xf>
    <xf numFmtId="3" fontId="87" fillId="0" borderId="23" xfId="28" applyNumberFormat="1" applyFont="1" applyBorder="1" applyAlignment="1">
      <alignment horizontal="center"/>
    </xf>
    <xf numFmtId="3" fontId="87" fillId="0" borderId="14" xfId="28" applyNumberFormat="1" applyFont="1" applyBorder="1" applyAlignment="1">
      <alignment horizontal="center"/>
    </xf>
    <xf numFmtId="3" fontId="1" fillId="0" borderId="16" xfId="0" applyNumberFormat="1" applyFont="1" applyBorder="1" applyAlignment="1">
      <alignment horizontal="center"/>
    </xf>
    <xf numFmtId="3" fontId="87" fillId="0" borderId="16" xfId="0" applyNumberFormat="1" applyFont="1" applyBorder="1" applyAlignment="1">
      <alignment horizontal="center"/>
    </xf>
    <xf numFmtId="3" fontId="87" fillId="0" borderId="30" xfId="0" applyNumberFormat="1" applyFont="1" applyBorder="1" applyAlignment="1">
      <alignment horizontal="center"/>
    </xf>
    <xf numFmtId="3" fontId="87" fillId="0" borderId="19" xfId="0" applyNumberFormat="1" applyFont="1" applyBorder="1" applyAlignment="1">
      <alignment horizontal="center"/>
    </xf>
    <xf numFmtId="3" fontId="106" fillId="0" borderId="19" xfId="0" applyNumberFormat="1" applyFont="1" applyBorder="1" applyAlignment="1">
      <alignment horizontal="center" wrapText="1"/>
    </xf>
    <xf numFmtId="3" fontId="0" fillId="0" borderId="11" xfId="0" applyNumberFormat="1" applyBorder="1" applyAlignment="1">
      <alignment horizontal="center"/>
    </xf>
    <xf numFmtId="37" fontId="1" fillId="0" borderId="105" xfId="28" applyNumberFormat="1" applyBorder="1" applyAlignment="1">
      <alignment horizontal="center"/>
    </xf>
    <xf numFmtId="37" fontId="1" fillId="0" borderId="105" xfId="28" applyNumberFormat="1" applyFill="1" applyBorder="1" applyAlignment="1">
      <alignment horizontal="center"/>
    </xf>
    <xf numFmtId="37" fontId="9" fillId="0" borderId="114" xfId="28" applyNumberFormat="1" applyFont="1" applyBorder="1" applyAlignment="1">
      <alignment horizontal="center"/>
    </xf>
    <xf numFmtId="37" fontId="1" fillId="0" borderId="50" xfId="43" applyNumberFormat="1" applyBorder="1" applyAlignment="1">
      <alignment horizontal="center"/>
    </xf>
    <xf numFmtId="37" fontId="1" fillId="0" borderId="50" xfId="43" applyNumberFormat="1" applyFill="1" applyBorder="1" applyAlignment="1">
      <alignment horizontal="center"/>
    </xf>
    <xf numFmtId="37" fontId="9" fillId="0" borderId="15" xfId="28" applyNumberFormat="1" applyFont="1" applyBorder="1" applyAlignment="1">
      <alignment horizontal="center"/>
    </xf>
    <xf numFmtId="3" fontId="7" fillId="0" borderId="86" xfId="43" applyNumberFormat="1" applyFont="1" applyBorder="1" applyAlignment="1">
      <alignment horizontal="center" wrapText="1"/>
    </xf>
    <xf numFmtId="3" fontId="7" fillId="0" borderId="88" xfId="43" applyNumberFormat="1" applyFont="1" applyBorder="1" applyAlignment="1">
      <alignment horizontal="center" wrapText="1"/>
    </xf>
    <xf numFmtId="3" fontId="7" fillId="0" borderId="19" xfId="43" applyNumberFormat="1" applyFont="1" applyBorder="1" applyAlignment="1">
      <alignment horizontal="center"/>
    </xf>
    <xf numFmtId="3" fontId="1" fillId="0" borderId="19" xfId="43" applyNumberFormat="1" applyFill="1" applyBorder="1" applyAlignment="1">
      <alignment horizontal="center"/>
    </xf>
    <xf numFmtId="3" fontId="7" fillId="0" borderId="86" xfId="43" applyNumberFormat="1" applyFont="1" applyBorder="1" applyAlignment="1">
      <alignment horizontal="center"/>
    </xf>
    <xf numFmtId="3" fontId="7" fillId="0" borderId="86" xfId="43" applyNumberFormat="1" applyFont="1" applyFill="1" applyBorder="1" applyAlignment="1">
      <alignment horizontal="center"/>
    </xf>
    <xf numFmtId="3" fontId="7" fillId="0" borderId="88" xfId="43" applyNumberFormat="1" applyFont="1" applyBorder="1" applyAlignment="1">
      <alignment horizontal="center"/>
    </xf>
    <xf numFmtId="3" fontId="7" fillId="0" borderId="73" xfId="43" applyNumberFormat="1" applyFont="1" applyBorder="1" applyAlignment="1">
      <alignment horizontal="center"/>
    </xf>
    <xf numFmtId="3" fontId="7" fillId="0" borderId="73" xfId="43" applyNumberFormat="1" applyFont="1" applyFill="1" applyBorder="1" applyAlignment="1">
      <alignment horizontal="center"/>
    </xf>
    <xf numFmtId="3" fontId="7" fillId="0" borderId="74" xfId="43" applyNumberFormat="1" applyFont="1" applyBorder="1" applyAlignment="1">
      <alignment horizontal="center"/>
    </xf>
    <xf numFmtId="3" fontId="7" fillId="0" borderId="28" xfId="43" applyNumberFormat="1" applyFont="1" applyBorder="1" applyAlignment="1">
      <alignment horizontal="center"/>
    </xf>
    <xf numFmtId="3" fontId="1" fillId="0" borderId="28" xfId="43" applyNumberFormat="1" applyFill="1" applyBorder="1" applyAlignment="1">
      <alignment horizontal="center"/>
    </xf>
    <xf numFmtId="37" fontId="1" fillId="0" borderId="39" xfId="43" applyNumberFormat="1" applyBorder="1"/>
    <xf numFmtId="37" fontId="1" fillId="0" borderId="93" xfId="43" applyNumberFormat="1" applyBorder="1"/>
    <xf numFmtId="37" fontId="1" fillId="0" borderId="59" xfId="43" applyNumberFormat="1" applyBorder="1"/>
    <xf numFmtId="37" fontId="1" fillId="0" borderId="0" xfId="43" applyNumberFormat="1"/>
    <xf numFmtId="0" fontId="1" fillId="0" borderId="0" xfId="0" applyFont="1" applyFill="1" applyAlignment="1">
      <alignment horizontal="center"/>
    </xf>
    <xf numFmtId="49" fontId="6" fillId="27" borderId="69" xfId="28" applyNumberFormat="1" applyFont="1" applyFill="1" applyBorder="1" applyAlignment="1" applyProtection="1">
      <alignment horizontal="left" vertical="center"/>
    </xf>
    <xf numFmtId="49" fontId="6" fillId="27" borderId="93" xfId="0" applyNumberFormat="1" applyFont="1" applyFill="1" applyBorder="1" applyProtection="1">
      <protection locked="0"/>
    </xf>
    <xf numFmtId="0" fontId="0" fillId="27" borderId="38" xfId="0" quotePrefix="1" applyFill="1" applyBorder="1" applyProtection="1"/>
    <xf numFmtId="0" fontId="6" fillId="28" borderId="31" xfId="0" applyFont="1" applyFill="1" applyBorder="1" applyAlignment="1" applyProtection="1">
      <alignment vertical="center"/>
      <protection locked="0"/>
    </xf>
    <xf numFmtId="0" fontId="101" fillId="0" borderId="35" xfId="43" applyFont="1" applyBorder="1"/>
    <xf numFmtId="41" fontId="22" fillId="0" borderId="0" xfId="30" applyNumberFormat="1" applyFont="1" applyBorder="1" applyProtection="1">
      <protection locked="0"/>
    </xf>
    <xf numFmtId="42" fontId="101" fillId="0" borderId="0" xfId="28" applyNumberFormat="1" applyFont="1" applyFill="1" applyBorder="1"/>
    <xf numFmtId="41" fontId="112" fillId="0" borderId="52" xfId="43" applyNumberFormat="1" applyFont="1" applyBorder="1"/>
    <xf numFmtId="42" fontId="101" fillId="0" borderId="55" xfId="28" applyNumberFormat="1" applyFont="1" applyFill="1" applyBorder="1"/>
    <xf numFmtId="41" fontId="112" fillId="0" borderId="54" xfId="43" applyNumberFormat="1" applyFont="1" applyBorder="1"/>
    <xf numFmtId="0" fontId="2" fillId="0" borderId="11" xfId="43" applyFont="1" applyFill="1" applyBorder="1" applyAlignment="1">
      <alignment horizontal="center" wrapText="1"/>
    </xf>
    <xf numFmtId="0" fontId="1" fillId="0" borderId="0" xfId="43" applyFont="1" applyFill="1"/>
    <xf numFmtId="0" fontId="2" fillId="0" borderId="15" xfId="43" applyFont="1" applyFill="1" applyBorder="1" applyAlignment="1">
      <alignment horizontal="center" wrapText="1"/>
    </xf>
    <xf numFmtId="0" fontId="2" fillId="0" borderId="15" xfId="43" applyFont="1" applyFill="1" applyBorder="1" applyAlignment="1">
      <alignment horizontal="center" vertical="center" wrapText="1"/>
    </xf>
    <xf numFmtId="0" fontId="12" fillId="0" borderId="11" xfId="43" applyFont="1" applyFill="1" applyBorder="1" applyAlignment="1">
      <alignment horizontal="center" vertical="center" wrapText="1"/>
    </xf>
    <xf numFmtId="0" fontId="20" fillId="0" borderId="31" xfId="40" applyFont="1" applyFill="1" applyBorder="1"/>
    <xf numFmtId="0" fontId="31" fillId="0" borderId="0" xfId="0" applyFont="1" applyAlignment="1">
      <alignment vertical="top" wrapText="1"/>
    </xf>
    <xf numFmtId="0" fontId="12" fillId="0" borderId="0" xfId="0" applyFont="1" applyAlignment="1">
      <alignment vertical="top" wrapText="1"/>
    </xf>
    <xf numFmtId="0" fontId="12" fillId="0" borderId="31" xfId="0" applyFont="1"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12" fillId="0" borderId="25" xfId="0" applyFont="1" applyBorder="1" applyAlignment="1">
      <alignment horizontal="left"/>
    </xf>
    <xf numFmtId="0" fontId="0" fillId="0" borderId="20" xfId="0" applyBorder="1" applyAlignment="1">
      <alignment horizontal="left"/>
    </xf>
    <xf numFmtId="49" fontId="2" fillId="30" borderId="161" xfId="0" applyNumberFormat="1" applyFont="1" applyFill="1" applyBorder="1" applyAlignment="1" applyProtection="1">
      <alignment horizontal="left" wrapText="1"/>
      <protection locked="0"/>
    </xf>
    <xf numFmtId="0" fontId="0" fillId="30" borderId="20" xfId="0" applyFill="1" applyBorder="1" applyAlignment="1">
      <alignment horizontal="left" wrapText="1"/>
    </xf>
    <xf numFmtId="0" fontId="0" fillId="0" borderId="20" xfId="0" applyBorder="1" applyAlignment="1">
      <alignment horizontal="left" wrapText="1"/>
    </xf>
    <xf numFmtId="0" fontId="0" fillId="0" borderId="144" xfId="0" applyBorder="1" applyAlignment="1">
      <alignment horizontal="left" wrapText="1"/>
    </xf>
    <xf numFmtId="49" fontId="2" fillId="30" borderId="42" xfId="0" applyNumberFormat="1" applyFont="1" applyFill="1" applyBorder="1" applyAlignment="1" applyProtection="1">
      <alignment horizontal="left" wrapText="1"/>
      <protection locked="0"/>
    </xf>
    <xf numFmtId="0" fontId="0" fillId="30" borderId="40" xfId="0" applyFill="1" applyBorder="1" applyAlignment="1">
      <alignment horizontal="left" wrapText="1"/>
    </xf>
    <xf numFmtId="0" fontId="0" fillId="0" borderId="40" xfId="0" applyBorder="1" applyAlignment="1">
      <alignment horizontal="left" wrapText="1"/>
    </xf>
    <xf numFmtId="0" fontId="0" fillId="0" borderId="162" xfId="0" applyBorder="1" applyAlignment="1">
      <alignment horizontal="left" wrapText="1"/>
    </xf>
    <xf numFmtId="0" fontId="1" fillId="27" borderId="99" xfId="0" applyFont="1" applyFill="1" applyBorder="1" applyAlignment="1" applyProtection="1">
      <alignment horizontal="left" vertical="top" wrapText="1"/>
      <protection locked="0"/>
    </xf>
    <xf numFmtId="0" fontId="0" fillId="27" borderId="109" xfId="0" applyFill="1" applyBorder="1" applyAlignment="1">
      <alignment horizontal="left" vertical="top" wrapText="1"/>
    </xf>
    <xf numFmtId="0" fontId="1" fillId="27" borderId="43" xfId="0" applyFont="1" applyFill="1" applyBorder="1" applyAlignment="1" applyProtection="1">
      <alignment horizontal="left" vertical="top" wrapText="1"/>
      <protection locked="0"/>
    </xf>
    <xf numFmtId="0" fontId="0" fillId="27" borderId="69" xfId="0" applyFill="1" applyBorder="1" applyAlignment="1">
      <alignment horizontal="left" vertical="top" wrapText="1"/>
    </xf>
    <xf numFmtId="0" fontId="0" fillId="27" borderId="43" xfId="0" applyFill="1" applyBorder="1" applyAlignment="1" applyProtection="1">
      <alignment horizontal="left" vertical="top" wrapText="1"/>
      <protection locked="0"/>
    </xf>
    <xf numFmtId="0" fontId="7" fillId="27" borderId="39" xfId="0" applyFont="1" applyFill="1" applyBorder="1" applyAlignment="1" applyProtection="1">
      <alignment horizontal="left" vertical="top" wrapText="1"/>
      <protection locked="0"/>
    </xf>
    <xf numFmtId="0" fontId="0" fillId="27" borderId="93" xfId="0" applyFill="1" applyBorder="1" applyAlignment="1">
      <alignment horizontal="left" vertical="top" wrapText="1"/>
    </xf>
    <xf numFmtId="0" fontId="124" fillId="0" borderId="31" xfId="0" applyFont="1" applyFill="1" applyBorder="1" applyAlignment="1" applyProtection="1">
      <alignment horizontal="center" vertical="top" wrapText="1"/>
      <protection locked="0"/>
    </xf>
    <xf numFmtId="0" fontId="125" fillId="0" borderId="24" xfId="0" applyFont="1" applyBorder="1" applyAlignment="1">
      <alignment horizontal="center" vertical="top" wrapText="1"/>
    </xf>
    <xf numFmtId="0" fontId="125" fillId="0" borderId="15" xfId="0" applyFont="1" applyBorder="1" applyAlignment="1">
      <alignment horizontal="center" vertical="top" wrapText="1"/>
    </xf>
    <xf numFmtId="0" fontId="83" fillId="31" borderId="31" xfId="0" applyFont="1" applyFill="1" applyBorder="1" applyAlignment="1" applyProtection="1">
      <alignment horizontal="center" vertical="center" wrapText="1"/>
    </xf>
    <xf numFmtId="0" fontId="83" fillId="31" borderId="24" xfId="0" applyFont="1" applyFill="1" applyBorder="1" applyAlignment="1">
      <alignment horizontal="center" vertical="center" wrapText="1"/>
    </xf>
    <xf numFmtId="0" fontId="83" fillId="31" borderId="26" xfId="0" applyFont="1" applyFill="1" applyBorder="1" applyAlignment="1">
      <alignment horizontal="center" vertical="center" wrapText="1"/>
    </xf>
    <xf numFmtId="0" fontId="0" fillId="28" borderId="31" xfId="0" applyFill="1" applyBorder="1" applyAlignment="1" applyProtection="1">
      <alignment horizontal="left" vertical="top" wrapText="1"/>
      <protection locked="0"/>
    </xf>
    <xf numFmtId="0" fontId="0" fillId="28" borderId="24" xfId="0" applyFill="1" applyBorder="1" applyAlignment="1">
      <alignment horizontal="left" vertical="top" wrapText="1"/>
    </xf>
    <xf numFmtId="0" fontId="0" fillId="28" borderId="15" xfId="0" applyFill="1" applyBorder="1" applyAlignment="1">
      <alignment horizontal="left" vertical="top" wrapText="1"/>
    </xf>
    <xf numFmtId="0" fontId="41" fillId="34" borderId="27" xfId="0" applyFont="1" applyFill="1" applyBorder="1" applyAlignment="1" applyProtection="1">
      <alignment vertical="top" wrapText="1"/>
      <protection locked="0"/>
    </xf>
    <xf numFmtId="0" fontId="0" fillId="34" borderId="21" xfId="0" applyFill="1" applyBorder="1" applyAlignment="1">
      <alignment vertical="top" wrapText="1"/>
    </xf>
    <xf numFmtId="0" fontId="0" fillId="34" borderId="142" xfId="0" applyFill="1" applyBorder="1" applyAlignment="1">
      <alignment vertical="top" wrapText="1"/>
    </xf>
    <xf numFmtId="14" fontId="0" fillId="27" borderId="93" xfId="0" applyNumberFormat="1" applyFill="1" applyBorder="1" applyAlignment="1" applyProtection="1">
      <protection locked="0"/>
    </xf>
    <xf numFmtId="0" fontId="0" fillId="27" borderId="147" xfId="0" applyFill="1" applyBorder="1" applyAlignment="1"/>
    <xf numFmtId="14" fontId="0" fillId="27" borderId="69" xfId="0" applyNumberFormat="1" applyFill="1" applyBorder="1" applyAlignment="1" applyProtection="1">
      <protection locked="0"/>
    </xf>
    <xf numFmtId="0" fontId="0" fillId="27" borderId="145" xfId="0" applyFill="1" applyBorder="1" applyAlignment="1"/>
    <xf numFmtId="14" fontId="0" fillId="28" borderId="31" xfId="0" applyNumberFormat="1" applyFill="1" applyBorder="1" applyAlignment="1" applyProtection="1">
      <alignment vertical="center"/>
      <protection locked="0"/>
    </xf>
    <xf numFmtId="0" fontId="0" fillId="28" borderId="26" xfId="0" applyFill="1" applyBorder="1" applyAlignment="1">
      <alignment vertical="center"/>
    </xf>
    <xf numFmtId="0" fontId="83" fillId="32" borderId="31" xfId="0" applyFont="1" applyFill="1" applyBorder="1" applyAlignment="1" applyProtection="1">
      <alignment horizontal="center" vertical="center" wrapText="1"/>
    </xf>
    <xf numFmtId="0" fontId="83" fillId="32" borderId="24" xfId="0" applyFont="1" applyFill="1" applyBorder="1" applyAlignment="1">
      <alignment horizontal="center" vertical="center" wrapText="1"/>
    </xf>
    <xf numFmtId="0" fontId="83" fillId="32" borderId="26" xfId="0" applyFont="1" applyFill="1" applyBorder="1" applyAlignment="1">
      <alignment horizontal="center" vertical="center" wrapText="1"/>
    </xf>
    <xf numFmtId="0" fontId="1" fillId="32" borderId="31" xfId="0" applyFont="1" applyFill="1" applyBorder="1" applyAlignment="1" applyProtection="1">
      <alignment horizontal="left" vertical="top" wrapText="1"/>
    </xf>
    <xf numFmtId="0" fontId="7" fillId="32" borderId="24" xfId="0" applyFont="1" applyFill="1" applyBorder="1" applyAlignment="1">
      <alignment horizontal="left" vertical="top" wrapText="1"/>
    </xf>
    <xf numFmtId="0" fontId="7" fillId="32" borderId="26" xfId="0" applyFont="1" applyFill="1" applyBorder="1" applyAlignment="1">
      <alignment horizontal="left" vertical="top" wrapText="1"/>
    </xf>
    <xf numFmtId="0" fontId="94" fillId="0" borderId="31" xfId="0" applyFont="1" applyFill="1" applyBorder="1" applyAlignment="1">
      <alignment vertical="top" wrapText="1"/>
    </xf>
    <xf numFmtId="0" fontId="74" fillId="0" borderId="24" xfId="0" applyFont="1" applyBorder="1" applyAlignment="1">
      <alignment vertical="top" wrapText="1"/>
    </xf>
    <xf numFmtId="0" fontId="74" fillId="0" borderId="15" xfId="0" applyFont="1" applyBorder="1" applyAlignment="1">
      <alignment vertical="top" wrapText="1"/>
    </xf>
    <xf numFmtId="0" fontId="29" fillId="31" borderId="31" xfId="0" applyFont="1" applyFill="1" applyBorder="1" applyAlignment="1" applyProtection="1">
      <alignment horizontal="left" vertical="center" wrapText="1"/>
    </xf>
    <xf numFmtId="0" fontId="29" fillId="31" borderId="24" xfId="0" applyFont="1" applyFill="1" applyBorder="1" applyAlignment="1">
      <alignment horizontal="left" vertical="center" wrapText="1"/>
    </xf>
    <xf numFmtId="0" fontId="29" fillId="31" borderId="26" xfId="0" applyFont="1" applyFill="1" applyBorder="1" applyAlignment="1">
      <alignment horizontal="left" vertical="center" wrapText="1"/>
    </xf>
    <xf numFmtId="0" fontId="29" fillId="32" borderId="31" xfId="0" applyFont="1" applyFill="1" applyBorder="1" applyAlignment="1" applyProtection="1">
      <alignment horizontal="left" vertical="center" wrapText="1"/>
    </xf>
    <xf numFmtId="0" fontId="29" fillId="32" borderId="24" xfId="0" applyFont="1" applyFill="1" applyBorder="1" applyAlignment="1">
      <alignment horizontal="left" vertical="center" wrapText="1"/>
    </xf>
    <xf numFmtId="0" fontId="29" fillId="32" borderId="26" xfId="0" applyFont="1" applyFill="1" applyBorder="1" applyAlignment="1">
      <alignment horizontal="left" vertical="center" wrapText="1"/>
    </xf>
    <xf numFmtId="0" fontId="0" fillId="0" borderId="26" xfId="0" applyBorder="1" applyAlignment="1">
      <alignment vertical="center"/>
    </xf>
    <xf numFmtId="0" fontId="1" fillId="27" borderId="39" xfId="0" applyFont="1" applyFill="1" applyBorder="1" applyAlignment="1" applyProtection="1">
      <alignment horizontal="left" vertical="top" wrapText="1"/>
      <protection locked="0"/>
    </xf>
    <xf numFmtId="173" fontId="0" fillId="27" borderId="167" xfId="0" applyNumberFormat="1" applyFill="1" applyBorder="1" applyAlignment="1" applyProtection="1">
      <protection locked="0"/>
    </xf>
    <xf numFmtId="0" fontId="0" fillId="0" borderId="150" xfId="0" applyBorder="1" applyAlignment="1"/>
    <xf numFmtId="173" fontId="0" fillId="27" borderId="42" xfId="0" applyNumberFormat="1" applyFill="1" applyBorder="1" applyAlignment="1" applyProtection="1">
      <protection locked="0"/>
    </xf>
    <xf numFmtId="0" fontId="0" fillId="0" borderId="162" xfId="0" applyBorder="1" applyAlignment="1"/>
    <xf numFmtId="49" fontId="2" fillId="0" borderId="31" xfId="0" applyNumberFormat="1" applyFont="1" applyBorder="1" applyAlignment="1">
      <alignment horizontal="left"/>
    </xf>
    <xf numFmtId="0" fontId="0" fillId="0" borderId="15" xfId="0" applyBorder="1" applyAlignment="1"/>
    <xf numFmtId="0" fontId="7" fillId="0" borderId="31" xfId="0" applyFont="1" applyBorder="1" applyAlignment="1">
      <alignment vertical="top" wrapText="1"/>
    </xf>
    <xf numFmtId="0" fontId="0" fillId="0" borderId="24" xfId="0" applyBorder="1" applyAlignment="1">
      <alignment vertical="top" wrapText="1"/>
    </xf>
    <xf numFmtId="0" fontId="0" fillId="0" borderId="15" xfId="0" applyBorder="1" applyAlignment="1">
      <alignment vertical="top" wrapText="1"/>
    </xf>
    <xf numFmtId="49" fontId="7" fillId="0" borderId="31" xfId="0" applyNumberFormat="1" applyFont="1" applyBorder="1" applyAlignment="1"/>
    <xf numFmtId="0" fontId="7" fillId="0" borderId="24" xfId="0" applyFont="1" applyBorder="1" applyAlignment="1"/>
    <xf numFmtId="0" fontId="7" fillId="0" borderId="31" xfId="0" applyFont="1" applyBorder="1" applyAlignment="1"/>
    <xf numFmtId="0" fontId="18" fillId="0" borderId="31" xfId="43" applyFont="1" applyBorder="1" applyAlignment="1">
      <alignment horizontal="center"/>
    </xf>
    <xf numFmtId="0" fontId="22" fillId="0" borderId="24" xfId="43" applyFont="1" applyBorder="1" applyAlignment="1">
      <alignment horizontal="center"/>
    </xf>
    <xf numFmtId="0" fontId="22" fillId="0" borderId="15" xfId="43" applyFont="1" applyBorder="1" applyAlignment="1">
      <alignment horizontal="center"/>
    </xf>
    <xf numFmtId="49" fontId="2" fillId="0" borderId="31" xfId="43" applyNumberFormat="1" applyFont="1" applyBorder="1" applyAlignment="1">
      <alignment horizontal="left"/>
    </xf>
    <xf numFmtId="0" fontId="2" fillId="0" borderId="24" xfId="43" applyFont="1" applyBorder="1" applyAlignment="1">
      <alignment horizontal="left"/>
    </xf>
    <xf numFmtId="0" fontId="1" fillId="0" borderId="24" xfId="43" applyBorder="1" applyAlignment="1">
      <alignment horizontal="left"/>
    </xf>
    <xf numFmtId="0" fontId="1" fillId="0" borderId="15" xfId="43" applyBorder="1" applyAlignment="1">
      <alignment horizontal="left"/>
    </xf>
    <xf numFmtId="0" fontId="12" fillId="0" borderId="31" xfId="43" applyFont="1" applyBorder="1" applyAlignment="1">
      <alignment vertical="top" wrapText="1"/>
    </xf>
    <xf numFmtId="0" fontId="10" fillId="0" borderId="24" xfId="44" applyBorder="1" applyAlignment="1">
      <alignment vertical="top" wrapText="1"/>
    </xf>
    <xf numFmtId="0" fontId="10" fillId="0" borderId="15" xfId="44" applyBorder="1" applyAlignment="1">
      <alignment vertical="top" wrapText="1"/>
    </xf>
    <xf numFmtId="0" fontId="2" fillId="27" borderId="31" xfId="43" applyFont="1" applyFill="1" applyBorder="1" applyAlignment="1">
      <alignment horizontal="center" wrapText="1"/>
    </xf>
    <xf numFmtId="0" fontId="0" fillId="0" borderId="24" xfId="0" applyBorder="1" applyAlignment="1">
      <alignment horizontal="center" wrapText="1"/>
    </xf>
    <xf numFmtId="0" fontId="0" fillId="0" borderId="15" xfId="0" applyBorder="1" applyAlignment="1">
      <alignment horizontal="center" wrapText="1"/>
    </xf>
    <xf numFmtId="0" fontId="2" fillId="0" borderId="31" xfId="43" applyFont="1" applyBorder="1" applyAlignment="1">
      <alignment horizontal="center"/>
    </xf>
    <xf numFmtId="0" fontId="2" fillId="0" borderId="24" xfId="43" applyFont="1" applyBorder="1" applyAlignment="1">
      <alignment horizontal="center"/>
    </xf>
    <xf numFmtId="0" fontId="1" fillId="0" borderId="24" xfId="43" applyBorder="1" applyAlignment="1"/>
    <xf numFmtId="0" fontId="1" fillId="0" borderId="15" xfId="43" applyBorder="1" applyAlignment="1"/>
    <xf numFmtId="0" fontId="12" fillId="0" borderId="31" xfId="0" applyFont="1" applyBorder="1" applyAlignment="1">
      <alignment vertical="top" wrapText="1"/>
    </xf>
    <xf numFmtId="0" fontId="2" fillId="27" borderId="31" xfId="0" applyFont="1" applyFill="1" applyBorder="1" applyAlignment="1">
      <alignment horizontal="center" vertical="top" wrapText="1"/>
    </xf>
    <xf numFmtId="0" fontId="0" fillId="27" borderId="24" xfId="0" applyFill="1" applyBorder="1" applyAlignment="1">
      <alignment horizontal="center" vertical="top" wrapText="1"/>
    </xf>
    <xf numFmtId="0" fontId="0" fillId="27" borderId="15" xfId="0" applyFill="1" applyBorder="1" applyAlignment="1">
      <alignment horizontal="center" vertical="top" wrapText="1"/>
    </xf>
    <xf numFmtId="0" fontId="1" fillId="0" borderId="31" xfId="43" applyBorder="1" applyAlignment="1">
      <alignment vertical="top" wrapText="1"/>
    </xf>
    <xf numFmtId="0" fontId="1" fillId="0" borderId="24" xfId="43" applyBorder="1" applyAlignment="1">
      <alignment vertical="top" wrapText="1"/>
    </xf>
    <xf numFmtId="0" fontId="1" fillId="0" borderId="20" xfId="43" applyBorder="1" applyAlignment="1">
      <alignment vertical="top" wrapText="1"/>
    </xf>
    <xf numFmtId="0" fontId="1" fillId="0" borderId="18" xfId="43" applyBorder="1" applyAlignment="1">
      <alignment vertical="top" wrapText="1"/>
    </xf>
    <xf numFmtId="0" fontId="3" fillId="0" borderId="31" xfId="43" applyFont="1" applyFill="1" applyBorder="1" applyAlignment="1">
      <alignment horizontal="center" vertical="top" wrapText="1"/>
    </xf>
    <xf numFmtId="0" fontId="3" fillId="0" borderId="24" xfId="43" applyFont="1" applyFill="1" applyBorder="1" applyAlignment="1">
      <alignment horizontal="center" vertical="top" wrapText="1"/>
    </xf>
    <xf numFmtId="0" fontId="3" fillId="0" borderId="102" xfId="43" applyFont="1" applyFill="1" applyBorder="1" applyAlignment="1">
      <alignment horizontal="center" wrapText="1"/>
    </xf>
    <xf numFmtId="0" fontId="3" fillId="0" borderId="164" xfId="43" applyFont="1" applyFill="1" applyBorder="1" applyAlignment="1">
      <alignment horizontal="center" wrapText="1"/>
    </xf>
    <xf numFmtId="0" fontId="1" fillId="0" borderId="15" xfId="43" applyBorder="1" applyAlignment="1">
      <alignment horizontal="center" wrapText="1"/>
    </xf>
    <xf numFmtId="0" fontId="2" fillId="0" borderId="31" xfId="0" applyFont="1" applyBorder="1" applyAlignment="1">
      <alignment horizontal="left" vertical="top"/>
    </xf>
    <xf numFmtId="0" fontId="2" fillId="0" borderId="24" xfId="0" applyFont="1" applyBorder="1" applyAlignment="1">
      <alignment horizontal="left" vertical="top"/>
    </xf>
    <xf numFmtId="0" fontId="2" fillId="0" borderId="15" xfId="0" applyFont="1" applyBorder="1" applyAlignment="1">
      <alignment horizontal="left" vertical="top"/>
    </xf>
    <xf numFmtId="0" fontId="6" fillId="32" borderId="27" xfId="40" applyFont="1" applyFill="1" applyBorder="1" applyAlignment="1">
      <alignment horizontal="center"/>
    </xf>
    <xf numFmtId="0" fontId="6" fillId="32" borderId="21" xfId="40" applyFont="1" applyFill="1" applyBorder="1" applyAlignment="1">
      <alignment horizontal="center"/>
    </xf>
    <xf numFmtId="0" fontId="6" fillId="32" borderId="32" xfId="40" applyFont="1" applyFill="1" applyBorder="1" applyAlignment="1">
      <alignment horizontal="center"/>
    </xf>
    <xf numFmtId="0" fontId="6" fillId="0" borderId="20" xfId="40" applyFont="1" applyBorder="1" applyAlignment="1"/>
    <xf numFmtId="164" fontId="6" fillId="0" borderId="48" xfId="28" applyNumberFormat="1" applyFont="1" applyFill="1" applyBorder="1" applyAlignment="1">
      <alignment horizontal="center"/>
    </xf>
    <xf numFmtId="0" fontId="4" fillId="0" borderId="85" xfId="0" applyFont="1" applyFill="1" applyBorder="1" applyAlignment="1">
      <alignment horizontal="center"/>
    </xf>
    <xf numFmtId="0" fontId="4" fillId="0" borderId="67" xfId="0" applyFont="1" applyFill="1" applyBorder="1" applyAlignment="1">
      <alignment horizontal="center"/>
    </xf>
    <xf numFmtId="0" fontId="4" fillId="0" borderId="57" xfId="0" applyFont="1" applyFill="1" applyBorder="1" applyAlignment="1">
      <alignment horizontal="center"/>
    </xf>
    <xf numFmtId="164" fontId="6" fillId="0" borderId="22" xfId="28" applyNumberFormat="1" applyFont="1" applyFill="1" applyBorder="1" applyAlignment="1">
      <alignment horizontal="center"/>
    </xf>
    <xf numFmtId="0" fontId="4" fillId="0" borderId="22" xfId="0" applyFont="1" applyFill="1" applyBorder="1" applyAlignment="1">
      <alignment horizontal="center"/>
    </xf>
    <xf numFmtId="0" fontId="7" fillId="0" borderId="152" xfId="40" applyFont="1" applyFill="1" applyBorder="1" applyAlignment="1">
      <alignment horizontal="center"/>
    </xf>
    <xf numFmtId="0" fontId="7" fillId="0" borderId="91" xfId="0" applyFont="1" applyFill="1" applyBorder="1" applyAlignment="1">
      <alignment horizontal="center"/>
    </xf>
    <xf numFmtId="49" fontId="2" fillId="0" borderId="31" xfId="0" applyNumberFormat="1" applyFont="1" applyBorder="1" applyAlignment="1">
      <alignment horizontal="left" vertical="top"/>
    </xf>
    <xf numFmtId="0" fontId="20" fillId="0" borderId="21" xfId="41" applyFont="1" applyBorder="1" applyAlignment="1">
      <alignment horizontal="center"/>
    </xf>
    <xf numFmtId="0" fontId="1" fillId="0" borderId="11" xfId="41" applyBorder="1" applyAlignment="1"/>
    <xf numFmtId="49" fontId="1" fillId="0" borderId="11" xfId="41" applyNumberFormat="1" applyBorder="1" applyAlignment="1"/>
    <xf numFmtId="0" fontId="29" fillId="0" borderId="0" xfId="0" applyFont="1" applyAlignment="1">
      <alignment horizontal="center" wrapText="1"/>
    </xf>
    <xf numFmtId="49" fontId="2" fillId="0" borderId="31" xfId="43" applyNumberFormat="1" applyFont="1" applyBorder="1" applyAlignment="1">
      <alignment horizontal="left" vertical="top" wrapText="1"/>
    </xf>
    <xf numFmtId="0" fontId="2" fillId="0" borderId="24" xfId="43" applyFont="1" applyBorder="1" applyAlignment="1">
      <alignment horizontal="left" vertical="top" wrapText="1"/>
    </xf>
    <xf numFmtId="0" fontId="20" fillId="0" borderId="31" xfId="40" applyFont="1" applyBorder="1" applyAlignment="1">
      <alignment horizontal="center"/>
    </xf>
    <xf numFmtId="0" fontId="20" fillId="0" borderId="24" xfId="40" applyFont="1" applyBorder="1" applyAlignment="1">
      <alignment horizontal="center"/>
    </xf>
    <xf numFmtId="0" fontId="20" fillId="0" borderId="15" xfId="40" applyFont="1" applyBorder="1" applyAlignment="1">
      <alignment horizontal="center"/>
    </xf>
    <xf numFmtId="0" fontId="2" fillId="0" borderId="24"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center"/>
    </xf>
    <xf numFmtId="0" fontId="1" fillId="0" borderId="15" xfId="43" applyBorder="1" applyAlignment="1">
      <alignment vertical="top" wrapText="1"/>
    </xf>
    <xf numFmtId="0" fontId="113" fillId="31" borderId="0" xfId="43" applyFont="1" applyFill="1" applyBorder="1" applyAlignment="1">
      <alignment wrapText="1"/>
    </xf>
    <xf numFmtId="0" fontId="0" fillId="0" borderId="0" xfId="0" applyAlignment="1">
      <alignment wrapText="1"/>
    </xf>
    <xf numFmtId="0" fontId="1" fillId="0" borderId="0" xfId="43" applyAlignment="1">
      <alignment vertical="top" wrapText="1"/>
    </xf>
    <xf numFmtId="0" fontId="0" fillId="0" borderId="0" xfId="0" applyAlignment="1">
      <alignment vertical="top" wrapText="1"/>
    </xf>
    <xf numFmtId="49" fontId="0" fillId="0" borderId="31" xfId="0" applyNumberFormat="1" applyBorder="1" applyAlignment="1" applyProtection="1">
      <alignment horizontal="left"/>
      <protection locked="0"/>
    </xf>
    <xf numFmtId="0" fontId="0" fillId="0" borderId="24" xfId="0" applyBorder="1" applyAlignment="1" applyProtection="1">
      <alignment horizontal="left"/>
      <protection locked="0"/>
    </xf>
    <xf numFmtId="0" fontId="0" fillId="0" borderId="15" xfId="0" applyBorder="1" applyAlignment="1" applyProtection="1">
      <alignment horizontal="left"/>
      <protection locked="0"/>
    </xf>
    <xf numFmtId="0" fontId="0" fillId="0" borderId="87" xfId="0" applyBorder="1" applyAlignment="1">
      <alignment horizontal="left" vertical="top" wrapText="1"/>
    </xf>
    <xf numFmtId="0" fontId="0" fillId="0" borderId="50" xfId="0" applyBorder="1" applyAlignment="1">
      <alignment horizontal="left" vertical="top" wrapText="1"/>
    </xf>
    <xf numFmtId="0" fontId="0" fillId="0" borderId="23" xfId="0" applyBorder="1" applyAlignment="1">
      <alignment horizontal="left" vertical="top" wrapText="1"/>
    </xf>
    <xf numFmtId="0" fontId="0" fillId="0" borderId="109" xfId="0" applyBorder="1" applyAlignment="1">
      <alignment horizontal="left" vertical="top" wrapText="1"/>
    </xf>
    <xf numFmtId="0" fontId="0" fillId="0" borderId="61" xfId="0" applyBorder="1" applyAlignment="1">
      <alignment horizontal="left" vertical="top" wrapText="1"/>
    </xf>
    <xf numFmtId="0" fontId="0" fillId="0" borderId="57" xfId="0" applyBorder="1" applyAlignment="1">
      <alignment wrapText="1"/>
    </xf>
    <xf numFmtId="0" fontId="0" fillId="0" borderId="24" xfId="0" applyBorder="1" applyAlignment="1">
      <alignment wrapText="1"/>
    </xf>
    <xf numFmtId="0" fontId="0" fillId="0" borderId="15" xfId="0" applyBorder="1" applyAlignment="1">
      <alignment wrapText="1"/>
    </xf>
    <xf numFmtId="0" fontId="0" fillId="0" borderId="69" xfId="0" applyBorder="1" applyAlignment="1">
      <alignment horizontal="left" vertical="top" wrapText="1"/>
    </xf>
    <xf numFmtId="0" fontId="0" fillId="0" borderId="60" xfId="0" applyBorder="1" applyAlignment="1">
      <alignment horizontal="left" vertical="top" wrapText="1"/>
    </xf>
    <xf numFmtId="0" fontId="1" fillId="0" borderId="87" xfId="0" applyFont="1" applyBorder="1" applyAlignment="1">
      <alignment horizontal="left" vertical="top" wrapText="1"/>
    </xf>
    <xf numFmtId="0" fontId="0" fillId="0" borderId="25" xfId="0" applyBorder="1" applyAlignment="1">
      <alignment horizontal="left" wrapText="1"/>
    </xf>
    <xf numFmtId="0" fontId="0" fillId="0" borderId="18" xfId="0" applyBorder="1" applyAlignment="1">
      <alignment horizontal="left" wrapText="1"/>
    </xf>
    <xf numFmtId="0" fontId="0" fillId="0" borderId="31"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55" xfId="0" applyBorder="1" applyAlignment="1">
      <alignment horizontal="left" vertical="top" wrapText="1"/>
    </xf>
    <xf numFmtId="0" fontId="0" fillId="0" borderId="78" xfId="0" applyBorder="1" applyAlignment="1">
      <alignment horizontal="left" vertical="top" wrapText="1"/>
    </xf>
    <xf numFmtId="0" fontId="0" fillId="0" borderId="29" xfId="0" applyBorder="1" applyAlignment="1">
      <alignment horizontal="left" vertical="top" wrapText="1"/>
    </xf>
    <xf numFmtId="0" fontId="1" fillId="0" borderId="42" xfId="0" applyFont="1" applyBorder="1" applyAlignment="1">
      <alignment horizontal="left" vertical="top" wrapText="1"/>
    </xf>
    <xf numFmtId="0" fontId="0" fillId="0" borderId="40" xfId="0" applyBorder="1" applyAlignment="1">
      <alignment horizontal="left" vertical="top" wrapText="1"/>
    </xf>
    <xf numFmtId="0" fontId="0" fillId="0" borderId="51" xfId="0" applyBorder="1" applyAlignment="1">
      <alignment horizontal="left" vertical="top" wrapText="1"/>
    </xf>
    <xf numFmtId="0" fontId="117" fillId="0" borderId="25" xfId="0" applyFont="1" applyBorder="1" applyAlignment="1">
      <alignment horizontal="left" wrapText="1"/>
    </xf>
    <xf numFmtId="0" fontId="117" fillId="0" borderId="20" xfId="0" applyFont="1" applyBorder="1" applyAlignment="1">
      <alignment horizontal="left" wrapText="1"/>
    </xf>
    <xf numFmtId="0" fontId="12" fillId="41" borderId="31" xfId="0" applyFont="1" applyFill="1" applyBorder="1" applyAlignment="1">
      <alignment wrapText="1"/>
    </xf>
    <xf numFmtId="0" fontId="12" fillId="41" borderId="24" xfId="0" applyFont="1" applyFill="1" applyBorder="1" applyAlignment="1">
      <alignment wrapText="1"/>
    </xf>
    <xf numFmtId="0" fontId="12" fillId="0" borderId="31" xfId="41" applyFont="1" applyBorder="1" applyAlignment="1">
      <alignment horizontal="center"/>
    </xf>
    <xf numFmtId="0" fontId="1" fillId="0" borderId="15" xfId="41" applyBorder="1" applyAlignment="1">
      <alignment horizontal="center"/>
    </xf>
    <xf numFmtId="0" fontId="12" fillId="0" borderId="15" xfId="41" applyFont="1" applyBorder="1" applyAlignment="1">
      <alignment horizontal="center"/>
    </xf>
    <xf numFmtId="0" fontId="1" fillId="0" borderId="54" xfId="41" applyBorder="1" applyAlignment="1">
      <alignment vertical="top" wrapText="1"/>
    </xf>
    <xf numFmtId="49" fontId="12" fillId="0" borderId="31" xfId="41" applyNumberFormat="1" applyFont="1" applyBorder="1" applyAlignment="1"/>
    <xf numFmtId="0" fontId="12" fillId="0" borderId="15" xfId="41" applyFont="1" applyBorder="1" applyAlignment="1"/>
    <xf numFmtId="0" fontId="12" fillId="24" borderId="31" xfId="41" applyFont="1" applyFill="1" applyBorder="1" applyAlignment="1">
      <alignment horizontal="center"/>
    </xf>
    <xf numFmtId="0" fontId="1" fillId="24" borderId="15" xfId="41" applyFill="1" applyBorder="1" applyAlignment="1">
      <alignment horizontal="center"/>
    </xf>
    <xf numFmtId="0" fontId="12" fillId="24" borderId="15" xfId="41" applyFont="1" applyFill="1" applyBorder="1" applyAlignment="1">
      <alignment horizontal="center"/>
    </xf>
    <xf numFmtId="49" fontId="1" fillId="0" borderId="31" xfId="41" applyNumberFormat="1" applyBorder="1" applyAlignment="1"/>
    <xf numFmtId="0" fontId="1" fillId="0" borderId="15" xfId="41" applyBorder="1" applyAlignment="1"/>
    <xf numFmtId="0" fontId="12" fillId="0" borderId="130" xfId="0" applyFont="1" applyBorder="1" applyAlignment="1">
      <alignment horizontal="center"/>
    </xf>
    <xf numFmtId="0" fontId="12" fillId="0" borderId="77" xfId="0" applyFont="1" applyBorder="1" applyAlignment="1">
      <alignment horizontal="center"/>
    </xf>
    <xf numFmtId="0" fontId="12" fillId="0" borderId="131" xfId="0" applyFont="1" applyBorder="1" applyAlignment="1">
      <alignment horizontal="center"/>
    </xf>
    <xf numFmtId="49" fontId="38" fillId="0" borderId="31" xfId="29" applyNumberFormat="1" applyFont="1" applyFill="1" applyBorder="1" applyAlignment="1">
      <alignment vertical="top"/>
    </xf>
    <xf numFmtId="49" fontId="78" fillId="0" borderId="24" xfId="29" applyNumberFormat="1" applyFont="1" applyFill="1" applyBorder="1" applyAlignment="1">
      <alignment vertical="top"/>
    </xf>
    <xf numFmtId="49" fontId="0" fillId="0" borderId="15" xfId="0" applyNumberFormat="1" applyBorder="1" applyAlignment="1">
      <alignment vertical="top"/>
    </xf>
    <xf numFmtId="49" fontId="73" fillId="0" borderId="0" xfId="0" applyNumberFormat="1" applyFont="1" applyAlignment="1"/>
    <xf numFmtId="0" fontId="1" fillId="0" borderId="130" xfId="0" applyFont="1" applyBorder="1" applyAlignment="1">
      <alignment horizontal="center"/>
    </xf>
    <xf numFmtId="0" fontId="0" fillId="0" borderId="77" xfId="0" applyBorder="1" applyAlignment="1">
      <alignment horizontal="center"/>
    </xf>
    <xf numFmtId="0" fontId="0" fillId="0" borderId="131" xfId="0" applyBorder="1" applyAlignment="1">
      <alignment horizontal="center"/>
    </xf>
    <xf numFmtId="0" fontId="1" fillId="0" borderId="130" xfId="41" applyBorder="1" applyAlignment="1">
      <alignment vertical="top" wrapText="1"/>
    </xf>
    <xf numFmtId="0" fontId="1" fillId="0" borderId="77" xfId="41" applyBorder="1" applyAlignment="1">
      <alignment vertical="top" wrapText="1"/>
    </xf>
    <xf numFmtId="0" fontId="1" fillId="0" borderId="131" xfId="41" applyBorder="1" applyAlignment="1">
      <alignment vertical="top" wrapText="1"/>
    </xf>
    <xf numFmtId="0" fontId="9" fillId="0" borderId="27" xfId="41" applyFont="1" applyFill="1" applyBorder="1" applyAlignment="1">
      <alignment wrapText="1"/>
    </xf>
    <xf numFmtId="0" fontId="1" fillId="0" borderId="21" xfId="41" applyBorder="1" applyAlignment="1">
      <alignment wrapText="1"/>
    </xf>
    <xf numFmtId="0" fontId="2" fillId="0" borderId="11" xfId="41" applyFont="1" applyBorder="1" applyAlignment="1">
      <alignment horizontal="left"/>
    </xf>
    <xf numFmtId="0" fontId="0" fillId="0" borderId="11" xfId="0" applyBorder="1" applyAlignment="1"/>
    <xf numFmtId="0" fontId="0" fillId="0" borderId="31" xfId="0" applyBorder="1" applyAlignment="1">
      <alignment vertical="top"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DB-1-2" xfId="29" xr:uid="{00000000-0005-0000-0000-00001C000000}"/>
    <cellStyle name="Currency" xfId="30" builtinId="4"/>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52" xr:uid="{00000000-0005-0000-0000-000028000000}"/>
    <cellStyle name="Normal 3" xfId="51" xr:uid="{00000000-0005-0000-0000-000029000000}"/>
    <cellStyle name="Normal_DB-3-14" xfId="40" xr:uid="{00000000-0005-0000-0000-00002A000000}"/>
    <cellStyle name="Normal_Mike Sources and Uses 2 - Budget  Audit Committee - Changes 4-4-07" xfId="41" xr:uid="{00000000-0005-0000-0000-00002B000000}"/>
    <cellStyle name="Normal_Sheet1_SRA3 Background - Costs to Implement Guaranteed Tuition" xfId="42" xr:uid="{00000000-0005-0000-0000-00002C000000}"/>
    <cellStyle name="Normal_W - Background Forms - Budget and Audit Committee - Dec 06" xfId="43" xr:uid="{00000000-0005-0000-0000-00002D000000}"/>
    <cellStyle name="Normal_W - May 5 2007 - Worksheet Changes for Budget &amp; Audit Committee" xfId="44" xr:uid="{00000000-0005-0000-0000-00002E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66FFFF"/>
      <color rgb="FFAFFEA2"/>
      <color rgb="FF0000FF"/>
      <color rgb="FF5412FA"/>
      <color rgb="FFFFCC00"/>
      <color rgb="FFFF9900"/>
      <color rgb="FFFF9933"/>
      <color rgb="FFFFFF99"/>
      <color rgb="FFE3E58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0</xdr:col>
      <xdr:colOff>1323975</xdr:colOff>
      <xdr:row>85</xdr:row>
      <xdr:rowOff>0</xdr:rowOff>
    </xdr:from>
    <xdr:to>
      <xdr:col>0</xdr:col>
      <xdr:colOff>3733800</xdr:colOff>
      <xdr:row>85</xdr:row>
      <xdr:rowOff>0</xdr:rowOff>
    </xdr:to>
    <xdr:sp macro="" textlink="">
      <xdr:nvSpPr>
        <xdr:cNvPr id="54273" name="Line 1">
          <a:extLst>
            <a:ext uri="{FF2B5EF4-FFF2-40B4-BE49-F238E27FC236}">
              <a16:creationId xmlns:a16="http://schemas.microsoft.com/office/drawing/2014/main" id="{00000000-0008-0000-0100-000001D40000}"/>
            </a:ext>
          </a:extLst>
        </xdr:cNvPr>
        <xdr:cNvSpPr>
          <a:spLocks noChangeShapeType="1"/>
        </xdr:cNvSpPr>
      </xdr:nvSpPr>
      <xdr:spPr bwMode="auto">
        <a:xfrm>
          <a:off x="1323975" y="40290750"/>
          <a:ext cx="2409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1704975</xdr:colOff>
      <xdr:row>85</xdr:row>
      <xdr:rowOff>0</xdr:rowOff>
    </xdr:from>
    <xdr:to>
      <xdr:col>0</xdr:col>
      <xdr:colOff>3867150</xdr:colOff>
      <xdr:row>85</xdr:row>
      <xdr:rowOff>0</xdr:rowOff>
    </xdr:to>
    <xdr:sp macro="" textlink="">
      <xdr:nvSpPr>
        <xdr:cNvPr id="54274" name="Line 2">
          <a:extLst>
            <a:ext uri="{FF2B5EF4-FFF2-40B4-BE49-F238E27FC236}">
              <a16:creationId xmlns:a16="http://schemas.microsoft.com/office/drawing/2014/main" id="{00000000-0008-0000-0100-000002D40000}"/>
            </a:ext>
          </a:extLst>
        </xdr:cNvPr>
        <xdr:cNvSpPr>
          <a:spLocks noChangeShapeType="1"/>
        </xdr:cNvSpPr>
      </xdr:nvSpPr>
      <xdr:spPr bwMode="auto">
        <a:xfrm flipH="1">
          <a:off x="1704975" y="40290750"/>
          <a:ext cx="2162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838200</xdr:colOff>
      <xdr:row>85</xdr:row>
      <xdr:rowOff>0</xdr:rowOff>
    </xdr:from>
    <xdr:to>
      <xdr:col>0</xdr:col>
      <xdr:colOff>4124325</xdr:colOff>
      <xdr:row>85</xdr:row>
      <xdr:rowOff>0</xdr:rowOff>
    </xdr:to>
    <xdr:sp macro="" textlink="">
      <xdr:nvSpPr>
        <xdr:cNvPr id="54275" name="Line 3">
          <a:extLst>
            <a:ext uri="{FF2B5EF4-FFF2-40B4-BE49-F238E27FC236}">
              <a16:creationId xmlns:a16="http://schemas.microsoft.com/office/drawing/2014/main" id="{00000000-0008-0000-0100-000003D40000}"/>
            </a:ext>
          </a:extLst>
        </xdr:cNvPr>
        <xdr:cNvSpPr>
          <a:spLocks noChangeShapeType="1"/>
        </xdr:cNvSpPr>
      </xdr:nvSpPr>
      <xdr:spPr bwMode="auto">
        <a:xfrm>
          <a:off x="838200" y="40290750"/>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1466850</xdr:colOff>
      <xdr:row>85</xdr:row>
      <xdr:rowOff>0</xdr:rowOff>
    </xdr:from>
    <xdr:to>
      <xdr:col>0</xdr:col>
      <xdr:colOff>4191000</xdr:colOff>
      <xdr:row>85</xdr:row>
      <xdr:rowOff>0</xdr:rowOff>
    </xdr:to>
    <xdr:sp macro="" textlink="">
      <xdr:nvSpPr>
        <xdr:cNvPr id="54276" name="Line 4">
          <a:extLst>
            <a:ext uri="{FF2B5EF4-FFF2-40B4-BE49-F238E27FC236}">
              <a16:creationId xmlns:a16="http://schemas.microsoft.com/office/drawing/2014/main" id="{00000000-0008-0000-0100-000004D40000}"/>
            </a:ext>
          </a:extLst>
        </xdr:cNvPr>
        <xdr:cNvSpPr>
          <a:spLocks noChangeShapeType="1"/>
        </xdr:cNvSpPr>
      </xdr:nvSpPr>
      <xdr:spPr bwMode="auto">
        <a:xfrm flipH="1">
          <a:off x="1466850" y="40290750"/>
          <a:ext cx="272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1323975</xdr:colOff>
      <xdr:row>85</xdr:row>
      <xdr:rowOff>0</xdr:rowOff>
    </xdr:from>
    <xdr:to>
      <xdr:col>0</xdr:col>
      <xdr:colOff>3733800</xdr:colOff>
      <xdr:row>85</xdr:row>
      <xdr:rowOff>0</xdr:rowOff>
    </xdr:to>
    <xdr:sp macro="" textlink="">
      <xdr:nvSpPr>
        <xdr:cNvPr id="54278" name="Line 6">
          <a:extLst>
            <a:ext uri="{FF2B5EF4-FFF2-40B4-BE49-F238E27FC236}">
              <a16:creationId xmlns:a16="http://schemas.microsoft.com/office/drawing/2014/main" id="{00000000-0008-0000-0100-000006D40000}"/>
            </a:ext>
          </a:extLst>
        </xdr:cNvPr>
        <xdr:cNvSpPr>
          <a:spLocks noChangeShapeType="1"/>
        </xdr:cNvSpPr>
      </xdr:nvSpPr>
      <xdr:spPr bwMode="auto">
        <a:xfrm>
          <a:off x="1323975" y="40290750"/>
          <a:ext cx="2409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1704975</xdr:colOff>
      <xdr:row>85</xdr:row>
      <xdr:rowOff>0</xdr:rowOff>
    </xdr:from>
    <xdr:to>
      <xdr:col>0</xdr:col>
      <xdr:colOff>3867150</xdr:colOff>
      <xdr:row>85</xdr:row>
      <xdr:rowOff>0</xdr:rowOff>
    </xdr:to>
    <xdr:sp macro="" textlink="">
      <xdr:nvSpPr>
        <xdr:cNvPr id="54279" name="Line 7">
          <a:extLst>
            <a:ext uri="{FF2B5EF4-FFF2-40B4-BE49-F238E27FC236}">
              <a16:creationId xmlns:a16="http://schemas.microsoft.com/office/drawing/2014/main" id="{00000000-0008-0000-0100-000007D40000}"/>
            </a:ext>
          </a:extLst>
        </xdr:cNvPr>
        <xdr:cNvSpPr>
          <a:spLocks noChangeShapeType="1"/>
        </xdr:cNvSpPr>
      </xdr:nvSpPr>
      <xdr:spPr bwMode="auto">
        <a:xfrm flipH="1">
          <a:off x="1704975" y="40290750"/>
          <a:ext cx="2162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838200</xdr:colOff>
      <xdr:row>85</xdr:row>
      <xdr:rowOff>0</xdr:rowOff>
    </xdr:from>
    <xdr:to>
      <xdr:col>0</xdr:col>
      <xdr:colOff>4124325</xdr:colOff>
      <xdr:row>85</xdr:row>
      <xdr:rowOff>0</xdr:rowOff>
    </xdr:to>
    <xdr:sp macro="" textlink="">
      <xdr:nvSpPr>
        <xdr:cNvPr id="54280" name="Line 8">
          <a:extLst>
            <a:ext uri="{FF2B5EF4-FFF2-40B4-BE49-F238E27FC236}">
              <a16:creationId xmlns:a16="http://schemas.microsoft.com/office/drawing/2014/main" id="{00000000-0008-0000-0100-000008D40000}"/>
            </a:ext>
          </a:extLst>
        </xdr:cNvPr>
        <xdr:cNvSpPr>
          <a:spLocks noChangeShapeType="1"/>
        </xdr:cNvSpPr>
      </xdr:nvSpPr>
      <xdr:spPr bwMode="auto">
        <a:xfrm>
          <a:off x="838200" y="40290750"/>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1466850</xdr:colOff>
      <xdr:row>85</xdr:row>
      <xdr:rowOff>0</xdr:rowOff>
    </xdr:from>
    <xdr:to>
      <xdr:col>0</xdr:col>
      <xdr:colOff>4191000</xdr:colOff>
      <xdr:row>85</xdr:row>
      <xdr:rowOff>0</xdr:rowOff>
    </xdr:to>
    <xdr:sp macro="" textlink="">
      <xdr:nvSpPr>
        <xdr:cNvPr id="54281" name="Line 9">
          <a:extLst>
            <a:ext uri="{FF2B5EF4-FFF2-40B4-BE49-F238E27FC236}">
              <a16:creationId xmlns:a16="http://schemas.microsoft.com/office/drawing/2014/main" id="{00000000-0008-0000-0100-000009D40000}"/>
            </a:ext>
          </a:extLst>
        </xdr:cNvPr>
        <xdr:cNvSpPr>
          <a:spLocks noChangeShapeType="1"/>
        </xdr:cNvSpPr>
      </xdr:nvSpPr>
      <xdr:spPr bwMode="auto">
        <a:xfrm flipH="1">
          <a:off x="1466850" y="40290750"/>
          <a:ext cx="272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485775</xdr:colOff>
      <xdr:row>7</xdr:row>
      <xdr:rowOff>28575</xdr:rowOff>
    </xdr:from>
    <xdr:to>
      <xdr:col>11</xdr:col>
      <xdr:colOff>485775</xdr:colOff>
      <xdr:row>9</xdr:row>
      <xdr:rowOff>38100</xdr:rowOff>
    </xdr:to>
    <xdr:sp macro="" textlink="">
      <xdr:nvSpPr>
        <xdr:cNvPr id="41985" name="Line 1">
          <a:extLst>
            <a:ext uri="{FF2B5EF4-FFF2-40B4-BE49-F238E27FC236}">
              <a16:creationId xmlns:a16="http://schemas.microsoft.com/office/drawing/2014/main" id="{00000000-0008-0000-1900-000001A40000}"/>
            </a:ext>
          </a:extLst>
        </xdr:cNvPr>
        <xdr:cNvSpPr>
          <a:spLocks noChangeShapeType="1"/>
        </xdr:cNvSpPr>
      </xdr:nvSpPr>
      <xdr:spPr bwMode="auto">
        <a:xfrm>
          <a:off x="9258300" y="11239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152400</xdr:rowOff>
    </xdr:from>
    <xdr:to>
      <xdr:col>11</xdr:col>
      <xdr:colOff>161925</xdr:colOff>
      <xdr:row>21</xdr:row>
      <xdr:rowOff>123825</xdr:rowOff>
    </xdr:to>
    <xdr:sp macro="" textlink="">
      <xdr:nvSpPr>
        <xdr:cNvPr id="41986" name="AutoShape 2">
          <a:extLst>
            <a:ext uri="{FF2B5EF4-FFF2-40B4-BE49-F238E27FC236}">
              <a16:creationId xmlns:a16="http://schemas.microsoft.com/office/drawing/2014/main" id="{00000000-0008-0000-1900-000002A40000}"/>
            </a:ext>
          </a:extLst>
        </xdr:cNvPr>
        <xdr:cNvSpPr>
          <a:spLocks/>
        </xdr:cNvSpPr>
      </xdr:nvSpPr>
      <xdr:spPr bwMode="auto">
        <a:xfrm>
          <a:off x="8239125" y="1085850"/>
          <a:ext cx="695325" cy="2400300"/>
        </a:xfrm>
        <a:prstGeom prst="leftBrace">
          <a:avLst>
            <a:gd name="adj1" fmla="val 287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152400</xdr:colOff>
      <xdr:row>62</xdr:row>
      <xdr:rowOff>104775</xdr:rowOff>
    </xdr:from>
    <xdr:to>
      <xdr:col>11</xdr:col>
      <xdr:colOff>95250</xdr:colOff>
      <xdr:row>70</xdr:row>
      <xdr:rowOff>152400</xdr:rowOff>
    </xdr:to>
    <xdr:sp macro="" textlink="">
      <xdr:nvSpPr>
        <xdr:cNvPr id="41989" name="AutoShape 5">
          <a:extLst>
            <a:ext uri="{FF2B5EF4-FFF2-40B4-BE49-F238E27FC236}">
              <a16:creationId xmlns:a16="http://schemas.microsoft.com/office/drawing/2014/main" id="{00000000-0008-0000-1900-000005A40000}"/>
            </a:ext>
          </a:extLst>
        </xdr:cNvPr>
        <xdr:cNvSpPr>
          <a:spLocks/>
        </xdr:cNvSpPr>
      </xdr:nvSpPr>
      <xdr:spPr bwMode="auto">
        <a:xfrm>
          <a:off x="8286750" y="9534525"/>
          <a:ext cx="581025" cy="1362075"/>
        </a:xfrm>
        <a:prstGeom prst="leftBrace">
          <a:avLst>
            <a:gd name="adj1" fmla="val 195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546100</xdr:colOff>
      <xdr:row>25</xdr:row>
      <xdr:rowOff>63500</xdr:rowOff>
    </xdr:from>
    <xdr:to>
      <xdr:col>14</xdr:col>
      <xdr:colOff>406400</xdr:colOff>
      <xdr:row>29</xdr:row>
      <xdr:rowOff>76200</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9321800" y="3924300"/>
          <a:ext cx="2463800" cy="85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May 13,</a:t>
          </a:r>
          <a:r>
            <a:rPr lang="en-US" sz="1100" baseline="0"/>
            <a:t> 2012:  Add Unfilled Positions to each employee classification.</a:t>
          </a:r>
          <a:endParaRPr lang="en-US" sz="1100"/>
        </a:p>
      </xdr:txBody>
    </xdr:sp>
    <xdr:clientData/>
  </xdr:twoCellAnchor>
  <xdr:twoCellAnchor>
    <xdr:from>
      <xdr:col>1</xdr:col>
      <xdr:colOff>101600</xdr:colOff>
      <xdr:row>0</xdr:row>
      <xdr:rowOff>63500</xdr:rowOff>
    </xdr:from>
    <xdr:to>
      <xdr:col>8</xdr:col>
      <xdr:colOff>685800</xdr:colOff>
      <xdr:row>60</xdr:row>
      <xdr:rowOff>114300</xdr:rowOff>
    </xdr:to>
    <xdr:cxnSp macro="">
      <xdr:nvCxnSpPr>
        <xdr:cNvPr id="4" name="Straight Connector 3">
          <a:extLst>
            <a:ext uri="{FF2B5EF4-FFF2-40B4-BE49-F238E27FC236}">
              <a16:creationId xmlns:a16="http://schemas.microsoft.com/office/drawing/2014/main" id="{00000000-0008-0000-1900-000004000000}"/>
            </a:ext>
          </a:extLst>
        </xdr:cNvPr>
        <xdr:cNvCxnSpPr/>
      </xdr:nvCxnSpPr>
      <xdr:spPr bwMode="auto">
        <a:xfrm>
          <a:off x="203200" y="63500"/>
          <a:ext cx="7734300" cy="9398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127000</xdr:colOff>
      <xdr:row>0</xdr:row>
      <xdr:rowOff>63500</xdr:rowOff>
    </xdr:from>
    <xdr:to>
      <xdr:col>9</xdr:col>
      <xdr:colOff>12700</xdr:colOff>
      <xdr:row>60</xdr:row>
      <xdr:rowOff>50800</xdr:rowOff>
    </xdr:to>
    <xdr:cxnSp macro="">
      <xdr:nvCxnSpPr>
        <xdr:cNvPr id="6" name="Straight Connector 5">
          <a:extLst>
            <a:ext uri="{FF2B5EF4-FFF2-40B4-BE49-F238E27FC236}">
              <a16:creationId xmlns:a16="http://schemas.microsoft.com/office/drawing/2014/main" id="{00000000-0008-0000-1900-000006000000}"/>
            </a:ext>
          </a:extLst>
        </xdr:cNvPr>
        <xdr:cNvCxnSpPr/>
      </xdr:nvCxnSpPr>
      <xdr:spPr bwMode="auto">
        <a:xfrm flipV="1">
          <a:off x="228600" y="63500"/>
          <a:ext cx="7797800" cy="93345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104775</xdr:colOff>
      <xdr:row>6</xdr:row>
      <xdr:rowOff>152400</xdr:rowOff>
    </xdr:from>
    <xdr:to>
      <xdr:col>13</xdr:col>
      <xdr:colOff>161925</xdr:colOff>
      <xdr:row>21</xdr:row>
      <xdr:rowOff>123825</xdr:rowOff>
    </xdr:to>
    <xdr:sp macro="" textlink="">
      <xdr:nvSpPr>
        <xdr:cNvPr id="46082" name="AutoShape 2">
          <a:extLst>
            <a:ext uri="{FF2B5EF4-FFF2-40B4-BE49-F238E27FC236}">
              <a16:creationId xmlns:a16="http://schemas.microsoft.com/office/drawing/2014/main" id="{00000000-0008-0000-1A00-000002B40000}"/>
            </a:ext>
          </a:extLst>
        </xdr:cNvPr>
        <xdr:cNvSpPr>
          <a:spLocks/>
        </xdr:cNvSpPr>
      </xdr:nvSpPr>
      <xdr:spPr bwMode="auto">
        <a:xfrm>
          <a:off x="7086600" y="1085850"/>
          <a:ext cx="419100" cy="2400300"/>
        </a:xfrm>
        <a:prstGeom prst="leftBrace">
          <a:avLst>
            <a:gd name="adj1" fmla="val 47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152400</xdr:colOff>
      <xdr:row>62</xdr:row>
      <xdr:rowOff>104775</xdr:rowOff>
    </xdr:from>
    <xdr:to>
      <xdr:col>13</xdr:col>
      <xdr:colOff>95250</xdr:colOff>
      <xdr:row>70</xdr:row>
      <xdr:rowOff>152400</xdr:rowOff>
    </xdr:to>
    <xdr:sp macro="" textlink="">
      <xdr:nvSpPr>
        <xdr:cNvPr id="46084" name="AutoShape 4">
          <a:extLst>
            <a:ext uri="{FF2B5EF4-FFF2-40B4-BE49-F238E27FC236}">
              <a16:creationId xmlns:a16="http://schemas.microsoft.com/office/drawing/2014/main" id="{00000000-0008-0000-1A00-000004B40000}"/>
            </a:ext>
          </a:extLst>
        </xdr:cNvPr>
        <xdr:cNvSpPr>
          <a:spLocks/>
        </xdr:cNvSpPr>
      </xdr:nvSpPr>
      <xdr:spPr bwMode="auto">
        <a:xfrm>
          <a:off x="7134225" y="9534525"/>
          <a:ext cx="304800" cy="1362075"/>
        </a:xfrm>
        <a:prstGeom prst="leftBrace">
          <a:avLst>
            <a:gd name="adj1" fmla="val 372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752475</xdr:colOff>
      <xdr:row>18</xdr:row>
      <xdr:rowOff>38100</xdr:rowOff>
    </xdr:from>
    <xdr:to>
      <xdr:col>19</xdr:col>
      <xdr:colOff>419100</xdr:colOff>
      <xdr:row>41</xdr:row>
      <xdr:rowOff>9525</xdr:rowOff>
    </xdr:to>
    <xdr:sp macro="" textlink="">
      <xdr:nvSpPr>
        <xdr:cNvPr id="46085" name="Text Box 5">
          <a:extLst>
            <a:ext uri="{FF2B5EF4-FFF2-40B4-BE49-F238E27FC236}">
              <a16:creationId xmlns:a16="http://schemas.microsoft.com/office/drawing/2014/main" id="{00000000-0008-0000-1A00-000005B40000}"/>
            </a:ext>
          </a:extLst>
        </xdr:cNvPr>
        <xdr:cNvSpPr txBox="1">
          <a:spLocks noChangeArrowheads="1"/>
        </xdr:cNvSpPr>
      </xdr:nvSpPr>
      <xdr:spPr bwMode="auto">
        <a:xfrm>
          <a:off x="8096250" y="2914650"/>
          <a:ext cx="4057650" cy="3581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Times New Roman"/>
              <a:cs typeface="Times New Roman"/>
            </a:rPr>
            <a:t>Difference Between Sch VII and Sch VIII:</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Schedule VII reports the differences between FY2010 and FY2011 operating budgets by object.  In the personnel section we break personnel costs into various categories.  In Sch VII, report the amounts budgeted for </a:t>
          </a:r>
          <a:r>
            <a:rPr lang="en-US" sz="1000" b="1" i="1" u="sng" strike="noStrike" baseline="0">
              <a:solidFill>
                <a:srgbClr val="FF0000"/>
              </a:solidFill>
              <a:latin typeface="Times New Roman"/>
              <a:cs typeface="Times New Roman"/>
            </a:rPr>
            <a:t>all </a:t>
          </a:r>
          <a:r>
            <a:rPr lang="en-US" sz="1000" b="1" i="0" u="none" strike="noStrike" baseline="0">
              <a:solidFill>
                <a:srgbClr val="FF0000"/>
              </a:solidFill>
              <a:latin typeface="Times New Roman"/>
              <a:cs typeface="Times New Roman"/>
            </a:rPr>
            <a:t>full-time employees in rows 28, 37 and 45.  Sch VIII will ask you to break down all full-time salaries into the amount of salary changes for continuing employees and the amounts budgeted for changes in full-time positions.  The amounts reported on Sch VII and VIII should be the same amount.  Salary changes due to </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Schedule VIII is linked to Schedule VII except in rows 28, 29, 38, 39, 47 and 48.  In the personnel section, Sch VII asks you to report the budgeted salary differences for all Full Time employees, both continuing employees and changes in full-time employees (couild be a net increase or decrease in full-time positions).  What we are trying to determine is how much of an increase or decrease in salaries was provided to continuing employees and the increase or decrease in full-time positions.</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 VII reports total salary changes for all employees, which includes continuing and new staff.  The difference between the 2 years is made up of 1.  Salary incrases for continuing employees and new employees.  Schedule VIII reports this difference  by reporting salary increases of continuing employees and new employees.  That is the only difference.</a:t>
          </a:r>
          <a:endParaRPr lang="en-US"/>
        </a:p>
      </xdr:txBody>
    </xdr:sp>
    <xdr:clientData/>
  </xdr:twoCellAnchor>
  <xdr:twoCellAnchor>
    <xdr:from>
      <xdr:col>10</xdr:col>
      <xdr:colOff>76200</xdr:colOff>
      <xdr:row>27</xdr:row>
      <xdr:rowOff>9525</xdr:rowOff>
    </xdr:from>
    <xdr:to>
      <xdr:col>10</xdr:col>
      <xdr:colOff>152400</xdr:colOff>
      <xdr:row>28</xdr:row>
      <xdr:rowOff>152400</xdr:rowOff>
    </xdr:to>
    <xdr:sp macro="" textlink="">
      <xdr:nvSpPr>
        <xdr:cNvPr id="46094" name="AutoShape 14">
          <a:extLst>
            <a:ext uri="{FF2B5EF4-FFF2-40B4-BE49-F238E27FC236}">
              <a16:creationId xmlns:a16="http://schemas.microsoft.com/office/drawing/2014/main" id="{00000000-0008-0000-1A00-00000EB40000}"/>
            </a:ext>
          </a:extLst>
        </xdr:cNvPr>
        <xdr:cNvSpPr>
          <a:spLocks/>
        </xdr:cNvSpPr>
      </xdr:nvSpPr>
      <xdr:spPr bwMode="auto">
        <a:xfrm>
          <a:off x="5724525" y="4314825"/>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37</xdr:row>
      <xdr:rowOff>9525</xdr:rowOff>
    </xdr:from>
    <xdr:to>
      <xdr:col>10</xdr:col>
      <xdr:colOff>152400</xdr:colOff>
      <xdr:row>38</xdr:row>
      <xdr:rowOff>152400</xdr:rowOff>
    </xdr:to>
    <xdr:sp macro="" textlink="">
      <xdr:nvSpPr>
        <xdr:cNvPr id="46097" name="AutoShape 17">
          <a:extLst>
            <a:ext uri="{FF2B5EF4-FFF2-40B4-BE49-F238E27FC236}">
              <a16:creationId xmlns:a16="http://schemas.microsoft.com/office/drawing/2014/main" id="{00000000-0008-0000-1A00-000011B40000}"/>
            </a:ext>
          </a:extLst>
        </xdr:cNvPr>
        <xdr:cNvSpPr>
          <a:spLocks/>
        </xdr:cNvSpPr>
      </xdr:nvSpPr>
      <xdr:spPr bwMode="auto">
        <a:xfrm>
          <a:off x="5724525" y="5848350"/>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46</xdr:row>
      <xdr:rowOff>9525</xdr:rowOff>
    </xdr:from>
    <xdr:to>
      <xdr:col>10</xdr:col>
      <xdr:colOff>152400</xdr:colOff>
      <xdr:row>47</xdr:row>
      <xdr:rowOff>152400</xdr:rowOff>
    </xdr:to>
    <xdr:sp macro="" textlink="">
      <xdr:nvSpPr>
        <xdr:cNvPr id="46098" name="AutoShape 18">
          <a:extLst>
            <a:ext uri="{FF2B5EF4-FFF2-40B4-BE49-F238E27FC236}">
              <a16:creationId xmlns:a16="http://schemas.microsoft.com/office/drawing/2014/main" id="{00000000-0008-0000-1A00-000012B40000}"/>
            </a:ext>
          </a:extLst>
        </xdr:cNvPr>
        <xdr:cNvSpPr>
          <a:spLocks/>
        </xdr:cNvSpPr>
      </xdr:nvSpPr>
      <xdr:spPr bwMode="auto">
        <a:xfrm>
          <a:off x="5724525" y="7219950"/>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733425</xdr:colOff>
      <xdr:row>10</xdr:row>
      <xdr:rowOff>66675</xdr:rowOff>
    </xdr:from>
    <xdr:to>
      <xdr:col>2</xdr:col>
      <xdr:colOff>3819525</xdr:colOff>
      <xdr:row>17</xdr:row>
      <xdr:rowOff>9525</xdr:rowOff>
    </xdr:to>
    <xdr:sp macro="" textlink="">
      <xdr:nvSpPr>
        <xdr:cNvPr id="46115" name="Text Box 35">
          <a:extLst>
            <a:ext uri="{FF2B5EF4-FFF2-40B4-BE49-F238E27FC236}">
              <a16:creationId xmlns:a16="http://schemas.microsoft.com/office/drawing/2014/main" id="{00000000-0008-0000-1A00-000023B40000}"/>
            </a:ext>
          </a:extLst>
        </xdr:cNvPr>
        <xdr:cNvSpPr txBox="1">
          <a:spLocks noChangeArrowheads="1"/>
        </xdr:cNvSpPr>
      </xdr:nvSpPr>
      <xdr:spPr bwMode="auto">
        <a:xfrm>
          <a:off x="1038225" y="1647825"/>
          <a:ext cx="3086100" cy="1076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22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485775</xdr:colOff>
      <xdr:row>5</xdr:row>
      <xdr:rowOff>28575</xdr:rowOff>
    </xdr:from>
    <xdr:to>
      <xdr:col>11</xdr:col>
      <xdr:colOff>485775</xdr:colOff>
      <xdr:row>7</xdr:row>
      <xdr:rowOff>38100</xdr:rowOff>
    </xdr:to>
    <xdr:sp macro="" textlink="">
      <xdr:nvSpPr>
        <xdr:cNvPr id="29725" name="Line 29">
          <a:extLst>
            <a:ext uri="{FF2B5EF4-FFF2-40B4-BE49-F238E27FC236}">
              <a16:creationId xmlns:a16="http://schemas.microsoft.com/office/drawing/2014/main" id="{00000000-0008-0000-1B00-00001D740000}"/>
            </a:ext>
          </a:extLst>
        </xdr:cNvPr>
        <xdr:cNvSpPr>
          <a:spLocks noChangeShapeType="1"/>
        </xdr:cNvSpPr>
      </xdr:nvSpPr>
      <xdr:spPr bwMode="auto">
        <a:xfrm>
          <a:off x="88773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27</xdr:row>
      <xdr:rowOff>409575</xdr:rowOff>
    </xdr:from>
    <xdr:to>
      <xdr:col>9</xdr:col>
      <xdr:colOff>0</xdr:colOff>
      <xdr:row>32</xdr:row>
      <xdr:rowOff>152400</xdr:rowOff>
    </xdr:to>
    <xdr:sp macro="" textlink="">
      <xdr:nvSpPr>
        <xdr:cNvPr id="29741" name="Text Box 45">
          <a:extLst>
            <a:ext uri="{FF2B5EF4-FFF2-40B4-BE49-F238E27FC236}">
              <a16:creationId xmlns:a16="http://schemas.microsoft.com/office/drawing/2014/main" id="{00000000-0008-0000-1B00-00002D740000}"/>
            </a:ext>
          </a:extLst>
        </xdr:cNvPr>
        <xdr:cNvSpPr txBox="1">
          <a:spLocks noChangeArrowheads="1"/>
        </xdr:cNvSpPr>
      </xdr:nvSpPr>
      <xdr:spPr bwMode="auto">
        <a:xfrm>
          <a:off x="4352925" y="4876800"/>
          <a:ext cx="3533775" cy="838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FF0000"/>
              </a:solidFill>
              <a:latin typeface="Times New Roman"/>
              <a:cs typeface="Times New Roman"/>
            </a:rPr>
            <a:t>OK to Hide or Delete this worksheet.  Use new Sch VIII (3) which reports only differences in full-time salaries.  Other cells are linked to Sch VII.</a:t>
          </a:r>
          <a:endParaRPr 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485775</xdr:colOff>
      <xdr:row>5</xdr:row>
      <xdr:rowOff>28575</xdr:rowOff>
    </xdr:from>
    <xdr:to>
      <xdr:col>12</xdr:col>
      <xdr:colOff>485775</xdr:colOff>
      <xdr:row>7</xdr:row>
      <xdr:rowOff>38100</xdr:rowOff>
    </xdr:to>
    <xdr:sp macro="" textlink="">
      <xdr:nvSpPr>
        <xdr:cNvPr id="38913" name="Line 1">
          <a:extLst>
            <a:ext uri="{FF2B5EF4-FFF2-40B4-BE49-F238E27FC236}">
              <a16:creationId xmlns:a16="http://schemas.microsoft.com/office/drawing/2014/main" id="{00000000-0008-0000-1C00-000001980000}"/>
            </a:ext>
          </a:extLst>
        </xdr:cNvPr>
        <xdr:cNvSpPr>
          <a:spLocks noChangeShapeType="1"/>
        </xdr:cNvSpPr>
      </xdr:nvSpPr>
      <xdr:spPr bwMode="auto">
        <a:xfrm>
          <a:off x="99441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66675</xdr:colOff>
      <xdr:row>46</xdr:row>
      <xdr:rowOff>114300</xdr:rowOff>
    </xdr:from>
    <xdr:to>
      <xdr:col>13</xdr:col>
      <xdr:colOff>771525</xdr:colOff>
      <xdr:row>76</xdr:row>
      <xdr:rowOff>47625</xdr:rowOff>
    </xdr:to>
    <xdr:sp macro="" textlink="">
      <xdr:nvSpPr>
        <xdr:cNvPr id="38915" name="Text Box 3">
          <a:extLst>
            <a:ext uri="{FF2B5EF4-FFF2-40B4-BE49-F238E27FC236}">
              <a16:creationId xmlns:a16="http://schemas.microsoft.com/office/drawing/2014/main" id="{00000000-0008-0000-1C00-000003980000}"/>
            </a:ext>
          </a:extLst>
        </xdr:cNvPr>
        <xdr:cNvSpPr txBox="1">
          <a:spLocks noChangeArrowheads="1"/>
        </xdr:cNvSpPr>
      </xdr:nvSpPr>
      <xdr:spPr bwMode="auto">
        <a:xfrm>
          <a:off x="8077200" y="7639050"/>
          <a:ext cx="3181350" cy="451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New for FY2011:</a:t>
          </a:r>
        </a:p>
        <a:p>
          <a:pPr algn="l" rtl="0">
            <a:defRPr sz="1000"/>
          </a:pPr>
          <a:r>
            <a:rPr lang="en-US" sz="1000" b="0" i="0" u="none" strike="noStrike" baseline="0">
              <a:solidFill>
                <a:srgbClr val="000000"/>
              </a:solidFill>
              <a:latin typeface="Times New Roman"/>
              <a:cs typeface="Times New Roman"/>
            </a:rPr>
            <a:t>Added "President's Salary Increase".</a:t>
          </a:r>
        </a:p>
        <a:p>
          <a:pPr algn="l" rtl="0">
            <a:defRPr sz="1000"/>
          </a:pPr>
          <a:r>
            <a:rPr lang="en-US" sz="1000" b="0" i="0" u="none" strike="noStrike" baseline="0">
              <a:solidFill>
                <a:srgbClr val="000000"/>
              </a:solidFill>
              <a:latin typeface="Times New Roman"/>
              <a:cs typeface="Times New Roman"/>
            </a:rPr>
            <a:t>Added three new rows to reports salary changes made during the year for 1.  Faculty, 2. Professional Staff, and 3. Classified Staff.</a:t>
          </a:r>
        </a:p>
        <a:p>
          <a:pPr algn="l" rtl="0">
            <a:defRPr sz="1000"/>
          </a:pPr>
          <a:endParaRPr lang="en-US" sz="10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Reason for change:  Schedule VIII should report the amount of salary increases for continuing employees (Schedule I) and new full-time employees (Schedule II-b).  Past years reports were not prepared in  way that truly reflected salary increases in dollar amounts.  This worksheet links the FTE and salary from IIb and the FTE from Schedule I.  </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I</a:t>
          </a:r>
          <a:r>
            <a:rPr lang="en-US" sz="1000" b="0" i="0" u="none" strike="noStrike" baseline="0">
              <a:solidFill>
                <a:srgbClr val="FF0000"/>
              </a:solidFill>
              <a:latin typeface="Times New Roman"/>
              <a:cs typeface="Times New Roman"/>
            </a:rPr>
            <a:t>s it possible to eliminate this form and ask for the amount of salary increases on Schedule I?  Because Sch 2b reports changes in full-time positions, we should have the data to complete VIII without the institutions help.</a:t>
          </a:r>
        </a:p>
        <a:p>
          <a:pPr algn="l" rtl="0">
            <a:defRPr sz="1000"/>
          </a:pPr>
          <a:r>
            <a:rPr lang="en-US" sz="1000" b="0" i="0" u="none" strike="noStrike" baseline="0">
              <a:solidFill>
                <a:srgbClr val="FF0000"/>
              </a:solidFill>
              <a:latin typeface="Times New Roman"/>
              <a:cs typeface="Times New Roman"/>
            </a:rPr>
            <a:t>Example:</a:t>
          </a:r>
        </a:p>
        <a:p>
          <a:pPr algn="l" rtl="0">
            <a:defRPr sz="1000"/>
          </a:pPr>
          <a:r>
            <a:rPr lang="en-US" sz="1000" b="0" i="0" u="none" strike="noStrike" baseline="0">
              <a:solidFill>
                <a:srgbClr val="FF0000"/>
              </a:solidFill>
              <a:latin typeface="Times New Roman"/>
              <a:cs typeface="Times New Roman"/>
            </a:rPr>
            <a:t>Salary Incrases - Schedule I</a:t>
          </a:r>
        </a:p>
        <a:p>
          <a:pPr algn="l" rtl="0">
            <a:defRPr sz="1000"/>
          </a:pPr>
          <a:r>
            <a:rPr lang="en-US" sz="1000" b="0" i="0" u="none" strike="noStrike" baseline="0">
              <a:solidFill>
                <a:srgbClr val="FF0000"/>
              </a:solidFill>
              <a:latin typeface="Times New Roman"/>
              <a:cs typeface="Times New Roman"/>
            </a:rPr>
            <a:t>Chgs in Full-time Positions - Sch IIb</a:t>
          </a:r>
        </a:p>
        <a:p>
          <a:pPr algn="l" rtl="0">
            <a:defRPr sz="1000"/>
          </a:pPr>
          <a:r>
            <a:rPr lang="en-US" sz="1000" b="0" i="0" u="none" strike="noStrike" baseline="0">
              <a:solidFill>
                <a:srgbClr val="FF0000"/>
              </a:solidFill>
              <a:latin typeface="Times New Roman"/>
              <a:cs typeface="Times New Roman"/>
            </a:rPr>
            <a:t>Othe salary adjustments:  Sch VII less Schedule I, less Schedule IIb equals Changes in Salary Made During the Year.</a:t>
          </a:r>
          <a:endParaRPr lang="en-US" sz="1000" b="0" i="0" u="none" strike="noStrike" baseline="0">
            <a:solidFill>
              <a:srgbClr val="000000"/>
            </a:solidFill>
            <a:latin typeface="Times New Roman"/>
            <a:cs typeface="Times New Roman"/>
          </a:endParaRPr>
        </a:p>
        <a:p>
          <a:pPr algn="l" rtl="0">
            <a:defRPr sz="1000"/>
          </a:pPr>
          <a:endParaRPr lang="en-US"/>
        </a:p>
      </xdr:txBody>
    </xdr:sp>
    <xdr:clientData/>
  </xdr:twoCellAnchor>
  <xdr:twoCellAnchor>
    <xdr:from>
      <xdr:col>10</xdr:col>
      <xdr:colOff>104775</xdr:colOff>
      <xdr:row>0</xdr:row>
      <xdr:rowOff>142875</xdr:rowOff>
    </xdr:from>
    <xdr:to>
      <xdr:col>11</xdr:col>
      <xdr:colOff>447675</xdr:colOff>
      <xdr:row>2</xdr:row>
      <xdr:rowOff>38100</xdr:rowOff>
    </xdr:to>
    <xdr:sp macro="" textlink="">
      <xdr:nvSpPr>
        <xdr:cNvPr id="38917" name="Text Box 5">
          <a:extLst>
            <a:ext uri="{FF2B5EF4-FFF2-40B4-BE49-F238E27FC236}">
              <a16:creationId xmlns:a16="http://schemas.microsoft.com/office/drawing/2014/main" id="{00000000-0008-0000-1C00-000005980000}"/>
            </a:ext>
          </a:extLst>
        </xdr:cNvPr>
        <xdr:cNvSpPr txBox="1">
          <a:spLocks noChangeArrowheads="1"/>
        </xdr:cNvSpPr>
      </xdr:nvSpPr>
      <xdr:spPr bwMode="auto">
        <a:xfrm>
          <a:off x="8115300" y="142875"/>
          <a:ext cx="1152525" cy="295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Need to chg Link - 5-4-2010</a:t>
          </a:r>
          <a:endParaRPr lang="en-US"/>
        </a:p>
      </xdr:txBody>
    </xdr:sp>
    <xdr:clientData/>
  </xdr:twoCellAnchor>
  <xdr:twoCellAnchor>
    <xdr:from>
      <xdr:col>10</xdr:col>
      <xdr:colOff>104775</xdr:colOff>
      <xdr:row>2</xdr:row>
      <xdr:rowOff>76200</xdr:rowOff>
    </xdr:from>
    <xdr:to>
      <xdr:col>11</xdr:col>
      <xdr:colOff>266700</xdr:colOff>
      <xdr:row>7</xdr:row>
      <xdr:rowOff>104775</xdr:rowOff>
    </xdr:to>
    <xdr:sp macro="" textlink="">
      <xdr:nvSpPr>
        <xdr:cNvPr id="38918" name="Line 6">
          <a:extLst>
            <a:ext uri="{FF2B5EF4-FFF2-40B4-BE49-F238E27FC236}">
              <a16:creationId xmlns:a16="http://schemas.microsoft.com/office/drawing/2014/main" id="{00000000-0008-0000-1C00-000006980000}"/>
            </a:ext>
          </a:extLst>
        </xdr:cNvPr>
        <xdr:cNvSpPr>
          <a:spLocks noChangeShapeType="1"/>
        </xdr:cNvSpPr>
      </xdr:nvSpPr>
      <xdr:spPr bwMode="auto">
        <a:xfrm flipH="1">
          <a:off x="8115300" y="476250"/>
          <a:ext cx="971550" cy="742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2781300</xdr:colOff>
      <xdr:row>12</xdr:row>
      <xdr:rowOff>76200</xdr:rowOff>
    </xdr:from>
    <xdr:to>
      <xdr:col>5</xdr:col>
      <xdr:colOff>390525</xdr:colOff>
      <xdr:row>18</xdr:row>
      <xdr:rowOff>66675</xdr:rowOff>
    </xdr:to>
    <xdr:sp macro="" textlink="">
      <xdr:nvSpPr>
        <xdr:cNvPr id="38919" name="Text Box 7">
          <a:extLst>
            <a:ext uri="{FF2B5EF4-FFF2-40B4-BE49-F238E27FC236}">
              <a16:creationId xmlns:a16="http://schemas.microsoft.com/office/drawing/2014/main" id="{00000000-0008-0000-1C00-000007980000}"/>
            </a:ext>
          </a:extLst>
        </xdr:cNvPr>
        <xdr:cNvSpPr txBox="1">
          <a:spLocks noChangeArrowheads="1"/>
        </xdr:cNvSpPr>
      </xdr:nvSpPr>
      <xdr:spPr bwMode="auto">
        <a:xfrm>
          <a:off x="3086100" y="2000250"/>
          <a:ext cx="2724150" cy="962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0" bIns="0" anchor="t" upright="1"/>
        <a:lstStyle/>
        <a:p>
          <a:pPr algn="l" rtl="0">
            <a:defRPr sz="1000"/>
          </a:pPr>
          <a:r>
            <a:rPr lang="en-US" sz="20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962025</xdr:colOff>
      <xdr:row>5</xdr:row>
      <xdr:rowOff>66675</xdr:rowOff>
    </xdr:from>
    <xdr:to>
      <xdr:col>8</xdr:col>
      <xdr:colOff>152400</xdr:colOff>
      <xdr:row>18</xdr:row>
      <xdr:rowOff>38100</xdr:rowOff>
    </xdr:to>
    <xdr:sp macro="" textlink="">
      <xdr:nvSpPr>
        <xdr:cNvPr id="30734" name="Text Box 14">
          <a:extLst>
            <a:ext uri="{FF2B5EF4-FFF2-40B4-BE49-F238E27FC236}">
              <a16:creationId xmlns:a16="http://schemas.microsoft.com/office/drawing/2014/main" id="{00000000-0008-0000-1D00-00000E780000}"/>
            </a:ext>
          </a:extLst>
        </xdr:cNvPr>
        <xdr:cNvSpPr txBox="1">
          <a:spLocks noChangeArrowheads="1"/>
        </xdr:cNvSpPr>
      </xdr:nvSpPr>
      <xdr:spPr bwMode="auto">
        <a:xfrm>
          <a:off x="1257300" y="695325"/>
          <a:ext cx="5905500" cy="2000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5720" rIns="0" bIns="0" anchor="t" upright="1"/>
        <a:lstStyle/>
        <a:p>
          <a:pPr algn="l" rtl="0">
            <a:defRPr sz="1000"/>
          </a:pPr>
          <a:r>
            <a:rPr lang="en-US" sz="2400" b="0" i="0" u="none" strike="noStrike" baseline="0">
              <a:solidFill>
                <a:srgbClr val="FF0000"/>
              </a:solidFill>
              <a:latin typeface="Times New Roman"/>
              <a:cs typeface="Times New Roman"/>
            </a:rPr>
            <a:t>Do not use this worksheet in FY2009 - Use Schedule VIII - Sources and Uses - 1.</a:t>
          </a:r>
          <a:endParaRPr 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485775</xdr:colOff>
      <xdr:row>5</xdr:row>
      <xdr:rowOff>28575</xdr:rowOff>
    </xdr:from>
    <xdr:to>
      <xdr:col>11</xdr:col>
      <xdr:colOff>485775</xdr:colOff>
      <xdr:row>7</xdr:row>
      <xdr:rowOff>38100</xdr:rowOff>
    </xdr:to>
    <xdr:sp macro="" textlink="">
      <xdr:nvSpPr>
        <xdr:cNvPr id="40961" name="Line 1">
          <a:extLst>
            <a:ext uri="{FF2B5EF4-FFF2-40B4-BE49-F238E27FC236}">
              <a16:creationId xmlns:a16="http://schemas.microsoft.com/office/drawing/2014/main" id="{00000000-0008-0000-1E00-000001A00000}"/>
            </a:ext>
          </a:extLst>
        </xdr:cNvPr>
        <xdr:cNvSpPr>
          <a:spLocks noChangeShapeType="1"/>
        </xdr:cNvSpPr>
      </xdr:nvSpPr>
      <xdr:spPr bwMode="auto">
        <a:xfrm>
          <a:off x="88773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485775</xdr:colOff>
      <xdr:row>7</xdr:row>
      <xdr:rowOff>28575</xdr:rowOff>
    </xdr:from>
    <xdr:to>
      <xdr:col>11</xdr:col>
      <xdr:colOff>485775</xdr:colOff>
      <xdr:row>9</xdr:row>
      <xdr:rowOff>38100</xdr:rowOff>
    </xdr:to>
    <xdr:sp macro="" textlink="">
      <xdr:nvSpPr>
        <xdr:cNvPr id="56321" name="Line 1">
          <a:extLst>
            <a:ext uri="{FF2B5EF4-FFF2-40B4-BE49-F238E27FC236}">
              <a16:creationId xmlns:a16="http://schemas.microsoft.com/office/drawing/2014/main" id="{00000000-0008-0000-1F00-000001DC0000}"/>
            </a:ext>
          </a:extLst>
        </xdr:cNvPr>
        <xdr:cNvSpPr>
          <a:spLocks noChangeShapeType="1"/>
        </xdr:cNvSpPr>
      </xdr:nvSpPr>
      <xdr:spPr bwMode="auto">
        <a:xfrm>
          <a:off x="8982075" y="11239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152400</xdr:rowOff>
    </xdr:from>
    <xdr:to>
      <xdr:col>11</xdr:col>
      <xdr:colOff>161925</xdr:colOff>
      <xdr:row>21</xdr:row>
      <xdr:rowOff>123825</xdr:rowOff>
    </xdr:to>
    <xdr:sp macro="" textlink="">
      <xdr:nvSpPr>
        <xdr:cNvPr id="56322" name="AutoShape 2">
          <a:extLst>
            <a:ext uri="{FF2B5EF4-FFF2-40B4-BE49-F238E27FC236}">
              <a16:creationId xmlns:a16="http://schemas.microsoft.com/office/drawing/2014/main" id="{00000000-0008-0000-1F00-000002DC0000}"/>
            </a:ext>
          </a:extLst>
        </xdr:cNvPr>
        <xdr:cNvSpPr>
          <a:spLocks/>
        </xdr:cNvSpPr>
      </xdr:nvSpPr>
      <xdr:spPr bwMode="auto">
        <a:xfrm>
          <a:off x="8239125" y="1085850"/>
          <a:ext cx="419100" cy="2400300"/>
        </a:xfrm>
        <a:prstGeom prst="leftBrace">
          <a:avLst>
            <a:gd name="adj1" fmla="val 47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152400</xdr:colOff>
      <xdr:row>65</xdr:row>
      <xdr:rowOff>104775</xdr:rowOff>
    </xdr:from>
    <xdr:to>
      <xdr:col>11</xdr:col>
      <xdr:colOff>95250</xdr:colOff>
      <xdr:row>73</xdr:row>
      <xdr:rowOff>152400</xdr:rowOff>
    </xdr:to>
    <xdr:sp macro="" textlink="">
      <xdr:nvSpPr>
        <xdr:cNvPr id="56323" name="AutoShape 3">
          <a:extLst>
            <a:ext uri="{FF2B5EF4-FFF2-40B4-BE49-F238E27FC236}">
              <a16:creationId xmlns:a16="http://schemas.microsoft.com/office/drawing/2014/main" id="{00000000-0008-0000-1F00-000003DC0000}"/>
            </a:ext>
          </a:extLst>
        </xdr:cNvPr>
        <xdr:cNvSpPr>
          <a:spLocks/>
        </xdr:cNvSpPr>
      </xdr:nvSpPr>
      <xdr:spPr bwMode="auto">
        <a:xfrm>
          <a:off x="8286750" y="9534525"/>
          <a:ext cx="304800" cy="1362075"/>
        </a:xfrm>
        <a:prstGeom prst="leftBrace">
          <a:avLst>
            <a:gd name="adj1" fmla="val 372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406400</xdr:colOff>
      <xdr:row>10</xdr:row>
      <xdr:rowOff>121920</xdr:rowOff>
    </xdr:from>
    <xdr:to>
      <xdr:col>2</xdr:col>
      <xdr:colOff>4389120</xdr:colOff>
      <xdr:row>15</xdr:row>
      <xdr:rowOff>10160</xdr:rowOff>
    </xdr:to>
    <xdr:sp macro="" textlink="">
      <xdr:nvSpPr>
        <xdr:cNvPr id="2" name="TextBox 1">
          <a:extLst>
            <a:ext uri="{FF2B5EF4-FFF2-40B4-BE49-F238E27FC236}">
              <a16:creationId xmlns:a16="http://schemas.microsoft.com/office/drawing/2014/main" id="{00000000-0008-0000-1F00-000002000000}"/>
            </a:ext>
          </a:extLst>
        </xdr:cNvPr>
        <xdr:cNvSpPr txBox="1"/>
      </xdr:nvSpPr>
      <xdr:spPr>
        <a:xfrm>
          <a:off x="772160" y="1757680"/>
          <a:ext cx="3982720" cy="751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rgbClr val="FF0000"/>
              </a:solidFill>
            </a:rPr>
            <a:t>May</a:t>
          </a:r>
          <a:r>
            <a:rPr lang="en-US" sz="1600" b="1" baseline="0">
              <a:solidFill>
                <a:srgbClr val="FF0000"/>
              </a:solidFill>
            </a:rPr>
            <a:t> 6, 2015:  This worksheet will not be used in the FY2016 Budget Report.</a:t>
          </a:r>
          <a:endParaRPr lang="en-US" sz="16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23</xdr:col>
      <xdr:colOff>28575</xdr:colOff>
      <xdr:row>3</xdr:row>
      <xdr:rowOff>0</xdr:rowOff>
    </xdr:from>
    <xdr:to>
      <xdr:col>23</xdr:col>
      <xdr:colOff>590550</xdr:colOff>
      <xdr:row>3</xdr:row>
      <xdr:rowOff>133350</xdr:rowOff>
    </xdr:to>
    <xdr:sp macro="" textlink="">
      <xdr:nvSpPr>
        <xdr:cNvPr id="49175" name="Line 23">
          <a:extLst>
            <a:ext uri="{FF2B5EF4-FFF2-40B4-BE49-F238E27FC236}">
              <a16:creationId xmlns:a16="http://schemas.microsoft.com/office/drawing/2014/main" id="{00000000-0008-0000-2100-000017C00000}"/>
            </a:ext>
          </a:extLst>
        </xdr:cNvPr>
        <xdr:cNvSpPr>
          <a:spLocks noChangeShapeType="1"/>
        </xdr:cNvSpPr>
      </xdr:nvSpPr>
      <xdr:spPr bwMode="auto">
        <a:xfrm flipH="1">
          <a:off x="21002625" y="381000"/>
          <a:ext cx="561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85725</xdr:colOff>
      <xdr:row>2</xdr:row>
      <xdr:rowOff>123825</xdr:rowOff>
    </xdr:from>
    <xdr:to>
      <xdr:col>25</xdr:col>
      <xdr:colOff>85725</xdr:colOff>
      <xdr:row>2</xdr:row>
      <xdr:rowOff>123825</xdr:rowOff>
    </xdr:to>
    <xdr:sp macro="" textlink="">
      <xdr:nvSpPr>
        <xdr:cNvPr id="49176" name="Line 24">
          <a:extLst>
            <a:ext uri="{FF2B5EF4-FFF2-40B4-BE49-F238E27FC236}">
              <a16:creationId xmlns:a16="http://schemas.microsoft.com/office/drawing/2014/main" id="{00000000-0008-0000-2100-000018C00000}"/>
            </a:ext>
          </a:extLst>
        </xdr:cNvPr>
        <xdr:cNvSpPr>
          <a:spLocks noChangeShapeType="1"/>
        </xdr:cNvSpPr>
      </xdr:nvSpPr>
      <xdr:spPr bwMode="auto">
        <a:xfrm>
          <a:off x="22869525" y="29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9525</xdr:colOff>
      <xdr:row>3</xdr:row>
      <xdr:rowOff>0</xdr:rowOff>
    </xdr:from>
    <xdr:to>
      <xdr:col>25</xdr:col>
      <xdr:colOff>495300</xdr:colOff>
      <xdr:row>3</xdr:row>
      <xdr:rowOff>133350</xdr:rowOff>
    </xdr:to>
    <xdr:sp macro="" textlink="">
      <xdr:nvSpPr>
        <xdr:cNvPr id="49177" name="Line 25">
          <a:extLst>
            <a:ext uri="{FF2B5EF4-FFF2-40B4-BE49-F238E27FC236}">
              <a16:creationId xmlns:a16="http://schemas.microsoft.com/office/drawing/2014/main" id="{00000000-0008-0000-2100-000019C00000}"/>
            </a:ext>
          </a:extLst>
        </xdr:cNvPr>
        <xdr:cNvSpPr>
          <a:spLocks noChangeShapeType="1"/>
        </xdr:cNvSpPr>
      </xdr:nvSpPr>
      <xdr:spPr bwMode="auto">
        <a:xfrm flipH="1">
          <a:off x="22793325" y="342900"/>
          <a:ext cx="4857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1438275</xdr:colOff>
      <xdr:row>10</xdr:row>
      <xdr:rowOff>0</xdr:rowOff>
    </xdr:from>
    <xdr:to>
      <xdr:col>0</xdr:col>
      <xdr:colOff>1685925</xdr:colOff>
      <xdr:row>23</xdr:row>
      <xdr:rowOff>28575</xdr:rowOff>
    </xdr:to>
    <xdr:sp macro="" textlink="">
      <xdr:nvSpPr>
        <xdr:cNvPr id="49192" name="AutoShape 40">
          <a:extLst>
            <a:ext uri="{FF2B5EF4-FFF2-40B4-BE49-F238E27FC236}">
              <a16:creationId xmlns:a16="http://schemas.microsoft.com/office/drawing/2014/main" id="{00000000-0008-0000-2100-000028C00000}"/>
            </a:ext>
          </a:extLst>
        </xdr:cNvPr>
        <xdr:cNvSpPr>
          <a:spLocks/>
        </xdr:cNvSpPr>
      </xdr:nvSpPr>
      <xdr:spPr bwMode="auto">
        <a:xfrm>
          <a:off x="1438275" y="2543175"/>
          <a:ext cx="247650" cy="2133600"/>
        </a:xfrm>
        <a:prstGeom prst="rightBrace">
          <a:avLst>
            <a:gd name="adj1" fmla="val 532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2162175</xdr:colOff>
      <xdr:row>10</xdr:row>
      <xdr:rowOff>104775</xdr:rowOff>
    </xdr:from>
    <xdr:to>
      <xdr:col>3</xdr:col>
      <xdr:colOff>523875</xdr:colOff>
      <xdr:row>17</xdr:row>
      <xdr:rowOff>12700</xdr:rowOff>
    </xdr:to>
    <xdr:sp macro="" textlink="">
      <xdr:nvSpPr>
        <xdr:cNvPr id="35851" name="Text Box 11">
          <a:extLst>
            <a:ext uri="{FF2B5EF4-FFF2-40B4-BE49-F238E27FC236}">
              <a16:creationId xmlns:a16="http://schemas.microsoft.com/office/drawing/2014/main" id="{00000000-0008-0000-2300-00000B8C0000}"/>
            </a:ext>
          </a:extLst>
        </xdr:cNvPr>
        <xdr:cNvSpPr txBox="1">
          <a:spLocks noChangeArrowheads="1"/>
        </xdr:cNvSpPr>
      </xdr:nvSpPr>
      <xdr:spPr bwMode="auto">
        <a:xfrm>
          <a:off x="2162175" y="2111375"/>
          <a:ext cx="5207000" cy="1063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0" bIns="0" anchor="t" upright="1"/>
        <a:lstStyle/>
        <a:p>
          <a:pPr algn="l" rtl="0">
            <a:defRPr sz="1000"/>
          </a:pPr>
          <a:r>
            <a:rPr lang="en-US" sz="2200" b="1" i="0" u="none" strike="noStrike" baseline="0">
              <a:solidFill>
                <a:srgbClr val="FF0000"/>
              </a:solidFill>
              <a:latin typeface="Times New Roman"/>
              <a:cs typeface="Times New Roman"/>
            </a:rPr>
            <a:t>We will Not Use Schedule IX in FY2011 or FY2012 or FY2013 or FY2014 or FY2015</a:t>
          </a:r>
          <a:endParaRPr 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1676400</xdr:colOff>
      <xdr:row>10</xdr:row>
      <xdr:rowOff>114300</xdr:rowOff>
    </xdr:from>
    <xdr:to>
      <xdr:col>8</xdr:col>
      <xdr:colOff>257175</xdr:colOff>
      <xdr:row>17</xdr:row>
      <xdr:rowOff>38100</xdr:rowOff>
    </xdr:to>
    <xdr:sp macro="" textlink="">
      <xdr:nvSpPr>
        <xdr:cNvPr id="2" name="TextBox 1">
          <a:extLst>
            <a:ext uri="{FF2B5EF4-FFF2-40B4-BE49-F238E27FC236}">
              <a16:creationId xmlns:a16="http://schemas.microsoft.com/office/drawing/2014/main" id="{00000000-0008-0000-2400-000002000000}"/>
            </a:ext>
          </a:extLst>
        </xdr:cNvPr>
        <xdr:cNvSpPr txBox="1"/>
      </xdr:nvSpPr>
      <xdr:spPr>
        <a:xfrm>
          <a:off x="2543175" y="1981200"/>
          <a:ext cx="344805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rgbClr val="FF0000"/>
              </a:solidFill>
            </a:rPr>
            <a:t>This worksheet removed from the FY2014 SRA3 Report as of May 7, 2013.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21</xdr:row>
      <xdr:rowOff>133350</xdr:rowOff>
    </xdr:from>
    <xdr:to>
      <xdr:col>1</xdr:col>
      <xdr:colOff>4457700</xdr:colOff>
      <xdr:row>21</xdr:row>
      <xdr:rowOff>666750</xdr:rowOff>
    </xdr:to>
    <xdr:sp macro="" textlink="">
      <xdr:nvSpPr>
        <xdr:cNvPr id="52225" name="Line 1">
          <a:extLst>
            <a:ext uri="{FF2B5EF4-FFF2-40B4-BE49-F238E27FC236}">
              <a16:creationId xmlns:a16="http://schemas.microsoft.com/office/drawing/2014/main" id="{00000000-0008-0000-0200-000001CC0000}"/>
            </a:ext>
          </a:extLst>
        </xdr:cNvPr>
        <xdr:cNvSpPr>
          <a:spLocks noChangeShapeType="1"/>
        </xdr:cNvSpPr>
      </xdr:nvSpPr>
      <xdr:spPr bwMode="auto">
        <a:xfrm>
          <a:off x="1343025" y="6200775"/>
          <a:ext cx="426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21</xdr:row>
      <xdr:rowOff>152400</xdr:rowOff>
    </xdr:from>
    <xdr:to>
      <xdr:col>1</xdr:col>
      <xdr:colOff>4533900</xdr:colOff>
      <xdr:row>21</xdr:row>
      <xdr:rowOff>876300</xdr:rowOff>
    </xdr:to>
    <xdr:sp macro="" textlink="">
      <xdr:nvSpPr>
        <xdr:cNvPr id="52226" name="Line 2">
          <a:extLst>
            <a:ext uri="{FF2B5EF4-FFF2-40B4-BE49-F238E27FC236}">
              <a16:creationId xmlns:a16="http://schemas.microsoft.com/office/drawing/2014/main" id="{00000000-0008-0000-0200-000002CC0000}"/>
            </a:ext>
          </a:extLst>
        </xdr:cNvPr>
        <xdr:cNvSpPr>
          <a:spLocks noChangeShapeType="1"/>
        </xdr:cNvSpPr>
      </xdr:nvSpPr>
      <xdr:spPr bwMode="auto">
        <a:xfrm flipV="1">
          <a:off x="1352550" y="6200775"/>
          <a:ext cx="433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20</xdr:row>
      <xdr:rowOff>133350</xdr:rowOff>
    </xdr:from>
    <xdr:to>
      <xdr:col>1</xdr:col>
      <xdr:colOff>4457700</xdr:colOff>
      <xdr:row>20</xdr:row>
      <xdr:rowOff>666750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343025" y="6200775"/>
          <a:ext cx="426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20</xdr:row>
      <xdr:rowOff>152400</xdr:rowOff>
    </xdr:from>
    <xdr:to>
      <xdr:col>1</xdr:col>
      <xdr:colOff>4533900</xdr:colOff>
      <xdr:row>20</xdr:row>
      <xdr:rowOff>876300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V="1">
          <a:off x="1352550" y="6200775"/>
          <a:ext cx="433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17</xdr:row>
      <xdr:rowOff>133350</xdr:rowOff>
    </xdr:from>
    <xdr:to>
      <xdr:col>1</xdr:col>
      <xdr:colOff>95250</xdr:colOff>
      <xdr:row>18</xdr:row>
      <xdr:rowOff>19050</xdr:rowOff>
    </xdr:to>
    <xdr:sp macro="" textlink="">
      <xdr:nvSpPr>
        <xdr:cNvPr id="55297" name="Line 1">
          <a:extLst>
            <a:ext uri="{FF2B5EF4-FFF2-40B4-BE49-F238E27FC236}">
              <a16:creationId xmlns:a16="http://schemas.microsoft.com/office/drawing/2014/main" id="{00000000-0008-0000-0700-000001D80000}"/>
            </a:ext>
          </a:extLst>
        </xdr:cNvPr>
        <xdr:cNvSpPr>
          <a:spLocks noChangeShapeType="1"/>
        </xdr:cNvSpPr>
      </xdr:nvSpPr>
      <xdr:spPr bwMode="auto">
        <a:xfrm>
          <a:off x="2324100" y="4105275"/>
          <a:ext cx="1905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11</xdr:row>
      <xdr:rowOff>123825</xdr:rowOff>
    </xdr:from>
    <xdr:to>
      <xdr:col>10</xdr:col>
      <xdr:colOff>400050</xdr:colOff>
      <xdr:row>14</xdr:row>
      <xdr:rowOff>0</xdr:rowOff>
    </xdr:to>
    <xdr:sp macro="" textlink="">
      <xdr:nvSpPr>
        <xdr:cNvPr id="55302" name="Text Box 6">
          <a:extLst>
            <a:ext uri="{FF2B5EF4-FFF2-40B4-BE49-F238E27FC236}">
              <a16:creationId xmlns:a16="http://schemas.microsoft.com/office/drawing/2014/main" id="{00000000-0008-0000-0700-000006D80000}"/>
            </a:ext>
          </a:extLst>
        </xdr:cNvPr>
        <xdr:cNvSpPr txBox="1">
          <a:spLocks noChangeArrowheads="1"/>
        </xdr:cNvSpPr>
      </xdr:nvSpPr>
      <xdr:spPr bwMode="auto">
        <a:xfrm>
          <a:off x="6524625" y="2571750"/>
          <a:ext cx="2409825" cy="752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FF0000"/>
              </a:solidFill>
              <a:latin typeface="Times New Roman"/>
              <a:cs typeface="Times New Roman"/>
            </a:rPr>
            <a:t>Includes a percentage across the board increase, a fixed amount increase per employees, salary programs that reward employees for educational attainment, longivity, but excludes faculty (chgs in rank) and staff promotions. </a:t>
          </a:r>
          <a:endParaRPr lang="en-US" sz="900"/>
        </a:p>
      </xdr:txBody>
    </xdr:sp>
    <xdr:clientData/>
  </xdr:twoCellAnchor>
  <xdr:twoCellAnchor>
    <xdr:from>
      <xdr:col>6</xdr:col>
      <xdr:colOff>219075</xdr:colOff>
      <xdr:row>35</xdr:row>
      <xdr:rowOff>25400</xdr:rowOff>
    </xdr:from>
    <xdr:to>
      <xdr:col>10</xdr:col>
      <xdr:colOff>266700</xdr:colOff>
      <xdr:row>37</xdr:row>
      <xdr:rowOff>273050</xdr:rowOff>
    </xdr:to>
    <xdr:sp macro="" textlink="">
      <xdr:nvSpPr>
        <xdr:cNvPr id="55303" name="Text Box 7">
          <a:extLst>
            <a:ext uri="{FF2B5EF4-FFF2-40B4-BE49-F238E27FC236}">
              <a16:creationId xmlns:a16="http://schemas.microsoft.com/office/drawing/2014/main" id="{00000000-0008-0000-0700-000007D80000}"/>
            </a:ext>
          </a:extLst>
        </xdr:cNvPr>
        <xdr:cNvSpPr txBox="1">
          <a:spLocks noChangeArrowheads="1"/>
        </xdr:cNvSpPr>
      </xdr:nvSpPr>
      <xdr:spPr bwMode="auto">
        <a:xfrm>
          <a:off x="7394575" y="7175500"/>
          <a:ext cx="2409825" cy="946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Report only employee promotions that are trackable in your computer systems.  For example, one of the larger universities tracks only faculty promotions but cannot track other internal promotions such as custodian 1 to custodian 2, in such a short time period.</a:t>
          </a:r>
          <a:endParaRPr lang="en-US"/>
        </a:p>
      </xdr:txBody>
    </xdr:sp>
    <xdr:clientData/>
  </xdr:twoCellAnchor>
  <xdr:twoCellAnchor>
    <xdr:from>
      <xdr:col>0</xdr:col>
      <xdr:colOff>57150</xdr:colOff>
      <xdr:row>6</xdr:row>
      <xdr:rowOff>152400</xdr:rowOff>
    </xdr:from>
    <xdr:to>
      <xdr:col>1</xdr:col>
      <xdr:colOff>533400</xdr:colOff>
      <xdr:row>7</xdr:row>
      <xdr:rowOff>333375</xdr:rowOff>
    </xdr:to>
    <xdr:sp macro="" textlink="">
      <xdr:nvSpPr>
        <xdr:cNvPr id="55304" name="Text Box 8">
          <a:extLst>
            <a:ext uri="{FF2B5EF4-FFF2-40B4-BE49-F238E27FC236}">
              <a16:creationId xmlns:a16="http://schemas.microsoft.com/office/drawing/2014/main" id="{00000000-0008-0000-0700-000008D80000}"/>
            </a:ext>
          </a:extLst>
        </xdr:cNvPr>
        <xdr:cNvSpPr txBox="1">
          <a:spLocks noChangeArrowheads="1"/>
        </xdr:cNvSpPr>
      </xdr:nvSpPr>
      <xdr:spPr bwMode="auto">
        <a:xfrm>
          <a:off x="57150" y="1162050"/>
          <a:ext cx="2724150"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600" b="0" i="0" u="none" strike="noStrike" baseline="0">
              <a:solidFill>
                <a:srgbClr val="FF0000"/>
              </a:solidFill>
              <a:latin typeface="Times New Roman"/>
              <a:cs typeface="Times New Roman"/>
            </a:rPr>
            <a:t>Example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228600</xdr:colOff>
      <xdr:row>4</xdr:row>
      <xdr:rowOff>38100</xdr:rowOff>
    </xdr:from>
    <xdr:to>
      <xdr:col>7</xdr:col>
      <xdr:colOff>476250</xdr:colOff>
      <xdr:row>6</xdr:row>
      <xdr:rowOff>203200</xdr:rowOff>
    </xdr:to>
    <xdr:sp macro="" textlink="">
      <xdr:nvSpPr>
        <xdr:cNvPr id="18434" name="Text Box 2">
          <a:extLst>
            <a:ext uri="{FF2B5EF4-FFF2-40B4-BE49-F238E27FC236}">
              <a16:creationId xmlns:a16="http://schemas.microsoft.com/office/drawing/2014/main" id="{00000000-0008-0000-0A00-000002480000}"/>
            </a:ext>
          </a:extLst>
        </xdr:cNvPr>
        <xdr:cNvSpPr txBox="1">
          <a:spLocks noChangeArrowheads="1"/>
        </xdr:cNvSpPr>
      </xdr:nvSpPr>
      <xdr:spPr bwMode="auto">
        <a:xfrm>
          <a:off x="6578600" y="704850"/>
          <a:ext cx="1866900"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solidFill>
                <a:srgbClr val="0000FF"/>
              </a:solidFill>
            </a:rPr>
            <a:t>The</a:t>
          </a:r>
          <a:r>
            <a:rPr lang="en-US" baseline="0">
              <a:solidFill>
                <a:srgbClr val="0000FF"/>
              </a:solidFill>
            </a:rPr>
            <a:t> President's name is needed for a report of president's salaries.</a:t>
          </a:r>
          <a:endParaRPr lang="en-US">
            <a:solidFill>
              <a:srgbClr val="0000FF"/>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314325</xdr:colOff>
      <xdr:row>5</xdr:row>
      <xdr:rowOff>47625</xdr:rowOff>
    </xdr:from>
    <xdr:to>
      <xdr:col>7</xdr:col>
      <xdr:colOff>180975</xdr:colOff>
      <xdr:row>10</xdr:row>
      <xdr:rowOff>466725</xdr:rowOff>
    </xdr:to>
    <xdr:sp macro="" textlink="">
      <xdr:nvSpPr>
        <xdr:cNvPr id="58400" name="Text Box 32">
          <a:extLst>
            <a:ext uri="{FF2B5EF4-FFF2-40B4-BE49-F238E27FC236}">
              <a16:creationId xmlns:a16="http://schemas.microsoft.com/office/drawing/2014/main" id="{00000000-0008-0000-0C00-000020E40000}"/>
            </a:ext>
          </a:extLst>
        </xdr:cNvPr>
        <xdr:cNvSpPr txBox="1">
          <a:spLocks noChangeArrowheads="1"/>
        </xdr:cNvSpPr>
      </xdr:nvSpPr>
      <xdr:spPr bwMode="auto">
        <a:xfrm>
          <a:off x="7419975" y="857250"/>
          <a:ext cx="3124200" cy="2019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FF0000"/>
              </a:solidFill>
              <a:latin typeface="Times New Roman"/>
              <a:cs typeface="Times New Roman"/>
            </a:rPr>
            <a:t>In FY2013 - Determine if we want to leave this schedule at the bottom of Schedule II or rename into this new worksheet named Sch II-aa.  </a:t>
          </a:r>
        </a:p>
        <a:p>
          <a:pPr algn="l" rtl="0">
            <a:defRPr sz="1000"/>
          </a:pPr>
          <a:endParaRPr lang="en-US" sz="1000" b="0" i="0" u="none" strike="noStrike" baseline="0">
            <a:solidFill>
              <a:srgbClr val="FF0000"/>
            </a:solidFill>
            <a:latin typeface="Times New Roman"/>
            <a:cs typeface="Times New Roman"/>
          </a:endParaRPr>
        </a:p>
        <a:p>
          <a:pPr algn="l" rtl="0">
            <a:defRPr sz="1000"/>
          </a:pPr>
          <a:r>
            <a:rPr lang="en-US" sz="1000" b="0" i="0" u="none" strike="noStrike" baseline="0">
              <a:solidFill>
                <a:srgbClr val="FF0000"/>
              </a:solidFill>
              <a:latin typeface="Times New Roman"/>
              <a:cs typeface="Times New Roman"/>
            </a:rPr>
            <a:t>Note:  This data on Schedule II, still linked to Schedule II-b.  If we use Sch II-aa, Sch II-b will need to be relinked to Sch II-aa.</a:t>
          </a:r>
        </a:p>
        <a:p>
          <a:pPr algn="l" rtl="0">
            <a:defRPr sz="1000"/>
          </a:pPr>
          <a:endParaRPr lang="en-US" sz="1000" b="0" i="0" u="none" strike="noStrike" baseline="0">
            <a:solidFill>
              <a:srgbClr val="FF0000"/>
            </a:solidFill>
            <a:latin typeface="Times New Roman"/>
            <a:cs typeface="Times New Roman"/>
          </a:endParaRPr>
        </a:p>
        <a:p>
          <a:pPr algn="l" rtl="0">
            <a:defRPr sz="1000"/>
          </a:pPr>
          <a:r>
            <a:rPr lang="en-US" sz="1000" b="0" i="0" u="none" strike="noStrike" baseline="0">
              <a:solidFill>
                <a:srgbClr val="FF0000"/>
              </a:solidFill>
              <a:latin typeface="Times New Roman"/>
              <a:cs typeface="Times New Roman"/>
            </a:rPr>
            <a:t>The Instruction worksheet used Sch II-aa.  Decide if instruction page needs to be revised back to Sch II.</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723900</xdr:colOff>
      <xdr:row>29</xdr:row>
      <xdr:rowOff>133350</xdr:rowOff>
    </xdr:from>
    <xdr:to>
      <xdr:col>4</xdr:col>
      <xdr:colOff>581025</xdr:colOff>
      <xdr:row>32</xdr:row>
      <xdr:rowOff>133350</xdr:rowOff>
    </xdr:to>
    <xdr:sp macro="" textlink="">
      <xdr:nvSpPr>
        <xdr:cNvPr id="28673" name="Text Box 1">
          <a:extLst>
            <a:ext uri="{FF2B5EF4-FFF2-40B4-BE49-F238E27FC236}">
              <a16:creationId xmlns:a16="http://schemas.microsoft.com/office/drawing/2014/main" id="{00000000-0008-0000-0F00-000001700000}"/>
            </a:ext>
          </a:extLst>
        </xdr:cNvPr>
        <xdr:cNvSpPr txBox="1">
          <a:spLocks noChangeArrowheads="1"/>
        </xdr:cNvSpPr>
      </xdr:nvSpPr>
      <xdr:spPr bwMode="auto">
        <a:xfrm>
          <a:off x="723900" y="6867525"/>
          <a:ext cx="452437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Palatino"/>
            </a:rPr>
            <a:t>This form is updated automatically from Schedule I, II and II-a.</a:t>
          </a:r>
        </a:p>
        <a:p>
          <a:pPr algn="ctr" rtl="0">
            <a:defRPr sz="1000"/>
          </a:pPr>
          <a:r>
            <a:rPr lang="en-US" sz="1000" b="1" i="0" u="none" strike="noStrike" baseline="0">
              <a:solidFill>
                <a:srgbClr val="FF0000"/>
              </a:solidFill>
              <a:latin typeface="Palatino"/>
            </a:rPr>
            <a:t>Report salaries and not total compensation  </a:t>
          </a:r>
        </a:p>
        <a:p>
          <a:pPr algn="ctr" rtl="0">
            <a:defRPr sz="1000"/>
          </a:pPr>
          <a:r>
            <a:rPr lang="en-US" sz="1000" b="1" i="0" u="none" strike="noStrike" baseline="0">
              <a:solidFill>
                <a:srgbClr val="FF0000"/>
              </a:solidFill>
              <a:latin typeface="Palatino"/>
            </a:rPr>
            <a:t>This form is used to "Cut and Paste" into Excel</a:t>
          </a:r>
          <a:endParaRPr lang="en-US"/>
        </a:p>
      </xdr:txBody>
    </xdr:sp>
    <xdr:clientData/>
  </xdr:twoCellAnchor>
  <xdr:twoCellAnchor>
    <xdr:from>
      <xdr:col>0</xdr:col>
      <xdr:colOff>0</xdr:colOff>
      <xdr:row>41</xdr:row>
      <xdr:rowOff>28575</xdr:rowOff>
    </xdr:from>
    <xdr:to>
      <xdr:col>1</xdr:col>
      <xdr:colOff>28575</xdr:colOff>
      <xdr:row>41</xdr:row>
      <xdr:rowOff>819151</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9391650"/>
          <a:ext cx="2190750" cy="7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685800</xdr:colOff>
      <xdr:row>13</xdr:row>
      <xdr:rowOff>28575</xdr:rowOff>
    </xdr:from>
    <xdr:to>
      <xdr:col>5</xdr:col>
      <xdr:colOff>1885950</xdr:colOff>
      <xdr:row>22</xdr:row>
      <xdr:rowOff>66675</xdr:rowOff>
    </xdr:to>
    <xdr:sp macro="" textlink="">
      <xdr:nvSpPr>
        <xdr:cNvPr id="24616" name="Text Box 40">
          <a:extLst>
            <a:ext uri="{FF2B5EF4-FFF2-40B4-BE49-F238E27FC236}">
              <a16:creationId xmlns:a16="http://schemas.microsoft.com/office/drawing/2014/main" id="{00000000-0008-0000-1300-000028600000}"/>
            </a:ext>
          </a:extLst>
        </xdr:cNvPr>
        <xdr:cNvSpPr txBox="1">
          <a:spLocks noChangeArrowheads="1"/>
        </xdr:cNvSpPr>
      </xdr:nvSpPr>
      <xdr:spPr bwMode="auto">
        <a:xfrm>
          <a:off x="5372100" y="2952750"/>
          <a:ext cx="2943225" cy="1495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6-20-10:  In FY2011 Budget Needs add rows for professional Services.  Need when anaylsising differences between mandatory costs and Schedule B differences.</a:t>
          </a: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Professional</a:t>
          </a:r>
        </a:p>
        <a:p>
          <a:pPr algn="l" rtl="0">
            <a:defRPr sz="1000"/>
          </a:pPr>
          <a:r>
            <a:rPr lang="en-US" sz="1000" b="0" i="0" u="none" strike="noStrike" baseline="0">
              <a:solidFill>
                <a:srgbClr val="000000"/>
              </a:solidFill>
              <a:latin typeface="Times New Roman"/>
              <a:cs typeface="Times New Roman"/>
            </a:rPr>
            <a:t>Accounting Services:</a:t>
          </a:r>
        </a:p>
        <a:p>
          <a:pPr algn="l" rtl="0">
            <a:defRPr sz="1000"/>
          </a:pPr>
          <a:r>
            <a:rPr lang="en-US" sz="1000" b="0" i="0" u="none" strike="noStrike" baseline="0">
              <a:solidFill>
                <a:srgbClr val="000000"/>
              </a:solidFill>
              <a:latin typeface="Times New Roman"/>
              <a:cs typeface="Times New Roman"/>
            </a:rPr>
            <a:t>Engineering Services</a:t>
          </a:r>
        </a:p>
        <a:p>
          <a:pPr algn="l" rtl="0">
            <a:defRPr sz="1000"/>
          </a:pPr>
          <a:r>
            <a:rPr lang="en-US" sz="1000" b="0" i="0" u="none" strike="noStrike" baseline="0">
              <a:solidFill>
                <a:srgbClr val="000000"/>
              </a:solidFill>
              <a:latin typeface="Times New Roman"/>
              <a:cs typeface="Times New Roman"/>
            </a:rPr>
            <a:t>Legal Services:</a:t>
          </a:r>
        </a:p>
        <a:p>
          <a:pPr algn="l" rtl="0">
            <a:defRPr sz="1000"/>
          </a:pPr>
          <a:r>
            <a:rPr lang="en-US" sz="1000" b="0" i="0" u="none" strike="noStrike" baseline="0">
              <a:solidFill>
                <a:srgbClr val="000000"/>
              </a:solidFill>
              <a:latin typeface="Times New Roman"/>
              <a:cs typeface="Times New Roman"/>
            </a:rPr>
            <a:t>Other Professional Services</a:t>
          </a:r>
        </a:p>
        <a:p>
          <a:pPr algn="l" rtl="0">
            <a:defRPr sz="1000"/>
          </a:pPr>
          <a:r>
            <a:rPr lang="en-US" sz="1000" b="0" i="0" u="none" strike="noStrike" baseline="0">
              <a:solidFill>
                <a:srgbClr val="000000"/>
              </a:solidFill>
              <a:latin typeface="Times New Roman"/>
              <a:cs typeface="Times New Roman"/>
            </a:rPr>
            <a:t>Total Professional Services</a:t>
          </a:r>
          <a:endParaRPr lang="en-US"/>
        </a:p>
      </xdr:txBody>
    </xdr:sp>
    <xdr:clientData/>
  </xdr:twoCellAnchor>
  <xdr:twoCellAnchor>
    <xdr:from>
      <xdr:col>4</xdr:col>
      <xdr:colOff>600075</xdr:colOff>
      <xdr:row>43</xdr:row>
      <xdr:rowOff>104775</xdr:rowOff>
    </xdr:from>
    <xdr:to>
      <xdr:col>8</xdr:col>
      <xdr:colOff>447675</xdr:colOff>
      <xdr:row>47</xdr:row>
      <xdr:rowOff>0</xdr:rowOff>
    </xdr:to>
    <xdr:sp macro="" textlink="">
      <xdr:nvSpPr>
        <xdr:cNvPr id="24617" name="Text Box 41">
          <a:extLst>
            <a:ext uri="{FF2B5EF4-FFF2-40B4-BE49-F238E27FC236}">
              <a16:creationId xmlns:a16="http://schemas.microsoft.com/office/drawing/2014/main" id="{00000000-0008-0000-1300-000029600000}"/>
            </a:ext>
          </a:extLst>
        </xdr:cNvPr>
        <xdr:cNvSpPr txBox="1">
          <a:spLocks noChangeArrowheads="1"/>
        </xdr:cNvSpPr>
      </xdr:nvSpPr>
      <xdr:spPr bwMode="auto">
        <a:xfrm>
          <a:off x="6257925" y="7915275"/>
          <a:ext cx="3286125"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6-30-2009:  Library expenditures may be carried by some schools under contractual services rather than books.  Review in Fy11.</a:t>
          </a:r>
          <a:endParaRPr lang="en-US"/>
        </a:p>
      </xdr:txBody>
    </xdr:sp>
    <xdr:clientData/>
  </xdr:twoCellAnchor>
  <xdr:twoCellAnchor>
    <xdr:from>
      <xdr:col>1</xdr:col>
      <xdr:colOff>1819275</xdr:colOff>
      <xdr:row>20</xdr:row>
      <xdr:rowOff>76200</xdr:rowOff>
    </xdr:from>
    <xdr:to>
      <xdr:col>5</xdr:col>
      <xdr:colOff>504825</xdr:colOff>
      <xdr:row>38</xdr:row>
      <xdr:rowOff>123825</xdr:rowOff>
    </xdr:to>
    <xdr:sp macro="" textlink="">
      <xdr:nvSpPr>
        <xdr:cNvPr id="24618" name="Line 42">
          <a:extLst>
            <a:ext uri="{FF2B5EF4-FFF2-40B4-BE49-F238E27FC236}">
              <a16:creationId xmlns:a16="http://schemas.microsoft.com/office/drawing/2014/main" id="{00000000-0008-0000-1300-00002A600000}"/>
            </a:ext>
          </a:extLst>
        </xdr:cNvPr>
        <xdr:cNvSpPr>
          <a:spLocks noChangeShapeType="1"/>
        </xdr:cNvSpPr>
      </xdr:nvSpPr>
      <xdr:spPr bwMode="auto">
        <a:xfrm>
          <a:off x="1914525" y="4133850"/>
          <a:ext cx="5019675" cy="2990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3095625</xdr:colOff>
      <xdr:row>20</xdr:row>
      <xdr:rowOff>123825</xdr:rowOff>
    </xdr:from>
    <xdr:to>
      <xdr:col>5</xdr:col>
      <xdr:colOff>66675</xdr:colOff>
      <xdr:row>39</xdr:row>
      <xdr:rowOff>66675</xdr:rowOff>
    </xdr:to>
    <xdr:sp macro="" textlink="">
      <xdr:nvSpPr>
        <xdr:cNvPr id="24619" name="Line 43">
          <a:extLst>
            <a:ext uri="{FF2B5EF4-FFF2-40B4-BE49-F238E27FC236}">
              <a16:creationId xmlns:a16="http://schemas.microsoft.com/office/drawing/2014/main" id="{00000000-0008-0000-1300-00002B600000}"/>
            </a:ext>
          </a:extLst>
        </xdr:cNvPr>
        <xdr:cNvSpPr>
          <a:spLocks noChangeShapeType="1"/>
        </xdr:cNvSpPr>
      </xdr:nvSpPr>
      <xdr:spPr bwMode="auto">
        <a:xfrm flipH="1">
          <a:off x="3190875" y="4181475"/>
          <a:ext cx="3305175"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914400</xdr:colOff>
      <xdr:row>11</xdr:row>
      <xdr:rowOff>66675</xdr:rowOff>
    </xdr:from>
    <xdr:to>
      <xdr:col>2</xdr:col>
      <xdr:colOff>276225</xdr:colOff>
      <xdr:row>17</xdr:row>
      <xdr:rowOff>123825</xdr:rowOff>
    </xdr:to>
    <xdr:sp macro="" textlink="">
      <xdr:nvSpPr>
        <xdr:cNvPr id="24620" name="Text Box 44">
          <a:extLst>
            <a:ext uri="{FF2B5EF4-FFF2-40B4-BE49-F238E27FC236}">
              <a16:creationId xmlns:a16="http://schemas.microsoft.com/office/drawing/2014/main" id="{00000000-0008-0000-1300-00002C600000}"/>
            </a:ext>
          </a:extLst>
        </xdr:cNvPr>
        <xdr:cNvSpPr txBox="1">
          <a:spLocks noChangeArrowheads="1"/>
        </xdr:cNvSpPr>
      </xdr:nvSpPr>
      <xdr:spPr bwMode="auto">
        <a:xfrm>
          <a:off x="1009650" y="2667000"/>
          <a:ext cx="2933700" cy="1028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2200" b="1" i="0" u="none" strike="noStrike" baseline="0">
            <a:solidFill>
              <a:srgbClr val="FF0000"/>
            </a:solidFill>
            <a:latin typeface="Times New Roman"/>
            <a:cs typeface="Times New Roman"/>
          </a:endParaRPr>
        </a:p>
        <a:p>
          <a:pPr algn="l" rtl="0">
            <a:defRPr sz="1000"/>
          </a:pPr>
          <a:r>
            <a:rPr lang="en-US" sz="22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0</xdr:row>
      <xdr:rowOff>24765</xdr:rowOff>
    </xdr:from>
    <xdr:to>
      <xdr:col>9</xdr:col>
      <xdr:colOff>407670</xdr:colOff>
      <xdr:row>2</xdr:row>
      <xdr:rowOff>165735</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9492615" y="24765"/>
          <a:ext cx="2847975" cy="316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ke\1%20-%20Budget%20SRA3%20-%20All%20Years\Budget%20SRA3%20FY2011\SRA3%20Background%20Worksheets%20Eliminated%20from%20FY10%20to%20FY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Y2026%20SRA3%20Form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0-%20Budget%20SRA3%20-%20All%20Years\Budget%20SRA3%20FY2016\2%20-%20FY2016%20SRA3%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ch I &amp; I-a"/>
      <sheetName val="Sch I"/>
      <sheetName val="New Sch I &amp; I-a (2)"/>
    </sheetNames>
    <sheetDataSet>
      <sheetData sheetId="0" refreshError="1">
        <row r="1">
          <cell r="A1" t="str">
            <v>Oklahoma State Regents for Higher Education</v>
          </cell>
        </row>
        <row r="2">
          <cell r="A2" t="str">
            <v>FY2011 Educational and General Budget - SRA3 Background Data</v>
          </cell>
        </row>
        <row r="3">
          <cell r="A3" t="str">
            <v>Schedule 1 - Faculty and Staff Salary Changes</v>
          </cell>
        </row>
        <row r="5">
          <cell r="A5" t="str">
            <v>Institution Name:</v>
          </cell>
          <cell r="E5" t="str">
            <v xml:space="preserve">   Contact Person's Name and Phone #:</v>
          </cell>
        </row>
        <row r="6">
          <cell r="E6" t="str">
            <v xml:space="preserve">   Contact Person's E-mail Address:</v>
          </cell>
        </row>
        <row r="7">
          <cell r="B7" t="str">
            <v>% SALARY CHANGES FOR EXISTING FILLED POSITIONS</v>
          </cell>
          <cell r="G7" t="str">
            <v>% ONE-TIME STIPENDS FOR EXISTING FILLED POSITIONS</v>
          </cell>
        </row>
        <row r="8">
          <cell r="A8" t="str">
            <v>Percentage Salary Changes for Existing Filled Positions</v>
          </cell>
          <cell r="B8" t="str">
            <v>President</v>
          </cell>
          <cell r="C8" t="str">
            <v>Number of Faculty (1)</v>
          </cell>
          <cell r="D8" t="str">
            <v xml:space="preserve">
 Number of Administrative and Professional Staff (Exempt) (2)</v>
          </cell>
          <cell r="E8" t="str">
            <v>Number of Other Staff (Non-exempt) (3)</v>
          </cell>
          <cell r="F8" t="str">
            <v>Total</v>
          </cell>
          <cell r="G8" t="str">
            <v>President</v>
          </cell>
          <cell r="H8" t="str">
            <v>Number of Faculty (1)</v>
          </cell>
          <cell r="I8" t="str">
            <v>Number of Administrative and Professional Staff (Exempt) (2)</v>
          </cell>
          <cell r="J8" t="str">
            <v>Number of Other Staff (Non-exempt) (3)</v>
          </cell>
          <cell r="K8" t="str">
            <v>Total</v>
          </cell>
        </row>
        <row r="9">
          <cell r="A9" t="str">
            <v>0%  (Number receiving no Change)</v>
          </cell>
          <cell r="B9">
            <v>0</v>
          </cell>
          <cell r="C9">
            <v>75</v>
          </cell>
          <cell r="D9">
            <v>75</v>
          </cell>
          <cell r="E9">
            <v>75</v>
          </cell>
          <cell r="F9">
            <v>225</v>
          </cell>
          <cell r="K9">
            <v>0</v>
          </cell>
        </row>
        <row r="10">
          <cell r="A10" t="str">
            <v>0.1% to 2.9%</v>
          </cell>
          <cell r="B10">
            <v>0</v>
          </cell>
          <cell r="C10">
            <v>0</v>
          </cell>
          <cell r="D10">
            <v>0</v>
          </cell>
          <cell r="F10">
            <v>0</v>
          </cell>
          <cell r="G10">
            <v>1</v>
          </cell>
          <cell r="H10">
            <v>83</v>
          </cell>
          <cell r="I10">
            <v>30</v>
          </cell>
          <cell r="J10">
            <v>28</v>
          </cell>
          <cell r="K10">
            <v>142</v>
          </cell>
        </row>
        <row r="11">
          <cell r="A11" t="str">
            <v>3.0% to 3.9%</v>
          </cell>
          <cell r="B11">
            <v>0</v>
          </cell>
          <cell r="C11">
            <v>0</v>
          </cell>
          <cell r="D11">
            <v>4</v>
          </cell>
          <cell r="E11">
            <v>3</v>
          </cell>
          <cell r="F11">
            <v>7</v>
          </cell>
          <cell r="K11">
            <v>0</v>
          </cell>
        </row>
        <row r="12">
          <cell r="A12" t="str">
            <v>4.0% to 4.9%</v>
          </cell>
          <cell r="B12">
            <v>0</v>
          </cell>
          <cell r="C12">
            <v>2</v>
          </cell>
          <cell r="D12">
            <v>0</v>
          </cell>
          <cell r="F12">
            <v>2</v>
          </cell>
          <cell r="K12">
            <v>0</v>
          </cell>
        </row>
        <row r="13">
          <cell r="A13" t="str">
            <v>5.0% to 5.9%</v>
          </cell>
          <cell r="B13">
            <v>0</v>
          </cell>
          <cell r="C13">
            <v>3</v>
          </cell>
          <cell r="D13">
            <v>0</v>
          </cell>
          <cell r="F13">
            <v>3</v>
          </cell>
          <cell r="K13">
            <v>0</v>
          </cell>
        </row>
        <row r="14">
          <cell r="A14" t="str">
            <v>6.0% to 7.9%</v>
          </cell>
          <cell r="B14">
            <v>1</v>
          </cell>
          <cell r="C14">
            <v>3</v>
          </cell>
          <cell r="D14">
            <v>0</v>
          </cell>
          <cell r="F14">
            <v>4</v>
          </cell>
          <cell r="K14">
            <v>0</v>
          </cell>
        </row>
        <row r="15">
          <cell r="A15" t="str">
            <v>8.0% to 9.9%</v>
          </cell>
          <cell r="B15">
            <v>0</v>
          </cell>
          <cell r="C15">
            <v>0</v>
          </cell>
          <cell r="D15">
            <v>0</v>
          </cell>
          <cell r="F15">
            <v>0</v>
          </cell>
          <cell r="K15">
            <v>0</v>
          </cell>
        </row>
        <row r="16">
          <cell r="A16" t="str">
            <v>10.0% to 14.9%</v>
          </cell>
          <cell r="B16">
            <v>0</v>
          </cell>
          <cell r="C16">
            <v>0</v>
          </cell>
          <cell r="D16">
            <v>0</v>
          </cell>
          <cell r="F16">
            <v>0</v>
          </cell>
          <cell r="K16">
            <v>0</v>
          </cell>
        </row>
        <row r="17">
          <cell r="A17" t="str">
            <v>15% or more</v>
          </cell>
          <cell r="B17">
            <v>0</v>
          </cell>
          <cell r="C17">
            <v>0</v>
          </cell>
          <cell r="D17">
            <v>0</v>
          </cell>
          <cell r="F17">
            <v>0</v>
          </cell>
          <cell r="K17">
            <v>0</v>
          </cell>
        </row>
        <row r="18">
          <cell r="A18" t="str">
            <v>Total Number:</v>
          </cell>
          <cell r="B18">
            <v>1</v>
          </cell>
          <cell r="C18">
            <v>83</v>
          </cell>
          <cell r="D18">
            <v>79</v>
          </cell>
          <cell r="E18">
            <v>78</v>
          </cell>
          <cell r="F18">
            <v>241</v>
          </cell>
          <cell r="G18">
            <v>1</v>
          </cell>
          <cell r="H18">
            <v>83</v>
          </cell>
          <cell r="I18">
            <v>30</v>
          </cell>
          <cell r="J18">
            <v>28</v>
          </cell>
          <cell r="K18">
            <v>142</v>
          </cell>
        </row>
        <row r="19">
          <cell r="A19" t="str">
            <v>Range of CHANGES:</v>
          </cell>
          <cell r="B19" t="str">
            <v>For Pres - Use same %</v>
          </cell>
          <cell r="G19" t="str">
            <v>For Pres - Use same %</v>
          </cell>
        </row>
        <row r="20">
          <cell r="A20" t="str">
            <v>Lowest Percentage Change</v>
          </cell>
          <cell r="B20">
            <v>0.03</v>
          </cell>
          <cell r="C20">
            <v>0</v>
          </cell>
          <cell r="D20">
            <v>0</v>
          </cell>
          <cell r="E20">
            <v>0</v>
          </cell>
          <cell r="F20">
            <v>0</v>
          </cell>
          <cell r="G20" t="str">
            <v>%</v>
          </cell>
          <cell r="H20" t="str">
            <v>%</v>
          </cell>
          <cell r="I20" t="str">
            <v>%</v>
          </cell>
          <cell r="J20" t="str">
            <v>%</v>
          </cell>
          <cell r="K20" t="str">
            <v>%</v>
          </cell>
        </row>
        <row r="21">
          <cell r="A21" t="str">
            <v>Highest Percentage Change</v>
          </cell>
          <cell r="B21">
            <v>0.03</v>
          </cell>
          <cell r="C21">
            <v>0.05</v>
          </cell>
          <cell r="D21">
            <v>0.03</v>
          </cell>
          <cell r="E21">
            <v>3.5000000000000003E-2</v>
          </cell>
          <cell r="F21">
            <v>0.06</v>
          </cell>
          <cell r="G21" t="str">
            <v>%</v>
          </cell>
          <cell r="H21" t="str">
            <v>%</v>
          </cell>
          <cell r="I21" t="str">
            <v>%</v>
          </cell>
          <cell r="J21" t="str">
            <v>%</v>
          </cell>
          <cell r="K21" t="str">
            <v>%</v>
          </cell>
        </row>
        <row r="22">
          <cell r="A22" t="str">
            <v>Average Percentage Change</v>
          </cell>
          <cell r="B22">
            <v>0.03</v>
          </cell>
          <cell r="C22">
            <v>0.02</v>
          </cell>
          <cell r="D22">
            <v>2.5000000000000001E-3</v>
          </cell>
          <cell r="E22">
            <v>2E-3</v>
          </cell>
          <cell r="F22">
            <v>1.2500000000000001E-2</v>
          </cell>
          <cell r="G22" t="str">
            <v>%</v>
          </cell>
          <cell r="H22" t="str">
            <v>%</v>
          </cell>
          <cell r="I22" t="str">
            <v>%</v>
          </cell>
          <cell r="J22" t="str">
            <v>%</v>
          </cell>
          <cell r="K22" t="str">
            <v>%</v>
          </cell>
        </row>
        <row r="24">
          <cell r="A24" t="str">
            <v># of Employees Receiving Increase</v>
          </cell>
          <cell r="B24">
            <v>1</v>
          </cell>
          <cell r="C24">
            <v>8</v>
          </cell>
          <cell r="D24">
            <v>4</v>
          </cell>
          <cell r="E24">
            <v>3</v>
          </cell>
          <cell r="F24">
            <v>16</v>
          </cell>
          <cell r="G24">
            <v>1</v>
          </cell>
          <cell r="H24">
            <v>83</v>
          </cell>
          <cell r="I24">
            <v>30</v>
          </cell>
          <cell r="J24">
            <v>28</v>
          </cell>
          <cell r="K24">
            <v>142</v>
          </cell>
        </row>
        <row r="25">
          <cell r="A25" t="str">
            <v>Amount of Salary Increase</v>
          </cell>
          <cell r="B25">
            <v>3000</v>
          </cell>
          <cell r="C25">
            <v>8000</v>
          </cell>
          <cell r="D25">
            <v>4000</v>
          </cell>
          <cell r="E25">
            <v>1500</v>
          </cell>
          <cell r="F25">
            <v>16500</v>
          </cell>
          <cell r="G25">
            <v>3000</v>
          </cell>
          <cell r="H25">
            <v>75000</v>
          </cell>
          <cell r="I25">
            <v>2000</v>
          </cell>
          <cell r="J25">
            <v>1750</v>
          </cell>
          <cell r="K25">
            <v>81750</v>
          </cell>
        </row>
        <row r="26">
          <cell r="A26" t="str">
            <v>Average Salary Increase</v>
          </cell>
          <cell r="B26">
            <v>3000</v>
          </cell>
          <cell r="C26">
            <v>1000</v>
          </cell>
          <cell r="D26">
            <v>1000</v>
          </cell>
          <cell r="E26">
            <v>500</v>
          </cell>
          <cell r="F26">
            <v>1031.25</v>
          </cell>
          <cell r="G26">
            <v>3000</v>
          </cell>
          <cell r="H26">
            <v>903.61445783132535</v>
          </cell>
          <cell r="I26">
            <v>66.666666666666671</v>
          </cell>
          <cell r="J26">
            <v>62.5</v>
          </cell>
          <cell r="K26">
            <v>575.70422535211264</v>
          </cell>
        </row>
        <row r="28">
          <cell r="A28" t="str">
            <v xml:space="preserve">Date Local Governing Board approved or is expected to approve or consider salary program:  </v>
          </cell>
          <cell r="F28" t="str">
            <v>Approval Date:--&gt;</v>
          </cell>
          <cell r="H28" t="str">
            <v>Consider Date  --&gt;</v>
          </cell>
          <cell r="K28" t="str">
            <v xml:space="preserve"> </v>
          </cell>
        </row>
        <row r="29">
          <cell r="A29" t="str">
            <v xml:space="preserve">Write in the effective dates of the  FY2011 salary program:    </v>
          </cell>
          <cell r="F29" t="str">
            <v>Starting Date:   --&gt;</v>
          </cell>
          <cell r="H29" t="str">
            <v>Ending Date:    --&gt;</v>
          </cell>
        </row>
        <row r="30">
          <cell r="A30" t="str">
            <v xml:space="preserve">Write in the effective dates of the  FY2011 stipend program:    </v>
          </cell>
          <cell r="F30" t="str">
            <v>Starting Date:   --&gt;</v>
          </cell>
          <cell r="H30" t="str">
            <v>Ending Date:    --&gt;</v>
          </cell>
        </row>
        <row r="31">
          <cell r="A31" t="str">
            <v>If your president's compensation will be considered at a different time than the employees, estimate the date of approval.  --------------&gt;</v>
          </cell>
          <cell r="H31" t="str">
            <v>Estimated Date:--&gt;</v>
          </cell>
        </row>
        <row r="32">
          <cell r="A32" t="str">
            <v xml:space="preserve">Will your institution considering an employee salary program later in the fiscal year, for example, after fall enrollment is determined? </v>
          </cell>
          <cell r="H32" t="str">
            <v>If yes, explain in the comments box.</v>
          </cell>
          <cell r="J32" t="str">
            <v>Yes:</v>
          </cell>
          <cell r="K32" t="str">
            <v>No:</v>
          </cell>
        </row>
        <row r="33">
          <cell r="A33" t="str">
            <v>NOTE:  This form must be resubmitted if the employee salary program is later revised and anytime the president's salary is changed.</v>
          </cell>
        </row>
        <row r="34">
          <cell r="A34" t="str">
            <v xml:space="preserve">(1), (2) and (3)  See Instruction Sheet </v>
          </cell>
        </row>
        <row r="36">
          <cell r="A36" t="str">
            <v xml:space="preserve">Comments:
48 faculty received salary increases totaling $72,000.00 based on their Salary Card Agreement provisions in the Board Policy Manual.
4 professional staff received salary increases of $2,000 due to meeting education requirement provisions in the </v>
          </cell>
        </row>
        <row r="39">
          <cell r="A39" t="str">
            <v>Oklahoma State Regents for Higher Education</v>
          </cell>
        </row>
        <row r="40">
          <cell r="A40" t="str">
            <v>Schedule 1-A - Methodology for Compensation Changes</v>
          </cell>
        </row>
        <row r="42">
          <cell r="A42" t="str">
            <v>Institution Name:</v>
          </cell>
        </row>
        <row r="44">
          <cell r="A44" t="str">
            <v>METHODOLOGY FOR COMPENSATION INCREASES</v>
          </cell>
        </row>
        <row r="45">
          <cell r="A45" t="str">
            <v>What metodology is used for compensation Increases?</v>
          </cell>
          <cell r="D45" t="str">
            <v>For Faculty</v>
          </cell>
          <cell r="G45" t="str">
            <v>For Administrative and Professional Staff</v>
          </cell>
        </row>
        <row r="46">
          <cell r="A46" t="str">
            <v>Performance based merit evaluation</v>
          </cell>
        </row>
        <row r="47">
          <cell r="A47" t="str">
            <v>Across-the-board</v>
          </cell>
        </row>
        <row r="48">
          <cell r="A48" t="str">
            <v>Combination of performance based and across the board</v>
          </cell>
        </row>
        <row r="49">
          <cell r="A49" t="str">
            <v xml:space="preserve">List Criteria for performance-based merit evaluation:  </v>
          </cell>
          <cell r="D49">
            <v>1</v>
          </cell>
          <cell r="G49">
            <v>1</v>
          </cell>
        </row>
        <row r="50">
          <cell r="D50">
            <v>2</v>
          </cell>
          <cell r="G50">
            <v>2</v>
          </cell>
        </row>
        <row r="51">
          <cell r="D51">
            <v>3</v>
          </cell>
          <cell r="G51">
            <v>3</v>
          </cell>
        </row>
        <row r="52">
          <cell r="D52">
            <v>4</v>
          </cell>
          <cell r="G52">
            <v>4</v>
          </cell>
        </row>
        <row r="53">
          <cell r="D53">
            <v>5</v>
          </cell>
          <cell r="G53">
            <v>5</v>
          </cell>
        </row>
        <row r="54">
          <cell r="D54">
            <v>6</v>
          </cell>
          <cell r="G54">
            <v>6</v>
          </cell>
        </row>
        <row r="55">
          <cell r="A55" t="str">
            <v>Elaborate if compensation increases are based on combination of performance-based and across-the-board changes:</v>
          </cell>
        </row>
        <row r="56">
          <cell r="A56" t="str">
            <v>Comments:</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06"/>
      <sheetName val="Comments 2015"/>
      <sheetName val="Notes"/>
      <sheetName val="Stimulus Form"/>
      <sheetName val="Schedule A - A1"/>
      <sheetName val="Schedule A - A1 OUHSC"/>
      <sheetName val="Schedule B - 1"/>
      <sheetName val="Example of Schedule C - C1"/>
      <sheetName val="Schedule C - C1"/>
      <sheetName val="Sch C2 Instructions"/>
      <sheetName val="Example of Schedule C2"/>
      <sheetName val="Schedule C2"/>
      <sheetName val="Schedule C-1A"/>
      <sheetName val="Schedule A - II"/>
      <sheetName val="Schedule B - II"/>
      <sheetName val="Schedule C - II  (2)"/>
      <sheetName val="Schedule C - II  "/>
      <sheetName val="Schedule E"/>
      <sheetName val="Schedule F - Not Used in FY2011"/>
      <sheetName val="Optional Sched-E1"/>
      <sheetName val="Optional Sched-E2"/>
      <sheetName val="Schedule F and G"/>
      <sheetName val="Schedule F - Do Not Use"/>
      <sheetName val="Schedule F - Use (2)"/>
      <sheetName val="Schedule F - W Fund 490"/>
      <sheetName val="Sch G Do Not Use"/>
      <sheetName val="Schedule F&amp;G W Fund 490"/>
      <sheetName val="New Schedule H "/>
      <sheetName val="Schedule  H"/>
    </sheetNames>
    <sheetDataSet>
      <sheetData sheetId="0"/>
      <sheetData sheetId="1"/>
      <sheetData sheetId="2"/>
      <sheetData sheetId="3"/>
      <sheetData sheetId="4">
        <row r="25">
          <cell r="E25">
            <v>0</v>
          </cell>
        </row>
        <row r="113">
          <cell r="E113">
            <v>0</v>
          </cell>
        </row>
        <row r="114">
          <cell r="E114">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06"/>
      <sheetName val="Comments 2015"/>
      <sheetName val="Notes"/>
      <sheetName val="Stimulus Form"/>
      <sheetName val="Changes in FY2015"/>
      <sheetName val="Changes in FY2016"/>
      <sheetName val="Schedule A - A1"/>
      <sheetName val="Schedule A - A1 OUHSC"/>
      <sheetName val="Schedule B - 1"/>
      <sheetName val="Schedule C - C1"/>
      <sheetName val="Example of Schedule C - C1"/>
      <sheetName val="Example Reserve Requirements"/>
      <sheetName val="Reserve Requirements - Uses"/>
      <sheetName val="Schedule C-1A"/>
      <sheetName val="Sch C-2 Instructions"/>
      <sheetName val="Schedule A - II"/>
      <sheetName val="Schedule B - II"/>
      <sheetName val="Schedule C - II  (2)"/>
      <sheetName val="Schedule C - II  "/>
      <sheetName val="Schedule E"/>
      <sheetName val="Schedule F - Not Used in FY2011"/>
      <sheetName val="Optional SCHED-E1"/>
      <sheetName val="Optional SCHED-E2"/>
      <sheetName val="Revised Schedule F and G"/>
      <sheetName val="Schedule F - Do Not Use"/>
      <sheetName val="Schedule F - Use (2)"/>
      <sheetName val="Schedule F - W Fund 490"/>
      <sheetName val="Sch G Do Not Use"/>
      <sheetName val="Schedule F&amp;G W Fund 490"/>
      <sheetName val="New Schedule H "/>
      <sheetName val="New Schedule  H"/>
    </sheetNames>
    <sheetDataSet>
      <sheetData sheetId="0"/>
      <sheetData sheetId="1"/>
      <sheetData sheetId="2"/>
      <sheetData sheetId="3"/>
      <sheetData sheetId="4"/>
      <sheetData sheetId="5"/>
      <sheetData sheetId="6">
        <row r="25">
          <cell r="E25">
            <v>0</v>
          </cell>
        </row>
      </sheetData>
      <sheetData sheetId="7"/>
      <sheetData sheetId="8">
        <row r="16">
          <cell r="C16">
            <v>0</v>
          </cell>
        </row>
        <row r="17">
          <cell r="C17">
            <v>0</v>
          </cell>
        </row>
        <row r="19">
          <cell r="C19">
            <v>0</v>
          </cell>
        </row>
        <row r="20">
          <cell r="C20">
            <v>0</v>
          </cell>
        </row>
        <row r="21">
          <cell r="C21">
            <v>0</v>
          </cell>
        </row>
        <row r="22">
          <cell r="C22">
            <v>0</v>
          </cell>
        </row>
        <row r="23">
          <cell r="C23">
            <v>0</v>
          </cell>
        </row>
        <row r="24">
          <cell r="C24">
            <v>0</v>
          </cell>
        </row>
        <row r="25">
          <cell r="C25">
            <v>0</v>
          </cell>
        </row>
      </sheetData>
      <sheetData sheetId="9">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47">
          <cell r="C47">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27.bin"/><Relationship Id="rId4" Type="http://schemas.openxmlformats.org/officeDocument/2006/relationships/comments" Target="../comments9.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28.bin"/><Relationship Id="rId4" Type="http://schemas.openxmlformats.org/officeDocument/2006/relationships/comments" Target="../comments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30.bin"/><Relationship Id="rId4" Type="http://schemas.openxmlformats.org/officeDocument/2006/relationships/comments" Target="../comments1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31.bin"/><Relationship Id="rId4" Type="http://schemas.openxmlformats.org/officeDocument/2006/relationships/comments" Target="../comments12.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9.xml"/><Relationship Id="rId1" Type="http://schemas.openxmlformats.org/officeDocument/2006/relationships/printerSettings" Target="../printerSettings/printerSettings35.bin"/><Relationship Id="rId4" Type="http://schemas.openxmlformats.org/officeDocument/2006/relationships/comments" Target="../comments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38"/>
  <sheetViews>
    <sheetView workbookViewId="0">
      <selection activeCell="B10" sqref="B10"/>
    </sheetView>
  </sheetViews>
  <sheetFormatPr defaultRowHeight="13.2"/>
  <cols>
    <col min="1" max="1" width="14.33203125" customWidth="1"/>
    <col min="2" max="2" width="98.77734375" customWidth="1"/>
  </cols>
  <sheetData>
    <row r="1" spans="1:2">
      <c r="A1" s="7"/>
      <c r="B1" s="7"/>
    </row>
    <row r="2" spans="1:2">
      <c r="A2" s="7"/>
      <c r="B2" s="7"/>
    </row>
    <row r="3" spans="1:2" ht="39.6">
      <c r="A3" s="1210" t="s">
        <v>460</v>
      </c>
      <c r="B3" s="7" t="s">
        <v>461</v>
      </c>
    </row>
    <row r="4" spans="1:2" ht="39.6">
      <c r="A4" s="7"/>
      <c r="B4" s="7" t="s">
        <v>462</v>
      </c>
    </row>
    <row r="5" spans="1:2">
      <c r="A5" s="7"/>
      <c r="B5" s="7"/>
    </row>
    <row r="6" spans="1:2">
      <c r="A6" s="7"/>
      <c r="B6" s="7"/>
    </row>
    <row r="7" spans="1:2">
      <c r="A7" s="7"/>
      <c r="B7" s="7"/>
    </row>
    <row r="8" spans="1:2">
      <c r="A8" s="7"/>
      <c r="B8" s="7"/>
    </row>
    <row r="9" spans="1:2">
      <c r="A9" s="7"/>
      <c r="B9" s="7"/>
    </row>
    <row r="10" spans="1:2">
      <c r="A10" s="7"/>
      <c r="B10" s="7"/>
    </row>
    <row r="11" spans="1:2">
      <c r="A11" s="7"/>
      <c r="B11" s="7"/>
    </row>
    <row r="12" spans="1:2">
      <c r="A12" s="7"/>
      <c r="B12" s="7"/>
    </row>
    <row r="13" spans="1:2">
      <c r="A13" s="7"/>
      <c r="B13" s="7"/>
    </row>
    <row r="14" spans="1:2">
      <c r="A14" s="7"/>
      <c r="B14" s="7"/>
    </row>
    <row r="15" spans="1:2">
      <c r="A15" s="7"/>
      <c r="B15" s="7"/>
    </row>
    <row r="16" spans="1:2">
      <c r="A16" s="7"/>
      <c r="B16" s="7"/>
    </row>
    <row r="17" spans="1:2">
      <c r="A17" s="7"/>
      <c r="B17" s="7"/>
    </row>
    <row r="18" spans="1:2">
      <c r="A18" s="7"/>
      <c r="B18" s="7"/>
    </row>
    <row r="19" spans="1:2">
      <c r="A19" s="7"/>
      <c r="B19" s="7"/>
    </row>
    <row r="20" spans="1:2">
      <c r="A20" s="7"/>
      <c r="B20" s="7"/>
    </row>
    <row r="21" spans="1:2">
      <c r="A21" s="7"/>
      <c r="B21" s="7"/>
    </row>
    <row r="22" spans="1:2">
      <c r="A22" s="7"/>
      <c r="B22" s="7"/>
    </row>
    <row r="23" spans="1:2">
      <c r="A23" s="7"/>
      <c r="B23" s="7"/>
    </row>
    <row r="24" spans="1:2">
      <c r="A24" s="7"/>
      <c r="B24" s="7"/>
    </row>
    <row r="25" spans="1:2">
      <c r="A25" s="7"/>
      <c r="B25" s="7"/>
    </row>
    <row r="26" spans="1:2">
      <c r="A26" s="7"/>
      <c r="B26" s="7"/>
    </row>
    <row r="27" spans="1:2">
      <c r="A27" s="7"/>
      <c r="B27" s="7"/>
    </row>
    <row r="28" spans="1:2">
      <c r="A28" s="7"/>
      <c r="B28" s="7"/>
    </row>
    <row r="29" spans="1:2">
      <c r="A29" s="7"/>
      <c r="B29" s="7"/>
    </row>
    <row r="30" spans="1:2">
      <c r="A30" s="7"/>
      <c r="B30" s="7"/>
    </row>
    <row r="31" spans="1:2">
      <c r="A31" s="7"/>
      <c r="B31" s="7"/>
    </row>
    <row r="32" spans="1:2">
      <c r="A32" s="7"/>
      <c r="B32" s="7"/>
    </row>
    <row r="33" spans="1:2">
      <c r="A33" s="7"/>
      <c r="B33" s="7"/>
    </row>
    <row r="34" spans="1:2">
      <c r="A34" s="7"/>
      <c r="B34" s="7"/>
    </row>
    <row r="35" spans="1:2">
      <c r="A35" s="7"/>
      <c r="B35" s="7"/>
    </row>
    <row r="36" spans="1:2">
      <c r="A36" s="7"/>
      <c r="B36" s="7"/>
    </row>
    <row r="37" spans="1:2">
      <c r="A37" s="7"/>
      <c r="B37" s="7"/>
    </row>
    <row r="38" spans="1:2">
      <c r="A38" s="7"/>
      <c r="B38" s="7"/>
    </row>
  </sheetData>
  <phoneticPr fontId="2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66FFFF"/>
  </sheetPr>
  <dimension ref="A1:BG46"/>
  <sheetViews>
    <sheetView workbookViewId="0"/>
  </sheetViews>
  <sheetFormatPr defaultRowHeight="13.2"/>
  <cols>
    <col min="1" max="1" width="5.6640625" style="1203" customWidth="1"/>
    <col min="2" max="2" width="63.77734375" customWidth="1"/>
    <col min="3" max="5" width="30.77734375" customWidth="1"/>
    <col min="6" max="6" width="30.6640625" customWidth="1"/>
    <col min="7" max="7" width="18.33203125" customWidth="1"/>
    <col min="8" max="8" width="14.33203125" customWidth="1"/>
    <col min="9" max="9" width="16.77734375" customWidth="1"/>
    <col min="10" max="10" width="17.6640625" customWidth="1"/>
    <col min="11" max="11" width="15.109375" customWidth="1"/>
    <col min="12" max="12" width="38.6640625" customWidth="1"/>
    <col min="13" max="13" width="48.109375" customWidth="1"/>
    <col min="14" max="14" width="21.33203125" customWidth="1"/>
    <col min="15" max="16" width="17.6640625" customWidth="1"/>
    <col min="17" max="17" width="18" customWidth="1"/>
    <col min="18" max="18" width="23.33203125" customWidth="1"/>
    <col min="19" max="20" width="21.6640625" customWidth="1"/>
    <col min="21" max="21" width="15.109375" customWidth="1"/>
    <col min="22" max="22" width="19.6640625" customWidth="1"/>
    <col min="23" max="24" width="16.77734375" customWidth="1"/>
    <col min="25" max="25" width="12.109375" customWidth="1"/>
    <col min="26" max="26" width="18.6640625" customWidth="1"/>
    <col min="27" max="28" width="19.33203125" customWidth="1"/>
    <col min="29" max="29" width="14.109375" customWidth="1"/>
    <col min="30" max="30" width="16.6640625" customWidth="1"/>
    <col min="31" max="35" width="17" customWidth="1"/>
    <col min="36" max="36" width="22.77734375" customWidth="1"/>
    <col min="37" max="37" width="18" customWidth="1"/>
    <col min="38" max="38" width="23.6640625" customWidth="1"/>
    <col min="39" max="39" width="18" customWidth="1"/>
    <col min="40" max="40" width="15.109375" customWidth="1"/>
    <col min="41" max="41" width="18" customWidth="1"/>
    <col min="42" max="42" width="23.6640625" customWidth="1"/>
    <col min="43" max="43" width="18" customWidth="1"/>
    <col min="44" max="44" width="15.109375" customWidth="1"/>
    <col min="45" max="45" width="18" customWidth="1"/>
    <col min="46" max="46" width="23.6640625" customWidth="1"/>
    <col min="47" max="47" width="18" customWidth="1"/>
    <col min="48" max="48" width="15.109375" customWidth="1"/>
    <col min="49" max="49" width="18" customWidth="1"/>
    <col min="50" max="50" width="23.6640625" customWidth="1"/>
    <col min="51" max="51" width="18" customWidth="1"/>
    <col min="52" max="52" width="15.109375" customWidth="1"/>
    <col min="53" max="53" width="18" customWidth="1"/>
    <col min="54" max="54" width="23.6640625" customWidth="1"/>
    <col min="55" max="55" width="18" customWidth="1"/>
    <col min="56" max="56" width="15.109375" customWidth="1"/>
    <col min="57" max="57" width="18" customWidth="1"/>
    <col min="58" max="58" width="23.6640625" customWidth="1"/>
    <col min="59" max="59" width="18" customWidth="1"/>
  </cols>
  <sheetData>
    <row r="1" spans="1:8" ht="15.6">
      <c r="B1" s="804" t="s">
        <v>402</v>
      </c>
      <c r="C1" s="805"/>
      <c r="D1" s="805"/>
      <c r="E1" s="805"/>
      <c r="F1" s="1774" t="s">
        <v>585</v>
      </c>
    </row>
    <row r="2" spans="1:8" ht="15.6">
      <c r="B2" s="1760" t="s">
        <v>1250</v>
      </c>
      <c r="C2" s="805"/>
      <c r="D2" s="805"/>
      <c r="E2" s="805"/>
    </row>
    <row r="4" spans="1:8">
      <c r="B4" s="836" t="s">
        <v>244</v>
      </c>
      <c r="C4" s="2282">
        <f>'Schedule I  '!B5</f>
        <v>0</v>
      </c>
      <c r="D4" s="2283"/>
      <c r="E4" s="15"/>
      <c r="F4" s="1"/>
      <c r="G4" s="1"/>
      <c r="H4" s="14"/>
    </row>
    <row r="5" spans="1:8">
      <c r="A5" s="1662"/>
    </row>
    <row r="6" spans="1:8">
      <c r="A6" s="1814"/>
      <c r="B6" s="89" t="s">
        <v>350</v>
      </c>
      <c r="C6" s="90"/>
      <c r="D6" s="90"/>
      <c r="E6" s="91"/>
    </row>
    <row r="7" spans="1:8" ht="26.4">
      <c r="A7" s="1810"/>
      <c r="B7" s="8" t="s">
        <v>31</v>
      </c>
      <c r="C7" s="9" t="s">
        <v>246</v>
      </c>
      <c r="D7" s="9" t="s">
        <v>252</v>
      </c>
      <c r="E7" s="9" t="s">
        <v>247</v>
      </c>
    </row>
    <row r="8" spans="1:8">
      <c r="A8" s="1815">
        <v>1</v>
      </c>
      <c r="B8" s="10" t="s">
        <v>248</v>
      </c>
      <c r="C8" s="1860"/>
      <c r="D8" s="1860"/>
      <c r="E8" s="1860"/>
    </row>
    <row r="9" spans="1:8">
      <c r="A9" s="1816">
        <v>2</v>
      </c>
      <c r="B9" s="10" t="s">
        <v>249</v>
      </c>
      <c r="C9" s="1860"/>
      <c r="D9" s="1860"/>
      <c r="E9" s="1860"/>
    </row>
    <row r="10" spans="1:8">
      <c r="A10" s="1817">
        <v>3</v>
      </c>
      <c r="B10" s="11" t="s">
        <v>250</v>
      </c>
      <c r="C10" s="1861"/>
      <c r="D10" s="1861"/>
      <c r="E10" s="1861"/>
    </row>
    <row r="11" spans="1:8" ht="27.75" customHeight="1">
      <c r="A11" s="570"/>
      <c r="B11" s="24" t="s">
        <v>253</v>
      </c>
      <c r="C11" s="1867" t="s">
        <v>246</v>
      </c>
      <c r="D11" s="1867" t="s">
        <v>252</v>
      </c>
      <c r="E11" s="1867" t="s">
        <v>247</v>
      </c>
    </row>
    <row r="12" spans="1:8" ht="24.75" customHeight="1">
      <c r="A12" s="1863">
        <v>1</v>
      </c>
      <c r="B12" s="1848"/>
      <c r="C12" s="1854"/>
      <c r="D12" s="1854"/>
      <c r="E12" s="1854"/>
    </row>
    <row r="13" spans="1:8" ht="24.75" customHeight="1">
      <c r="A13" s="1818">
        <v>2</v>
      </c>
      <c r="B13" s="1849"/>
      <c r="C13" s="1854"/>
      <c r="D13" s="1854"/>
      <c r="E13" s="1854"/>
    </row>
    <row r="14" spans="1:8" ht="24.75" customHeight="1">
      <c r="A14" s="1819">
        <v>3</v>
      </c>
      <c r="B14" s="1849"/>
      <c r="C14" s="1854"/>
      <c r="D14" s="1854"/>
      <c r="E14" s="1854"/>
    </row>
    <row r="15" spans="1:8" ht="24.75" customHeight="1">
      <c r="A15" s="1818">
        <v>4</v>
      </c>
      <c r="B15" s="1849"/>
      <c r="C15" s="1854"/>
      <c r="D15" s="1854"/>
      <c r="E15" s="1854"/>
    </row>
    <row r="16" spans="1:8" ht="24.75" customHeight="1">
      <c r="A16" s="1818">
        <v>5</v>
      </c>
      <c r="B16" s="1849"/>
      <c r="C16" s="1854"/>
      <c r="D16" s="1854"/>
      <c r="E16" s="1854"/>
    </row>
    <row r="17" spans="1:59" ht="25.5" customHeight="1">
      <c r="A17" s="1820">
        <v>6</v>
      </c>
      <c r="B17" s="1850"/>
      <c r="C17" s="1855"/>
      <c r="D17" s="1856"/>
      <c r="E17" s="1856"/>
    </row>
    <row r="18" spans="1:59" ht="29.25" customHeight="1">
      <c r="A18" s="1864"/>
      <c r="B18" s="1836" t="s">
        <v>32</v>
      </c>
      <c r="C18" s="1868" t="s">
        <v>246</v>
      </c>
      <c r="D18" s="1867" t="s">
        <v>252</v>
      </c>
      <c r="E18" s="1867" t="s">
        <v>247</v>
      </c>
    </row>
    <row r="19" spans="1:59">
      <c r="A19" s="1863">
        <v>1</v>
      </c>
      <c r="B19" s="1837"/>
      <c r="C19" s="1857"/>
      <c r="D19" s="1858"/>
      <c r="E19" s="1859"/>
    </row>
    <row r="20" spans="1:59" ht="12.75" customHeight="1">
      <c r="A20" s="1818">
        <v>2</v>
      </c>
      <c r="B20" s="1851"/>
      <c r="C20" s="1857"/>
      <c r="D20" s="1858"/>
      <c r="E20" s="1859"/>
    </row>
    <row r="21" spans="1:59">
      <c r="A21" s="1819">
        <v>3</v>
      </c>
      <c r="B21" s="1851"/>
      <c r="C21" s="1857"/>
      <c r="D21" s="1858"/>
      <c r="E21" s="1859"/>
    </row>
    <row r="22" spans="1:59">
      <c r="A22" s="1818">
        <v>4</v>
      </c>
      <c r="B22" s="1851"/>
      <c r="C22" s="1857"/>
      <c r="D22" s="1858"/>
      <c r="E22" s="1859"/>
    </row>
    <row r="23" spans="1:59">
      <c r="A23" s="1818">
        <v>5</v>
      </c>
      <c r="B23" s="1851"/>
      <c r="C23" s="1858"/>
      <c r="D23" s="1858"/>
      <c r="E23" s="1859"/>
    </row>
    <row r="24" spans="1:59">
      <c r="A24" s="1820">
        <v>6</v>
      </c>
      <c r="B24" s="1852"/>
      <c r="C24" s="1855"/>
      <c r="D24" s="1855"/>
      <c r="E24" s="1862"/>
    </row>
    <row r="26" spans="1:59">
      <c r="B26" s="1853" t="s">
        <v>1205</v>
      </c>
    </row>
    <row r="27" spans="1:59" ht="15">
      <c r="B27" s="1821" t="s">
        <v>1016</v>
      </c>
      <c r="C27" s="1833" t="s">
        <v>1017</v>
      </c>
      <c r="D27" s="1822"/>
      <c r="E27" s="1822"/>
      <c r="F27" s="1822" t="s">
        <v>1018</v>
      </c>
      <c r="G27" s="1822"/>
      <c r="H27" s="1822"/>
      <c r="I27" s="1834" t="s">
        <v>1019</v>
      </c>
      <c r="J27" s="1823"/>
      <c r="K27" s="1846"/>
      <c r="L27" s="1841"/>
      <c r="M27" s="1831" t="s">
        <v>1020</v>
      </c>
      <c r="N27" s="1825"/>
      <c r="O27" s="1826"/>
      <c r="P27" s="1824"/>
      <c r="Q27" s="1831" t="s">
        <v>1021</v>
      </c>
      <c r="R27" s="1825"/>
      <c r="S27" s="1826"/>
      <c r="T27" s="1824"/>
      <c r="U27" s="1831" t="s">
        <v>1022</v>
      </c>
      <c r="V27" s="1825"/>
      <c r="W27" s="1826"/>
      <c r="X27" s="1825"/>
      <c r="Y27" s="1831" t="s">
        <v>1023</v>
      </c>
      <c r="Z27" s="1825"/>
      <c r="AA27" s="1826"/>
      <c r="AB27" s="1824"/>
      <c r="AC27" s="1832" t="s">
        <v>1024</v>
      </c>
      <c r="AD27" s="1825"/>
      <c r="AE27" s="1826"/>
      <c r="AF27" s="1845"/>
      <c r="AG27" s="1831" t="s">
        <v>1026</v>
      </c>
      <c r="AH27" s="1843"/>
      <c r="AI27" s="1844"/>
      <c r="AJ27" s="1840"/>
      <c r="AK27" s="1827" t="s">
        <v>1027</v>
      </c>
      <c r="AL27" s="1827"/>
      <c r="AM27" s="1827"/>
      <c r="AN27" s="1841"/>
      <c r="AO27" s="1838" t="s">
        <v>1028</v>
      </c>
      <c r="AP27" s="17"/>
      <c r="AQ27" s="590"/>
      <c r="AR27" s="27"/>
      <c r="AS27" s="1838" t="s">
        <v>1029</v>
      </c>
      <c r="AT27" s="17"/>
      <c r="AU27" s="590"/>
      <c r="AV27" s="27"/>
      <c r="AW27" s="1838" t="s">
        <v>1030</v>
      </c>
      <c r="AX27" s="17"/>
      <c r="AY27" s="590"/>
      <c r="AZ27" s="27"/>
      <c r="BA27" s="1838" t="s">
        <v>1031</v>
      </c>
      <c r="BB27" s="17"/>
      <c r="BC27" s="590"/>
      <c r="BD27" s="27"/>
      <c r="BE27" s="1838" t="s">
        <v>1032</v>
      </c>
      <c r="BF27" s="17"/>
      <c r="BG27" s="590"/>
    </row>
    <row r="28" spans="1:59" ht="15">
      <c r="B28" s="1828"/>
      <c r="C28" s="1822" t="s">
        <v>106</v>
      </c>
      <c r="D28" s="1822" t="s">
        <v>1025</v>
      </c>
      <c r="E28" s="1822" t="s">
        <v>727</v>
      </c>
      <c r="F28" s="1822" t="s">
        <v>106</v>
      </c>
      <c r="G28" s="1822" t="s">
        <v>1025</v>
      </c>
      <c r="H28" s="1822" t="s">
        <v>727</v>
      </c>
      <c r="I28" s="1829" t="s">
        <v>106</v>
      </c>
      <c r="J28" s="1829" t="s">
        <v>1025</v>
      </c>
      <c r="K28" s="1829" t="s">
        <v>727</v>
      </c>
      <c r="L28" s="1847"/>
      <c r="M28" s="1822" t="s">
        <v>106</v>
      </c>
      <c r="N28" s="1822" t="s">
        <v>1025</v>
      </c>
      <c r="O28" s="1822" t="s">
        <v>727</v>
      </c>
      <c r="P28" s="1822"/>
      <c r="Q28" s="1822" t="s">
        <v>106</v>
      </c>
      <c r="R28" s="1822" t="s">
        <v>1025</v>
      </c>
      <c r="S28" s="1822" t="s">
        <v>727</v>
      </c>
      <c r="T28" s="1822"/>
      <c r="U28" s="1822" t="s">
        <v>106</v>
      </c>
      <c r="V28" s="1822" t="s">
        <v>1025</v>
      </c>
      <c r="W28" s="1822" t="s">
        <v>727</v>
      </c>
      <c r="X28" s="1826"/>
      <c r="Y28" s="1822" t="s">
        <v>106</v>
      </c>
      <c r="Z28" s="1822" t="s">
        <v>1025</v>
      </c>
      <c r="AA28" s="1822" t="s">
        <v>727</v>
      </c>
      <c r="AB28" s="1822"/>
      <c r="AC28" s="1826" t="s">
        <v>106</v>
      </c>
      <c r="AD28" s="1822" t="s">
        <v>1025</v>
      </c>
      <c r="AE28" s="1822" t="s">
        <v>727</v>
      </c>
      <c r="AF28" s="1835"/>
      <c r="AG28" s="1822" t="s">
        <v>106</v>
      </c>
      <c r="AH28" s="1822" t="s">
        <v>1025</v>
      </c>
      <c r="AI28" s="1822" t="s">
        <v>727</v>
      </c>
      <c r="AJ28" s="1830"/>
      <c r="AK28" s="1824" t="s">
        <v>106</v>
      </c>
      <c r="AL28" s="1822" t="s">
        <v>1025</v>
      </c>
      <c r="AM28" s="1822" t="s">
        <v>727</v>
      </c>
      <c r="AN28" s="1842"/>
      <c r="AO28" s="570" t="s">
        <v>106</v>
      </c>
      <c r="AP28" s="570" t="s">
        <v>1025</v>
      </c>
      <c r="AQ28" s="570" t="s">
        <v>727</v>
      </c>
      <c r="AR28" s="58"/>
      <c r="AS28" s="570" t="s">
        <v>106</v>
      </c>
      <c r="AT28" s="570" t="s">
        <v>1025</v>
      </c>
      <c r="AU28" s="570" t="s">
        <v>727</v>
      </c>
      <c r="AV28" s="58"/>
      <c r="AW28" s="570" t="s">
        <v>106</v>
      </c>
      <c r="AX28" s="570" t="s">
        <v>1025</v>
      </c>
      <c r="AY28" s="570" t="s">
        <v>727</v>
      </c>
      <c r="AZ28" s="58"/>
      <c r="BA28" s="570" t="s">
        <v>106</v>
      </c>
      <c r="BB28" s="570" t="s">
        <v>1025</v>
      </c>
      <c r="BC28" s="570" t="s">
        <v>727</v>
      </c>
      <c r="BD28" s="58"/>
      <c r="BE28" s="570" t="s">
        <v>106</v>
      </c>
      <c r="BF28" s="570" t="s">
        <v>1025</v>
      </c>
      <c r="BG28" s="570" t="s">
        <v>727</v>
      </c>
    </row>
    <row r="29" spans="1:59">
      <c r="B29" s="25">
        <f>C4</f>
        <v>0</v>
      </c>
      <c r="C29" s="25">
        <f>C8</f>
        <v>0</v>
      </c>
      <c r="D29" s="1838">
        <f t="shared" ref="D29:E29" si="0">D8</f>
        <v>0</v>
      </c>
      <c r="E29" s="1838">
        <f t="shared" si="0"/>
        <v>0</v>
      </c>
      <c r="F29" s="1838">
        <f>C9</f>
        <v>0</v>
      </c>
      <c r="G29" s="25">
        <f t="shared" ref="G29:H29" si="1">D9</f>
        <v>0</v>
      </c>
      <c r="H29" s="25">
        <f t="shared" si="1"/>
        <v>0</v>
      </c>
      <c r="I29" s="1838">
        <f>C10</f>
        <v>0</v>
      </c>
      <c r="J29" s="1838">
        <f t="shared" ref="J29:K29" si="2">D10</f>
        <v>0</v>
      </c>
      <c r="K29" s="1838">
        <f t="shared" si="2"/>
        <v>0</v>
      </c>
      <c r="L29" s="25">
        <f>B12</f>
        <v>0</v>
      </c>
      <c r="M29" s="1838">
        <f>C12</f>
        <v>0</v>
      </c>
      <c r="N29" s="1838">
        <f t="shared" ref="N29:O29" si="3">D12</f>
        <v>0</v>
      </c>
      <c r="O29" s="1838">
        <f t="shared" si="3"/>
        <v>0</v>
      </c>
      <c r="P29" s="25">
        <f>B13</f>
        <v>0</v>
      </c>
      <c r="Q29" s="1838">
        <f t="shared" ref="Q29:S29" si="4">C13</f>
        <v>0</v>
      </c>
      <c r="R29" s="1838">
        <f t="shared" si="4"/>
        <v>0</v>
      </c>
      <c r="S29" s="1838">
        <f t="shared" si="4"/>
        <v>0</v>
      </c>
      <c r="T29" s="1838">
        <f>B14</f>
        <v>0</v>
      </c>
      <c r="U29" s="1838">
        <f t="shared" ref="U29:W29" si="5">C14</f>
        <v>0</v>
      </c>
      <c r="V29" s="1838">
        <f t="shared" si="5"/>
        <v>0</v>
      </c>
      <c r="W29" s="1838">
        <f t="shared" si="5"/>
        <v>0</v>
      </c>
      <c r="X29" s="1838">
        <f>B15</f>
        <v>0</v>
      </c>
      <c r="Y29" s="1838">
        <f t="shared" ref="Y29:AA29" si="6">C15</f>
        <v>0</v>
      </c>
      <c r="Z29" s="1838">
        <f t="shared" si="6"/>
        <v>0</v>
      </c>
      <c r="AA29" s="1838">
        <f t="shared" si="6"/>
        <v>0</v>
      </c>
      <c r="AB29" s="1838">
        <f>B16</f>
        <v>0</v>
      </c>
      <c r="AC29" s="1838">
        <f t="shared" ref="AC29:AE29" si="7">C16</f>
        <v>0</v>
      </c>
      <c r="AD29" s="1838">
        <f t="shared" si="7"/>
        <v>0</v>
      </c>
      <c r="AE29" s="1838">
        <f t="shared" si="7"/>
        <v>0</v>
      </c>
      <c r="AF29" s="1838">
        <f>B17</f>
        <v>0</v>
      </c>
      <c r="AG29" s="1838">
        <f t="shared" ref="AG29:AI29" si="8">C17</f>
        <v>0</v>
      </c>
      <c r="AH29" s="1838">
        <f t="shared" si="8"/>
        <v>0</v>
      </c>
      <c r="AI29" s="1838">
        <f t="shared" si="8"/>
        <v>0</v>
      </c>
      <c r="AJ29" s="1838">
        <f>B19</f>
        <v>0</v>
      </c>
      <c r="AK29" s="1838">
        <f t="shared" ref="AK29:AM29" si="9">C19</f>
        <v>0</v>
      </c>
      <c r="AL29" s="1838">
        <f t="shared" si="9"/>
        <v>0</v>
      </c>
      <c r="AM29" s="1838">
        <f t="shared" si="9"/>
        <v>0</v>
      </c>
      <c r="AN29" s="1838">
        <f>B20</f>
        <v>0</v>
      </c>
      <c r="AO29" s="1838">
        <f t="shared" ref="AO29:AQ29" si="10">C20</f>
        <v>0</v>
      </c>
      <c r="AP29" s="1838">
        <f t="shared" si="10"/>
        <v>0</v>
      </c>
      <c r="AQ29" s="1838">
        <f t="shared" si="10"/>
        <v>0</v>
      </c>
      <c r="AR29" s="1838">
        <f>B21</f>
        <v>0</v>
      </c>
      <c r="AS29" s="1838">
        <f t="shared" ref="AS29:AU29" si="11">C21</f>
        <v>0</v>
      </c>
      <c r="AT29" s="1838">
        <f t="shared" si="11"/>
        <v>0</v>
      </c>
      <c r="AU29" s="1838">
        <f t="shared" si="11"/>
        <v>0</v>
      </c>
      <c r="AV29" s="1838">
        <f>B22</f>
        <v>0</v>
      </c>
      <c r="AW29" s="1838">
        <f t="shared" ref="AW29:AY29" si="12">C22</f>
        <v>0</v>
      </c>
      <c r="AX29" s="1838">
        <f t="shared" si="12"/>
        <v>0</v>
      </c>
      <c r="AY29" s="1838">
        <f t="shared" si="12"/>
        <v>0</v>
      </c>
      <c r="AZ29" s="1838">
        <f>B23</f>
        <v>0</v>
      </c>
      <c r="BA29" s="1838">
        <f t="shared" ref="BA29:BC29" si="13">C23</f>
        <v>0</v>
      </c>
      <c r="BB29" s="1838">
        <f t="shared" si="13"/>
        <v>0</v>
      </c>
      <c r="BC29" s="1838">
        <f t="shared" si="13"/>
        <v>0</v>
      </c>
      <c r="BD29" s="1838">
        <f>B24</f>
        <v>0</v>
      </c>
      <c r="BE29" s="1838">
        <f t="shared" ref="BE29:BG29" si="14">C24</f>
        <v>0</v>
      </c>
      <c r="BF29" s="1838">
        <f t="shared" si="14"/>
        <v>0</v>
      </c>
      <c r="BG29" s="1839">
        <f t="shared" si="14"/>
        <v>0</v>
      </c>
    </row>
    <row r="33" spans="2:26">
      <c r="B33" s="1811" t="s">
        <v>1207</v>
      </c>
    </row>
    <row r="34" spans="2:26" ht="70.5" customHeight="1">
      <c r="B34" s="1811" t="s">
        <v>31</v>
      </c>
      <c r="C34" s="1809" t="s">
        <v>248</v>
      </c>
      <c r="D34" s="1809" t="s">
        <v>249</v>
      </c>
      <c r="E34" s="1809" t="s">
        <v>250</v>
      </c>
      <c r="F34" s="1809" t="s">
        <v>253</v>
      </c>
      <c r="G34" s="1811" t="s">
        <v>1033</v>
      </c>
      <c r="H34" s="1811" t="s">
        <v>1033</v>
      </c>
      <c r="I34" s="1811" t="s">
        <v>1033</v>
      </c>
      <c r="J34" s="1811" t="s">
        <v>1033</v>
      </c>
      <c r="K34" s="1811" t="s">
        <v>1033</v>
      </c>
      <c r="L34" s="1811" t="s">
        <v>1033</v>
      </c>
      <c r="M34" s="1809" t="s">
        <v>32</v>
      </c>
      <c r="N34" s="1394"/>
      <c r="O34" s="1394"/>
      <c r="P34" s="1394"/>
      <c r="Q34" s="1394"/>
      <c r="R34" s="1394"/>
      <c r="S34" s="1394"/>
      <c r="T34" s="1394"/>
      <c r="U34" s="1394"/>
      <c r="V34" s="1806"/>
      <c r="W34" s="1806"/>
      <c r="X34" s="1806"/>
      <c r="Y34" s="1806"/>
      <c r="Z34" s="1806"/>
    </row>
    <row r="35" spans="2:26">
      <c r="B35" s="1774" t="s">
        <v>106</v>
      </c>
      <c r="C35" s="1203">
        <f>C8</f>
        <v>0</v>
      </c>
      <c r="D35" s="1203">
        <f>C9</f>
        <v>0</v>
      </c>
      <c r="E35" s="1203">
        <f>C10</f>
        <v>0</v>
      </c>
      <c r="F35" s="2008" t="str">
        <f>C11</f>
        <v>For Faculty</v>
      </c>
      <c r="G35" s="1203">
        <f>C12</f>
        <v>0</v>
      </c>
      <c r="H35" s="1203">
        <f>C13</f>
        <v>0</v>
      </c>
      <c r="I35" s="1203">
        <f>C14</f>
        <v>0</v>
      </c>
      <c r="J35" s="1203">
        <f>C15</f>
        <v>0</v>
      </c>
      <c r="K35" s="1203">
        <f>C16</f>
        <v>0</v>
      </c>
      <c r="L35" s="1203">
        <f>C17</f>
        <v>0</v>
      </c>
      <c r="M35" s="2008" t="str">
        <f>C18</f>
        <v>For Faculty</v>
      </c>
      <c r="N35" s="1203">
        <f>C19</f>
        <v>0</v>
      </c>
      <c r="O35" s="1203">
        <f>C20</f>
        <v>0</v>
      </c>
      <c r="P35" s="1203"/>
      <c r="Q35" s="1203">
        <f>C21</f>
        <v>0</v>
      </c>
      <c r="R35" s="1203">
        <f>C22</f>
        <v>0</v>
      </c>
      <c r="S35" s="1203">
        <f>C23</f>
        <v>0</v>
      </c>
      <c r="T35" s="1203"/>
      <c r="U35" s="1203">
        <f>C24</f>
        <v>0</v>
      </c>
    </row>
    <row r="36" spans="2:26">
      <c r="B36" s="1774" t="s">
        <v>1015</v>
      </c>
      <c r="C36" s="1203">
        <f>D8</f>
        <v>0</v>
      </c>
      <c r="D36" s="1203">
        <f>D9</f>
        <v>0</v>
      </c>
      <c r="E36" s="1203">
        <f>D10</f>
        <v>0</v>
      </c>
      <c r="F36" s="2008" t="str">
        <f>D11</f>
        <v>For Administrative and Professional Staff</v>
      </c>
      <c r="G36" s="1203">
        <f>D12</f>
        <v>0</v>
      </c>
      <c r="H36" s="1203">
        <f>D13</f>
        <v>0</v>
      </c>
      <c r="I36" s="1203">
        <f>D14</f>
        <v>0</v>
      </c>
      <c r="J36" s="1203">
        <f>D15</f>
        <v>0</v>
      </c>
      <c r="K36" s="1203">
        <f>D16</f>
        <v>0</v>
      </c>
      <c r="L36" s="1203">
        <f>D17</f>
        <v>0</v>
      </c>
      <c r="M36" s="2008" t="str">
        <f>D18</f>
        <v>For Administrative and Professional Staff</v>
      </c>
      <c r="N36" s="1203">
        <f>D19</f>
        <v>0</v>
      </c>
      <c r="O36" s="1203">
        <f>D20</f>
        <v>0</v>
      </c>
      <c r="P36" s="1203"/>
      <c r="Q36" s="1203">
        <f>D21</f>
        <v>0</v>
      </c>
      <c r="R36" s="1203">
        <f>D22</f>
        <v>0</v>
      </c>
      <c r="S36" s="1203">
        <f>D23</f>
        <v>0</v>
      </c>
      <c r="T36" s="1203"/>
      <c r="U36" s="1203">
        <f>D24</f>
        <v>0</v>
      </c>
    </row>
    <row r="37" spans="2:26">
      <c r="B37" s="1812" t="s">
        <v>727</v>
      </c>
      <c r="C37" s="1203">
        <f>E8</f>
        <v>0</v>
      </c>
      <c r="D37" s="1203">
        <f>E9</f>
        <v>0</v>
      </c>
      <c r="E37" s="1203">
        <f>E10</f>
        <v>0</v>
      </c>
      <c r="F37" s="2008" t="str">
        <f>E11</f>
        <v>For Other Staff</v>
      </c>
      <c r="G37" s="1203">
        <f>E12</f>
        <v>0</v>
      </c>
      <c r="H37" s="1203">
        <f>E13</f>
        <v>0</v>
      </c>
      <c r="I37" s="1203">
        <f>E14</f>
        <v>0</v>
      </c>
      <c r="J37" s="1203">
        <f>E15</f>
        <v>0</v>
      </c>
      <c r="K37" s="1203">
        <f>E16</f>
        <v>0</v>
      </c>
      <c r="L37" s="1203">
        <f>E17</f>
        <v>0</v>
      </c>
      <c r="M37" s="2008" t="str">
        <f>E18</f>
        <v>For Other Staff</v>
      </c>
      <c r="N37" s="1203">
        <f>E19</f>
        <v>0</v>
      </c>
      <c r="O37" s="1203">
        <f>E20</f>
        <v>0</v>
      </c>
      <c r="P37" s="1203"/>
      <c r="Q37" s="1203">
        <f>E21</f>
        <v>0</v>
      </c>
      <c r="R37" s="1203">
        <f>E22</f>
        <v>0</v>
      </c>
      <c r="S37" s="1203">
        <f>E23</f>
        <v>0</v>
      </c>
      <c r="T37" s="1203"/>
      <c r="U37" s="1203">
        <f>E24</f>
        <v>0</v>
      </c>
    </row>
    <row r="38" spans="2:26">
      <c r="C38" s="1203"/>
      <c r="D38" s="1203"/>
      <c r="E38" s="1203"/>
      <c r="F38" s="1203"/>
      <c r="G38" s="1203"/>
      <c r="H38" s="1203"/>
      <c r="I38" s="1203"/>
      <c r="J38" s="1203"/>
      <c r="K38" s="1203"/>
      <c r="L38" s="1203"/>
      <c r="M38" s="1203"/>
      <c r="N38" s="1203"/>
      <c r="O38" s="1203"/>
      <c r="P38" s="1203"/>
      <c r="Q38" s="1203"/>
      <c r="R38" s="1203"/>
      <c r="S38" s="1203"/>
      <c r="T38" s="1203"/>
      <c r="U38" s="1203"/>
    </row>
    <row r="39" spans="2:26">
      <c r="C39" s="1203"/>
      <c r="D39" s="1203"/>
      <c r="E39" s="1813"/>
      <c r="F39" s="1203"/>
      <c r="G39" s="1203"/>
      <c r="H39" s="1203"/>
      <c r="I39" s="1203"/>
      <c r="J39" s="1203"/>
      <c r="K39" s="1203"/>
      <c r="L39" s="1203"/>
      <c r="M39" s="1203"/>
      <c r="N39" s="1203"/>
      <c r="O39" s="1203"/>
      <c r="P39" s="1203"/>
      <c r="Q39" s="1203"/>
      <c r="R39" s="1203"/>
      <c r="S39" s="1203"/>
      <c r="T39" s="1203"/>
      <c r="U39" s="1203"/>
    </row>
    <row r="40" spans="2:26">
      <c r="C40" s="1203"/>
      <c r="D40" s="1203"/>
      <c r="E40" s="1813"/>
      <c r="F40" s="1203"/>
      <c r="G40" s="1203"/>
      <c r="H40" s="1203"/>
      <c r="I40" s="1203"/>
      <c r="J40" s="1203"/>
      <c r="K40" s="1203"/>
      <c r="L40" s="1203"/>
      <c r="M40" s="1203"/>
      <c r="N40" s="1203"/>
      <c r="O40" s="1203"/>
      <c r="P40" s="1203"/>
      <c r="Q40" s="1203"/>
      <c r="R40" s="1203"/>
      <c r="S40" s="1203"/>
      <c r="T40" s="1203"/>
      <c r="U40" s="1203"/>
    </row>
    <row r="41" spans="2:26">
      <c r="E41" s="63"/>
    </row>
    <row r="42" spans="2:26">
      <c r="E42" s="63"/>
    </row>
    <row r="43" spans="2:26">
      <c r="E43" s="63"/>
    </row>
    <row r="44" spans="2:26">
      <c r="E44" s="63"/>
    </row>
    <row r="45" spans="2:26">
      <c r="E45" s="63"/>
    </row>
    <row r="46" spans="2:26">
      <c r="E46" s="63"/>
    </row>
  </sheetData>
  <mergeCells count="1">
    <mergeCell ref="C4:D4"/>
  </mergeCells>
  <phoneticPr fontId="0" type="noConversion"/>
  <printOptions horizontalCentered="1"/>
  <pageMargins left="0.5" right="0" top="0.5" bottom="0.5" header="0.25" footer="0.5"/>
  <pageSetup scale="85" orientation="landscape" r:id="rId1"/>
  <headerFooter alignWithMargins="0">
    <oddHeader xml:space="preserve">&amp;C&amp;"Times New Roman,Bold"
</oddHeader>
    <oddFooter>&amp;L&amp;8&amp;D  &amp;T  &amp;F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66FFFF"/>
  </sheetPr>
  <dimension ref="A1:IF85"/>
  <sheetViews>
    <sheetView workbookViewId="0"/>
  </sheetViews>
  <sheetFormatPr defaultRowHeight="13.2"/>
  <cols>
    <col min="1" max="1" width="36.77734375" customWidth="1"/>
    <col min="2" max="5" width="15.77734375" customWidth="1"/>
    <col min="6" max="6" width="12.77734375" customWidth="1"/>
    <col min="7" max="7" width="12.6640625" customWidth="1"/>
    <col min="10" max="10" width="10.33203125" customWidth="1"/>
    <col min="23" max="23" width="11.33203125" customWidth="1"/>
    <col min="25" max="25" width="10.33203125" customWidth="1"/>
    <col min="41" max="41" width="10.109375" customWidth="1"/>
    <col min="96" max="96" width="10" customWidth="1"/>
    <col min="106" max="106" width="11.33203125" customWidth="1"/>
    <col min="111" max="111" width="11.33203125" customWidth="1"/>
    <col min="121" max="121" width="10.109375" customWidth="1"/>
  </cols>
  <sheetData>
    <row r="1" spans="1:7" ht="15.6">
      <c r="A1" s="804" t="s">
        <v>402</v>
      </c>
      <c r="B1" s="805"/>
      <c r="C1" s="805"/>
      <c r="D1" s="805"/>
      <c r="E1" s="805"/>
    </row>
    <row r="2" spans="1:7" ht="15.6">
      <c r="A2" s="804" t="s">
        <v>1229</v>
      </c>
      <c r="B2" s="805"/>
      <c r="C2" s="805"/>
      <c r="D2" s="805"/>
      <c r="E2" s="805"/>
    </row>
    <row r="3" spans="1:7" ht="15.6">
      <c r="A3" s="806" t="s">
        <v>436</v>
      </c>
      <c r="B3" s="805"/>
      <c r="C3" s="805"/>
      <c r="D3" s="805"/>
      <c r="E3" s="805"/>
    </row>
    <row r="4" spans="1:7" ht="7.5" customHeight="1"/>
    <row r="5" spans="1:7">
      <c r="A5" s="120" t="s">
        <v>244</v>
      </c>
      <c r="B5" s="2287">
        <f>'Schedule I  '!B5</f>
        <v>0</v>
      </c>
      <c r="C5" s="2288"/>
      <c r="D5" s="2288"/>
      <c r="E5" s="2283"/>
    </row>
    <row r="6" spans="1:7">
      <c r="A6" s="120" t="s">
        <v>1043</v>
      </c>
      <c r="B6" s="2289"/>
      <c r="C6" s="2288"/>
      <c r="D6" s="2288"/>
      <c r="E6" s="2283"/>
    </row>
    <row r="7" spans="1:7" ht="27" thickBot="1">
      <c r="A7" s="2061" t="s">
        <v>254</v>
      </c>
      <c r="B7" s="2062" t="s">
        <v>1272</v>
      </c>
      <c r="C7" s="2062" t="s">
        <v>1249</v>
      </c>
      <c r="D7" s="2062" t="s">
        <v>116</v>
      </c>
      <c r="E7" s="2063" t="s">
        <v>278</v>
      </c>
    </row>
    <row r="8" spans="1:7">
      <c r="A8" s="121" t="s">
        <v>361</v>
      </c>
      <c r="B8" s="2052"/>
      <c r="C8" s="2052"/>
      <c r="D8" s="73">
        <f>+C8-B8</f>
        <v>0</v>
      </c>
      <c r="E8" s="74" t="e">
        <f>+D8/B8</f>
        <v>#DIV/0!</v>
      </c>
      <c r="G8" s="1774" t="s">
        <v>585</v>
      </c>
    </row>
    <row r="9" spans="1:7">
      <c r="A9" s="122" t="s">
        <v>256</v>
      </c>
      <c r="B9" s="2051"/>
      <c r="C9" s="2051"/>
      <c r="D9" s="69"/>
      <c r="E9" s="70"/>
    </row>
    <row r="10" spans="1:7">
      <c r="A10" s="68" t="s">
        <v>257</v>
      </c>
      <c r="B10" s="2051"/>
      <c r="C10" s="2051"/>
      <c r="D10" s="69">
        <f>+C10-B10</f>
        <v>0</v>
      </c>
      <c r="E10" s="70" t="e">
        <f>+D10/B10</f>
        <v>#DIV/0!</v>
      </c>
    </row>
    <row r="11" spans="1:7">
      <c r="A11" s="68" t="s">
        <v>258</v>
      </c>
      <c r="B11" s="2051"/>
      <c r="C11" s="2051"/>
      <c r="D11" s="69">
        <f>+C11-B11</f>
        <v>0</v>
      </c>
      <c r="E11" s="70" t="e">
        <f>+D11/B11</f>
        <v>#DIV/0!</v>
      </c>
    </row>
    <row r="12" spans="1:7">
      <c r="A12" s="68" t="s">
        <v>259</v>
      </c>
      <c r="B12" s="2051"/>
      <c r="C12" s="2051"/>
      <c r="D12" s="69">
        <f>+C12-B12</f>
        <v>0</v>
      </c>
      <c r="E12" s="70" t="e">
        <f>+D12/B12</f>
        <v>#DIV/0!</v>
      </c>
    </row>
    <row r="13" spans="1:7">
      <c r="A13" s="68" t="s">
        <v>260</v>
      </c>
      <c r="B13" s="2051"/>
      <c r="C13" s="2051"/>
      <c r="D13" s="69">
        <f>+C13-B13</f>
        <v>0</v>
      </c>
      <c r="E13" s="70" t="e">
        <f>+D13/B13</f>
        <v>#DIV/0!</v>
      </c>
    </row>
    <row r="14" spans="1:7">
      <c r="A14" s="68" t="s">
        <v>261</v>
      </c>
      <c r="B14" s="2051"/>
      <c r="C14" s="2051"/>
      <c r="D14" s="69">
        <f t="shared" ref="D14:D15" si="0">+C14-B14</f>
        <v>0</v>
      </c>
      <c r="E14" s="70" t="e">
        <f t="shared" ref="E14:E15" si="1">+D14/B14</f>
        <v>#DIV/0!</v>
      </c>
    </row>
    <row r="15" spans="1:7">
      <c r="A15" s="2029" t="s">
        <v>1097</v>
      </c>
      <c r="B15" s="2051"/>
      <c r="C15" s="2051"/>
      <c r="D15" s="69">
        <f t="shared" si="0"/>
        <v>0</v>
      </c>
      <c r="E15" s="70" t="e">
        <f t="shared" si="1"/>
        <v>#DIV/0!</v>
      </c>
    </row>
    <row r="16" spans="1:7">
      <c r="A16" s="77"/>
      <c r="B16" s="78"/>
      <c r="C16" s="78"/>
      <c r="D16" s="78"/>
      <c r="E16" s="79"/>
    </row>
    <row r="17" spans="1:5">
      <c r="A17" s="83" t="s">
        <v>279</v>
      </c>
      <c r="B17" s="73"/>
      <c r="C17" s="73"/>
      <c r="D17" s="73"/>
      <c r="E17" s="74"/>
    </row>
    <row r="18" spans="1:5">
      <c r="A18" s="68" t="s">
        <v>417</v>
      </c>
      <c r="B18" s="73"/>
      <c r="C18" s="73"/>
      <c r="D18" s="69"/>
      <c r="E18" s="70"/>
    </row>
    <row r="19" spans="1:5">
      <c r="A19" s="71" t="s">
        <v>228</v>
      </c>
      <c r="B19" s="2053"/>
      <c r="C19" s="2053"/>
      <c r="D19" s="69">
        <f t="shared" ref="D19:D26" si="2">+C19-B19</f>
        <v>0</v>
      </c>
      <c r="E19" s="70" t="e">
        <f t="shared" ref="E19:E26" si="3">+D19/B19</f>
        <v>#DIV/0!</v>
      </c>
    </row>
    <row r="20" spans="1:5">
      <c r="A20" s="71" t="s">
        <v>229</v>
      </c>
      <c r="B20" s="2053"/>
      <c r="C20" s="2053"/>
      <c r="D20" s="69">
        <f t="shared" si="2"/>
        <v>0</v>
      </c>
      <c r="E20" s="70" t="e">
        <f t="shared" si="3"/>
        <v>#DIV/0!</v>
      </c>
    </row>
    <row r="21" spans="1:5">
      <c r="A21" s="71" t="s">
        <v>230</v>
      </c>
      <c r="B21" s="2053"/>
      <c r="C21" s="2053"/>
      <c r="D21" s="69">
        <f t="shared" si="2"/>
        <v>0</v>
      </c>
      <c r="E21" s="70" t="e">
        <f t="shared" si="3"/>
        <v>#DIV/0!</v>
      </c>
    </row>
    <row r="22" spans="1:5">
      <c r="A22" s="71" t="s">
        <v>231</v>
      </c>
      <c r="B22" s="2053"/>
      <c r="C22" s="2053"/>
      <c r="D22" s="69">
        <f t="shared" si="2"/>
        <v>0</v>
      </c>
      <c r="E22" s="70" t="e">
        <f t="shared" si="3"/>
        <v>#DIV/0!</v>
      </c>
    </row>
    <row r="23" spans="1:5">
      <c r="A23" s="71" t="s">
        <v>416</v>
      </c>
      <c r="B23" s="2053"/>
      <c r="C23" s="2053"/>
      <c r="D23" s="69">
        <f t="shared" si="2"/>
        <v>0</v>
      </c>
      <c r="E23" s="70" t="e">
        <f t="shared" si="3"/>
        <v>#DIV/0!</v>
      </c>
    </row>
    <row r="24" spans="1:5">
      <c r="A24" s="71" t="s">
        <v>232</v>
      </c>
      <c r="B24" s="2053"/>
      <c r="C24" s="2053"/>
      <c r="D24" s="69">
        <f t="shared" si="2"/>
        <v>0</v>
      </c>
      <c r="E24" s="70" t="e">
        <f t="shared" si="3"/>
        <v>#DIV/0!</v>
      </c>
    </row>
    <row r="25" spans="1:5">
      <c r="A25" s="2028" t="s">
        <v>1098</v>
      </c>
      <c r="B25" s="73"/>
      <c r="C25" s="73"/>
      <c r="D25" s="69">
        <f t="shared" si="2"/>
        <v>0</v>
      </c>
      <c r="E25" s="70" t="e">
        <f t="shared" si="3"/>
        <v>#DIV/0!</v>
      </c>
    </row>
    <row r="26" spans="1:5">
      <c r="A26" s="71"/>
      <c r="B26" s="73"/>
      <c r="C26" s="73"/>
      <c r="D26" s="69">
        <f t="shared" si="2"/>
        <v>0</v>
      </c>
      <c r="E26" s="70" t="e">
        <f t="shared" si="3"/>
        <v>#DIV/0!</v>
      </c>
    </row>
    <row r="27" spans="1:5">
      <c r="A27" s="83" t="s">
        <v>262</v>
      </c>
      <c r="B27" s="73"/>
      <c r="C27" s="73"/>
      <c r="D27" s="80"/>
      <c r="E27" s="81"/>
    </row>
    <row r="28" spans="1:5">
      <c r="A28" s="82" t="s">
        <v>233</v>
      </c>
      <c r="B28" s="73"/>
      <c r="C28" s="73"/>
      <c r="D28" s="69">
        <f>+C28-B28</f>
        <v>0</v>
      </c>
      <c r="E28" s="70" t="e">
        <f>+D28/B28</f>
        <v>#DIV/0!</v>
      </c>
    </row>
    <row r="29" spans="1:5">
      <c r="A29" s="71" t="s">
        <v>263</v>
      </c>
      <c r="B29" s="2057"/>
      <c r="C29" s="2057"/>
      <c r="D29" s="69">
        <f>+C29-B29</f>
        <v>0</v>
      </c>
      <c r="E29" s="70" t="e">
        <f>+D29/B29</f>
        <v>#DIV/0!</v>
      </c>
    </row>
    <row r="30" spans="1:5">
      <c r="A30" s="83" t="s">
        <v>264</v>
      </c>
      <c r="B30" s="2059"/>
      <c r="C30" s="2059"/>
      <c r="D30" s="80"/>
      <c r="E30" s="81"/>
    </row>
    <row r="31" spans="1:5">
      <c r="A31" s="71" t="s">
        <v>265</v>
      </c>
      <c r="B31" s="2057"/>
      <c r="C31" s="2057"/>
      <c r="D31" s="69">
        <f>+C31-B31</f>
        <v>0</v>
      </c>
      <c r="E31" s="70" t="e">
        <f>+D31/B31</f>
        <v>#DIV/0!</v>
      </c>
    </row>
    <row r="32" spans="1:5">
      <c r="A32" s="68" t="s">
        <v>266</v>
      </c>
      <c r="B32" s="2057"/>
      <c r="C32" s="2057"/>
      <c r="D32" s="69">
        <f>+C32-B32</f>
        <v>0</v>
      </c>
      <c r="E32" s="70" t="e">
        <f>+D32/B32</f>
        <v>#DIV/0!</v>
      </c>
    </row>
    <row r="33" spans="1:6">
      <c r="A33" s="68" t="s">
        <v>267</v>
      </c>
      <c r="B33" s="2057"/>
      <c r="C33" s="2057"/>
      <c r="D33" s="69">
        <f>+C33-B33</f>
        <v>0</v>
      </c>
      <c r="E33" s="70" t="e">
        <f>+D33/B33</f>
        <v>#DIV/0!</v>
      </c>
    </row>
    <row r="34" spans="1:6">
      <c r="A34" s="68" t="s">
        <v>268</v>
      </c>
      <c r="B34" s="2057"/>
      <c r="C34" s="2057"/>
      <c r="D34" s="69">
        <f>+C34-B34</f>
        <v>0</v>
      </c>
      <c r="E34" s="70" t="e">
        <f>+D34/B34</f>
        <v>#DIV/0!</v>
      </c>
    </row>
    <row r="35" spans="1:6">
      <c r="A35" s="84" t="s">
        <v>269</v>
      </c>
      <c r="B35" s="2057"/>
      <c r="C35" s="2057"/>
      <c r="D35" s="69"/>
      <c r="E35" s="70"/>
    </row>
    <row r="36" spans="1:6">
      <c r="A36" s="68" t="s">
        <v>270</v>
      </c>
      <c r="B36" s="2057"/>
      <c r="C36" s="2057"/>
      <c r="D36" s="69">
        <f>+C36-B36</f>
        <v>0</v>
      </c>
      <c r="E36" s="70" t="e">
        <f>+D36/B36</f>
        <v>#DIV/0!</v>
      </c>
    </row>
    <row r="37" spans="1:6">
      <c r="A37" s="68" t="s">
        <v>97</v>
      </c>
      <c r="B37" s="2057"/>
      <c r="C37" s="2057"/>
      <c r="D37" s="69">
        <f>+C37-B37</f>
        <v>0</v>
      </c>
      <c r="E37" s="70" t="e">
        <f>+D37/B37</f>
        <v>#DIV/0!</v>
      </c>
    </row>
    <row r="38" spans="1:6">
      <c r="A38" s="68" t="s">
        <v>271</v>
      </c>
      <c r="B38" s="2057"/>
      <c r="C38" s="2057"/>
      <c r="D38" s="69">
        <f>+C38-B38</f>
        <v>0</v>
      </c>
      <c r="E38" s="70" t="e">
        <f>+D38/B38</f>
        <v>#DIV/0!</v>
      </c>
    </row>
    <row r="39" spans="1:6">
      <c r="A39" s="68" t="s">
        <v>272</v>
      </c>
      <c r="B39" s="2057"/>
      <c r="C39" s="2057"/>
      <c r="D39" s="69">
        <f>+C39-B39</f>
        <v>0</v>
      </c>
      <c r="E39" s="70" t="e">
        <f>+D39/B39</f>
        <v>#DIV/0!</v>
      </c>
    </row>
    <row r="40" spans="1:6">
      <c r="A40" s="72" t="s">
        <v>273</v>
      </c>
      <c r="B40" s="2057"/>
      <c r="C40" s="2057"/>
      <c r="D40" s="69">
        <f>+C40-B40</f>
        <v>0</v>
      </c>
      <c r="E40" s="70" t="e">
        <f>+D40/B40</f>
        <v>#DIV/0!</v>
      </c>
    </row>
    <row r="41" spans="1:6">
      <c r="A41" s="85" t="s">
        <v>274</v>
      </c>
      <c r="B41" s="2058"/>
      <c r="C41" s="2058"/>
      <c r="D41" s="73"/>
      <c r="E41" s="74"/>
    </row>
    <row r="42" spans="1:6">
      <c r="A42" s="68" t="s">
        <v>275</v>
      </c>
      <c r="B42" s="2057"/>
      <c r="C42" s="2057"/>
      <c r="D42" s="69">
        <f>+C42-B42</f>
        <v>0</v>
      </c>
      <c r="E42" s="70" t="e">
        <f>+D42/B42</f>
        <v>#DIV/0!</v>
      </c>
    </row>
    <row r="43" spans="1:6">
      <c r="A43" s="85" t="s">
        <v>276</v>
      </c>
      <c r="B43" s="2058"/>
      <c r="C43" s="2058"/>
      <c r="D43" s="73"/>
      <c r="E43" s="74"/>
    </row>
    <row r="44" spans="1:6">
      <c r="A44" s="68" t="s">
        <v>277</v>
      </c>
      <c r="B44" s="2057"/>
      <c r="C44" s="2057"/>
      <c r="D44" s="69">
        <f>+C44-B44</f>
        <v>0</v>
      </c>
      <c r="E44" s="70" t="e">
        <f>+D44/B44</f>
        <v>#DIV/0!</v>
      </c>
    </row>
    <row r="45" spans="1:6" ht="5.25" customHeight="1">
      <c r="A45" s="77"/>
      <c r="B45" s="78"/>
      <c r="C45" s="78"/>
      <c r="D45" s="78"/>
      <c r="E45" s="79"/>
    </row>
    <row r="46" spans="1:6" ht="12.75" customHeight="1">
      <c r="A46" s="2284" t="s">
        <v>362</v>
      </c>
      <c r="B46" s="2285"/>
      <c r="C46" s="2285"/>
      <c r="D46" s="2285"/>
      <c r="E46" s="2286"/>
    </row>
    <row r="47" spans="1:6" ht="36.75" customHeight="1">
      <c r="A47" s="2284" t="s">
        <v>167</v>
      </c>
      <c r="B47" s="2285"/>
      <c r="C47" s="2285"/>
      <c r="D47" s="2285"/>
      <c r="E47" s="2286"/>
    </row>
    <row r="48" spans="1:6" ht="25.5" customHeight="1">
      <c r="A48" s="2267" t="s">
        <v>911</v>
      </c>
      <c r="B48" s="2285"/>
      <c r="C48" s="2285"/>
      <c r="D48" s="2285"/>
      <c r="E48" s="2286"/>
      <c r="F48" s="1499"/>
    </row>
    <row r="49" spans="1:6" ht="31.35" customHeight="1">
      <c r="A49" s="2030"/>
      <c r="B49" s="2031"/>
      <c r="C49" s="2031"/>
      <c r="D49" s="2031"/>
      <c r="E49" s="2032"/>
      <c r="F49" s="2033"/>
    </row>
    <row r="50" spans="1:6" ht="27" thickBot="1">
      <c r="A50" s="2061" t="s">
        <v>254</v>
      </c>
      <c r="B50" s="2062" t="s">
        <v>1272</v>
      </c>
      <c r="C50" s="2062" t="s">
        <v>1249</v>
      </c>
      <c r="D50" s="2062" t="s">
        <v>116</v>
      </c>
      <c r="E50" s="2063" t="s">
        <v>278</v>
      </c>
    </row>
    <row r="51" spans="1:6">
      <c r="A51" s="2098" t="s">
        <v>1099</v>
      </c>
      <c r="B51" s="2044"/>
      <c r="C51" s="2044"/>
      <c r="D51" s="2044"/>
      <c r="E51" s="2020"/>
    </row>
    <row r="52" spans="1:6">
      <c r="A52" s="2027"/>
      <c r="B52" s="2045"/>
      <c r="C52" s="2045"/>
      <c r="D52" s="2046">
        <f t="shared" ref="D52:D62" si="4">+C52-B52</f>
        <v>0</v>
      </c>
      <c r="E52" s="70" t="e">
        <f t="shared" ref="E52:E62" si="5">+D52/B52</f>
        <v>#DIV/0!</v>
      </c>
    </row>
    <row r="53" spans="1:6">
      <c r="A53" s="2027"/>
      <c r="B53" s="2045"/>
      <c r="C53" s="2045"/>
      <c r="D53" s="2046">
        <f t="shared" si="4"/>
        <v>0</v>
      </c>
      <c r="E53" s="70" t="e">
        <f t="shared" si="5"/>
        <v>#DIV/0!</v>
      </c>
    </row>
    <row r="54" spans="1:6">
      <c r="A54" s="2027"/>
      <c r="B54" s="2045"/>
      <c r="C54" s="2045"/>
      <c r="D54" s="2046">
        <f t="shared" si="4"/>
        <v>0</v>
      </c>
      <c r="E54" s="70" t="e">
        <f t="shared" si="5"/>
        <v>#DIV/0!</v>
      </c>
    </row>
    <row r="55" spans="1:6">
      <c r="A55" s="2027"/>
      <c r="B55" s="2045"/>
      <c r="C55" s="2045"/>
      <c r="D55" s="2046">
        <f t="shared" si="4"/>
        <v>0</v>
      </c>
      <c r="E55" s="70" t="e">
        <f t="shared" si="5"/>
        <v>#DIV/0!</v>
      </c>
    </row>
    <row r="56" spans="1:6">
      <c r="A56" s="2027"/>
      <c r="B56" s="2045"/>
      <c r="C56" s="2045"/>
      <c r="D56" s="2046">
        <f t="shared" si="4"/>
        <v>0</v>
      </c>
      <c r="E56" s="70" t="e">
        <f t="shared" si="5"/>
        <v>#DIV/0!</v>
      </c>
    </row>
    <row r="57" spans="1:6">
      <c r="A57" s="2027"/>
      <c r="B57" s="2045"/>
      <c r="C57" s="2045"/>
      <c r="D57" s="2046">
        <f t="shared" si="4"/>
        <v>0</v>
      </c>
      <c r="E57" s="70" t="e">
        <f t="shared" si="5"/>
        <v>#DIV/0!</v>
      </c>
    </row>
    <row r="58" spans="1:6">
      <c r="A58" s="2027"/>
      <c r="B58" s="2045"/>
      <c r="C58" s="2045"/>
      <c r="D58" s="2046">
        <f t="shared" si="4"/>
        <v>0</v>
      </c>
      <c r="E58" s="70" t="e">
        <f t="shared" si="5"/>
        <v>#DIV/0!</v>
      </c>
    </row>
    <row r="59" spans="1:6">
      <c r="A59" s="2027"/>
      <c r="B59" s="2045"/>
      <c r="C59" s="2045"/>
      <c r="D59" s="2046">
        <f t="shared" si="4"/>
        <v>0</v>
      </c>
      <c r="E59" s="70" t="e">
        <f t="shared" si="5"/>
        <v>#DIV/0!</v>
      </c>
    </row>
    <row r="60" spans="1:6">
      <c r="A60" s="2027"/>
      <c r="B60" s="2045"/>
      <c r="C60" s="2045"/>
      <c r="D60" s="2046">
        <f t="shared" si="4"/>
        <v>0</v>
      </c>
      <c r="E60" s="70" t="e">
        <f t="shared" si="5"/>
        <v>#DIV/0!</v>
      </c>
    </row>
    <row r="61" spans="1:6">
      <c r="A61" s="2027"/>
      <c r="B61" s="2045"/>
      <c r="C61" s="2045"/>
      <c r="D61" s="2046">
        <f t="shared" si="4"/>
        <v>0</v>
      </c>
      <c r="E61" s="70" t="e">
        <f t="shared" si="5"/>
        <v>#DIV/0!</v>
      </c>
    </row>
    <row r="62" spans="1:6">
      <c r="A62" s="2035"/>
      <c r="B62" s="2047"/>
      <c r="C62" s="2047"/>
      <c r="D62" s="2048">
        <f t="shared" si="4"/>
        <v>0</v>
      </c>
      <c r="E62" s="2043" t="e">
        <f t="shared" si="5"/>
        <v>#DIV/0!</v>
      </c>
    </row>
    <row r="63" spans="1:6">
      <c r="A63" s="2099" t="s">
        <v>1096</v>
      </c>
      <c r="B63" s="2050"/>
      <c r="C63" s="2050"/>
      <c r="D63" s="2050"/>
      <c r="E63" s="22"/>
      <c r="F63" s="16"/>
    </row>
    <row r="64" spans="1:6">
      <c r="A64" s="2055"/>
      <c r="B64" s="2049"/>
      <c r="C64" s="2049"/>
      <c r="D64" s="2054">
        <f t="shared" ref="D64:D74" si="6">+C64-B64</f>
        <v>0</v>
      </c>
      <c r="E64" s="74" t="e">
        <f t="shared" ref="E64:E74" si="7">+D64/B64</f>
        <v>#DIV/0!</v>
      </c>
      <c r="F64" s="16"/>
    </row>
    <row r="65" spans="1:6">
      <c r="A65" s="2027"/>
      <c r="B65" s="2045"/>
      <c r="C65" s="2045"/>
      <c r="D65" s="2046">
        <f t="shared" si="6"/>
        <v>0</v>
      </c>
      <c r="E65" s="70" t="e">
        <f t="shared" si="7"/>
        <v>#DIV/0!</v>
      </c>
      <c r="F65" s="16"/>
    </row>
    <row r="66" spans="1:6">
      <c r="A66" s="2027"/>
      <c r="B66" s="2045"/>
      <c r="C66" s="2045"/>
      <c r="D66" s="2046">
        <f t="shared" si="6"/>
        <v>0</v>
      </c>
      <c r="E66" s="70" t="e">
        <f t="shared" si="7"/>
        <v>#DIV/0!</v>
      </c>
      <c r="F66" s="16"/>
    </row>
    <row r="67" spans="1:6">
      <c r="A67" s="2027"/>
      <c r="B67" s="2045"/>
      <c r="C67" s="2045"/>
      <c r="D67" s="2046">
        <f t="shared" si="6"/>
        <v>0</v>
      </c>
      <c r="E67" s="70" t="e">
        <f t="shared" si="7"/>
        <v>#DIV/0!</v>
      </c>
      <c r="F67" s="16"/>
    </row>
    <row r="68" spans="1:6">
      <c r="A68" s="2027"/>
      <c r="B68" s="2045"/>
      <c r="C68" s="2045"/>
      <c r="D68" s="2046">
        <f t="shared" si="6"/>
        <v>0</v>
      </c>
      <c r="E68" s="70" t="e">
        <f t="shared" si="7"/>
        <v>#DIV/0!</v>
      </c>
      <c r="F68" s="16"/>
    </row>
    <row r="69" spans="1:6">
      <c r="A69" s="2027"/>
      <c r="B69" s="2045"/>
      <c r="C69" s="2045"/>
      <c r="D69" s="2046">
        <f t="shared" si="6"/>
        <v>0</v>
      </c>
      <c r="E69" s="70" t="e">
        <f t="shared" si="7"/>
        <v>#DIV/0!</v>
      </c>
      <c r="F69" s="16"/>
    </row>
    <row r="70" spans="1:6">
      <c r="A70" s="2027"/>
      <c r="B70" s="2045"/>
      <c r="C70" s="2045"/>
      <c r="D70" s="2046">
        <f t="shared" si="6"/>
        <v>0</v>
      </c>
      <c r="E70" s="70" t="e">
        <f t="shared" si="7"/>
        <v>#DIV/0!</v>
      </c>
      <c r="F70" s="16"/>
    </row>
    <row r="71" spans="1:6">
      <c r="A71" s="2027"/>
      <c r="B71" s="2045"/>
      <c r="C71" s="2045"/>
      <c r="D71" s="2046">
        <f t="shared" si="6"/>
        <v>0</v>
      </c>
      <c r="E71" s="70" t="e">
        <f t="shared" si="7"/>
        <v>#DIV/0!</v>
      </c>
      <c r="F71" s="16"/>
    </row>
    <row r="72" spans="1:6">
      <c r="A72" s="2027"/>
      <c r="B72" s="2045"/>
      <c r="C72" s="2045"/>
      <c r="D72" s="2046">
        <f t="shared" si="6"/>
        <v>0</v>
      </c>
      <c r="E72" s="70" t="e">
        <f t="shared" si="7"/>
        <v>#DIV/0!</v>
      </c>
      <c r="F72" s="16"/>
    </row>
    <row r="73" spans="1:6">
      <c r="A73" s="2027"/>
      <c r="B73" s="2045"/>
      <c r="C73" s="2045"/>
      <c r="D73" s="2046">
        <f t="shared" si="6"/>
        <v>0</v>
      </c>
      <c r="E73" s="70" t="e">
        <f t="shared" si="7"/>
        <v>#DIV/0!</v>
      </c>
      <c r="F73" s="16"/>
    </row>
    <row r="74" spans="1:6">
      <c r="A74" s="2036"/>
      <c r="B74" s="2047"/>
      <c r="C74" s="2047"/>
      <c r="D74" s="2048">
        <f t="shared" si="6"/>
        <v>0</v>
      </c>
      <c r="E74" s="2043" t="e">
        <f t="shared" si="7"/>
        <v>#DIV/0!</v>
      </c>
      <c r="F74" s="16"/>
    </row>
    <row r="75" spans="1:6">
      <c r="A75" s="2100" t="s">
        <v>1101</v>
      </c>
      <c r="B75" s="22"/>
    </row>
    <row r="76" spans="1:6">
      <c r="A76" s="2056"/>
      <c r="B76" s="2019"/>
      <c r="C76" s="2019"/>
      <c r="D76" s="2019"/>
      <c r="E76" s="2020"/>
    </row>
    <row r="77" spans="1:6">
      <c r="A77" s="2021"/>
      <c r="B77" s="2022"/>
      <c r="C77" s="2022"/>
      <c r="D77" s="2022"/>
      <c r="E77" s="2023"/>
    </row>
    <row r="78" spans="1:6">
      <c r="A78" s="2021"/>
      <c r="B78" s="2022"/>
      <c r="C78" s="2022"/>
      <c r="D78" s="2022"/>
      <c r="E78" s="2023"/>
    </row>
    <row r="79" spans="1:6">
      <c r="A79" s="2021"/>
      <c r="B79" s="2022"/>
      <c r="C79" s="2022"/>
      <c r="D79" s="2022"/>
      <c r="E79" s="2023"/>
    </row>
    <row r="80" spans="1:6">
      <c r="A80" s="2024"/>
      <c r="B80" s="2025"/>
      <c r="C80" s="2025"/>
      <c r="D80" s="2025"/>
      <c r="E80" s="2026"/>
    </row>
    <row r="81" spans="1:240">
      <c r="A81" s="16"/>
      <c r="B81" s="16"/>
      <c r="C81" s="16"/>
      <c r="D81" s="16"/>
      <c r="E81" s="16"/>
    </row>
    <row r="82" spans="1:240">
      <c r="A82" s="16"/>
      <c r="B82" s="16"/>
      <c r="C82" s="16"/>
      <c r="D82" s="16"/>
      <c r="E82" s="16"/>
    </row>
    <row r="83" spans="1:240">
      <c r="A83" s="2113" t="s">
        <v>1205</v>
      </c>
      <c r="AE83" s="309" t="s">
        <v>1100</v>
      </c>
      <c r="DV83" s="43" t="s">
        <v>1099</v>
      </c>
      <c r="FY83" s="1774" t="s">
        <v>1096</v>
      </c>
    </row>
    <row r="84" spans="1:240" s="2005" customFormat="1" ht="40.200000000000003" thickBot="1">
      <c r="A84" s="2034" t="s">
        <v>254</v>
      </c>
      <c r="B84" s="75" t="s">
        <v>1272</v>
      </c>
      <c r="C84" s="75" t="s">
        <v>1249</v>
      </c>
      <c r="D84" s="75" t="s">
        <v>116</v>
      </c>
      <c r="E84" s="76" t="s">
        <v>278</v>
      </c>
      <c r="F84" s="2034" t="s">
        <v>254</v>
      </c>
      <c r="G84" s="75" t="s">
        <v>1272</v>
      </c>
      <c r="H84" s="75" t="s">
        <v>1249</v>
      </c>
      <c r="I84" s="75" t="s">
        <v>116</v>
      </c>
      <c r="J84" s="76" t="s">
        <v>278</v>
      </c>
      <c r="K84" s="2034" t="s">
        <v>254</v>
      </c>
      <c r="L84" s="75" t="s">
        <v>1272</v>
      </c>
      <c r="M84" s="75" t="s">
        <v>1249</v>
      </c>
      <c r="N84" s="75" t="s">
        <v>116</v>
      </c>
      <c r="O84" s="76" t="s">
        <v>278</v>
      </c>
      <c r="P84" s="2034" t="s">
        <v>254</v>
      </c>
      <c r="Q84" s="75" t="s">
        <v>1272</v>
      </c>
      <c r="R84" s="75" t="s">
        <v>1249</v>
      </c>
      <c r="S84" s="75" t="s">
        <v>116</v>
      </c>
      <c r="T84" s="76" t="s">
        <v>278</v>
      </c>
      <c r="U84" s="2034" t="s">
        <v>254</v>
      </c>
      <c r="V84" s="75" t="s">
        <v>1272</v>
      </c>
      <c r="W84" s="75" t="s">
        <v>1249</v>
      </c>
      <c r="X84" s="75" t="s">
        <v>116</v>
      </c>
      <c r="Y84" s="76" t="s">
        <v>278</v>
      </c>
      <c r="Z84" s="2034" t="s">
        <v>254</v>
      </c>
      <c r="AA84" s="75" t="s">
        <v>1272</v>
      </c>
      <c r="AB84" s="75" t="s">
        <v>1249</v>
      </c>
      <c r="AC84" s="75" t="s">
        <v>116</v>
      </c>
      <c r="AD84" s="76" t="s">
        <v>278</v>
      </c>
      <c r="AE84" s="2034" t="s">
        <v>254</v>
      </c>
      <c r="AF84" s="75" t="s">
        <v>1272</v>
      </c>
      <c r="AG84" s="75" t="s">
        <v>1249</v>
      </c>
      <c r="AH84" s="75" t="s">
        <v>116</v>
      </c>
      <c r="AI84" s="76" t="s">
        <v>278</v>
      </c>
      <c r="AJ84" s="2034" t="s">
        <v>254</v>
      </c>
      <c r="AK84" s="75" t="s">
        <v>1272</v>
      </c>
      <c r="AL84" s="75" t="s">
        <v>1249</v>
      </c>
      <c r="AM84" s="75" t="s">
        <v>116</v>
      </c>
      <c r="AN84" s="76" t="s">
        <v>278</v>
      </c>
      <c r="AO84" s="2034" t="s">
        <v>254</v>
      </c>
      <c r="AP84" s="75" t="s">
        <v>1272</v>
      </c>
      <c r="AQ84" s="75" t="s">
        <v>1249</v>
      </c>
      <c r="AR84" s="75" t="s">
        <v>116</v>
      </c>
      <c r="AS84" s="76" t="s">
        <v>278</v>
      </c>
      <c r="AT84" s="2034" t="s">
        <v>254</v>
      </c>
      <c r="AU84" s="75" t="s">
        <v>1272</v>
      </c>
      <c r="AV84" s="75" t="s">
        <v>1249</v>
      </c>
      <c r="AW84" s="75" t="s">
        <v>116</v>
      </c>
      <c r="AX84" s="76" t="s">
        <v>278</v>
      </c>
      <c r="AY84" s="2034" t="s">
        <v>254</v>
      </c>
      <c r="AZ84" s="75" t="s">
        <v>1272</v>
      </c>
      <c r="BA84" s="75" t="s">
        <v>1249</v>
      </c>
      <c r="BB84" s="75" t="s">
        <v>116</v>
      </c>
      <c r="BC84" s="76" t="s">
        <v>278</v>
      </c>
      <c r="BD84" s="2034" t="s">
        <v>254</v>
      </c>
      <c r="BE84" s="75" t="s">
        <v>1272</v>
      </c>
      <c r="BF84" s="75" t="s">
        <v>1249</v>
      </c>
      <c r="BG84" s="75" t="s">
        <v>116</v>
      </c>
      <c r="BH84" s="76" t="s">
        <v>278</v>
      </c>
      <c r="BI84" s="2034" t="s">
        <v>254</v>
      </c>
      <c r="BJ84" s="75" t="s">
        <v>1272</v>
      </c>
      <c r="BK84" s="75" t="s">
        <v>1249</v>
      </c>
      <c r="BL84" s="75" t="s">
        <v>116</v>
      </c>
      <c r="BM84" s="76" t="s">
        <v>278</v>
      </c>
      <c r="BN84" s="2034" t="s">
        <v>254</v>
      </c>
      <c r="BO84" s="75" t="s">
        <v>1272</v>
      </c>
      <c r="BP84" s="75" t="s">
        <v>1249</v>
      </c>
      <c r="BQ84" s="75" t="s">
        <v>116</v>
      </c>
      <c r="BR84" s="76" t="s">
        <v>278</v>
      </c>
      <c r="BS84" s="2034" t="s">
        <v>254</v>
      </c>
      <c r="BT84" s="75" t="s">
        <v>1272</v>
      </c>
      <c r="BU84" s="75" t="s">
        <v>1249</v>
      </c>
      <c r="BV84" s="75" t="s">
        <v>116</v>
      </c>
      <c r="BW84" s="76" t="s">
        <v>278</v>
      </c>
      <c r="BX84" s="2034" t="s">
        <v>254</v>
      </c>
      <c r="BY84" s="75" t="s">
        <v>1272</v>
      </c>
      <c r="BZ84" s="75" t="s">
        <v>1249</v>
      </c>
      <c r="CA84" s="75" t="s">
        <v>116</v>
      </c>
      <c r="CB84" s="76" t="s">
        <v>278</v>
      </c>
      <c r="CC84" s="2034" t="s">
        <v>254</v>
      </c>
      <c r="CD84" s="75" t="s">
        <v>1272</v>
      </c>
      <c r="CE84" s="75" t="s">
        <v>1249</v>
      </c>
      <c r="CF84" s="75" t="s">
        <v>116</v>
      </c>
      <c r="CG84" s="76" t="s">
        <v>278</v>
      </c>
      <c r="CH84" s="2034" t="s">
        <v>254</v>
      </c>
      <c r="CI84" s="75" t="s">
        <v>1272</v>
      </c>
      <c r="CJ84" s="75" t="s">
        <v>1249</v>
      </c>
      <c r="CK84" s="75" t="s">
        <v>116</v>
      </c>
      <c r="CL84" s="76" t="s">
        <v>278</v>
      </c>
      <c r="CM84" s="2034" t="s">
        <v>254</v>
      </c>
      <c r="CN84" s="75" t="s">
        <v>1272</v>
      </c>
      <c r="CO84" s="75" t="s">
        <v>1249</v>
      </c>
      <c r="CP84" s="75" t="s">
        <v>116</v>
      </c>
      <c r="CQ84" s="76" t="s">
        <v>278</v>
      </c>
      <c r="CR84" s="2034" t="s">
        <v>254</v>
      </c>
      <c r="CS84" s="75" t="s">
        <v>1272</v>
      </c>
      <c r="CT84" s="75" t="s">
        <v>1249</v>
      </c>
      <c r="CU84" s="75" t="s">
        <v>116</v>
      </c>
      <c r="CV84" s="76" t="s">
        <v>278</v>
      </c>
      <c r="CW84" s="2034" t="s">
        <v>254</v>
      </c>
      <c r="CX84" s="75" t="s">
        <v>1272</v>
      </c>
      <c r="CY84" s="75" t="s">
        <v>1249</v>
      </c>
      <c r="CZ84" s="75" t="s">
        <v>116</v>
      </c>
      <c r="DA84" s="76" t="s">
        <v>278</v>
      </c>
      <c r="DB84" s="2034" t="s">
        <v>254</v>
      </c>
      <c r="DC84" s="75" t="s">
        <v>1272</v>
      </c>
      <c r="DD84" s="75" t="s">
        <v>1249</v>
      </c>
      <c r="DE84" s="75" t="s">
        <v>116</v>
      </c>
      <c r="DF84" s="76" t="s">
        <v>278</v>
      </c>
      <c r="DG84" s="2034" t="s">
        <v>254</v>
      </c>
      <c r="DH84" s="75" t="s">
        <v>1272</v>
      </c>
      <c r="DI84" s="75" t="s">
        <v>1249</v>
      </c>
      <c r="DJ84" s="75" t="s">
        <v>116</v>
      </c>
      <c r="DK84" s="76" t="s">
        <v>278</v>
      </c>
      <c r="DL84" s="2034" t="s">
        <v>254</v>
      </c>
      <c r="DM84" s="75" t="s">
        <v>1272</v>
      </c>
      <c r="DN84" s="75" t="s">
        <v>1249</v>
      </c>
      <c r="DO84" s="75" t="s">
        <v>116</v>
      </c>
      <c r="DP84" s="76" t="s">
        <v>278</v>
      </c>
      <c r="DQ84" s="2034" t="s">
        <v>254</v>
      </c>
      <c r="DR84" s="75" t="s">
        <v>1272</v>
      </c>
      <c r="DS84" s="75" t="s">
        <v>1249</v>
      </c>
      <c r="DT84" s="75" t="s">
        <v>116</v>
      </c>
      <c r="DU84" s="76" t="s">
        <v>278</v>
      </c>
      <c r="DV84" s="2034" t="s">
        <v>254</v>
      </c>
      <c r="DW84" s="75" t="s">
        <v>1272</v>
      </c>
      <c r="DX84" s="75" t="s">
        <v>1249</v>
      </c>
      <c r="DY84" s="75" t="s">
        <v>116</v>
      </c>
      <c r="DZ84" s="76" t="s">
        <v>278</v>
      </c>
      <c r="EA84" s="2034" t="s">
        <v>254</v>
      </c>
      <c r="EB84" s="75" t="s">
        <v>1272</v>
      </c>
      <c r="EC84" s="75" t="s">
        <v>1249</v>
      </c>
      <c r="ED84" s="75" t="s">
        <v>116</v>
      </c>
      <c r="EE84" s="76" t="s">
        <v>278</v>
      </c>
      <c r="EF84" s="2034" t="s">
        <v>254</v>
      </c>
      <c r="EG84" s="75" t="s">
        <v>1272</v>
      </c>
      <c r="EH84" s="75" t="s">
        <v>1249</v>
      </c>
      <c r="EI84" s="75" t="s">
        <v>116</v>
      </c>
      <c r="EJ84" s="76" t="s">
        <v>278</v>
      </c>
      <c r="EK84" s="2034" t="s">
        <v>254</v>
      </c>
      <c r="EL84" s="75" t="s">
        <v>1272</v>
      </c>
      <c r="EM84" s="75" t="s">
        <v>1249</v>
      </c>
      <c r="EN84" s="75" t="s">
        <v>116</v>
      </c>
      <c r="EO84" s="76" t="s">
        <v>278</v>
      </c>
      <c r="EP84" s="2034" t="s">
        <v>254</v>
      </c>
      <c r="EQ84" s="75" t="s">
        <v>1272</v>
      </c>
      <c r="ER84" s="75" t="s">
        <v>1249</v>
      </c>
      <c r="ES84" s="75" t="s">
        <v>116</v>
      </c>
      <c r="ET84" s="76" t="s">
        <v>278</v>
      </c>
      <c r="EU84" s="2034" t="s">
        <v>254</v>
      </c>
      <c r="EV84" s="75" t="s">
        <v>1272</v>
      </c>
      <c r="EW84" s="75" t="s">
        <v>1249</v>
      </c>
      <c r="EX84" s="75" t="s">
        <v>116</v>
      </c>
      <c r="EY84" s="76" t="s">
        <v>278</v>
      </c>
      <c r="EZ84" s="2034" t="s">
        <v>254</v>
      </c>
      <c r="FA84" s="75" t="s">
        <v>1272</v>
      </c>
      <c r="FB84" s="75" t="s">
        <v>1249</v>
      </c>
      <c r="FC84" s="75" t="s">
        <v>116</v>
      </c>
      <c r="FD84" s="76" t="s">
        <v>278</v>
      </c>
      <c r="FE84" s="2034" t="s">
        <v>254</v>
      </c>
      <c r="FF84" s="75" t="s">
        <v>1272</v>
      </c>
      <c r="FG84" s="75" t="s">
        <v>1249</v>
      </c>
      <c r="FH84" s="75" t="s">
        <v>116</v>
      </c>
      <c r="FI84" s="76" t="s">
        <v>278</v>
      </c>
      <c r="FJ84" s="2034" t="s">
        <v>254</v>
      </c>
      <c r="FK84" s="75" t="s">
        <v>1272</v>
      </c>
      <c r="FL84" s="75" t="s">
        <v>1249</v>
      </c>
      <c r="FM84" s="75" t="s">
        <v>116</v>
      </c>
      <c r="FN84" s="76" t="s">
        <v>278</v>
      </c>
      <c r="FO84" s="2034" t="s">
        <v>254</v>
      </c>
      <c r="FP84" s="75" t="s">
        <v>1272</v>
      </c>
      <c r="FQ84" s="75" t="s">
        <v>1249</v>
      </c>
      <c r="FR84" s="75" t="s">
        <v>116</v>
      </c>
      <c r="FS84" s="76" t="s">
        <v>278</v>
      </c>
      <c r="FT84" s="2034" t="s">
        <v>254</v>
      </c>
      <c r="FU84" s="75" t="s">
        <v>1272</v>
      </c>
      <c r="FV84" s="75" t="s">
        <v>1249</v>
      </c>
      <c r="FW84" s="75" t="s">
        <v>116</v>
      </c>
      <c r="FX84" s="76" t="s">
        <v>278</v>
      </c>
      <c r="FY84" s="2034" t="s">
        <v>254</v>
      </c>
      <c r="FZ84" s="75" t="s">
        <v>1272</v>
      </c>
      <c r="GA84" s="75" t="s">
        <v>1249</v>
      </c>
      <c r="GB84" s="75" t="s">
        <v>116</v>
      </c>
      <c r="GC84" s="76" t="s">
        <v>278</v>
      </c>
      <c r="GD84" s="2034" t="s">
        <v>254</v>
      </c>
      <c r="GE84" s="75" t="s">
        <v>1272</v>
      </c>
      <c r="GF84" s="75" t="s">
        <v>1249</v>
      </c>
      <c r="GG84" s="75" t="s">
        <v>116</v>
      </c>
      <c r="GH84" s="76" t="s">
        <v>278</v>
      </c>
      <c r="GI84" s="2034" t="s">
        <v>254</v>
      </c>
      <c r="GJ84" s="75" t="s">
        <v>1272</v>
      </c>
      <c r="GK84" s="75" t="s">
        <v>1249</v>
      </c>
      <c r="GL84" s="75" t="s">
        <v>116</v>
      </c>
      <c r="GM84" s="76" t="s">
        <v>278</v>
      </c>
      <c r="GN84" s="2034" t="s">
        <v>254</v>
      </c>
      <c r="GO84" s="75" t="s">
        <v>1272</v>
      </c>
      <c r="GP84" s="75" t="s">
        <v>1249</v>
      </c>
      <c r="GQ84" s="75" t="s">
        <v>116</v>
      </c>
      <c r="GR84" s="76" t="s">
        <v>278</v>
      </c>
      <c r="GS84" s="2034" t="s">
        <v>254</v>
      </c>
      <c r="GT84" s="75" t="s">
        <v>1272</v>
      </c>
      <c r="GU84" s="75" t="s">
        <v>1249</v>
      </c>
      <c r="GV84" s="75" t="s">
        <v>116</v>
      </c>
      <c r="GW84" s="76" t="s">
        <v>278</v>
      </c>
      <c r="GX84" s="2034" t="s">
        <v>254</v>
      </c>
      <c r="GY84" s="75" t="s">
        <v>1272</v>
      </c>
      <c r="GZ84" s="75" t="s">
        <v>1249</v>
      </c>
      <c r="HA84" s="75" t="s">
        <v>116</v>
      </c>
      <c r="HB84" s="76" t="s">
        <v>278</v>
      </c>
      <c r="HC84" s="2034" t="s">
        <v>254</v>
      </c>
      <c r="HD84" s="75" t="s">
        <v>1272</v>
      </c>
      <c r="HE84" s="75" t="s">
        <v>1249</v>
      </c>
      <c r="HF84" s="75" t="s">
        <v>116</v>
      </c>
      <c r="HG84" s="76" t="s">
        <v>278</v>
      </c>
      <c r="HH84" s="2034" t="s">
        <v>254</v>
      </c>
      <c r="HI84" s="75" t="s">
        <v>1272</v>
      </c>
      <c r="HJ84" s="75" t="s">
        <v>1249</v>
      </c>
      <c r="HK84" s="75" t="s">
        <v>116</v>
      </c>
      <c r="HL84" s="76" t="s">
        <v>278</v>
      </c>
      <c r="HM84" s="2034" t="s">
        <v>254</v>
      </c>
      <c r="HN84" s="75" t="s">
        <v>1272</v>
      </c>
      <c r="HO84" s="75" t="s">
        <v>1249</v>
      </c>
      <c r="HP84" s="75" t="s">
        <v>116</v>
      </c>
      <c r="HQ84" s="76" t="s">
        <v>278</v>
      </c>
      <c r="HR84" s="2034" t="s">
        <v>254</v>
      </c>
      <c r="HS84" s="75" t="s">
        <v>1272</v>
      </c>
      <c r="HT84" s="75" t="s">
        <v>1249</v>
      </c>
      <c r="HU84" s="75" t="s">
        <v>116</v>
      </c>
      <c r="HV84" s="76" t="s">
        <v>278</v>
      </c>
      <c r="HW84" s="2034" t="s">
        <v>254</v>
      </c>
      <c r="HX84" s="75" t="s">
        <v>1272</v>
      </c>
      <c r="HY84" s="75" t="s">
        <v>1249</v>
      </c>
      <c r="HZ84" s="75" t="s">
        <v>116</v>
      </c>
      <c r="IA84" s="76" t="s">
        <v>278</v>
      </c>
      <c r="IB84" s="2034" t="s">
        <v>254</v>
      </c>
      <c r="IC84" s="75" t="s">
        <v>1272</v>
      </c>
      <c r="ID84" s="75" t="s">
        <v>1249</v>
      </c>
      <c r="IE84" s="75" t="s">
        <v>116</v>
      </c>
      <c r="IF84" s="76" t="s">
        <v>278</v>
      </c>
    </row>
    <row r="85" spans="1:240" s="1326" customFormat="1" ht="66">
      <c r="A85" s="2037" t="str">
        <f>A8</f>
        <v>President    (Salary Only - Exclude Allowances)</v>
      </c>
      <c r="B85" s="2038">
        <f t="shared" ref="B85:E85" si="8">B8</f>
        <v>0</v>
      </c>
      <c r="C85" s="2038">
        <f t="shared" si="8"/>
        <v>0</v>
      </c>
      <c r="D85" s="2038">
        <f t="shared" si="8"/>
        <v>0</v>
      </c>
      <c r="E85" s="2039" t="e">
        <f t="shared" si="8"/>
        <v>#DIV/0!</v>
      </c>
      <c r="F85" s="2040" t="str">
        <f>A10</f>
        <v xml:space="preserve">     Chief Administrative Officer</v>
      </c>
      <c r="G85" s="2040">
        <f t="shared" ref="G85:J85" si="9">B10</f>
        <v>0</v>
      </c>
      <c r="H85" s="2040">
        <f t="shared" si="9"/>
        <v>0</v>
      </c>
      <c r="I85" s="2040">
        <f t="shared" si="9"/>
        <v>0</v>
      </c>
      <c r="J85" s="2041" t="e">
        <f t="shared" si="9"/>
        <v>#DIV/0!</v>
      </c>
      <c r="K85" s="2040" t="str">
        <f>A11</f>
        <v xml:space="preserve">     Chief Academic Officer</v>
      </c>
      <c r="L85" s="2040">
        <f t="shared" ref="L85:O85" si="10">B11</f>
        <v>0</v>
      </c>
      <c r="M85" s="2040">
        <f t="shared" si="10"/>
        <v>0</v>
      </c>
      <c r="N85" s="2040">
        <f t="shared" si="10"/>
        <v>0</v>
      </c>
      <c r="O85" s="2041" t="e">
        <f t="shared" si="10"/>
        <v>#DIV/0!</v>
      </c>
      <c r="P85" s="2040" t="str">
        <f>A12</f>
        <v xml:space="preserve">     Chief Business Officer</v>
      </c>
      <c r="Q85" s="2040">
        <f t="shared" ref="Q85:T85" si="11">B12</f>
        <v>0</v>
      </c>
      <c r="R85" s="2040">
        <f t="shared" si="11"/>
        <v>0</v>
      </c>
      <c r="S85" s="2040">
        <f t="shared" si="11"/>
        <v>0</v>
      </c>
      <c r="T85" s="2041" t="e">
        <f t="shared" si="11"/>
        <v>#DIV/0!</v>
      </c>
      <c r="U85" s="2040" t="str">
        <f>A13</f>
        <v xml:space="preserve">     Chief Development Officer</v>
      </c>
      <c r="V85" s="2040">
        <f t="shared" ref="V85:Y85" si="12">B13</f>
        <v>0</v>
      </c>
      <c r="W85" s="2040">
        <f t="shared" si="12"/>
        <v>0</v>
      </c>
      <c r="X85" s="2040">
        <f t="shared" si="12"/>
        <v>0</v>
      </c>
      <c r="Y85" s="2041" t="e">
        <f t="shared" si="12"/>
        <v>#DIV/0!</v>
      </c>
      <c r="Z85" s="2040" t="str">
        <f>A14</f>
        <v xml:space="preserve">     Chief Student Affairs Officer</v>
      </c>
      <c r="AA85" s="2040">
        <f t="shared" ref="AA85:AD85" si="13">B14</f>
        <v>0</v>
      </c>
      <c r="AB85" s="2040">
        <f t="shared" si="13"/>
        <v>0</v>
      </c>
      <c r="AC85" s="2040">
        <f t="shared" si="13"/>
        <v>0</v>
      </c>
      <c r="AD85" s="2041" t="e">
        <f t="shared" si="13"/>
        <v>#DIV/0!</v>
      </c>
      <c r="AE85" s="2040" t="str">
        <f>A19</f>
        <v xml:space="preserve">  Arts and Sciences</v>
      </c>
      <c r="AF85" s="2038">
        <f>B19</f>
        <v>0</v>
      </c>
      <c r="AG85" s="2038">
        <f t="shared" ref="AG85:AI85" si="14">C19</f>
        <v>0</v>
      </c>
      <c r="AH85" s="2038">
        <f t="shared" si="14"/>
        <v>0</v>
      </c>
      <c r="AI85" s="2039" t="e">
        <f t="shared" si="14"/>
        <v>#DIV/0!</v>
      </c>
      <c r="AJ85" s="2038" t="str">
        <f>A20</f>
        <v xml:space="preserve">  Business</v>
      </c>
      <c r="AK85" s="2038">
        <f t="shared" ref="AK85:AN85" si="15">B20</f>
        <v>0</v>
      </c>
      <c r="AL85" s="2038">
        <f t="shared" si="15"/>
        <v>0</v>
      </c>
      <c r="AM85" s="2038">
        <f t="shared" si="15"/>
        <v>0</v>
      </c>
      <c r="AN85" s="2039" t="e">
        <f t="shared" si="15"/>
        <v>#DIV/0!</v>
      </c>
      <c r="AO85" s="2038" t="str">
        <f>A21</f>
        <v xml:space="preserve">  Education</v>
      </c>
      <c r="AP85" s="2038">
        <f t="shared" ref="AP85:AS85" si="16">B21</f>
        <v>0</v>
      </c>
      <c r="AQ85" s="2038">
        <f t="shared" si="16"/>
        <v>0</v>
      </c>
      <c r="AR85" s="2038">
        <f t="shared" si="16"/>
        <v>0</v>
      </c>
      <c r="AS85" s="2039" t="e">
        <f t="shared" si="16"/>
        <v>#DIV/0!</v>
      </c>
      <c r="AT85" s="2040" t="str">
        <f>A22</f>
        <v xml:space="preserve">  Liberal Arts/Humanities</v>
      </c>
      <c r="AU85" s="2040">
        <f t="shared" ref="AU85:AW85" si="17">B22</f>
        <v>0</v>
      </c>
      <c r="AV85" s="2040">
        <f t="shared" si="17"/>
        <v>0</v>
      </c>
      <c r="AW85" s="2040">
        <f t="shared" si="17"/>
        <v>0</v>
      </c>
      <c r="AX85" s="2041" t="e">
        <f>E22</f>
        <v>#DIV/0!</v>
      </c>
      <c r="AY85" s="2040" t="str">
        <f>A23</f>
        <v xml:space="preserve">  Math &amp; Science</v>
      </c>
      <c r="AZ85" s="2040">
        <f t="shared" ref="AZ85:BC85" si="18">B23</f>
        <v>0</v>
      </c>
      <c r="BA85" s="2040">
        <f t="shared" si="18"/>
        <v>0</v>
      </c>
      <c r="BB85" s="2040">
        <f t="shared" si="18"/>
        <v>0</v>
      </c>
      <c r="BC85" s="2041" t="e">
        <f t="shared" si="18"/>
        <v>#DIV/0!</v>
      </c>
      <c r="BD85" s="2040" t="str">
        <f>A24</f>
        <v xml:space="preserve">  Graduate College</v>
      </c>
      <c r="BE85" s="2040">
        <f t="shared" ref="BE85:BH85" si="19">B24</f>
        <v>0</v>
      </c>
      <c r="BF85" s="2040">
        <f t="shared" si="19"/>
        <v>0</v>
      </c>
      <c r="BG85" s="2040">
        <f t="shared" si="19"/>
        <v>0</v>
      </c>
      <c r="BH85" s="2041" t="e">
        <f t="shared" si="19"/>
        <v>#DIV/0!</v>
      </c>
      <c r="BI85" s="2040" t="str">
        <f>A28</f>
        <v>Academic Dean</v>
      </c>
      <c r="BJ85" s="2040">
        <f t="shared" ref="BJ85:BM85" si="20">B28</f>
        <v>0</v>
      </c>
      <c r="BK85" s="2040">
        <f t="shared" si="20"/>
        <v>0</v>
      </c>
      <c r="BL85" s="2040">
        <f t="shared" si="20"/>
        <v>0</v>
      </c>
      <c r="BM85" s="2041" t="e">
        <f t="shared" si="20"/>
        <v>#DIV/0!</v>
      </c>
      <c r="BN85" s="2040" t="str">
        <f>A29</f>
        <v>Director/Dean of Library</v>
      </c>
      <c r="BO85" s="2040">
        <f t="shared" ref="BO85:BR85" si="21">B29</f>
        <v>0</v>
      </c>
      <c r="BP85" s="2040">
        <f t="shared" si="21"/>
        <v>0</v>
      </c>
      <c r="BQ85" s="2040">
        <f t="shared" si="21"/>
        <v>0</v>
      </c>
      <c r="BR85" s="2041" t="e">
        <f t="shared" si="21"/>
        <v>#DIV/0!</v>
      </c>
      <c r="BS85" s="2040" t="str">
        <f>A31</f>
        <v>Dean/Director of Student Services</v>
      </c>
      <c r="BT85" s="2040">
        <f t="shared" ref="BT85:BV85" si="22">B31</f>
        <v>0</v>
      </c>
      <c r="BU85" s="2040">
        <f t="shared" si="22"/>
        <v>0</v>
      </c>
      <c r="BV85" s="2040">
        <f t="shared" si="22"/>
        <v>0</v>
      </c>
      <c r="BW85" s="2041" t="e">
        <f>E31</f>
        <v>#DIV/0!</v>
      </c>
      <c r="BX85" s="2040" t="str">
        <f>A32</f>
        <v>Chief Admissions Officer</v>
      </c>
      <c r="BY85" s="2040">
        <f t="shared" ref="BY85:CB85" si="23">B32</f>
        <v>0</v>
      </c>
      <c r="BZ85" s="2040">
        <f t="shared" si="23"/>
        <v>0</v>
      </c>
      <c r="CA85" s="2040">
        <f t="shared" si="23"/>
        <v>0</v>
      </c>
      <c r="CB85" s="2041" t="e">
        <f t="shared" si="23"/>
        <v>#DIV/0!</v>
      </c>
      <c r="CC85" s="2038" t="str">
        <f>A33</f>
        <v>Registrar</v>
      </c>
      <c r="CD85" s="2038">
        <f t="shared" ref="CD85:CG85" si="24">B33</f>
        <v>0</v>
      </c>
      <c r="CE85" s="2038">
        <f t="shared" si="24"/>
        <v>0</v>
      </c>
      <c r="CF85" s="2038">
        <f t="shared" si="24"/>
        <v>0</v>
      </c>
      <c r="CG85" s="2039" t="e">
        <f t="shared" si="24"/>
        <v>#DIV/0!</v>
      </c>
      <c r="CH85" s="2040" t="str">
        <f>A34</f>
        <v>Director of Financial Aid</v>
      </c>
      <c r="CI85" s="2040">
        <f t="shared" ref="CI85:CL85" si="25">B34</f>
        <v>0</v>
      </c>
      <c r="CJ85" s="2040">
        <f t="shared" si="25"/>
        <v>0</v>
      </c>
      <c r="CK85" s="2040">
        <f t="shared" si="25"/>
        <v>0</v>
      </c>
      <c r="CL85" s="2041" t="e">
        <f t="shared" si="25"/>
        <v>#DIV/0!</v>
      </c>
      <c r="CM85" s="2040" t="str">
        <f>A36</f>
        <v>Chief Legal Counsel</v>
      </c>
      <c r="CN85" s="2040">
        <f t="shared" ref="CN85:CQ85" si="26">B36</f>
        <v>0</v>
      </c>
      <c r="CO85" s="2040">
        <f t="shared" si="26"/>
        <v>0</v>
      </c>
      <c r="CP85" s="2040">
        <f t="shared" si="26"/>
        <v>0</v>
      </c>
      <c r="CQ85" s="2041" t="e">
        <f t="shared" si="26"/>
        <v>#DIV/0!</v>
      </c>
      <c r="CR85" s="2040" t="str">
        <f>A37</f>
        <v xml:space="preserve">Controller or Accounting Professional </v>
      </c>
      <c r="CS85" s="2040">
        <f t="shared" ref="CS85:CV85" si="27">B37</f>
        <v>0</v>
      </c>
      <c r="CT85" s="2040">
        <f t="shared" si="27"/>
        <v>0</v>
      </c>
      <c r="CU85" s="2040">
        <f t="shared" si="27"/>
        <v>0</v>
      </c>
      <c r="CV85" s="2041" t="e">
        <f t="shared" si="27"/>
        <v>#DIV/0!</v>
      </c>
      <c r="CW85" s="2040" t="str">
        <f>A38</f>
        <v>Chief Public Relations Officer</v>
      </c>
      <c r="CX85" s="2040">
        <f t="shared" ref="CX85:DA85" si="28">B38</f>
        <v>0</v>
      </c>
      <c r="CY85" s="2040">
        <f t="shared" si="28"/>
        <v>0</v>
      </c>
      <c r="CZ85" s="2040">
        <f t="shared" si="28"/>
        <v>0</v>
      </c>
      <c r="DA85" s="2041" t="e">
        <f t="shared" si="28"/>
        <v>#DIV/0!</v>
      </c>
      <c r="DB85" s="2040" t="str">
        <f>A39</f>
        <v>Director of Institutional Research</v>
      </c>
      <c r="DC85" s="2040">
        <f t="shared" ref="DC85:DF85" si="29">B39</f>
        <v>0</v>
      </c>
      <c r="DD85" s="2040">
        <f t="shared" si="29"/>
        <v>0</v>
      </c>
      <c r="DE85" s="2040">
        <f t="shared" si="29"/>
        <v>0</v>
      </c>
      <c r="DF85" s="2041" t="e">
        <f t="shared" si="29"/>
        <v>#DIV/0!</v>
      </c>
      <c r="DG85" s="2040" t="str">
        <f>A40</f>
        <v>Director of Development</v>
      </c>
      <c r="DH85" s="2040">
        <f t="shared" ref="DH85:DK85" si="30">B40</f>
        <v>0</v>
      </c>
      <c r="DI85" s="2040">
        <f t="shared" si="30"/>
        <v>0</v>
      </c>
      <c r="DJ85" s="2040">
        <f t="shared" si="30"/>
        <v>0</v>
      </c>
      <c r="DK85" s="2041" t="e">
        <f t="shared" si="30"/>
        <v>#DIV/0!</v>
      </c>
      <c r="DL85" s="2040" t="str">
        <f>A42</f>
        <v>Director of Physical Plant</v>
      </c>
      <c r="DM85" s="2040">
        <f t="shared" ref="DM85:DP85" si="31">B42</f>
        <v>0</v>
      </c>
      <c r="DN85" s="2040">
        <f t="shared" si="31"/>
        <v>0</v>
      </c>
      <c r="DO85" s="2040">
        <f t="shared" si="31"/>
        <v>0</v>
      </c>
      <c r="DP85" s="2041" t="e">
        <f t="shared" si="31"/>
        <v>#DIV/0!</v>
      </c>
      <c r="DQ85" s="2040" t="str">
        <f>A44</f>
        <v>Chief Information Systems Officer</v>
      </c>
      <c r="DR85" s="2040">
        <f t="shared" ref="DR85:DU85" si="32">B44</f>
        <v>0</v>
      </c>
      <c r="DS85" s="2040">
        <f t="shared" si="32"/>
        <v>0</v>
      </c>
      <c r="DT85" s="2040">
        <f t="shared" si="32"/>
        <v>0</v>
      </c>
      <c r="DU85" s="2041" t="e">
        <f t="shared" si="32"/>
        <v>#DIV/0!</v>
      </c>
      <c r="DV85" s="2038">
        <f>A52</f>
        <v>0</v>
      </c>
      <c r="DW85" s="2038">
        <f t="shared" ref="DW85:DZ85" si="33">B52</f>
        <v>0</v>
      </c>
      <c r="DX85" s="2038">
        <f t="shared" si="33"/>
        <v>0</v>
      </c>
      <c r="DY85" s="2038">
        <f t="shared" si="33"/>
        <v>0</v>
      </c>
      <c r="DZ85" s="2038" t="e">
        <f t="shared" si="33"/>
        <v>#DIV/0!</v>
      </c>
      <c r="EA85" s="2038">
        <f>A53</f>
        <v>0</v>
      </c>
      <c r="EB85" s="2038">
        <f t="shared" ref="EB85:ED85" si="34">B53</f>
        <v>0</v>
      </c>
      <c r="EC85" s="2038">
        <f t="shared" si="34"/>
        <v>0</v>
      </c>
      <c r="ED85" s="2038">
        <f t="shared" si="34"/>
        <v>0</v>
      </c>
      <c r="EE85" s="2038" t="e">
        <f>E53</f>
        <v>#DIV/0!</v>
      </c>
      <c r="EF85" s="2038">
        <f>A54</f>
        <v>0</v>
      </c>
      <c r="EG85" s="2038">
        <f t="shared" ref="EG85:EI85" si="35">B54</f>
        <v>0</v>
      </c>
      <c r="EH85" s="2038">
        <f t="shared" si="35"/>
        <v>0</v>
      </c>
      <c r="EI85" s="2038">
        <f t="shared" si="35"/>
        <v>0</v>
      </c>
      <c r="EJ85" s="2038" t="e">
        <f>E54</f>
        <v>#DIV/0!</v>
      </c>
      <c r="EK85" s="2038">
        <f>A55</f>
        <v>0</v>
      </c>
      <c r="EL85" s="2038">
        <f t="shared" ref="EL85:EO85" si="36">B55</f>
        <v>0</v>
      </c>
      <c r="EM85" s="2038">
        <f t="shared" si="36"/>
        <v>0</v>
      </c>
      <c r="EN85" s="2038">
        <f t="shared" si="36"/>
        <v>0</v>
      </c>
      <c r="EO85" s="2039" t="e">
        <f t="shared" si="36"/>
        <v>#DIV/0!</v>
      </c>
      <c r="EP85" s="2038">
        <f>A56</f>
        <v>0</v>
      </c>
      <c r="EQ85" s="2038">
        <f t="shared" ref="EQ85:ET85" si="37">B56</f>
        <v>0</v>
      </c>
      <c r="ER85" s="2038">
        <f t="shared" si="37"/>
        <v>0</v>
      </c>
      <c r="ES85" s="2038">
        <f t="shared" si="37"/>
        <v>0</v>
      </c>
      <c r="ET85" s="2038" t="e">
        <f t="shared" si="37"/>
        <v>#DIV/0!</v>
      </c>
      <c r="EU85" s="2038">
        <f>A57</f>
        <v>0</v>
      </c>
      <c r="EV85" s="2038">
        <f t="shared" ref="EV85:EY85" si="38">B57</f>
        <v>0</v>
      </c>
      <c r="EW85" s="2038">
        <f t="shared" si="38"/>
        <v>0</v>
      </c>
      <c r="EX85" s="2038">
        <f t="shared" si="38"/>
        <v>0</v>
      </c>
      <c r="EY85" s="2039" t="e">
        <f t="shared" si="38"/>
        <v>#DIV/0!</v>
      </c>
      <c r="EZ85" s="2038">
        <f>A58</f>
        <v>0</v>
      </c>
      <c r="FA85" s="2038">
        <f t="shared" ref="FA85:FD85" si="39">B58</f>
        <v>0</v>
      </c>
      <c r="FB85" s="2038">
        <f t="shared" si="39"/>
        <v>0</v>
      </c>
      <c r="FC85" s="2038">
        <f t="shared" si="39"/>
        <v>0</v>
      </c>
      <c r="FD85" s="2039" t="e">
        <f t="shared" si="39"/>
        <v>#DIV/0!</v>
      </c>
      <c r="FE85" s="2038">
        <f>A59</f>
        <v>0</v>
      </c>
      <c r="FF85" s="2038">
        <f t="shared" ref="FF85:FI85" si="40">B59</f>
        <v>0</v>
      </c>
      <c r="FG85" s="2038">
        <f t="shared" si="40"/>
        <v>0</v>
      </c>
      <c r="FH85" s="2038">
        <f t="shared" si="40"/>
        <v>0</v>
      </c>
      <c r="FI85" s="2039" t="e">
        <f t="shared" si="40"/>
        <v>#DIV/0!</v>
      </c>
      <c r="FJ85" s="2038">
        <f>A60</f>
        <v>0</v>
      </c>
      <c r="FK85" s="2038">
        <f t="shared" ref="FK85:FN85" si="41">B60</f>
        <v>0</v>
      </c>
      <c r="FL85" s="2038">
        <f t="shared" si="41"/>
        <v>0</v>
      </c>
      <c r="FM85" s="2038">
        <f t="shared" si="41"/>
        <v>0</v>
      </c>
      <c r="FN85" s="2039" t="e">
        <f t="shared" si="41"/>
        <v>#DIV/0!</v>
      </c>
      <c r="FO85" s="2038">
        <f>A61</f>
        <v>0</v>
      </c>
      <c r="FP85" s="2038">
        <f t="shared" ref="FP85:FS85" si="42">B61</f>
        <v>0</v>
      </c>
      <c r="FQ85" s="2038">
        <f t="shared" si="42"/>
        <v>0</v>
      </c>
      <c r="FR85" s="2038">
        <f t="shared" si="42"/>
        <v>0</v>
      </c>
      <c r="FS85" s="2039" t="e">
        <f t="shared" si="42"/>
        <v>#DIV/0!</v>
      </c>
      <c r="FT85" s="2038">
        <f>A62</f>
        <v>0</v>
      </c>
      <c r="FU85" s="2038">
        <f t="shared" ref="FU85:FX85" si="43">B62</f>
        <v>0</v>
      </c>
      <c r="FV85" s="2038">
        <f t="shared" si="43"/>
        <v>0</v>
      </c>
      <c r="FW85" s="2038">
        <f t="shared" si="43"/>
        <v>0</v>
      </c>
      <c r="FX85" s="2039" t="e">
        <f t="shared" si="43"/>
        <v>#DIV/0!</v>
      </c>
      <c r="FY85" s="2038">
        <f>A64</f>
        <v>0</v>
      </c>
      <c r="FZ85" s="2038">
        <f t="shared" ref="FZ85:GC85" si="44">B64</f>
        <v>0</v>
      </c>
      <c r="GA85" s="2038">
        <f t="shared" si="44"/>
        <v>0</v>
      </c>
      <c r="GB85" s="2038">
        <f t="shared" si="44"/>
        <v>0</v>
      </c>
      <c r="GC85" s="2038" t="e">
        <f t="shared" si="44"/>
        <v>#DIV/0!</v>
      </c>
      <c r="GD85" s="2038">
        <f>A65</f>
        <v>0</v>
      </c>
      <c r="GE85" s="2038">
        <f t="shared" ref="GE85:GH85" si="45">B65</f>
        <v>0</v>
      </c>
      <c r="GF85" s="2038">
        <f t="shared" si="45"/>
        <v>0</v>
      </c>
      <c r="GG85" s="2038">
        <f t="shared" si="45"/>
        <v>0</v>
      </c>
      <c r="GH85" s="2039" t="e">
        <f t="shared" si="45"/>
        <v>#DIV/0!</v>
      </c>
      <c r="GI85" s="2038">
        <f>A66</f>
        <v>0</v>
      </c>
      <c r="GJ85" s="2038">
        <f t="shared" ref="GJ85:GM85" si="46">B66</f>
        <v>0</v>
      </c>
      <c r="GK85" s="2038">
        <f t="shared" si="46"/>
        <v>0</v>
      </c>
      <c r="GL85" s="2038">
        <f t="shared" si="46"/>
        <v>0</v>
      </c>
      <c r="GM85" s="2039" t="e">
        <f t="shared" si="46"/>
        <v>#DIV/0!</v>
      </c>
      <c r="GN85" s="2038">
        <f>A67</f>
        <v>0</v>
      </c>
      <c r="GO85" s="2038">
        <f t="shared" ref="GO85:GR85" si="47">B67</f>
        <v>0</v>
      </c>
      <c r="GP85" s="2038">
        <f t="shared" si="47"/>
        <v>0</v>
      </c>
      <c r="GQ85" s="2038">
        <f t="shared" si="47"/>
        <v>0</v>
      </c>
      <c r="GR85" s="2039" t="e">
        <f t="shared" si="47"/>
        <v>#DIV/0!</v>
      </c>
      <c r="GS85" s="2038">
        <f>A68</f>
        <v>0</v>
      </c>
      <c r="GT85" s="2038">
        <f t="shared" ref="GT85:GW85" si="48">B68</f>
        <v>0</v>
      </c>
      <c r="GU85" s="2038">
        <f t="shared" si="48"/>
        <v>0</v>
      </c>
      <c r="GV85" s="2038">
        <f t="shared" si="48"/>
        <v>0</v>
      </c>
      <c r="GW85" s="2039" t="e">
        <f t="shared" si="48"/>
        <v>#DIV/0!</v>
      </c>
      <c r="GX85" s="2038">
        <f>A69</f>
        <v>0</v>
      </c>
      <c r="GY85" s="2038">
        <f t="shared" ref="GY85:HB85" si="49">B69</f>
        <v>0</v>
      </c>
      <c r="GZ85" s="2038">
        <f t="shared" si="49"/>
        <v>0</v>
      </c>
      <c r="HA85" s="2038">
        <f t="shared" si="49"/>
        <v>0</v>
      </c>
      <c r="HB85" s="2039" t="e">
        <f t="shared" si="49"/>
        <v>#DIV/0!</v>
      </c>
      <c r="HC85" s="2038">
        <f>A70</f>
        <v>0</v>
      </c>
      <c r="HD85" s="2038">
        <f t="shared" ref="HD85:HG85" si="50">B70</f>
        <v>0</v>
      </c>
      <c r="HE85" s="2038">
        <f t="shared" si="50"/>
        <v>0</v>
      </c>
      <c r="HF85" s="2038">
        <f t="shared" si="50"/>
        <v>0</v>
      </c>
      <c r="HG85" s="2039" t="e">
        <f t="shared" si="50"/>
        <v>#DIV/0!</v>
      </c>
      <c r="HH85" s="2038">
        <f>A71</f>
        <v>0</v>
      </c>
      <c r="HI85" s="2038">
        <f t="shared" ref="HI85:HL85" si="51">B71</f>
        <v>0</v>
      </c>
      <c r="HJ85" s="2038">
        <f t="shared" si="51"/>
        <v>0</v>
      </c>
      <c r="HK85" s="2038">
        <f t="shared" si="51"/>
        <v>0</v>
      </c>
      <c r="HL85" s="2039" t="e">
        <f t="shared" si="51"/>
        <v>#DIV/0!</v>
      </c>
      <c r="HM85" s="2038">
        <f>A71</f>
        <v>0</v>
      </c>
      <c r="HN85" s="2038">
        <f t="shared" ref="HN85:HQ85" si="52">B71</f>
        <v>0</v>
      </c>
      <c r="HO85" s="2038">
        <f t="shared" si="52"/>
        <v>0</v>
      </c>
      <c r="HP85" s="2038">
        <f t="shared" si="52"/>
        <v>0</v>
      </c>
      <c r="HQ85" s="2039" t="e">
        <f t="shared" si="52"/>
        <v>#DIV/0!</v>
      </c>
      <c r="HR85" s="2038">
        <f>A72</f>
        <v>0</v>
      </c>
      <c r="HS85" s="2038">
        <f t="shared" ref="HS85:HV85" si="53">B72</f>
        <v>0</v>
      </c>
      <c r="HT85" s="2038">
        <f t="shared" si="53"/>
        <v>0</v>
      </c>
      <c r="HU85" s="2038">
        <f t="shared" si="53"/>
        <v>0</v>
      </c>
      <c r="HV85" s="2039" t="e">
        <f t="shared" si="53"/>
        <v>#DIV/0!</v>
      </c>
      <c r="HW85" s="2038">
        <f>A73</f>
        <v>0</v>
      </c>
      <c r="HX85" s="2038">
        <f t="shared" ref="HX85:IA85" si="54">B73</f>
        <v>0</v>
      </c>
      <c r="HY85" s="2038">
        <f t="shared" si="54"/>
        <v>0</v>
      </c>
      <c r="HZ85" s="2038">
        <f t="shared" si="54"/>
        <v>0</v>
      </c>
      <c r="IA85" s="2039" t="e">
        <f t="shared" si="54"/>
        <v>#DIV/0!</v>
      </c>
      <c r="IB85" s="2038">
        <f>A74</f>
        <v>0</v>
      </c>
      <c r="IC85" s="2038">
        <f t="shared" ref="IC85:IF85" si="55">B74</f>
        <v>0</v>
      </c>
      <c r="ID85" s="2038">
        <f t="shared" si="55"/>
        <v>0</v>
      </c>
      <c r="IE85" s="2038">
        <f t="shared" si="55"/>
        <v>0</v>
      </c>
      <c r="IF85" s="2042" t="e">
        <f t="shared" si="55"/>
        <v>#DIV/0!</v>
      </c>
    </row>
  </sheetData>
  <mergeCells count="5">
    <mergeCell ref="A46:E46"/>
    <mergeCell ref="B5:E5"/>
    <mergeCell ref="A48:E48"/>
    <mergeCell ref="A47:E47"/>
    <mergeCell ref="B6:E6"/>
  </mergeCells>
  <phoneticPr fontId="0" type="noConversion"/>
  <printOptions horizontalCentered="1"/>
  <pageMargins left="0.25" right="0.25" top="0.25" bottom="0.5" header="0.25" footer="0.25"/>
  <pageSetup orientation="portrait" r:id="rId1"/>
  <headerFooter alignWithMargins="0">
    <oddHeader xml:space="preserve">&amp;C&amp;"Times New Roman,Bold"&amp;11
</oddHeader>
    <oddFooter>&amp;L&amp;8&amp;D  &amp;T  &amp;F  &amp;A</oddFooter>
  </headerFooter>
  <rowBreaks count="1" manualBreakCount="1">
    <brk id="48" max="4"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66FFFF"/>
  </sheetPr>
  <dimension ref="A1:AI70"/>
  <sheetViews>
    <sheetView zoomScaleNormal="100" workbookViewId="0"/>
  </sheetViews>
  <sheetFormatPr defaultColWidth="9.33203125" defaultRowHeight="13.2"/>
  <cols>
    <col min="1" max="1" width="53.33203125" style="142" customWidth="1"/>
    <col min="2" max="2" width="25.77734375" style="142" customWidth="1"/>
    <col min="3" max="3" width="37.33203125" style="142" customWidth="1"/>
    <col min="4" max="4" width="14" style="142" customWidth="1"/>
    <col min="5" max="5" width="21.33203125" style="142" customWidth="1"/>
    <col min="6" max="6" width="31.109375" style="142" customWidth="1"/>
    <col min="7" max="7" width="25.77734375" style="142" customWidth="1"/>
    <col min="8" max="8" width="21.6640625" style="142" customWidth="1"/>
    <col min="9" max="9" width="14" style="142" customWidth="1"/>
    <col min="10" max="10" width="21.33203125" style="142" customWidth="1"/>
    <col min="11" max="11" width="17.33203125" style="142" customWidth="1"/>
    <col min="12" max="12" width="16.109375" style="142" customWidth="1"/>
    <col min="13" max="13" width="13.109375" style="142" customWidth="1"/>
    <col min="14" max="14" width="11.33203125" style="142" customWidth="1"/>
    <col min="15" max="15" width="9.33203125" style="142"/>
    <col min="16" max="16" width="13" style="142" customWidth="1"/>
    <col min="17" max="18" width="11.33203125" style="142" customWidth="1"/>
    <col min="19" max="20" width="9.33203125" style="142"/>
    <col min="21" max="21" width="14.109375" style="142" customWidth="1"/>
    <col min="22" max="25" width="9.33203125" style="142"/>
    <col min="26" max="26" width="13" style="142" customWidth="1"/>
    <col min="27" max="16384" width="9.33203125" style="142"/>
  </cols>
  <sheetData>
    <row r="1" spans="1:7" ht="15.6">
      <c r="A1" s="804" t="s">
        <v>402</v>
      </c>
      <c r="B1" s="807"/>
      <c r="C1" s="807"/>
      <c r="D1" s="807"/>
      <c r="E1" s="807"/>
    </row>
    <row r="2" spans="1:7" ht="15.6">
      <c r="A2" s="804" t="s">
        <v>1229</v>
      </c>
      <c r="B2" s="807"/>
      <c r="C2" s="807"/>
      <c r="D2" s="807"/>
      <c r="E2" s="807"/>
    </row>
    <row r="3" spans="1:7" ht="15.6">
      <c r="A3" s="1760" t="s">
        <v>1070</v>
      </c>
      <c r="B3" s="807"/>
      <c r="C3" s="807"/>
      <c r="D3" s="807"/>
      <c r="E3" s="807"/>
    </row>
    <row r="4" spans="1:7">
      <c r="A4" s="598" t="s">
        <v>389</v>
      </c>
      <c r="B4" s="2293">
        <f>'Schedule I  '!B5</f>
        <v>0</v>
      </c>
      <c r="C4" s="2294"/>
      <c r="D4" s="2295"/>
      <c r="E4" s="2296"/>
    </row>
    <row r="5" spans="1:7" ht="3.75" customHeight="1"/>
    <row r="6" spans="1:7" ht="25.5" customHeight="1">
      <c r="A6" s="2300" t="s">
        <v>388</v>
      </c>
      <c r="B6" s="2301"/>
      <c r="C6" s="2301"/>
      <c r="D6" s="2301"/>
      <c r="E6" s="2302"/>
    </row>
    <row r="7" spans="1:7" ht="19.5" customHeight="1">
      <c r="A7" s="2290" t="s">
        <v>1230</v>
      </c>
      <c r="B7" s="2291"/>
      <c r="C7" s="2291"/>
      <c r="D7" s="2291"/>
      <c r="E7" s="2292"/>
    </row>
    <row r="8" spans="1:7" ht="26.25" customHeight="1">
      <c r="A8" s="143" t="s">
        <v>591</v>
      </c>
      <c r="B8" s="144" t="s">
        <v>280</v>
      </c>
      <c r="C8" s="145" t="s">
        <v>818</v>
      </c>
      <c r="D8" s="144" t="s">
        <v>376</v>
      </c>
      <c r="E8" s="145" t="s">
        <v>366</v>
      </c>
      <c r="G8" s="142" t="s">
        <v>1093</v>
      </c>
    </row>
    <row r="9" spans="1:7">
      <c r="A9" s="548"/>
      <c r="B9" s="549"/>
      <c r="C9" s="550"/>
      <c r="D9" s="147"/>
      <c r="E9" s="61"/>
    </row>
    <row r="10" spans="1:7">
      <c r="A10" s="548"/>
      <c r="B10" s="150"/>
      <c r="C10" s="551"/>
      <c r="D10" s="149"/>
      <c r="E10" s="61"/>
    </row>
    <row r="11" spans="1:7">
      <c r="A11" s="146"/>
      <c r="B11" s="148"/>
      <c r="C11" s="551"/>
      <c r="D11" s="149"/>
      <c r="E11" s="61"/>
    </row>
    <row r="12" spans="1:7">
      <c r="A12" s="146"/>
      <c r="B12" s="148"/>
      <c r="C12" s="551"/>
      <c r="D12" s="149"/>
      <c r="E12" s="61"/>
    </row>
    <row r="13" spans="1:7">
      <c r="A13" s="146"/>
      <c r="B13" s="148"/>
      <c r="C13" s="551"/>
      <c r="D13" s="149"/>
      <c r="E13" s="61"/>
    </row>
    <row r="14" spans="1:7">
      <c r="A14" s="146"/>
      <c r="B14" s="148"/>
      <c r="C14" s="551"/>
      <c r="D14" s="149"/>
      <c r="E14" s="61"/>
    </row>
    <row r="15" spans="1:7">
      <c r="A15" s="146"/>
      <c r="B15" s="150"/>
      <c r="C15" s="551"/>
      <c r="D15" s="149"/>
      <c r="E15" s="61"/>
    </row>
    <row r="16" spans="1:7">
      <c r="A16" s="146"/>
      <c r="B16" s="148"/>
      <c r="C16" s="551"/>
      <c r="D16" s="149"/>
      <c r="E16" s="61"/>
    </row>
    <row r="17" spans="1:5">
      <c r="A17" s="146"/>
      <c r="B17" s="148"/>
      <c r="C17" s="551"/>
      <c r="D17" s="149"/>
      <c r="E17" s="61"/>
    </row>
    <row r="18" spans="1:5">
      <c r="A18" s="151"/>
      <c r="B18" s="152"/>
      <c r="C18" s="552"/>
      <c r="D18" s="154"/>
      <c r="E18" s="62"/>
    </row>
    <row r="19" spans="1:5">
      <c r="A19" s="155" t="s">
        <v>282</v>
      </c>
      <c r="B19" s="156"/>
      <c r="C19" s="553"/>
      <c r="D19" s="761">
        <f>SUM(D9:D18)</f>
        <v>0</v>
      </c>
      <c r="E19" s="60">
        <f>SUM(E9:E18)</f>
        <v>0</v>
      </c>
    </row>
    <row r="20" spans="1:5">
      <c r="A20" s="157" t="s">
        <v>592</v>
      </c>
      <c r="B20" s="158"/>
      <c r="C20" s="158"/>
      <c r="D20" s="159"/>
      <c r="E20" s="158"/>
    </row>
    <row r="21" spans="1:5" ht="4.5" customHeight="1">
      <c r="A21" s="160"/>
      <c r="B21" s="160"/>
      <c r="C21" s="160"/>
      <c r="D21" s="161"/>
      <c r="E21" s="160"/>
    </row>
    <row r="22" spans="1:5" ht="15.6">
      <c r="A22" s="2290" t="s">
        <v>1231</v>
      </c>
      <c r="B22" s="2291"/>
      <c r="C22" s="2291"/>
      <c r="D22" s="2291"/>
      <c r="E22" s="2292"/>
    </row>
    <row r="23" spans="1:5" ht="27" customHeight="1">
      <c r="A23" s="143" t="s">
        <v>591</v>
      </c>
      <c r="B23" s="144" t="s">
        <v>280</v>
      </c>
      <c r="C23" s="145" t="s">
        <v>818</v>
      </c>
      <c r="D23" s="144" t="s">
        <v>376</v>
      </c>
      <c r="E23" s="145" t="s">
        <v>366</v>
      </c>
    </row>
    <row r="24" spans="1:5">
      <c r="A24" s="548"/>
      <c r="B24" s="150"/>
      <c r="C24" s="554"/>
      <c r="D24" s="837"/>
      <c r="E24" s="61"/>
    </row>
    <row r="25" spans="1:5">
      <c r="A25" s="146"/>
      <c r="B25" s="148"/>
      <c r="C25" s="555"/>
      <c r="D25" s="838"/>
      <c r="E25" s="61"/>
    </row>
    <row r="26" spans="1:5">
      <c r="A26" s="146"/>
      <c r="B26" s="148"/>
      <c r="C26" s="555"/>
      <c r="D26" s="838"/>
      <c r="E26" s="61"/>
    </row>
    <row r="27" spans="1:5">
      <c r="A27" s="146"/>
      <c r="B27" s="148"/>
      <c r="C27" s="555"/>
      <c r="D27" s="838"/>
      <c r="E27" s="61"/>
    </row>
    <row r="28" spans="1:5">
      <c r="A28" s="146"/>
      <c r="B28" s="148"/>
      <c r="C28" s="555"/>
      <c r="D28" s="838"/>
      <c r="E28" s="61"/>
    </row>
    <row r="29" spans="1:5">
      <c r="A29" s="146"/>
      <c r="B29" s="148"/>
      <c r="C29" s="555"/>
      <c r="D29" s="838"/>
      <c r="E29" s="61"/>
    </row>
    <row r="30" spans="1:5">
      <c r="A30" s="146"/>
      <c r="B30" s="162"/>
      <c r="C30" s="556"/>
      <c r="D30" s="839"/>
      <c r="E30" s="61"/>
    </row>
    <row r="31" spans="1:5">
      <c r="A31" s="146"/>
      <c r="B31" s="162"/>
      <c r="C31" s="556"/>
      <c r="D31" s="839"/>
      <c r="E31" s="61"/>
    </row>
    <row r="32" spans="1:5">
      <c r="A32" s="146"/>
      <c r="B32" s="162"/>
      <c r="C32" s="556"/>
      <c r="D32" s="839"/>
      <c r="E32" s="61"/>
    </row>
    <row r="33" spans="1:5">
      <c r="A33" s="146"/>
      <c r="B33" s="162"/>
      <c r="C33" s="556"/>
      <c r="D33" s="839"/>
      <c r="E33" s="61"/>
    </row>
    <row r="34" spans="1:5">
      <c r="A34" s="146"/>
      <c r="B34" s="152"/>
      <c r="C34" s="557"/>
      <c r="D34" s="840"/>
      <c r="E34" s="62"/>
    </row>
    <row r="35" spans="1:5">
      <c r="A35" s="163" t="s">
        <v>1232</v>
      </c>
      <c r="B35" s="164"/>
      <c r="C35" s="164"/>
      <c r="D35" s="762">
        <f>SUM(D24:D34)</f>
        <v>0</v>
      </c>
      <c r="E35" s="60">
        <f>SUM(E24:E34)</f>
        <v>0</v>
      </c>
    </row>
    <row r="36" spans="1:5">
      <c r="A36" s="178" t="s">
        <v>378</v>
      </c>
      <c r="B36" s="179"/>
      <c r="C36" s="179"/>
      <c r="D36" s="179"/>
      <c r="E36" s="180"/>
    </row>
    <row r="37" spans="1:5" ht="5.25" customHeight="1">
      <c r="A37" s="165"/>
      <c r="B37" s="166"/>
      <c r="C37" s="166"/>
      <c r="D37" s="166"/>
      <c r="E37" s="62"/>
    </row>
    <row r="38" spans="1:5" ht="17.25" customHeight="1">
      <c r="A38" s="2297" t="s">
        <v>367</v>
      </c>
      <c r="B38" s="2298"/>
      <c r="C38" s="2298"/>
      <c r="D38" s="2298"/>
      <c r="E38" s="2299"/>
    </row>
    <row r="39" spans="1:5" ht="4.5" customHeight="1">
      <c r="A39" s="167"/>
      <c r="B39" s="160"/>
      <c r="C39" s="160"/>
      <c r="D39" s="160"/>
      <c r="E39" s="168"/>
    </row>
    <row r="40" spans="1:5" ht="12" customHeight="1">
      <c r="E40" s="169"/>
    </row>
    <row r="41" spans="1:5" ht="37.5" customHeight="1">
      <c r="A41" s="1324" t="s">
        <v>1005</v>
      </c>
      <c r="B41" s="170"/>
      <c r="C41" s="170"/>
      <c r="D41" s="170"/>
      <c r="E41" s="171"/>
    </row>
    <row r="42" spans="1:5" ht="39.6">
      <c r="A42" s="2006" t="s">
        <v>1233</v>
      </c>
      <c r="B42" s="172" t="s">
        <v>1234</v>
      </c>
      <c r="C42" s="175" t="s">
        <v>377</v>
      </c>
      <c r="D42" s="175" t="s">
        <v>369</v>
      </c>
      <c r="E42" s="753" t="s">
        <v>370</v>
      </c>
    </row>
    <row r="43" spans="1:5">
      <c r="A43" s="1286">
        <v>0</v>
      </c>
      <c r="B43" s="1287">
        <v>0</v>
      </c>
      <c r="C43" s="1287">
        <f>+B43-A43</f>
        <v>0</v>
      </c>
      <c r="D43" s="1287"/>
      <c r="E43" s="1287"/>
    </row>
    <row r="44" spans="1:5">
      <c r="A44" s="751"/>
      <c r="C44" s="599"/>
      <c r="D44" s="599"/>
      <c r="E44" s="599"/>
    </row>
    <row r="45" spans="1:5" ht="52.8">
      <c r="A45" s="2007" t="s">
        <v>1235</v>
      </c>
      <c r="B45" s="175" t="s">
        <v>1236</v>
      </c>
      <c r="C45" s="175" t="s">
        <v>377</v>
      </c>
      <c r="D45" s="175" t="s">
        <v>371</v>
      </c>
      <c r="E45" s="174" t="s">
        <v>372</v>
      </c>
    </row>
    <row r="46" spans="1:5">
      <c r="A46" s="1288">
        <v>0</v>
      </c>
      <c r="B46" s="1289">
        <v>0</v>
      </c>
      <c r="C46" s="1287">
        <f>+B46-A46</f>
        <v>0</v>
      </c>
      <c r="D46" s="1289"/>
      <c r="E46" s="1289"/>
    </row>
    <row r="47" spans="1:5">
      <c r="A47" s="751"/>
      <c r="C47" s="599"/>
    </row>
    <row r="48" spans="1:5" ht="50.25" customHeight="1">
      <c r="A48" s="2007" t="s">
        <v>1237</v>
      </c>
      <c r="B48" s="175" t="s">
        <v>1238</v>
      </c>
      <c r="C48" s="175" t="s">
        <v>377</v>
      </c>
      <c r="D48" s="175" t="s">
        <v>373</v>
      </c>
      <c r="E48" s="174" t="s">
        <v>374</v>
      </c>
    </row>
    <row r="49" spans="1:5">
      <c r="A49" s="1289">
        <v>0</v>
      </c>
      <c r="B49" s="1289">
        <v>0</v>
      </c>
      <c r="C49" s="1287">
        <f>+B49-A49</f>
        <v>0</v>
      </c>
      <c r="D49" s="1289"/>
      <c r="E49" s="1289"/>
    </row>
    <row r="50" spans="1:5">
      <c r="A50" s="1313"/>
      <c r="B50" s="1313"/>
      <c r="C50" s="1314"/>
      <c r="D50" s="1313"/>
      <c r="E50" s="1313"/>
    </row>
    <row r="51" spans="1:5">
      <c r="A51" s="1355"/>
      <c r="B51" s="1313"/>
      <c r="C51" s="1314"/>
      <c r="D51" s="1313"/>
      <c r="E51" s="1313"/>
    </row>
    <row r="52" spans="1:5" ht="52.8">
      <c r="A52" s="2007" t="s">
        <v>1239</v>
      </c>
      <c r="B52" s="175" t="s">
        <v>1238</v>
      </c>
      <c r="C52" s="175" t="s">
        <v>368</v>
      </c>
      <c r="D52" s="1315" t="s">
        <v>293</v>
      </c>
      <c r="E52" s="1315" t="s">
        <v>293</v>
      </c>
    </row>
    <row r="53" spans="1:5">
      <c r="A53" s="1289">
        <v>0</v>
      </c>
      <c r="B53" s="1289">
        <v>0</v>
      </c>
      <c r="C53" s="1287">
        <f>+B53-A53</f>
        <v>0</v>
      </c>
      <c r="D53" s="1289" t="s">
        <v>293</v>
      </c>
      <c r="E53" s="1289" t="s">
        <v>293</v>
      </c>
    </row>
    <row r="54" spans="1:5">
      <c r="A54" s="1355"/>
      <c r="B54" s="1319"/>
      <c r="C54" s="1320"/>
      <c r="D54" s="1315"/>
      <c r="E54" s="1315"/>
    </row>
    <row r="55" spans="1:5" ht="39.6">
      <c r="A55" s="2006" t="s">
        <v>1240</v>
      </c>
      <c r="B55" s="172" t="s">
        <v>1241</v>
      </c>
      <c r="C55" s="175" t="s">
        <v>377</v>
      </c>
      <c r="D55" s="1315" t="s">
        <v>293</v>
      </c>
      <c r="E55" s="1315" t="s">
        <v>293</v>
      </c>
    </row>
    <row r="56" spans="1:5">
      <c r="A56" s="1286">
        <v>0</v>
      </c>
      <c r="B56" s="1287">
        <v>0</v>
      </c>
      <c r="C56" s="1287">
        <f>+B56-A56</f>
        <v>0</v>
      </c>
      <c r="D56" s="1289" t="s">
        <v>293</v>
      </c>
      <c r="E56" s="1289" t="s">
        <v>293</v>
      </c>
    </row>
    <row r="57" spans="1:5">
      <c r="A57" s="1355"/>
      <c r="B57" s="1313"/>
      <c r="C57" s="1314"/>
      <c r="D57" s="1313"/>
      <c r="E57" s="1313"/>
    </row>
    <row r="58" spans="1:5" ht="39.6">
      <c r="A58" s="2006" t="s">
        <v>1242</v>
      </c>
      <c r="B58" s="1316" t="s">
        <v>1243</v>
      </c>
      <c r="C58" s="175" t="s">
        <v>377</v>
      </c>
      <c r="D58" s="1315" t="s">
        <v>293</v>
      </c>
      <c r="E58" s="1315" t="s">
        <v>293</v>
      </c>
    </row>
    <row r="59" spans="1:5">
      <c r="A59" s="1286">
        <v>0</v>
      </c>
      <c r="B59" s="1287">
        <v>0</v>
      </c>
      <c r="C59" s="1287">
        <f>+B59-A59</f>
        <v>0</v>
      </c>
      <c r="D59" s="1289" t="s">
        <v>293</v>
      </c>
      <c r="E59" s="1289" t="s">
        <v>293</v>
      </c>
    </row>
    <row r="60" spans="1:5">
      <c r="A60" s="1355"/>
      <c r="B60" s="1313"/>
      <c r="C60" s="1314"/>
      <c r="D60" s="1313"/>
      <c r="E60" s="1313"/>
    </row>
    <row r="61" spans="1:5" ht="39.6">
      <c r="A61" s="1321" t="s">
        <v>1244</v>
      </c>
      <c r="B61" s="1321" t="s">
        <v>1245</v>
      </c>
      <c r="C61" s="174" t="s">
        <v>377</v>
      </c>
      <c r="D61" s="1315" t="s">
        <v>293</v>
      </c>
      <c r="E61" s="1315" t="s">
        <v>293</v>
      </c>
    </row>
    <row r="62" spans="1:5">
      <c r="A62" s="1384">
        <f t="shared" ref="A62:B62" si="0">A43+A46+A49+A53+A56+A59</f>
        <v>0</v>
      </c>
      <c r="B62" s="1384">
        <f t="shared" si="0"/>
        <v>0</v>
      </c>
      <c r="C62" s="1384">
        <f>C43+C46+C49+C53+C56+C59</f>
        <v>0</v>
      </c>
      <c r="D62" s="1289" t="s">
        <v>293</v>
      </c>
      <c r="E62" s="1289" t="s">
        <v>293</v>
      </c>
    </row>
    <row r="63" spans="1:5" ht="6" customHeight="1"/>
    <row r="64" spans="1:5">
      <c r="B64" s="176" t="s">
        <v>375</v>
      </c>
      <c r="C64" s="176"/>
    </row>
    <row r="65" spans="1:35">
      <c r="B65" s="1383"/>
      <c r="C65" s="599"/>
      <c r="D65" s="599"/>
    </row>
    <row r="67" spans="1:35">
      <c r="A67" s="1776" t="s">
        <v>1205</v>
      </c>
    </row>
    <row r="68" spans="1:35" s="599" customFormat="1">
      <c r="A68" s="2216" t="s">
        <v>1206</v>
      </c>
      <c r="B68" s="2216" t="s">
        <v>585</v>
      </c>
    </row>
    <row r="69" spans="1:35" s="599" customFormat="1" ht="132">
      <c r="A69" s="2215" t="s">
        <v>1246</v>
      </c>
      <c r="B69" s="2217" t="s">
        <v>1234</v>
      </c>
      <c r="C69" s="175" t="s">
        <v>377</v>
      </c>
      <c r="D69" s="175" t="s">
        <v>369</v>
      </c>
      <c r="E69" s="174" t="s">
        <v>370</v>
      </c>
      <c r="F69" s="2215" t="s">
        <v>1247</v>
      </c>
      <c r="G69" s="2217" t="s">
        <v>1236</v>
      </c>
      <c r="H69" s="175" t="s">
        <v>368</v>
      </c>
      <c r="I69" s="175" t="s">
        <v>371</v>
      </c>
      <c r="J69" s="174" t="s">
        <v>372</v>
      </c>
      <c r="K69" s="174" t="s">
        <v>1248</v>
      </c>
      <c r="L69" s="2217" t="s">
        <v>1238</v>
      </c>
      <c r="M69" s="175" t="s">
        <v>368</v>
      </c>
      <c r="N69" s="175" t="s">
        <v>373</v>
      </c>
      <c r="O69" s="174" t="s">
        <v>374</v>
      </c>
      <c r="P69" s="752" t="s">
        <v>1239</v>
      </c>
      <c r="Q69" s="2217" t="s">
        <v>1238</v>
      </c>
      <c r="R69" s="175" t="s">
        <v>368</v>
      </c>
      <c r="S69" s="1315" t="s">
        <v>293</v>
      </c>
      <c r="T69" s="1315" t="s">
        <v>293</v>
      </c>
      <c r="U69" s="752" t="s">
        <v>1240</v>
      </c>
      <c r="V69" s="2217" t="s">
        <v>1241</v>
      </c>
      <c r="W69" s="175" t="s">
        <v>377</v>
      </c>
      <c r="X69" s="1315" t="s">
        <v>293</v>
      </c>
      <c r="Y69" s="1315" t="s">
        <v>293</v>
      </c>
      <c r="Z69" s="752" t="s">
        <v>1242</v>
      </c>
      <c r="AA69" s="2218" t="s">
        <v>1243</v>
      </c>
      <c r="AB69" s="175" t="s">
        <v>377</v>
      </c>
      <c r="AC69" s="1315" t="s">
        <v>293</v>
      </c>
      <c r="AD69" s="1315" t="s">
        <v>293</v>
      </c>
      <c r="AE69" s="2219" t="s">
        <v>1244</v>
      </c>
      <c r="AF69" s="2219" t="s">
        <v>1245</v>
      </c>
      <c r="AG69" s="174" t="s">
        <v>377</v>
      </c>
      <c r="AH69" s="1315" t="s">
        <v>293</v>
      </c>
      <c r="AI69" s="1315" t="s">
        <v>293</v>
      </c>
    </row>
    <row r="70" spans="1:35">
      <c r="A70" s="1282">
        <f>A43</f>
        <v>0</v>
      </c>
      <c r="B70" s="1282">
        <f>B43</f>
        <v>0</v>
      </c>
      <c r="C70" s="1282">
        <f>C43</f>
        <v>0</v>
      </c>
      <c r="D70" s="1282">
        <f>D43</f>
        <v>0</v>
      </c>
      <c r="E70" s="1283">
        <f>E43</f>
        <v>0</v>
      </c>
      <c r="F70" s="1284">
        <f>A46</f>
        <v>0</v>
      </c>
      <c r="G70" s="158">
        <f>B46</f>
        <v>0</v>
      </c>
      <c r="H70" s="158">
        <f>C46</f>
        <v>0</v>
      </c>
      <c r="I70" s="158">
        <f>D46</f>
        <v>0</v>
      </c>
      <c r="J70" s="1285">
        <f>E46</f>
        <v>0</v>
      </c>
      <c r="K70" s="142">
        <f>A49</f>
        <v>0</v>
      </c>
      <c r="L70" s="142">
        <f>B49</f>
        <v>0</v>
      </c>
      <c r="M70" s="142">
        <f>C49</f>
        <v>0</v>
      </c>
      <c r="N70" s="142">
        <f>D49</f>
        <v>0</v>
      </c>
      <c r="O70" s="1285">
        <f>E49</f>
        <v>0</v>
      </c>
      <c r="P70" s="142">
        <f>A53</f>
        <v>0</v>
      </c>
      <c r="Q70" s="142">
        <f>B53</f>
        <v>0</v>
      </c>
      <c r="R70" s="142">
        <f>C53</f>
        <v>0</v>
      </c>
      <c r="S70" s="142" t="str">
        <f>D53</f>
        <v>N-A</v>
      </c>
      <c r="T70" s="142" t="str">
        <f>E53</f>
        <v>N-A</v>
      </c>
      <c r="U70" s="1282">
        <f>A56</f>
        <v>0</v>
      </c>
      <c r="V70" s="1282">
        <f>B56</f>
        <v>0</v>
      </c>
      <c r="W70" s="1282">
        <f>C56</f>
        <v>0</v>
      </c>
      <c r="X70" s="1282" t="str">
        <f>D56</f>
        <v>N-A</v>
      </c>
      <c r="Y70" s="1282" t="str">
        <f>E56</f>
        <v>N-A</v>
      </c>
      <c r="Z70" s="1282">
        <f>A59</f>
        <v>0</v>
      </c>
      <c r="AA70" s="1282">
        <f>B59</f>
        <v>0</v>
      </c>
      <c r="AB70" s="1282">
        <f>C59</f>
        <v>0</v>
      </c>
      <c r="AC70" s="1282" t="str">
        <f>D59</f>
        <v>N-A</v>
      </c>
      <c r="AD70" s="1282" t="str">
        <f>E59</f>
        <v>N-A</v>
      </c>
      <c r="AE70" s="1282">
        <f>A62</f>
        <v>0</v>
      </c>
      <c r="AF70" s="1282">
        <f>B62</f>
        <v>0</v>
      </c>
      <c r="AG70" s="1282">
        <f>C62</f>
        <v>0</v>
      </c>
      <c r="AH70" s="1282" t="str">
        <f>D62</f>
        <v>N-A</v>
      </c>
      <c r="AI70" s="1282" t="str">
        <f>E62</f>
        <v>N-A</v>
      </c>
    </row>
  </sheetData>
  <mergeCells count="5">
    <mergeCell ref="A7:E7"/>
    <mergeCell ref="A22:E22"/>
    <mergeCell ref="B4:E4"/>
    <mergeCell ref="A38:E38"/>
    <mergeCell ref="A6:E6"/>
  </mergeCells>
  <phoneticPr fontId="1" type="noConversion"/>
  <printOptions horizontalCentered="1"/>
  <pageMargins left="0" right="0" top="0.25" bottom="0.35" header="0" footer="0.25"/>
  <pageSetup scale="97" firstPageNumber="94" fitToWidth="2" fitToHeight="2" orientation="landscape" useFirstPageNumber="1" r:id="rId1"/>
  <headerFooter alignWithMargins="0">
    <oddFooter>&amp;L&amp;8&amp;D  &amp;T  &amp;F  &amp;A</oddFooter>
  </headerFooter>
  <rowBreaks count="1" manualBreakCount="1">
    <brk id="39"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pageSetUpPr fitToPage="1"/>
  </sheetPr>
  <dimension ref="A1:AI36"/>
  <sheetViews>
    <sheetView zoomScaleNormal="100" workbookViewId="0">
      <selection activeCell="J14" sqref="J14"/>
    </sheetView>
  </sheetViews>
  <sheetFormatPr defaultColWidth="9.33203125" defaultRowHeight="13.2"/>
  <cols>
    <col min="1" max="2" width="25.77734375" style="142" customWidth="1"/>
    <col min="3" max="3" width="37.33203125" style="142" customWidth="1"/>
    <col min="4" max="4" width="14" style="142" customWidth="1"/>
    <col min="5" max="5" width="21.33203125" style="142" customWidth="1"/>
    <col min="6" max="6" width="31.109375" style="142" customWidth="1"/>
    <col min="7" max="7" width="25.77734375" style="142" customWidth="1"/>
    <col min="8" max="8" width="21.6640625" style="142" customWidth="1"/>
    <col min="9" max="9" width="14" style="142" customWidth="1"/>
    <col min="10" max="10" width="21.33203125" style="142" customWidth="1"/>
    <col min="11" max="11" width="17.33203125" style="142" customWidth="1"/>
    <col min="12" max="12" width="16.109375" style="142" customWidth="1"/>
    <col min="13" max="13" width="13.109375" style="142" customWidth="1"/>
    <col min="14" max="14" width="11.33203125" style="142" customWidth="1"/>
    <col min="15" max="15" width="9.33203125" style="142"/>
    <col min="16" max="16" width="13" style="142" customWidth="1"/>
    <col min="17" max="18" width="11.33203125" style="142" customWidth="1"/>
    <col min="19" max="20" width="9.33203125" style="142"/>
    <col min="21" max="21" width="14.109375" style="142" customWidth="1"/>
    <col min="22" max="25" width="9.33203125" style="142"/>
    <col min="26" max="26" width="13" style="142" customWidth="1"/>
    <col min="27" max="16384" width="9.33203125" style="142"/>
  </cols>
  <sheetData>
    <row r="1" spans="1:6" ht="15.6">
      <c r="A1" s="804" t="s">
        <v>402</v>
      </c>
      <c r="B1" s="807"/>
      <c r="C1" s="807"/>
      <c r="D1" s="807"/>
      <c r="E1" s="807"/>
    </row>
    <row r="2" spans="1:6" ht="22.8">
      <c r="A2" s="804" t="s">
        <v>883</v>
      </c>
      <c r="B2" s="807"/>
      <c r="C2" s="807"/>
      <c r="D2" s="807"/>
      <c r="E2" s="807"/>
      <c r="F2" s="1747" t="s">
        <v>976</v>
      </c>
    </row>
    <row r="3" spans="1:6" ht="15.6">
      <c r="A3" s="806" t="s">
        <v>180</v>
      </c>
      <c r="B3" s="807"/>
      <c r="C3" s="807"/>
      <c r="D3" s="807"/>
      <c r="E3" s="807"/>
    </row>
    <row r="4" spans="1:6">
      <c r="A4" s="598" t="s">
        <v>389</v>
      </c>
      <c r="B4" s="2303"/>
      <c r="C4" s="2304"/>
      <c r="D4" s="2305"/>
      <c r="E4" s="2306"/>
    </row>
    <row r="5" spans="1:6" ht="3.75" customHeight="1"/>
    <row r="6" spans="1:6" ht="12" customHeight="1">
      <c r="E6" s="169"/>
    </row>
    <row r="7" spans="1:6" ht="37.5" customHeight="1">
      <c r="A7" s="1324" t="s">
        <v>793</v>
      </c>
      <c r="B7" s="170"/>
      <c r="C7" s="170"/>
      <c r="D7" s="170"/>
      <c r="E7" s="171"/>
    </row>
    <row r="8" spans="1:6" ht="52.8">
      <c r="A8" s="750" t="s">
        <v>890</v>
      </c>
      <c r="B8" s="172" t="s">
        <v>884</v>
      </c>
      <c r="C8" s="175" t="s">
        <v>377</v>
      </c>
      <c r="D8" s="175" t="s">
        <v>369</v>
      </c>
      <c r="E8" s="753" t="s">
        <v>370</v>
      </c>
    </row>
    <row r="9" spans="1:6">
      <c r="A9" s="1286">
        <v>0</v>
      </c>
      <c r="B9" s="1287">
        <v>0</v>
      </c>
      <c r="C9" s="1287">
        <f>+B9-A9</f>
        <v>0</v>
      </c>
      <c r="D9" s="1287"/>
      <c r="E9" s="1287"/>
    </row>
    <row r="10" spans="1:6">
      <c r="A10" s="751"/>
      <c r="C10" s="599"/>
      <c r="D10" s="599"/>
      <c r="E10" s="599"/>
    </row>
    <row r="11" spans="1:6" ht="52.8">
      <c r="A11" s="752" t="s">
        <v>891</v>
      </c>
      <c r="B11" s="175" t="s">
        <v>885</v>
      </c>
      <c r="C11" s="175" t="s">
        <v>377</v>
      </c>
      <c r="D11" s="175" t="s">
        <v>371</v>
      </c>
      <c r="E11" s="174" t="s">
        <v>372</v>
      </c>
    </row>
    <row r="12" spans="1:6">
      <c r="A12" s="1288">
        <v>0</v>
      </c>
      <c r="B12" s="1289">
        <v>0</v>
      </c>
      <c r="C12" s="1287">
        <f>+B12-A12</f>
        <v>0</v>
      </c>
      <c r="D12" s="1289"/>
      <c r="E12" s="1289"/>
    </row>
    <row r="13" spans="1:6">
      <c r="A13" s="751"/>
      <c r="C13" s="599"/>
    </row>
    <row r="14" spans="1:6" ht="50.25" customHeight="1">
      <c r="A14" s="752" t="s">
        <v>892</v>
      </c>
      <c r="B14" s="175" t="s">
        <v>886</v>
      </c>
      <c r="C14" s="175" t="s">
        <v>377</v>
      </c>
      <c r="D14" s="175" t="s">
        <v>373</v>
      </c>
      <c r="E14" s="174" t="s">
        <v>374</v>
      </c>
    </row>
    <row r="15" spans="1:6">
      <c r="A15" s="1289">
        <v>0</v>
      </c>
      <c r="B15" s="1289">
        <v>0</v>
      </c>
      <c r="C15" s="1287">
        <f>+B15-A15</f>
        <v>0</v>
      </c>
      <c r="D15" s="1289"/>
      <c r="E15" s="1289"/>
    </row>
    <row r="16" spans="1:6">
      <c r="A16" s="1313"/>
      <c r="B16" s="1313"/>
      <c r="C16" s="1314"/>
      <c r="D16" s="1313"/>
      <c r="E16" s="1313"/>
    </row>
    <row r="17" spans="1:5">
      <c r="A17" s="1542"/>
      <c r="B17" s="1313"/>
      <c r="C17" s="1314"/>
      <c r="D17" s="1313"/>
      <c r="E17" s="1313"/>
    </row>
    <row r="18" spans="1:5" ht="66">
      <c r="A18" s="752" t="s">
        <v>893</v>
      </c>
      <c r="B18" s="175" t="s">
        <v>886</v>
      </c>
      <c r="C18" s="175" t="s">
        <v>368</v>
      </c>
      <c r="D18" s="1315" t="s">
        <v>293</v>
      </c>
      <c r="E18" s="1315" t="s">
        <v>293</v>
      </c>
    </row>
    <row r="19" spans="1:5">
      <c r="A19" s="1289">
        <v>0</v>
      </c>
      <c r="B19" s="1289">
        <v>0</v>
      </c>
      <c r="C19" s="1287">
        <f>+B19-A19</f>
        <v>0</v>
      </c>
      <c r="D19" s="1289" t="s">
        <v>293</v>
      </c>
      <c r="E19" s="1289" t="s">
        <v>293</v>
      </c>
    </row>
    <row r="20" spans="1:5">
      <c r="A20" s="1355"/>
      <c r="B20" s="1319"/>
      <c r="C20" s="1320"/>
      <c r="D20" s="1315"/>
      <c r="E20" s="1315"/>
    </row>
    <row r="21" spans="1:5" ht="52.8">
      <c r="A21" s="750" t="s">
        <v>894</v>
      </c>
      <c r="B21" s="172" t="s">
        <v>887</v>
      </c>
      <c r="C21" s="175" t="s">
        <v>377</v>
      </c>
      <c r="D21" s="1315" t="s">
        <v>293</v>
      </c>
      <c r="E21" s="1315" t="s">
        <v>293</v>
      </c>
    </row>
    <row r="22" spans="1:5">
      <c r="A22" s="1286">
        <v>0</v>
      </c>
      <c r="B22" s="1287">
        <v>0</v>
      </c>
      <c r="C22" s="1287">
        <f>+B22-A22</f>
        <v>0</v>
      </c>
      <c r="D22" s="1289" t="s">
        <v>293</v>
      </c>
      <c r="E22" s="1289" t="s">
        <v>293</v>
      </c>
    </row>
    <row r="23" spans="1:5">
      <c r="A23" s="1355"/>
      <c r="B23" s="1313"/>
      <c r="C23" s="1314"/>
      <c r="D23" s="1313"/>
      <c r="E23" s="1313"/>
    </row>
    <row r="24" spans="1:5" ht="52.8">
      <c r="A24" s="750" t="s">
        <v>895</v>
      </c>
      <c r="B24" s="1316" t="s">
        <v>888</v>
      </c>
      <c r="C24" s="175" t="s">
        <v>377</v>
      </c>
      <c r="D24" s="1315" t="s">
        <v>293</v>
      </c>
      <c r="E24" s="1315" t="s">
        <v>293</v>
      </c>
    </row>
    <row r="25" spans="1:5">
      <c r="A25" s="1286">
        <v>0</v>
      </c>
      <c r="B25" s="1287">
        <v>0</v>
      </c>
      <c r="C25" s="1287">
        <f>+B25-A25</f>
        <v>0</v>
      </c>
      <c r="D25" s="1289" t="s">
        <v>293</v>
      </c>
      <c r="E25" s="1289" t="s">
        <v>293</v>
      </c>
    </row>
    <row r="26" spans="1:5">
      <c r="A26" s="1355"/>
      <c r="B26" s="1313"/>
      <c r="C26" s="1314"/>
      <c r="D26" s="1313"/>
      <c r="E26" s="1313"/>
    </row>
    <row r="27" spans="1:5" ht="39.6">
      <c r="A27" s="1321" t="s">
        <v>896</v>
      </c>
      <c r="B27" s="1321" t="s">
        <v>889</v>
      </c>
      <c r="C27" s="174" t="s">
        <v>377</v>
      </c>
      <c r="D27" s="1315" t="s">
        <v>293</v>
      </c>
      <c r="E27" s="1315" t="s">
        <v>293</v>
      </c>
    </row>
    <row r="28" spans="1:5">
      <c r="A28" s="1384">
        <f>A9+A12+A15+A19+A22+A25</f>
        <v>0</v>
      </c>
      <c r="B28" s="1384">
        <f>B9+B12+B15+B19+B22+B25</f>
        <v>0</v>
      </c>
      <c r="C28" s="1384">
        <f>C9+C12+C15+C19+C22+C25</f>
        <v>0</v>
      </c>
      <c r="D28" s="1289" t="s">
        <v>293</v>
      </c>
      <c r="E28" s="1289" t="s">
        <v>293</v>
      </c>
    </row>
    <row r="29" spans="1:5" ht="6" customHeight="1"/>
    <row r="30" spans="1:5">
      <c r="B30" s="176" t="s">
        <v>375</v>
      </c>
      <c r="C30" s="176"/>
    </row>
    <row r="31" spans="1:5">
      <c r="B31" s="1383"/>
      <c r="C31" s="599"/>
      <c r="D31" s="599"/>
    </row>
    <row r="34" spans="1:35">
      <c r="A34" s="1290" t="s">
        <v>786</v>
      </c>
    </row>
    <row r="35" spans="1:35" ht="132">
      <c r="A35" s="1422" t="s">
        <v>890</v>
      </c>
      <c r="B35" s="1421" t="s">
        <v>884</v>
      </c>
      <c r="C35" s="1421" t="s">
        <v>377</v>
      </c>
      <c r="D35" s="1421" t="s">
        <v>369</v>
      </c>
      <c r="E35" s="1422" t="s">
        <v>370</v>
      </c>
      <c r="F35" s="1420" t="s">
        <v>891</v>
      </c>
      <c r="G35" s="1419" t="s">
        <v>885</v>
      </c>
      <c r="H35" s="1419" t="s">
        <v>368</v>
      </c>
      <c r="I35" s="1419" t="s">
        <v>371</v>
      </c>
      <c r="J35" s="1420" t="s">
        <v>372</v>
      </c>
      <c r="K35" s="1417" t="s">
        <v>892</v>
      </c>
      <c r="L35" s="1418" t="s">
        <v>886</v>
      </c>
      <c r="M35" s="1418" t="s">
        <v>368</v>
      </c>
      <c r="N35" s="1418" t="s">
        <v>373</v>
      </c>
      <c r="O35" s="1417" t="s">
        <v>374</v>
      </c>
      <c r="P35" s="1414" t="s">
        <v>893</v>
      </c>
      <c r="Q35" s="1415" t="s">
        <v>886</v>
      </c>
      <c r="R35" s="1415" t="s">
        <v>368</v>
      </c>
      <c r="S35" s="1416" t="s">
        <v>293</v>
      </c>
      <c r="T35" s="1416" t="s">
        <v>293</v>
      </c>
      <c r="U35" s="1411" t="s">
        <v>894</v>
      </c>
      <c r="V35" s="1412" t="s">
        <v>887</v>
      </c>
      <c r="W35" s="1412" t="s">
        <v>377</v>
      </c>
      <c r="X35" s="1413" t="s">
        <v>293</v>
      </c>
      <c r="Y35" s="1413" t="s">
        <v>293</v>
      </c>
      <c r="Z35" s="1408" t="s">
        <v>895</v>
      </c>
      <c r="AA35" s="1409" t="s">
        <v>888</v>
      </c>
      <c r="AB35" s="1410" t="s">
        <v>377</v>
      </c>
      <c r="AC35" s="1289" t="s">
        <v>293</v>
      </c>
      <c r="AD35" s="1289" t="s">
        <v>293</v>
      </c>
      <c r="AE35" s="1405" t="s">
        <v>896</v>
      </c>
      <c r="AF35" s="1405" t="s">
        <v>889</v>
      </c>
      <c r="AG35" s="1406" t="s">
        <v>377</v>
      </c>
      <c r="AH35" s="1407" t="s">
        <v>293</v>
      </c>
      <c r="AI35" s="1407" t="s">
        <v>293</v>
      </c>
    </row>
    <row r="36" spans="1:35">
      <c r="A36" s="1282">
        <f>A9</f>
        <v>0</v>
      </c>
      <c r="B36" s="1282">
        <f>B9</f>
        <v>0</v>
      </c>
      <c r="C36" s="1282">
        <f>C9</f>
        <v>0</v>
      </c>
      <c r="D36" s="1282">
        <f>D9</f>
        <v>0</v>
      </c>
      <c r="E36" s="1283">
        <f>E9</f>
        <v>0</v>
      </c>
      <c r="F36" s="1284">
        <f>A12</f>
        <v>0</v>
      </c>
      <c r="G36" s="158">
        <f>B12</f>
        <v>0</v>
      </c>
      <c r="H36" s="158">
        <f>C12</f>
        <v>0</v>
      </c>
      <c r="I36" s="158">
        <f>D12</f>
        <v>0</v>
      </c>
      <c r="J36" s="1285">
        <f>E12</f>
        <v>0</v>
      </c>
      <c r="K36" s="142">
        <f>A15</f>
        <v>0</v>
      </c>
      <c r="L36" s="142">
        <f>B15</f>
        <v>0</v>
      </c>
      <c r="M36" s="142">
        <f>C15</f>
        <v>0</v>
      </c>
      <c r="N36" s="142">
        <f>D15</f>
        <v>0</v>
      </c>
      <c r="O36" s="1285">
        <f>E15</f>
        <v>0</v>
      </c>
      <c r="P36" s="142">
        <f>A19</f>
        <v>0</v>
      </c>
      <c r="Q36" s="142">
        <f>B19</f>
        <v>0</v>
      </c>
      <c r="R36" s="142">
        <f>C19</f>
        <v>0</v>
      </c>
      <c r="S36" s="142" t="str">
        <f>D19</f>
        <v>N-A</v>
      </c>
      <c r="T36" s="142" t="str">
        <f>E19</f>
        <v>N-A</v>
      </c>
      <c r="U36" s="1282">
        <f>A22</f>
        <v>0</v>
      </c>
      <c r="V36" s="1282">
        <f>B22</f>
        <v>0</v>
      </c>
      <c r="W36" s="1282">
        <f>C22</f>
        <v>0</v>
      </c>
      <c r="X36" s="1282" t="str">
        <f>D22</f>
        <v>N-A</v>
      </c>
      <c r="Y36" s="1282" t="str">
        <f>E22</f>
        <v>N-A</v>
      </c>
      <c r="Z36" s="1282">
        <f>A25</f>
        <v>0</v>
      </c>
      <c r="AA36" s="1282">
        <f>B25</f>
        <v>0</v>
      </c>
      <c r="AB36" s="1282">
        <f>C25</f>
        <v>0</v>
      </c>
      <c r="AC36" s="1282" t="str">
        <f>D25</f>
        <v>N-A</v>
      </c>
      <c r="AD36" s="1282" t="str">
        <f>E25</f>
        <v>N-A</v>
      </c>
      <c r="AE36" s="1282">
        <f>A28</f>
        <v>0</v>
      </c>
      <c r="AF36" s="1282">
        <f>B28</f>
        <v>0</v>
      </c>
      <c r="AG36" s="1282">
        <f>C28</f>
        <v>0</v>
      </c>
      <c r="AH36" s="1282" t="str">
        <f>D28</f>
        <v>N-A</v>
      </c>
      <c r="AI36" s="1282" t="str">
        <f>E28</f>
        <v>N-A</v>
      </c>
    </row>
  </sheetData>
  <mergeCells count="1">
    <mergeCell ref="B4:E4"/>
  </mergeCells>
  <phoneticPr fontId="1" type="noConversion"/>
  <printOptions horizontalCentered="1"/>
  <pageMargins left="0" right="0" top="0.25" bottom="0.35" header="0" footer="0.25"/>
  <pageSetup scale="83" firstPageNumber="94" orientation="landscape" useFirstPageNumber="1" r:id="rId1"/>
  <headerFooter alignWithMargins="0">
    <oddFooter>&amp;L&amp;8Created:  March 26, 2007:  Revised:  May 18, 2009  Printed:  &amp;D  &amp;T   &amp;Z&amp;F  &amp;A</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49"/>
  <sheetViews>
    <sheetView workbookViewId="0"/>
  </sheetViews>
  <sheetFormatPr defaultRowHeight="13.2"/>
  <cols>
    <col min="1" max="1" width="102" customWidth="1"/>
  </cols>
  <sheetData>
    <row r="1" spans="1:1">
      <c r="A1" t="s">
        <v>1203</v>
      </c>
    </row>
    <row r="3" spans="1:1">
      <c r="A3" t="s">
        <v>840</v>
      </c>
    </row>
    <row r="4" spans="1:1">
      <c r="A4" t="s">
        <v>841</v>
      </c>
    </row>
    <row r="5" spans="1:1">
      <c r="A5" t="s">
        <v>842</v>
      </c>
    </row>
    <row r="6" spans="1:1">
      <c r="A6" t="s">
        <v>843</v>
      </c>
    </row>
    <row r="7" spans="1:1">
      <c r="A7" t="s">
        <v>844</v>
      </c>
    </row>
    <row r="8" spans="1:1">
      <c r="A8" t="s">
        <v>52</v>
      </c>
    </row>
    <row r="9" spans="1:1">
      <c r="A9" t="s">
        <v>53</v>
      </c>
    </row>
    <row r="10" spans="1:1">
      <c r="A10" t="s">
        <v>846</v>
      </c>
    </row>
    <row r="11" spans="1:1">
      <c r="A11" t="s">
        <v>847</v>
      </c>
    </row>
    <row r="12" spans="1:1">
      <c r="A12" t="s">
        <v>45</v>
      </c>
    </row>
    <row r="13" spans="1:1">
      <c r="A13" t="s">
        <v>825</v>
      </c>
    </row>
    <row r="14" spans="1:1">
      <c r="A14" t="s">
        <v>826</v>
      </c>
    </row>
    <row r="15" spans="1:1">
      <c r="A15" t="s">
        <v>42</v>
      </c>
    </row>
    <row r="16" spans="1:1">
      <c r="A16" t="s">
        <v>43</v>
      </c>
    </row>
    <row r="17" spans="1:1">
      <c r="A17" t="s">
        <v>44</v>
      </c>
    </row>
    <row r="18" spans="1:1">
      <c r="A18" t="s">
        <v>714</v>
      </c>
    </row>
    <row r="19" spans="1:1">
      <c r="A19" t="s">
        <v>715</v>
      </c>
    </row>
    <row r="20" spans="1:1">
      <c r="A20" t="s">
        <v>716</v>
      </c>
    </row>
    <row r="21" spans="1:1">
      <c r="A21" t="s">
        <v>46</v>
      </c>
    </row>
    <row r="22" spans="1:1">
      <c r="A22" t="s">
        <v>47</v>
      </c>
    </row>
    <row r="23" spans="1:1">
      <c r="A23" t="s">
        <v>48</v>
      </c>
    </row>
    <row r="24" spans="1:1">
      <c r="A24" t="s">
        <v>49</v>
      </c>
    </row>
    <row r="25" spans="1:1">
      <c r="A25" t="s">
        <v>827</v>
      </c>
    </row>
    <row r="26" spans="1:1">
      <c r="A26" t="s">
        <v>828</v>
      </c>
    </row>
    <row r="27" spans="1:1">
      <c r="A27" t="s">
        <v>829</v>
      </c>
    </row>
    <row r="28" spans="1:1">
      <c r="A28" t="s">
        <v>830</v>
      </c>
    </row>
    <row r="29" spans="1:1">
      <c r="A29" t="s">
        <v>831</v>
      </c>
    </row>
    <row r="30" spans="1:1">
      <c r="A30" t="s">
        <v>832</v>
      </c>
    </row>
    <row r="31" spans="1:1">
      <c r="A31" t="s">
        <v>833</v>
      </c>
    </row>
    <row r="32" spans="1:1">
      <c r="A32" t="s">
        <v>834</v>
      </c>
    </row>
    <row r="33" spans="1:1">
      <c r="A33" t="s">
        <v>835</v>
      </c>
    </row>
    <row r="34" spans="1:1">
      <c r="A34" t="s">
        <v>836</v>
      </c>
    </row>
    <row r="35" spans="1:1">
      <c r="A35" t="s">
        <v>837</v>
      </c>
    </row>
    <row r="36" spans="1:1">
      <c r="A36" t="s">
        <v>838</v>
      </c>
    </row>
    <row r="37" spans="1:1">
      <c r="A37" t="s">
        <v>839</v>
      </c>
    </row>
    <row r="38" spans="1:1">
      <c r="A38" t="s">
        <v>712</v>
      </c>
    </row>
    <row r="39" spans="1:1">
      <c r="A39" t="s">
        <v>713</v>
      </c>
    </row>
    <row r="40" spans="1:1">
      <c r="A40" t="s">
        <v>848</v>
      </c>
    </row>
    <row r="41" spans="1:1">
      <c r="A41" t="s">
        <v>849</v>
      </c>
    </row>
    <row r="42" spans="1:1">
      <c r="A42" t="s">
        <v>39</v>
      </c>
    </row>
    <row r="43" spans="1:1">
      <c r="A43" t="s">
        <v>40</v>
      </c>
    </row>
    <row r="44" spans="1:1">
      <c r="A44" t="s">
        <v>41</v>
      </c>
    </row>
    <row r="45" spans="1:1">
      <c r="A45" t="s">
        <v>51</v>
      </c>
    </row>
    <row r="46" spans="1:1">
      <c r="A46" t="s">
        <v>709</v>
      </c>
    </row>
    <row r="47" spans="1:1">
      <c r="A47" t="s">
        <v>710</v>
      </c>
    </row>
    <row r="48" spans="1:1">
      <c r="A48" t="s">
        <v>711</v>
      </c>
    </row>
    <row r="49" spans="1:1">
      <c r="A49" t="s">
        <v>50</v>
      </c>
    </row>
  </sheetData>
  <phoneticPr fontId="25" type="noConversion"/>
  <printOptions horizontalCentered="1"/>
  <pageMargins left="0.75" right="0.75" top="0.5" bottom="0.5" header="0.25" footer="0.2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66FFFF"/>
    <pageSetUpPr fitToPage="1"/>
  </sheetPr>
  <dimension ref="A1:F57"/>
  <sheetViews>
    <sheetView workbookViewId="0"/>
  </sheetViews>
  <sheetFormatPr defaultRowHeight="13.2"/>
  <cols>
    <col min="1" max="1" width="59.109375" customWidth="1"/>
    <col min="2" max="2" width="51.77734375" customWidth="1"/>
    <col min="3" max="3" width="16.33203125" customWidth="1"/>
    <col min="4" max="4" width="21.33203125" customWidth="1"/>
    <col min="5" max="5" width="2.77734375" customWidth="1"/>
    <col min="6" max="6" width="55.77734375" customWidth="1"/>
  </cols>
  <sheetData>
    <row r="1" spans="1:6" ht="15.6">
      <c r="A1" s="804" t="s">
        <v>70</v>
      </c>
      <c r="B1" s="804"/>
      <c r="C1" s="804"/>
      <c r="D1" s="804"/>
    </row>
    <row r="2" spans="1:6" ht="15.6">
      <c r="A2" s="804" t="s">
        <v>1229</v>
      </c>
      <c r="B2" s="804"/>
      <c r="C2" s="804"/>
      <c r="D2" s="804"/>
    </row>
    <row r="3" spans="1:6" ht="15.6">
      <c r="A3" s="806" t="s">
        <v>424</v>
      </c>
      <c r="B3" s="806"/>
      <c r="C3" s="806"/>
      <c r="D3" s="806"/>
    </row>
    <row r="4" spans="1:6" ht="12" customHeight="1">
      <c r="A4" s="65" t="s">
        <v>244</v>
      </c>
      <c r="B4" s="2145">
        <f>'Schedule I  '!B5</f>
        <v>0</v>
      </c>
    </row>
    <row r="5" spans="1:6" ht="5.25" customHeight="1"/>
    <row r="6" spans="1:6" ht="40.5" customHeight="1">
      <c r="A6" s="2308" t="s">
        <v>663</v>
      </c>
      <c r="B6" s="2309"/>
      <c r="C6" s="2309"/>
      <c r="D6" s="2310"/>
    </row>
    <row r="7" spans="1:6" ht="20.25" customHeight="1">
      <c r="A7" s="40" t="s">
        <v>1296</v>
      </c>
      <c r="B7" s="41"/>
      <c r="C7" s="41"/>
      <c r="D7" s="38"/>
    </row>
    <row r="8" spans="1:6" ht="14.4" customHeight="1">
      <c r="A8" s="3" t="s">
        <v>104</v>
      </c>
      <c r="B8" s="34" t="s">
        <v>452</v>
      </c>
      <c r="C8" s="9" t="s">
        <v>281</v>
      </c>
      <c r="D8" s="9" t="s">
        <v>379</v>
      </c>
      <c r="F8" s="2101" t="s">
        <v>1125</v>
      </c>
    </row>
    <row r="9" spans="1:6">
      <c r="A9" s="573" t="s">
        <v>582</v>
      </c>
      <c r="B9" s="574" t="s">
        <v>451</v>
      </c>
      <c r="C9" s="574">
        <v>1</v>
      </c>
      <c r="D9" s="575">
        <v>36000</v>
      </c>
      <c r="F9" s="1774" t="s">
        <v>1126</v>
      </c>
    </row>
    <row r="10" spans="1:6">
      <c r="A10" s="18"/>
      <c r="B10" s="10"/>
      <c r="C10" s="2173"/>
      <c r="D10" s="61"/>
      <c r="F10" s="1774" t="s">
        <v>1127</v>
      </c>
    </row>
    <row r="11" spans="1:6">
      <c r="A11" s="18"/>
      <c r="B11" s="10"/>
      <c r="C11" s="2174"/>
      <c r="D11" s="61"/>
      <c r="F11" s="1774" t="s">
        <v>1128</v>
      </c>
    </row>
    <row r="12" spans="1:6">
      <c r="A12" s="18"/>
      <c r="B12" s="10"/>
      <c r="C12" s="2174"/>
      <c r="D12" s="61"/>
      <c r="F12" s="1774" t="s">
        <v>451</v>
      </c>
    </row>
    <row r="13" spans="1:6">
      <c r="A13" s="18"/>
      <c r="B13" s="10"/>
      <c r="C13" s="2174"/>
      <c r="D13" s="61"/>
      <c r="F13" s="1774" t="s">
        <v>1129</v>
      </c>
    </row>
    <row r="14" spans="1:6">
      <c r="A14" s="18"/>
      <c r="B14" s="10"/>
      <c r="C14" s="2174"/>
      <c r="D14" s="61"/>
      <c r="F14" s="1774" t="s">
        <v>1130</v>
      </c>
    </row>
    <row r="15" spans="1:6">
      <c r="A15" s="18"/>
      <c r="B15" s="10"/>
      <c r="C15" s="2174"/>
      <c r="D15" s="61"/>
    </row>
    <row r="16" spans="1:6">
      <c r="A16" s="18"/>
      <c r="B16" s="10"/>
      <c r="C16" s="2174"/>
      <c r="D16" s="61"/>
    </row>
    <row r="17" spans="1:4">
      <c r="A17" s="19"/>
      <c r="B17" s="13"/>
      <c r="C17" s="2175"/>
      <c r="D17" s="62"/>
    </row>
    <row r="18" spans="1:4">
      <c r="A18" s="20" t="s">
        <v>453</v>
      </c>
      <c r="B18" s="8"/>
      <c r="C18" s="2172">
        <f>SUM(C10:C17)</f>
        <v>0</v>
      </c>
      <c r="D18" s="763">
        <f>SUM(D10:D17)</f>
        <v>0</v>
      </c>
    </row>
    <row r="19" spans="1:4">
      <c r="A19" s="21" t="s">
        <v>454</v>
      </c>
      <c r="C19" s="841"/>
    </row>
    <row r="20" spans="1:4" ht="6" customHeight="1">
      <c r="C20" s="841"/>
    </row>
    <row r="21" spans="1:4" ht="20.25" customHeight="1">
      <c r="A21" s="36" t="s">
        <v>1297</v>
      </c>
      <c r="B21" s="37"/>
      <c r="C21" s="843"/>
      <c r="D21" s="39"/>
    </row>
    <row r="22" spans="1:4">
      <c r="A22" s="3" t="s">
        <v>104</v>
      </c>
      <c r="B22" s="34" t="s">
        <v>452</v>
      </c>
      <c r="C22" s="842" t="s">
        <v>281</v>
      </c>
      <c r="D22" s="9" t="s">
        <v>380</v>
      </c>
    </row>
    <row r="23" spans="1:4">
      <c r="A23" s="18"/>
      <c r="B23" s="10"/>
      <c r="C23" s="2176"/>
      <c r="D23" s="61"/>
    </row>
    <row r="24" spans="1:4">
      <c r="A24" s="18"/>
      <c r="B24" s="10"/>
      <c r="C24" s="2177"/>
      <c r="D24" s="61"/>
    </row>
    <row r="25" spans="1:4">
      <c r="A25" s="18"/>
      <c r="B25" s="10"/>
      <c r="C25" s="2177"/>
      <c r="D25" s="61"/>
    </row>
    <row r="26" spans="1:4">
      <c r="A26" s="18"/>
      <c r="B26" s="10"/>
      <c r="C26" s="2177"/>
      <c r="D26" s="61"/>
    </row>
    <row r="27" spans="1:4">
      <c r="A27" s="18"/>
      <c r="B27" s="33"/>
      <c r="C27" s="2178"/>
      <c r="D27" s="1303"/>
    </row>
    <row r="28" spans="1:4">
      <c r="A28" s="18"/>
      <c r="B28" s="33"/>
      <c r="C28" s="2178"/>
      <c r="D28" s="1303"/>
    </row>
    <row r="29" spans="1:4">
      <c r="A29" s="18"/>
      <c r="B29" s="33"/>
      <c r="C29" s="2178"/>
      <c r="D29" s="1303"/>
    </row>
    <row r="30" spans="1:4">
      <c r="A30" s="18"/>
      <c r="B30" s="33"/>
      <c r="C30" s="2178"/>
      <c r="D30" s="1303"/>
    </row>
    <row r="31" spans="1:4">
      <c r="A31" s="18"/>
      <c r="B31" s="35"/>
      <c r="C31" s="2178"/>
      <c r="D31" s="1303"/>
    </row>
    <row r="32" spans="1:4">
      <c r="A32" s="19"/>
      <c r="B32" s="13"/>
      <c r="C32" s="2179"/>
      <c r="D32" s="1304"/>
    </row>
    <row r="33" spans="1:6">
      <c r="A33" s="23" t="s">
        <v>1298</v>
      </c>
      <c r="B33" s="24"/>
      <c r="C33" s="2172">
        <f>SUM(C23:C32)</f>
        <v>0</v>
      </c>
      <c r="D33" s="763">
        <f>SUM(D23:D32)</f>
        <v>0</v>
      </c>
    </row>
    <row r="34" spans="1:6" ht="7.5" customHeight="1">
      <c r="A34" s="27"/>
      <c r="B34" s="49"/>
      <c r="C34" s="17"/>
      <c r="D34" s="64"/>
    </row>
    <row r="35" spans="1:6" ht="35.25" customHeight="1">
      <c r="A35" s="2307" t="s">
        <v>103</v>
      </c>
      <c r="B35" s="2285"/>
      <c r="C35" s="2285"/>
      <c r="D35" s="2286"/>
    </row>
    <row r="36" spans="1:6" ht="21.75" customHeight="1">
      <c r="A36" s="580" t="s">
        <v>211</v>
      </c>
      <c r="B36" s="581"/>
      <c r="C36" s="581"/>
      <c r="D36" s="581"/>
    </row>
    <row r="37" spans="1:6" ht="15.6">
      <c r="A37" s="36" t="s">
        <v>1299</v>
      </c>
      <c r="B37" s="37"/>
      <c r="C37" s="38"/>
      <c r="D37" s="39"/>
    </row>
    <row r="38" spans="1:6">
      <c r="A38" s="24"/>
      <c r="B38" s="120" t="s">
        <v>237</v>
      </c>
      <c r="C38" s="67" t="s">
        <v>206</v>
      </c>
      <c r="D38" s="67" t="s">
        <v>205</v>
      </c>
    </row>
    <row r="39" spans="1:6">
      <c r="A39" s="569" t="s">
        <v>204</v>
      </c>
      <c r="B39" s="1369"/>
      <c r="C39" s="1369"/>
      <c r="D39" s="1369"/>
    </row>
    <row r="40" spans="1:6">
      <c r="A40" s="571" t="s">
        <v>209</v>
      </c>
      <c r="B40" s="571">
        <v>3</v>
      </c>
      <c r="C40" s="572">
        <v>2</v>
      </c>
      <c r="D40" s="572">
        <f>+B40-C40</f>
        <v>1</v>
      </c>
    </row>
    <row r="41" spans="1:6">
      <c r="A41" s="571" t="s">
        <v>210</v>
      </c>
      <c r="B41" s="576">
        <v>60000</v>
      </c>
      <c r="C41" s="577">
        <v>40000</v>
      </c>
      <c r="D41" s="577">
        <f>+B41-C41</f>
        <v>20000</v>
      </c>
    </row>
    <row r="42" spans="1:6">
      <c r="A42" s="24" t="s">
        <v>207</v>
      </c>
      <c r="B42" s="24"/>
      <c r="C42" s="570"/>
      <c r="D42" s="570">
        <f>+B42-C42</f>
        <v>0</v>
      </c>
      <c r="E42" t="s">
        <v>646</v>
      </c>
    </row>
    <row r="43" spans="1:6">
      <c r="A43" s="24" t="s">
        <v>208</v>
      </c>
      <c r="B43" s="578"/>
      <c r="C43" s="579"/>
      <c r="D43" s="579">
        <f>+B43-C43</f>
        <v>0</v>
      </c>
      <c r="E43" t="s">
        <v>646</v>
      </c>
    </row>
    <row r="44" spans="1:6" ht="25.5" customHeight="1">
      <c r="A44" s="2307" t="s">
        <v>103</v>
      </c>
      <c r="B44" s="2285"/>
      <c r="C44" s="2285"/>
      <c r="D44" s="2286"/>
    </row>
    <row r="46" spans="1:6" ht="15.6">
      <c r="A46" s="1724" t="s">
        <v>1136</v>
      </c>
      <c r="B46" s="1725"/>
      <c r="C46" s="1725"/>
      <c r="D46" s="1726"/>
      <c r="F46" s="1774" t="s">
        <v>1138</v>
      </c>
    </row>
    <row r="47" spans="1:6">
      <c r="A47" s="1727" t="s">
        <v>967</v>
      </c>
      <c r="B47" s="1728" t="s">
        <v>968</v>
      </c>
      <c r="C47" s="1729" t="s">
        <v>281</v>
      </c>
      <c r="D47" s="1730" t="s">
        <v>969</v>
      </c>
    </row>
    <row r="48" spans="1:6">
      <c r="A48" s="1731" t="s">
        <v>255</v>
      </c>
      <c r="B48" s="1732"/>
      <c r="C48" s="2180">
        <v>0</v>
      </c>
      <c r="D48" s="1735">
        <v>0</v>
      </c>
    </row>
    <row r="49" spans="1:4">
      <c r="A49" s="1731" t="s">
        <v>970</v>
      </c>
      <c r="B49" s="1732"/>
      <c r="C49" s="2180">
        <v>0</v>
      </c>
      <c r="D49" s="1735">
        <v>0</v>
      </c>
    </row>
    <row r="50" spans="1:4">
      <c r="A50" s="1731" t="s">
        <v>971</v>
      </c>
      <c r="B50" s="1732"/>
      <c r="C50" s="2180">
        <v>0</v>
      </c>
      <c r="D50" s="1735">
        <v>0</v>
      </c>
    </row>
    <row r="51" spans="1:4">
      <c r="A51" s="1733" t="s">
        <v>972</v>
      </c>
      <c r="B51" s="1732"/>
      <c r="C51" s="2180">
        <v>0</v>
      </c>
      <c r="D51" s="1735">
        <v>0</v>
      </c>
    </row>
    <row r="52" spans="1:4">
      <c r="A52" s="1734" t="s">
        <v>295</v>
      </c>
      <c r="B52" s="24"/>
      <c r="C52" s="2181">
        <f>SUM(C48:C51)</f>
        <v>0</v>
      </c>
      <c r="D52" s="1736">
        <f>SUM(D48:D51)</f>
        <v>0</v>
      </c>
    </row>
    <row r="53" spans="1:4">
      <c r="A53" s="1746" t="s">
        <v>1135</v>
      </c>
    </row>
    <row r="54" spans="1:4">
      <c r="A54" s="2103" t="s">
        <v>1137</v>
      </c>
    </row>
    <row r="56" spans="1:4">
      <c r="A56" s="2103" t="s">
        <v>1139</v>
      </c>
    </row>
    <row r="57" spans="1:4">
      <c r="A57" s="2103" t="s">
        <v>1140</v>
      </c>
    </row>
  </sheetData>
  <mergeCells count="3">
    <mergeCell ref="A35:D35"/>
    <mergeCell ref="A6:D6"/>
    <mergeCell ref="A44:D44"/>
  </mergeCells>
  <phoneticPr fontId="0" type="noConversion"/>
  <printOptions horizontalCentered="1"/>
  <pageMargins left="0.25" right="0.25" top="0.25" bottom="0.5" header="0.25" footer="0.25"/>
  <pageSetup scale="73" orientation="landscape" r:id="rId1"/>
  <headerFooter alignWithMargins="0">
    <oddFooter>&amp;L&amp;8&amp;D  &amp;T  &amp;F  &amp;A</oddFooter>
  </headerFooter>
  <rowBreaks count="1" manualBreakCount="1">
    <brk id="34"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66FFFF"/>
    <pageSetUpPr fitToPage="1"/>
  </sheetPr>
  <dimension ref="A1:AX43"/>
  <sheetViews>
    <sheetView workbookViewId="0"/>
  </sheetViews>
  <sheetFormatPr defaultColWidth="9.33203125" defaultRowHeight="13.2"/>
  <cols>
    <col min="1" max="1" width="37.77734375" style="142" customWidth="1"/>
    <col min="2" max="2" width="15.33203125" style="142" customWidth="1"/>
    <col min="3" max="3" width="14.33203125" style="142" customWidth="1"/>
    <col min="4" max="4" width="14" style="142" customWidth="1"/>
    <col min="5" max="5" width="16.33203125" style="142" customWidth="1"/>
    <col min="6" max="6" width="12.77734375" style="142" customWidth="1"/>
    <col min="7" max="7" width="16.109375" style="142" customWidth="1"/>
    <col min="8" max="8" width="15.109375" style="142" customWidth="1"/>
    <col min="9" max="9" width="17.109375" style="142" customWidth="1"/>
    <col min="10" max="10" width="15.33203125" style="142" customWidth="1"/>
    <col min="11" max="11" width="12" style="142" customWidth="1"/>
    <col min="12" max="12" width="14.6640625" style="142" customWidth="1"/>
    <col min="13" max="13" width="13.77734375" style="142" customWidth="1"/>
    <col min="14" max="14" width="11.6640625" style="142" customWidth="1"/>
    <col min="15" max="15" width="11.33203125" style="142" customWidth="1"/>
    <col min="16" max="17" width="9.33203125" style="142"/>
    <col min="18" max="18" width="12" style="142" customWidth="1"/>
    <col min="19" max="50" width="10.6640625" style="142" customWidth="1"/>
    <col min="51" max="16384" width="9.33203125" style="142"/>
  </cols>
  <sheetData>
    <row r="1" spans="1:9" ht="15.6">
      <c r="A1" s="804" t="s">
        <v>70</v>
      </c>
      <c r="B1" s="807"/>
      <c r="C1" s="807"/>
      <c r="D1" s="807"/>
      <c r="E1" s="807"/>
      <c r="F1" s="807"/>
      <c r="G1" s="807"/>
    </row>
    <row r="2" spans="1:9" ht="15.6">
      <c r="A2" s="804" t="s">
        <v>1229</v>
      </c>
      <c r="B2" s="807"/>
      <c r="C2" s="807"/>
      <c r="D2" s="807"/>
      <c r="E2" s="807"/>
      <c r="F2" s="807"/>
      <c r="G2" s="807"/>
    </row>
    <row r="3" spans="1:9" ht="15.6">
      <c r="A3" s="806" t="s">
        <v>425</v>
      </c>
      <c r="B3" s="807"/>
      <c r="C3" s="807"/>
      <c r="D3" s="807"/>
      <c r="E3" s="807"/>
      <c r="F3" s="807"/>
      <c r="G3" s="807"/>
    </row>
    <row r="4" spans="1:9" ht="19.5" customHeight="1">
      <c r="A4" s="2124" t="s">
        <v>1006</v>
      </c>
      <c r="B4" s="2125"/>
      <c r="C4" s="2125"/>
      <c r="D4" s="2125"/>
      <c r="E4" s="2125"/>
      <c r="F4" s="2125"/>
      <c r="G4" s="599"/>
    </row>
    <row r="5" spans="1:9">
      <c r="A5" s="282"/>
      <c r="B5" s="282"/>
      <c r="C5" s="282"/>
      <c r="D5" s="282"/>
      <c r="E5" s="282"/>
      <c r="F5" s="282"/>
      <c r="G5" s="282"/>
    </row>
    <row r="6" spans="1:9">
      <c r="A6" s="808" t="s">
        <v>107</v>
      </c>
      <c r="B6" s="2002">
        <f>'Schedule I  '!$B$5</f>
        <v>0</v>
      </c>
      <c r="C6" s="2003"/>
      <c r="D6" s="2012"/>
      <c r="E6" s="2013"/>
      <c r="F6" s="2013"/>
      <c r="G6" s="2014"/>
    </row>
    <row r="7" spans="1:9">
      <c r="A7" s="809"/>
      <c r="B7" s="809"/>
      <c r="C7" s="809"/>
      <c r="D7" s="809"/>
      <c r="E7" s="282"/>
      <c r="F7" s="282"/>
      <c r="G7" s="282"/>
    </row>
    <row r="8" spans="1:9">
      <c r="A8" s="283" t="s">
        <v>1293</v>
      </c>
      <c r="B8" s="508"/>
      <c r="C8" s="508"/>
      <c r="D8" s="508"/>
      <c r="E8" s="508"/>
      <c r="F8" s="508"/>
      <c r="G8" s="509"/>
    </row>
    <row r="9" spans="1:9">
      <c r="A9" s="510"/>
      <c r="B9" s="2315" t="s">
        <v>213</v>
      </c>
      <c r="C9" s="2316"/>
      <c r="D9" s="2317" t="s">
        <v>459</v>
      </c>
      <c r="E9" s="2318"/>
      <c r="F9" s="2317" t="s">
        <v>214</v>
      </c>
      <c r="G9" s="2319"/>
    </row>
    <row r="10" spans="1:9" ht="28.95" customHeight="1">
      <c r="A10" s="511" t="s">
        <v>455</v>
      </c>
      <c r="B10" s="512" t="s">
        <v>215</v>
      </c>
      <c r="C10" s="513" t="s">
        <v>380</v>
      </c>
      <c r="D10" s="514" t="s">
        <v>216</v>
      </c>
      <c r="E10" s="515" t="s">
        <v>380</v>
      </c>
      <c r="F10" s="144" t="s">
        <v>214</v>
      </c>
      <c r="G10" s="516" t="s">
        <v>217</v>
      </c>
    </row>
    <row r="11" spans="1:9" ht="20.100000000000001" customHeight="1">
      <c r="A11" s="517" t="s">
        <v>106</v>
      </c>
      <c r="B11" s="518">
        <f>'Sch II &amp; II-1'!D19</f>
        <v>0</v>
      </c>
      <c r="C11" s="518">
        <f>'Sch II &amp; II-1'!E19</f>
        <v>0</v>
      </c>
      <c r="D11" s="2182">
        <f>'Sch II &amp; II-1'!D35</f>
        <v>0</v>
      </c>
      <c r="E11" s="519">
        <f>'Sch II &amp; II-1'!E35</f>
        <v>0</v>
      </c>
      <c r="F11" s="2185">
        <f t="shared" ref="F11:G13" si="0">+B11-D11</f>
        <v>0</v>
      </c>
      <c r="G11" s="527">
        <f t="shared" si="0"/>
        <v>0</v>
      </c>
    </row>
    <row r="12" spans="1:9" ht="20.100000000000001" customHeight="1">
      <c r="A12" s="520" t="s">
        <v>108</v>
      </c>
      <c r="B12" s="521">
        <f>' Sch II-a'!C18</f>
        <v>0</v>
      </c>
      <c r="C12" s="521">
        <f>' Sch II-a'!D18</f>
        <v>0</v>
      </c>
      <c r="D12" s="2182">
        <f>' Sch II-a'!C33</f>
        <v>0</v>
      </c>
      <c r="E12" s="519">
        <f>' Sch II-a'!D33</f>
        <v>0</v>
      </c>
      <c r="F12" s="2185">
        <f t="shared" si="0"/>
        <v>0</v>
      </c>
      <c r="G12" s="527">
        <f t="shared" si="0"/>
        <v>0</v>
      </c>
    </row>
    <row r="13" spans="1:9" ht="20.100000000000001" customHeight="1">
      <c r="A13" s="810" t="s">
        <v>203</v>
      </c>
      <c r="B13" s="521">
        <f>' Sch II-a'!B42</f>
        <v>0</v>
      </c>
      <c r="C13" s="521">
        <f>' Sch II-a'!B43</f>
        <v>0</v>
      </c>
      <c r="D13" s="2183">
        <f>' Sch II-a'!C42</f>
        <v>0</v>
      </c>
      <c r="E13" s="811">
        <f>' Sch II-a'!C43</f>
        <v>0</v>
      </c>
      <c r="F13" s="2186">
        <f t="shared" si="0"/>
        <v>0</v>
      </c>
      <c r="G13" s="812">
        <f t="shared" si="0"/>
        <v>0</v>
      </c>
      <c r="I13" s="749"/>
    </row>
    <row r="14" spans="1:9" ht="20.100000000000001" customHeight="1">
      <c r="A14" s="522" t="s">
        <v>105</v>
      </c>
      <c r="B14" s="845">
        <f t="shared" ref="B14:G14" si="1">SUM(B11:B13)</f>
        <v>0</v>
      </c>
      <c r="C14" s="846">
        <f t="shared" si="1"/>
        <v>0</v>
      </c>
      <c r="D14" s="2184">
        <f t="shared" si="1"/>
        <v>0</v>
      </c>
      <c r="E14" s="844">
        <f t="shared" si="1"/>
        <v>0</v>
      </c>
      <c r="F14" s="2187">
        <f t="shared" si="1"/>
        <v>0</v>
      </c>
      <c r="G14" s="845">
        <f t="shared" si="1"/>
        <v>0</v>
      </c>
    </row>
    <row r="15" spans="1:9" ht="20.100000000000001" customHeight="1">
      <c r="B15" s="523"/>
      <c r="C15" s="523"/>
      <c r="D15" s="523"/>
      <c r="E15" s="524" t="s">
        <v>1195</v>
      </c>
      <c r="F15" s="528">
        <f>+B14-D14</f>
        <v>0</v>
      </c>
      <c r="G15" s="528">
        <f>+C14-E14</f>
        <v>0</v>
      </c>
    </row>
    <row r="16" spans="1:9">
      <c r="B16" s="523"/>
      <c r="C16" s="523"/>
      <c r="D16" s="523"/>
      <c r="E16" s="1305"/>
      <c r="F16" s="1306"/>
      <c r="G16" s="1307"/>
    </row>
    <row r="17" spans="1:12">
      <c r="A17" s="1354"/>
      <c r="B17" s="523"/>
      <c r="C17" s="523"/>
      <c r="D17" s="523"/>
      <c r="E17" s="1305"/>
      <c r="F17" s="1305"/>
      <c r="G17" s="1308"/>
    </row>
    <row r="18" spans="1:12">
      <c r="A18" s="1309" t="s">
        <v>296</v>
      </c>
      <c r="B18" s="1346"/>
      <c r="C18" s="1346"/>
      <c r="D18" s="1346"/>
      <c r="E18" s="1346"/>
      <c r="F18" s="1346"/>
      <c r="G18" s="1347"/>
      <c r="H18" s="1348"/>
      <c r="L18" s="599"/>
    </row>
    <row r="19" spans="1:12">
      <c r="A19" s="1310"/>
      <c r="B19" s="1349" t="s">
        <v>291</v>
      </c>
      <c r="C19" s="1349" t="s">
        <v>292</v>
      </c>
      <c r="D19" s="1349" t="s">
        <v>292</v>
      </c>
      <c r="E19" s="1349" t="s">
        <v>632</v>
      </c>
      <c r="F19" s="1349" t="s">
        <v>290</v>
      </c>
      <c r="G19" s="1350" t="s">
        <v>290</v>
      </c>
      <c r="H19" s="1351" t="s">
        <v>632</v>
      </c>
      <c r="I19" s="1722"/>
      <c r="L19" s="599"/>
    </row>
    <row r="20" spans="1:12" ht="55.5" customHeight="1" thickBot="1">
      <c r="A20" s="1340" t="s">
        <v>286</v>
      </c>
      <c r="B20" s="1352" t="s">
        <v>284</v>
      </c>
      <c r="C20" s="1352" t="s">
        <v>285</v>
      </c>
      <c r="D20" s="1352" t="s">
        <v>459</v>
      </c>
      <c r="E20" s="1352" t="s">
        <v>288</v>
      </c>
      <c r="F20" s="1341" t="s">
        <v>289</v>
      </c>
      <c r="G20" s="1342" t="s">
        <v>809</v>
      </c>
      <c r="H20" s="1353" t="s">
        <v>294</v>
      </c>
      <c r="I20" s="1723" t="s">
        <v>1307</v>
      </c>
      <c r="J20" s="1723" t="s">
        <v>1294</v>
      </c>
      <c r="L20" s="2114"/>
    </row>
    <row r="21" spans="1:12" ht="20.100000000000001" customHeight="1">
      <c r="A21" s="1343" t="s">
        <v>255</v>
      </c>
      <c r="B21" s="2188">
        <f>'Schedule I  '!$B$17</f>
        <v>0</v>
      </c>
      <c r="C21" s="2188"/>
      <c r="D21" s="2188"/>
      <c r="E21" s="2188">
        <f>+B21+C21-D21</f>
        <v>0</v>
      </c>
      <c r="F21" s="2188"/>
      <c r="G21" s="2189"/>
      <c r="H21" s="2190">
        <f>SUM(E21:G21)</f>
        <v>0</v>
      </c>
      <c r="I21" s="2191">
        <f>' Sch II-a'!C48</f>
        <v>0</v>
      </c>
      <c r="J21" s="2191">
        <f>+H21+I21</f>
        <v>0</v>
      </c>
      <c r="L21" s="2114"/>
    </row>
    <row r="22" spans="1:12" ht="20.100000000000001" customHeight="1">
      <c r="A22" s="1344" t="s">
        <v>106</v>
      </c>
      <c r="B22" s="2192">
        <f>'Schedule I  '!$C$17</f>
        <v>0</v>
      </c>
      <c r="C22" s="2192">
        <f>B11</f>
        <v>0</v>
      </c>
      <c r="D22" s="2192">
        <f>D11</f>
        <v>0</v>
      </c>
      <c r="E22" s="2188">
        <f>+B22+C22-D22</f>
        <v>0</v>
      </c>
      <c r="F22" s="2193">
        <f>'Sch II &amp; II-1'!B43+'Sch II &amp; II-1'!B46+'Sch II &amp; II-1'!B49</f>
        <v>0</v>
      </c>
      <c r="G22" s="2194"/>
      <c r="H22" s="2190">
        <f>SUM(E22:G22)</f>
        <v>0</v>
      </c>
      <c r="I22" s="2191">
        <f>' Sch II-a'!C49</f>
        <v>0</v>
      </c>
      <c r="J22" s="2191">
        <f t="shared" ref="J22:J24" si="2">+H22+I22</f>
        <v>0</v>
      </c>
      <c r="L22" s="1999"/>
    </row>
    <row r="23" spans="1:12" ht="20.100000000000001" customHeight="1">
      <c r="A23" s="1344" t="s">
        <v>701</v>
      </c>
      <c r="B23" s="2192">
        <f>'Schedule I  '!$D$17</f>
        <v>0</v>
      </c>
      <c r="C23" s="2192">
        <f>B12</f>
        <v>0</v>
      </c>
      <c r="D23" s="2192">
        <f>D12</f>
        <v>0</v>
      </c>
      <c r="E23" s="2188">
        <f>+B23+C23-D23</f>
        <v>0</v>
      </c>
      <c r="F23" s="2193"/>
      <c r="G23" s="2194">
        <f>'Sch II &amp; II-1'!B56+'Sch II &amp; II-1'!B53</f>
        <v>0</v>
      </c>
      <c r="H23" s="2190">
        <f>SUM(E23:G23)</f>
        <v>0</v>
      </c>
      <c r="I23" s="2191">
        <f>' Sch II-a'!C50</f>
        <v>0</v>
      </c>
      <c r="J23" s="2191">
        <f t="shared" si="2"/>
        <v>0</v>
      </c>
      <c r="L23" s="1999"/>
    </row>
    <row r="24" spans="1:12" ht="20.100000000000001" customHeight="1">
      <c r="A24" s="1344" t="s">
        <v>287</v>
      </c>
      <c r="B24" s="2192">
        <f>'Schedule I  '!$E$17</f>
        <v>0</v>
      </c>
      <c r="C24" s="2192">
        <f>B13</f>
        <v>0</v>
      </c>
      <c r="D24" s="2192">
        <f>D13</f>
        <v>0</v>
      </c>
      <c r="E24" s="2188">
        <f>+B24+C24-D24</f>
        <v>0</v>
      </c>
      <c r="F24" s="2193"/>
      <c r="G24" s="2194">
        <f>'Sch II &amp; II-1'!B59</f>
        <v>0</v>
      </c>
      <c r="H24" s="2190">
        <f>SUM(E24:G24)</f>
        <v>0</v>
      </c>
      <c r="I24" s="2191">
        <f>' Sch II-a'!C51</f>
        <v>0</v>
      </c>
      <c r="J24" s="2191">
        <f t="shared" si="2"/>
        <v>0</v>
      </c>
      <c r="L24" s="1999"/>
    </row>
    <row r="25" spans="1:12" ht="20.100000000000001" customHeight="1" thickBot="1">
      <c r="A25" s="1345" t="s">
        <v>295</v>
      </c>
      <c r="B25" s="2195">
        <f t="shared" ref="B25:H25" si="3">SUM(B21:B24)</f>
        <v>0</v>
      </c>
      <c r="C25" s="2195">
        <f t="shared" si="3"/>
        <v>0</v>
      </c>
      <c r="D25" s="2195">
        <f t="shared" si="3"/>
        <v>0</v>
      </c>
      <c r="E25" s="2195">
        <f t="shared" si="3"/>
        <v>0</v>
      </c>
      <c r="F25" s="2196">
        <f t="shared" si="3"/>
        <v>0</v>
      </c>
      <c r="G25" s="2197">
        <f t="shared" si="3"/>
        <v>0</v>
      </c>
      <c r="H25" s="2198">
        <f t="shared" si="3"/>
        <v>0</v>
      </c>
      <c r="I25" s="2199">
        <f>SUM(I21:I24)</f>
        <v>0</v>
      </c>
      <c r="J25" s="2199">
        <f>SUM(J21:J24)</f>
        <v>0</v>
      </c>
      <c r="L25" s="1999"/>
    </row>
    <row r="26" spans="1:12">
      <c r="A26" s="1317"/>
      <c r="B26" s="1311"/>
      <c r="C26" s="1311"/>
      <c r="D26" s="1311"/>
      <c r="E26" s="1311"/>
      <c r="F26" s="1318" t="s">
        <v>585</v>
      </c>
      <c r="G26" s="1323" t="s">
        <v>1195</v>
      </c>
      <c r="H26" s="1322">
        <f>SUM(E25:G25)</f>
        <v>0</v>
      </c>
    </row>
    <row r="27" spans="1:12">
      <c r="A27" s="176"/>
      <c r="B27" s="525"/>
      <c r="C27" s="525"/>
      <c r="D27" s="525"/>
      <c r="E27" s="525"/>
      <c r="F27" s="526" t="s">
        <v>585</v>
      </c>
      <c r="G27" s="526"/>
    </row>
    <row r="28" spans="1:12" ht="54.75" customHeight="1">
      <c r="A28" s="2311" t="s">
        <v>103</v>
      </c>
      <c r="B28" s="2312"/>
      <c r="C28" s="2312"/>
      <c r="D28" s="2312"/>
      <c r="E28" s="2312"/>
      <c r="F28" s="2313"/>
      <c r="G28" s="2314"/>
      <c r="I28" s="749"/>
    </row>
    <row r="35" spans="1:50" ht="15.6">
      <c r="A35" s="1929" t="s">
        <v>1205</v>
      </c>
    </row>
    <row r="36" spans="1:50">
      <c r="A36" s="1721" t="s">
        <v>1295</v>
      </c>
    </row>
    <row r="37" spans="1:50">
      <c r="A37" s="1291" t="s">
        <v>106</v>
      </c>
      <c r="B37" s="1292"/>
      <c r="C37" s="1292"/>
      <c r="D37" s="1292"/>
      <c r="E37" s="1292"/>
      <c r="F37" s="1293"/>
      <c r="G37" s="1291" t="s">
        <v>701</v>
      </c>
      <c r="H37" s="1292"/>
      <c r="I37" s="1292"/>
      <c r="J37" s="1292"/>
      <c r="K37" s="1292"/>
      <c r="L37" s="1293"/>
      <c r="M37" s="1291" t="s">
        <v>703</v>
      </c>
      <c r="N37" s="1292"/>
      <c r="O37" s="1292"/>
      <c r="P37" s="1292"/>
      <c r="Q37" s="1292"/>
      <c r="R37" s="1293"/>
    </row>
    <row r="38" spans="1:50" ht="52.8">
      <c r="A38" s="1294" t="s">
        <v>699</v>
      </c>
      <c r="B38" s="1295" t="s">
        <v>380</v>
      </c>
      <c r="C38" s="1295" t="s">
        <v>697</v>
      </c>
      <c r="D38" s="1295" t="s">
        <v>380</v>
      </c>
      <c r="E38" s="1295" t="s">
        <v>698</v>
      </c>
      <c r="F38" s="1296" t="s">
        <v>217</v>
      </c>
      <c r="G38" s="1297" t="s">
        <v>700</v>
      </c>
      <c r="H38" s="1298" t="s">
        <v>380</v>
      </c>
      <c r="I38" s="1298" t="s">
        <v>697</v>
      </c>
      <c r="J38" s="1298" t="s">
        <v>380</v>
      </c>
      <c r="K38" s="1298" t="s">
        <v>698</v>
      </c>
      <c r="L38" s="1299" t="s">
        <v>217</v>
      </c>
      <c r="M38" s="1300" t="s">
        <v>702</v>
      </c>
      <c r="N38" s="1301" t="s">
        <v>380</v>
      </c>
      <c r="O38" s="1301" t="s">
        <v>697</v>
      </c>
      <c r="P38" s="1301" t="s">
        <v>380</v>
      </c>
      <c r="Q38" s="1301" t="s">
        <v>698</v>
      </c>
      <c r="R38" s="1302" t="s">
        <v>217</v>
      </c>
    </row>
    <row r="39" spans="1:50" s="2203" customFormat="1">
      <c r="A39" s="2200">
        <f t="shared" ref="A39:F39" si="4">B11</f>
        <v>0</v>
      </c>
      <c r="B39" s="2201">
        <f t="shared" si="4"/>
        <v>0</v>
      </c>
      <c r="C39" s="2201">
        <f t="shared" si="4"/>
        <v>0</v>
      </c>
      <c r="D39" s="2201">
        <f t="shared" si="4"/>
        <v>0</v>
      </c>
      <c r="E39" s="2201">
        <f t="shared" si="4"/>
        <v>0</v>
      </c>
      <c r="F39" s="2202">
        <f t="shared" si="4"/>
        <v>0</v>
      </c>
      <c r="G39" s="2200">
        <f t="shared" ref="G39:L39" si="5">B12</f>
        <v>0</v>
      </c>
      <c r="H39" s="2201">
        <f t="shared" si="5"/>
        <v>0</v>
      </c>
      <c r="I39" s="2201">
        <f t="shared" si="5"/>
        <v>0</v>
      </c>
      <c r="J39" s="2201">
        <f t="shared" si="5"/>
        <v>0</v>
      </c>
      <c r="K39" s="2201">
        <f t="shared" si="5"/>
        <v>0</v>
      </c>
      <c r="L39" s="2202">
        <f t="shared" si="5"/>
        <v>0</v>
      </c>
      <c r="M39" s="2200">
        <f t="shared" ref="M39:R39" si="6">B13</f>
        <v>0</v>
      </c>
      <c r="N39" s="2201">
        <f t="shared" si="6"/>
        <v>0</v>
      </c>
      <c r="O39" s="2201">
        <f t="shared" si="6"/>
        <v>0</v>
      </c>
      <c r="P39" s="2201">
        <f t="shared" si="6"/>
        <v>0</v>
      </c>
      <c r="Q39" s="2201">
        <f t="shared" si="6"/>
        <v>0</v>
      </c>
      <c r="R39" s="2202">
        <f t="shared" si="6"/>
        <v>0</v>
      </c>
    </row>
    <row r="41" spans="1:50">
      <c r="A41" s="176" t="s">
        <v>1209</v>
      </c>
      <c r="B41" s="1737" t="s">
        <v>973</v>
      </c>
      <c r="K41" s="1738" t="s">
        <v>106</v>
      </c>
      <c r="U41" s="1738" t="s">
        <v>701</v>
      </c>
      <c r="AE41" s="1738" t="s">
        <v>703</v>
      </c>
      <c r="AO41" s="142" t="s">
        <v>974</v>
      </c>
    </row>
    <row r="42" spans="1:50" ht="62.4" thickBot="1">
      <c r="A42" s="1340" t="s">
        <v>286</v>
      </c>
      <c r="B42" s="1739" t="s">
        <v>284</v>
      </c>
      <c r="C42" s="1739" t="s">
        <v>285</v>
      </c>
      <c r="D42" s="1739" t="s">
        <v>459</v>
      </c>
      <c r="E42" s="1739" t="s">
        <v>288</v>
      </c>
      <c r="F42" s="1341" t="s">
        <v>289</v>
      </c>
      <c r="G42" s="1342" t="s">
        <v>809</v>
      </c>
      <c r="H42" s="1740" t="s">
        <v>294</v>
      </c>
      <c r="I42" s="1723" t="s">
        <v>1308</v>
      </c>
      <c r="J42" s="1723" t="s">
        <v>1294</v>
      </c>
      <c r="K42" s="1340" t="s">
        <v>286</v>
      </c>
      <c r="L42" s="1739" t="s">
        <v>284</v>
      </c>
      <c r="M42" s="1739" t="s">
        <v>285</v>
      </c>
      <c r="N42" s="1739" t="s">
        <v>459</v>
      </c>
      <c r="O42" s="1739" t="s">
        <v>288</v>
      </c>
      <c r="P42" s="1341" t="s">
        <v>289</v>
      </c>
      <c r="Q42" s="1342" t="s">
        <v>809</v>
      </c>
      <c r="R42" s="1740" t="s">
        <v>294</v>
      </c>
      <c r="S42" s="1723" t="s">
        <v>1308</v>
      </c>
      <c r="T42" s="1723" t="s">
        <v>1294</v>
      </c>
      <c r="U42" s="1340" t="s">
        <v>286</v>
      </c>
      <c r="V42" s="1739" t="s">
        <v>284</v>
      </c>
      <c r="W42" s="1739" t="s">
        <v>285</v>
      </c>
      <c r="X42" s="1739" t="s">
        <v>459</v>
      </c>
      <c r="Y42" s="1739" t="s">
        <v>288</v>
      </c>
      <c r="Z42" s="1341" t="s">
        <v>289</v>
      </c>
      <c r="AA42" s="1342" t="s">
        <v>809</v>
      </c>
      <c r="AB42" s="1740" t="s">
        <v>294</v>
      </c>
      <c r="AC42" s="1723" t="s">
        <v>1308</v>
      </c>
      <c r="AD42" s="1723" t="s">
        <v>1294</v>
      </c>
      <c r="AE42" s="1340" t="s">
        <v>286</v>
      </c>
      <c r="AF42" s="1739" t="s">
        <v>284</v>
      </c>
      <c r="AG42" s="1739" t="s">
        <v>285</v>
      </c>
      <c r="AH42" s="1739" t="s">
        <v>459</v>
      </c>
      <c r="AI42" s="1739" t="s">
        <v>288</v>
      </c>
      <c r="AJ42" s="1341" t="s">
        <v>289</v>
      </c>
      <c r="AK42" s="1342" t="s">
        <v>809</v>
      </c>
      <c r="AL42" s="1740" t="s">
        <v>294</v>
      </c>
      <c r="AM42" s="1723" t="s">
        <v>1308</v>
      </c>
      <c r="AN42" s="1723" t="s">
        <v>1294</v>
      </c>
      <c r="AO42" s="1340" t="s">
        <v>974</v>
      </c>
      <c r="AP42" s="1739" t="s">
        <v>284</v>
      </c>
      <c r="AQ42" s="1739" t="s">
        <v>285</v>
      </c>
      <c r="AR42" s="1739" t="s">
        <v>459</v>
      </c>
      <c r="AS42" s="1739" t="s">
        <v>288</v>
      </c>
      <c r="AT42" s="1341" t="s">
        <v>289</v>
      </c>
      <c r="AU42" s="1342" t="s">
        <v>809</v>
      </c>
      <c r="AV42" s="1740" t="s">
        <v>294</v>
      </c>
      <c r="AW42" s="1723" t="s">
        <v>1308</v>
      </c>
      <c r="AX42" s="1723" t="s">
        <v>1294</v>
      </c>
    </row>
    <row r="43" spans="1:50">
      <c r="A43" s="1741" t="s">
        <v>255</v>
      </c>
      <c r="B43" s="1282">
        <f>B21</f>
        <v>0</v>
      </c>
      <c r="C43" s="1282">
        <f t="shared" ref="C43:J43" si="7">C21</f>
        <v>0</v>
      </c>
      <c r="D43" s="1282">
        <f t="shared" si="7"/>
        <v>0</v>
      </c>
      <c r="E43" s="1282">
        <f t="shared" si="7"/>
        <v>0</v>
      </c>
      <c r="F43" s="1282">
        <f t="shared" si="7"/>
        <v>0</v>
      </c>
      <c r="G43" s="1282">
        <f t="shared" si="7"/>
        <v>0</v>
      </c>
      <c r="H43" s="1282">
        <f t="shared" si="7"/>
        <v>0</v>
      </c>
      <c r="I43" s="1282">
        <f t="shared" si="7"/>
        <v>0</v>
      </c>
      <c r="J43" s="1282">
        <f t="shared" si="7"/>
        <v>0</v>
      </c>
      <c r="K43" s="1738" t="s">
        <v>106</v>
      </c>
      <c r="L43" s="1282">
        <f t="shared" ref="L43:T43" si="8">B22</f>
        <v>0</v>
      </c>
      <c r="M43" s="1282">
        <f t="shared" si="8"/>
        <v>0</v>
      </c>
      <c r="N43" s="1282">
        <f t="shared" si="8"/>
        <v>0</v>
      </c>
      <c r="O43" s="1282">
        <f t="shared" si="8"/>
        <v>0</v>
      </c>
      <c r="P43" s="1282">
        <f t="shared" si="8"/>
        <v>0</v>
      </c>
      <c r="Q43" s="1282">
        <f t="shared" si="8"/>
        <v>0</v>
      </c>
      <c r="R43" s="1282">
        <f t="shared" si="8"/>
        <v>0</v>
      </c>
      <c r="S43" s="1282">
        <f t="shared" si="8"/>
        <v>0</v>
      </c>
      <c r="T43" s="1282">
        <f t="shared" si="8"/>
        <v>0</v>
      </c>
      <c r="U43" s="1742" t="s">
        <v>701</v>
      </c>
      <c r="V43" s="1282">
        <f>B23</f>
        <v>0</v>
      </c>
      <c r="W43" s="1282">
        <f t="shared" ref="W43:AD43" si="9">C23</f>
        <v>0</v>
      </c>
      <c r="X43" s="1282">
        <f t="shared" si="9"/>
        <v>0</v>
      </c>
      <c r="Y43" s="1282">
        <f t="shared" si="9"/>
        <v>0</v>
      </c>
      <c r="Z43" s="1282">
        <f t="shared" si="9"/>
        <v>0</v>
      </c>
      <c r="AA43" s="1282">
        <f t="shared" si="9"/>
        <v>0</v>
      </c>
      <c r="AB43" s="1282">
        <f t="shared" si="9"/>
        <v>0</v>
      </c>
      <c r="AC43" s="1282">
        <f t="shared" si="9"/>
        <v>0</v>
      </c>
      <c r="AD43" s="1282">
        <f t="shared" si="9"/>
        <v>0</v>
      </c>
      <c r="AE43" s="1738" t="s">
        <v>703</v>
      </c>
      <c r="AF43" s="1282">
        <f>B24</f>
        <v>0</v>
      </c>
      <c r="AG43" s="1282">
        <f t="shared" ref="AG43:AN43" si="10">C24</f>
        <v>0</v>
      </c>
      <c r="AH43" s="1282">
        <f t="shared" si="10"/>
        <v>0</v>
      </c>
      <c r="AI43" s="1282">
        <f t="shared" si="10"/>
        <v>0</v>
      </c>
      <c r="AJ43" s="1282">
        <f t="shared" si="10"/>
        <v>0</v>
      </c>
      <c r="AK43" s="1282">
        <f t="shared" si="10"/>
        <v>0</v>
      </c>
      <c r="AL43" s="1282">
        <f t="shared" si="10"/>
        <v>0</v>
      </c>
      <c r="AM43" s="1282">
        <f t="shared" si="10"/>
        <v>0</v>
      </c>
      <c r="AN43" s="1282">
        <f t="shared" si="10"/>
        <v>0</v>
      </c>
      <c r="AO43" s="1743" t="s">
        <v>240</v>
      </c>
      <c r="AP43" s="1744">
        <f>B25</f>
        <v>0</v>
      </c>
      <c r="AQ43" s="1744">
        <f t="shared" ref="AQ43:AX43" si="11">C25</f>
        <v>0</v>
      </c>
      <c r="AR43" s="1744">
        <f t="shared" si="11"/>
        <v>0</v>
      </c>
      <c r="AS43" s="1744">
        <f t="shared" si="11"/>
        <v>0</v>
      </c>
      <c r="AT43" s="1744">
        <f t="shared" si="11"/>
        <v>0</v>
      </c>
      <c r="AU43" s="1744">
        <f t="shared" si="11"/>
        <v>0</v>
      </c>
      <c r="AV43" s="1744">
        <f t="shared" si="11"/>
        <v>0</v>
      </c>
      <c r="AW43" s="1744">
        <f t="shared" si="11"/>
        <v>0</v>
      </c>
      <c r="AX43" s="1745">
        <f t="shared" si="11"/>
        <v>0</v>
      </c>
    </row>
  </sheetData>
  <sheetProtection selectLockedCells="1" selectUnlockedCells="1"/>
  <mergeCells count="4">
    <mergeCell ref="A28:G28"/>
    <mergeCell ref="B9:C9"/>
    <mergeCell ref="D9:E9"/>
    <mergeCell ref="F9:G9"/>
  </mergeCells>
  <phoneticPr fontId="1" type="noConversion"/>
  <printOptions horizontalCentered="1"/>
  <pageMargins left="0" right="0" top="0.5" bottom="0.5" header="0.5" footer="0.25"/>
  <pageSetup scale="86" firstPageNumber="97" orientation="landscape" useFirstPageNumber="1" r:id="rId1"/>
  <headerFooter alignWithMargins="0">
    <oddFooter>&amp;L&amp;8Revised:  March 26, 2007:   Printed  &amp;D  &amp;T  &amp;Z&amp;F  &amp;A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indexed="41"/>
  </sheetPr>
  <dimension ref="A1:I24"/>
  <sheetViews>
    <sheetView workbookViewId="0">
      <selection activeCell="B12" sqref="B12"/>
    </sheetView>
  </sheetViews>
  <sheetFormatPr defaultRowHeight="13.2"/>
  <cols>
    <col min="1" max="1" width="35.33203125" customWidth="1"/>
    <col min="2" max="3" width="15.77734375" customWidth="1"/>
    <col min="4" max="4" width="13.77734375" customWidth="1"/>
    <col min="5" max="6" width="15.77734375" customWidth="1"/>
    <col min="7" max="7" width="18" customWidth="1"/>
    <col min="8" max="10" width="13.77734375" customWidth="1"/>
  </cols>
  <sheetData>
    <row r="1" spans="1:9" ht="15.6">
      <c r="A1" s="1370" t="s">
        <v>402</v>
      </c>
      <c r="B1" s="1370"/>
      <c r="C1" s="1370"/>
      <c r="D1" s="1370"/>
      <c r="E1" s="1370"/>
      <c r="F1" s="1370"/>
    </row>
    <row r="2" spans="1:9" ht="31.2">
      <c r="A2" s="1328" t="s">
        <v>793</v>
      </c>
      <c r="B2" s="1327"/>
      <c r="C2" s="1327"/>
      <c r="D2" s="1327"/>
      <c r="E2" s="581"/>
      <c r="F2" s="581"/>
    </row>
    <row r="3" spans="1:9" ht="15.6">
      <c r="A3" s="1328" t="s">
        <v>805</v>
      </c>
      <c r="B3" s="1327"/>
      <c r="C3" s="1327"/>
      <c r="D3" s="1327"/>
      <c r="E3" s="581"/>
      <c r="F3" s="581"/>
    </row>
    <row r="4" spans="1:9" ht="18" customHeight="1">
      <c r="A4" s="1312" t="s">
        <v>776</v>
      </c>
      <c r="B4" s="15"/>
      <c r="C4" s="15"/>
      <c r="D4" s="15"/>
      <c r="E4" s="15"/>
      <c r="F4" s="15"/>
    </row>
    <row r="5" spans="1:9" ht="82.5" customHeight="1" thickBot="1">
      <c r="A5" s="1329" t="s">
        <v>801</v>
      </c>
      <c r="B5" s="1330" t="s">
        <v>804</v>
      </c>
      <c r="C5" s="1330" t="s">
        <v>803</v>
      </c>
      <c r="D5" s="1330" t="s">
        <v>806</v>
      </c>
      <c r="E5" s="1330" t="s">
        <v>794</v>
      </c>
      <c r="F5" s="1330" t="s">
        <v>795</v>
      </c>
      <c r="G5" s="716"/>
      <c r="H5" s="1325"/>
      <c r="I5" s="1325"/>
    </row>
    <row r="6" spans="1:9" ht="15.6">
      <c r="A6" s="1331"/>
      <c r="B6" s="1331"/>
      <c r="C6" s="1331"/>
      <c r="D6" s="1331"/>
      <c r="E6" s="1331"/>
      <c r="F6" s="1331"/>
    </row>
    <row r="7" spans="1:9" ht="15" customHeight="1">
      <c r="A7" s="1331" t="s">
        <v>797</v>
      </c>
      <c r="B7" s="1332">
        <f>'Sch II &amp; II-1'!A43</f>
        <v>0</v>
      </c>
      <c r="C7" s="1333">
        <f>'Sch II &amp; II-1'!B43</f>
        <v>0</v>
      </c>
      <c r="D7" s="1333">
        <f>+C7-B7</f>
        <v>0</v>
      </c>
      <c r="E7" s="1333">
        <v>6</v>
      </c>
      <c r="F7" s="1333">
        <v>12</v>
      </c>
      <c r="G7" s="1326"/>
    </row>
    <row r="8" spans="1:9" ht="15" customHeight="1">
      <c r="A8" s="1331" t="s">
        <v>796</v>
      </c>
      <c r="B8" s="1331">
        <f>'Sch II &amp; II-1'!A46</f>
        <v>0</v>
      </c>
      <c r="C8" s="1333">
        <f>'Sch II &amp; II-1'!B46</f>
        <v>0</v>
      </c>
      <c r="D8" s="1333">
        <f t="shared" ref="D8:D13" si="0">+C8-B8</f>
        <v>0</v>
      </c>
      <c r="E8" s="1333">
        <v>6</v>
      </c>
      <c r="F8" s="1333">
        <v>12</v>
      </c>
      <c r="G8" s="1326"/>
    </row>
    <row r="9" spans="1:9" ht="15" customHeight="1">
      <c r="A9" s="1331" t="s">
        <v>798</v>
      </c>
      <c r="B9" s="1331">
        <f>'Sch II &amp; II-1'!A49</f>
        <v>0</v>
      </c>
      <c r="C9" s="1333">
        <f>'Sch II &amp; II-1'!B49</f>
        <v>0</v>
      </c>
      <c r="D9" s="1333">
        <f t="shared" si="0"/>
        <v>0</v>
      </c>
      <c r="E9" s="1333">
        <v>6</v>
      </c>
      <c r="F9" s="1333">
        <v>9</v>
      </c>
      <c r="G9" s="1326"/>
    </row>
    <row r="10" spans="1:9" ht="15" customHeight="1">
      <c r="A10" s="1331" t="s">
        <v>799</v>
      </c>
      <c r="B10" s="1331">
        <f>'Sch II &amp; II-1'!A53</f>
        <v>0</v>
      </c>
      <c r="C10" s="1333">
        <f>'Sch II &amp; II-1'!B53</f>
        <v>0</v>
      </c>
      <c r="D10" s="1333">
        <f t="shared" si="0"/>
        <v>0</v>
      </c>
      <c r="E10" s="1334" t="s">
        <v>586</v>
      </c>
      <c r="F10" s="1334" t="s">
        <v>586</v>
      </c>
      <c r="G10" s="1326"/>
    </row>
    <row r="11" spans="1:9" ht="15" customHeight="1">
      <c r="A11" s="1331" t="s">
        <v>800</v>
      </c>
      <c r="B11" s="1332">
        <f>'Sch II &amp; II-1'!A56</f>
        <v>0</v>
      </c>
      <c r="C11" s="1333">
        <f>'Sch II &amp; II-1'!B56</f>
        <v>0</v>
      </c>
      <c r="D11" s="1333">
        <f t="shared" si="0"/>
        <v>0</v>
      </c>
      <c r="E11" s="1334" t="s">
        <v>586</v>
      </c>
      <c r="F11" s="1334" t="s">
        <v>586</v>
      </c>
      <c r="G11" s="1326"/>
    </row>
    <row r="12" spans="1:9" ht="15" customHeight="1">
      <c r="A12" s="1331" t="s">
        <v>406</v>
      </c>
      <c r="B12" s="1332">
        <f>'Sch II &amp; II-1'!A59</f>
        <v>0</v>
      </c>
      <c r="C12" s="1333">
        <f>'Sch II &amp; II-1'!B59</f>
        <v>0</v>
      </c>
      <c r="D12" s="1333">
        <f t="shared" si="0"/>
        <v>0</v>
      </c>
      <c r="E12" s="1334" t="s">
        <v>586</v>
      </c>
      <c r="F12" s="1334" t="s">
        <v>586</v>
      </c>
      <c r="G12" s="1326"/>
    </row>
    <row r="13" spans="1:9" ht="15" customHeight="1" thickBot="1">
      <c r="A13" s="1335" t="s">
        <v>808</v>
      </c>
      <c r="B13" s="1336">
        <f>SUM(B7:B12)</f>
        <v>0</v>
      </c>
      <c r="C13" s="1336">
        <f>SUM(C7:C12)</f>
        <v>0</v>
      </c>
      <c r="D13" s="1336">
        <f t="shared" si="0"/>
        <v>0</v>
      </c>
      <c r="E13" s="1337" t="s">
        <v>586</v>
      </c>
      <c r="F13" s="1337" t="s">
        <v>586</v>
      </c>
      <c r="G13" s="1326"/>
    </row>
    <row r="14" spans="1:9">
      <c r="B14" s="1326"/>
      <c r="C14" s="1326"/>
      <c r="D14" s="1326"/>
      <c r="E14" s="1326"/>
      <c r="F14" s="1326"/>
      <c r="G14" s="1326"/>
    </row>
    <row r="15" spans="1:9" ht="15.6">
      <c r="A15" s="1339" t="s">
        <v>802</v>
      </c>
      <c r="B15" s="1326"/>
      <c r="C15" s="1326"/>
      <c r="D15" s="1326"/>
      <c r="E15" s="1326"/>
      <c r="F15" s="1326"/>
      <c r="G15" s="1326"/>
    </row>
    <row r="16" spans="1:9" ht="15.6">
      <c r="A16" s="1338" t="s">
        <v>807</v>
      </c>
      <c r="B16" s="1326"/>
      <c r="C16" s="1326"/>
      <c r="D16" s="1326"/>
      <c r="E16" s="1326"/>
      <c r="F16" s="1326"/>
      <c r="G16" s="1326"/>
    </row>
    <row r="17" spans="2:7">
      <c r="B17" s="1326"/>
      <c r="C17" s="1326"/>
      <c r="D17" s="1326"/>
      <c r="E17" s="1326"/>
      <c r="F17" s="1326"/>
      <c r="G17" s="1326"/>
    </row>
    <row r="18" spans="2:7">
      <c r="B18" s="1326"/>
      <c r="C18" s="1326"/>
      <c r="D18" s="1326"/>
      <c r="E18" s="1326"/>
      <c r="F18" s="1326"/>
      <c r="G18" s="1326"/>
    </row>
    <row r="19" spans="2:7">
      <c r="B19" s="1326"/>
      <c r="C19" s="1326"/>
      <c r="D19" s="1326"/>
      <c r="E19" s="1326"/>
      <c r="F19" s="1326"/>
      <c r="G19" s="1326"/>
    </row>
    <row r="20" spans="2:7">
      <c r="B20" s="1326"/>
      <c r="C20" s="1326"/>
      <c r="D20" s="1326"/>
      <c r="E20" s="1326"/>
      <c r="F20" s="1326"/>
      <c r="G20" s="1326"/>
    </row>
    <row r="21" spans="2:7">
      <c r="B21" s="1326"/>
      <c r="C21" s="1326"/>
      <c r="D21" s="1326"/>
      <c r="E21" s="1326"/>
      <c r="F21" s="1326"/>
      <c r="G21" s="1326"/>
    </row>
    <row r="22" spans="2:7">
      <c r="B22" s="1326"/>
      <c r="C22" s="1326"/>
      <c r="D22" s="1326"/>
      <c r="E22" s="1326"/>
      <c r="F22" s="1326"/>
      <c r="G22" s="1326"/>
    </row>
    <row r="23" spans="2:7">
      <c r="B23" s="1326"/>
      <c r="C23" s="1326"/>
      <c r="D23" s="1326"/>
      <c r="E23" s="1326"/>
      <c r="F23" s="1326"/>
      <c r="G23" s="1326"/>
    </row>
    <row r="24" spans="2:7">
      <c r="B24" s="1326"/>
      <c r="C24" s="1326"/>
      <c r="D24" s="1326"/>
      <c r="E24" s="1326"/>
      <c r="F24" s="1326"/>
      <c r="G24" s="1326"/>
    </row>
  </sheetData>
  <phoneticPr fontId="25" type="noConversion"/>
  <printOptions horizontalCentered="1"/>
  <pageMargins left="0" right="0" top="1" bottom="1" header="0.5" footer="0.5"/>
  <pageSetup orientation="portrait" r:id="rId1"/>
  <headerFooter alignWithMargins="0">
    <oddFooter>&amp;L&amp;8Printed:  &amp;D  &amp;T     &amp;Z&amp;F  &amp;A</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H40"/>
  <sheetViews>
    <sheetView zoomScaleNormal="100" workbookViewId="0"/>
  </sheetViews>
  <sheetFormatPr defaultRowHeight="13.2"/>
  <cols>
    <col min="1" max="1" width="25.109375" customWidth="1"/>
    <col min="2" max="2" width="19.109375" customWidth="1"/>
    <col min="3" max="3" width="19.6640625" customWidth="1"/>
    <col min="4" max="5" width="18.77734375" customWidth="1"/>
    <col min="6" max="6" width="19.6640625" customWidth="1"/>
    <col min="7" max="7" width="24" customWidth="1"/>
    <col min="8" max="8" width="10.77734375" customWidth="1"/>
    <col min="12" max="12" width="8.77734375" customWidth="1"/>
    <col min="17" max="17" width="10" customWidth="1"/>
    <col min="30" max="31" width="11.77734375" customWidth="1"/>
    <col min="33" max="33" width="15.33203125" customWidth="1"/>
  </cols>
  <sheetData>
    <row r="1" spans="1:7" ht="15.6">
      <c r="A1" s="804" t="s">
        <v>70</v>
      </c>
      <c r="B1" s="530"/>
      <c r="C1" s="530"/>
      <c r="D1" s="530"/>
      <c r="E1" s="530"/>
      <c r="F1" s="530"/>
      <c r="G1" s="530"/>
    </row>
    <row r="2" spans="1:7" ht="15.6">
      <c r="A2" s="804" t="s">
        <v>1229</v>
      </c>
      <c r="B2" s="530"/>
      <c r="C2" s="530"/>
      <c r="D2" s="530"/>
      <c r="E2" s="530"/>
      <c r="F2" s="530"/>
      <c r="G2" s="530"/>
    </row>
    <row r="3" spans="1:7" ht="15.6">
      <c r="A3" s="806" t="s">
        <v>458</v>
      </c>
      <c r="B3" s="530"/>
      <c r="C3" s="530"/>
      <c r="D3" s="530"/>
      <c r="E3" s="530"/>
      <c r="F3" s="530"/>
      <c r="G3" s="530"/>
    </row>
    <row r="4" spans="1:7">
      <c r="A4" s="1"/>
      <c r="B4" s="1"/>
      <c r="C4" s="1"/>
      <c r="D4" s="1"/>
      <c r="E4" s="1"/>
      <c r="F4" s="1"/>
      <c r="G4" s="1"/>
    </row>
    <row r="5" spans="1:7">
      <c r="A5" s="66" t="s">
        <v>107</v>
      </c>
      <c r="B5" s="2320" t="s">
        <v>810</v>
      </c>
      <c r="C5" s="2321"/>
      <c r="D5" s="2322"/>
      <c r="E5" s="14"/>
      <c r="F5" s="1"/>
      <c r="G5" s="1"/>
    </row>
    <row r="7" spans="1:7" ht="15.6">
      <c r="A7" s="2126"/>
      <c r="B7" s="813" t="s">
        <v>109</v>
      </c>
      <c r="C7" s="90"/>
      <c r="D7" s="90"/>
      <c r="E7" s="92"/>
      <c r="F7" s="87" t="s">
        <v>110</v>
      </c>
      <c r="G7" s="88"/>
    </row>
    <row r="8" spans="1:7" ht="39" customHeight="1">
      <c r="A8" s="2" t="s">
        <v>111</v>
      </c>
      <c r="B8" s="9" t="s">
        <v>1309</v>
      </c>
      <c r="C8" s="9" t="s">
        <v>1310</v>
      </c>
      <c r="D8" s="9" t="s">
        <v>1301</v>
      </c>
      <c r="E8" s="26" t="s">
        <v>1302</v>
      </c>
      <c r="F8" s="9" t="s">
        <v>1311</v>
      </c>
      <c r="G8" s="9" t="s">
        <v>1303</v>
      </c>
    </row>
    <row r="9" spans="1:7" ht="15" customHeight="1">
      <c r="A9" s="1375" t="s">
        <v>112</v>
      </c>
      <c r="B9" s="1376">
        <v>100</v>
      </c>
      <c r="C9" s="1377">
        <v>200</v>
      </c>
      <c r="D9" s="1377">
        <v>110</v>
      </c>
      <c r="E9" s="1378">
        <v>210</v>
      </c>
      <c r="F9" s="1423">
        <v>324</v>
      </c>
      <c r="G9" s="1380">
        <v>374</v>
      </c>
    </row>
    <row r="10" spans="1:7" ht="24.75" customHeight="1">
      <c r="A10" s="1211" t="s">
        <v>457</v>
      </c>
      <c r="B10" s="1212"/>
      <c r="C10" s="1214"/>
      <c r="D10" s="1214"/>
      <c r="E10" s="1215"/>
      <c r="F10" s="1424"/>
      <c r="G10" s="1217"/>
    </row>
    <row r="11" spans="1:7" ht="12.75" customHeight="1">
      <c r="A11" s="44" t="s">
        <v>1196</v>
      </c>
      <c r="B11" s="1213">
        <v>150</v>
      </c>
      <c r="C11" s="1218">
        <v>300</v>
      </c>
      <c r="D11" s="1218">
        <v>170</v>
      </c>
      <c r="E11" s="1219">
        <v>320</v>
      </c>
      <c r="F11" s="1424">
        <v>122</v>
      </c>
      <c r="G11" s="1217">
        <v>125</v>
      </c>
    </row>
    <row r="12" spans="1:7" ht="12.75" customHeight="1">
      <c r="A12" s="44" t="s">
        <v>783</v>
      </c>
      <c r="B12" s="1213">
        <v>50</v>
      </c>
      <c r="C12" s="1218">
        <v>100</v>
      </c>
      <c r="D12" s="1218">
        <v>60</v>
      </c>
      <c r="E12" s="1219">
        <v>110</v>
      </c>
      <c r="F12" s="1424">
        <v>40</v>
      </c>
      <c r="G12" s="1217">
        <v>45</v>
      </c>
    </row>
    <row r="13" spans="1:7" ht="12.75" customHeight="1">
      <c r="A13" s="44" t="s">
        <v>784</v>
      </c>
      <c r="B13" s="1213">
        <v>25</v>
      </c>
      <c r="C13" s="1218">
        <v>50</v>
      </c>
      <c r="D13" s="1218">
        <v>35</v>
      </c>
      <c r="E13" s="1219">
        <v>60</v>
      </c>
      <c r="F13" s="1424">
        <v>22</v>
      </c>
      <c r="G13" s="1217">
        <v>24</v>
      </c>
    </row>
    <row r="14" spans="1:7" ht="12.75" customHeight="1">
      <c r="A14" s="44" t="s">
        <v>785</v>
      </c>
      <c r="B14" s="1213">
        <v>25</v>
      </c>
      <c r="C14" s="1218">
        <v>50</v>
      </c>
      <c r="D14" s="1218">
        <v>35</v>
      </c>
      <c r="E14" s="1219">
        <v>60</v>
      </c>
      <c r="F14" s="1424">
        <v>20</v>
      </c>
      <c r="G14" s="1217">
        <v>20</v>
      </c>
    </row>
    <row r="15" spans="1:7" ht="12.75" customHeight="1">
      <c r="A15" s="1226" t="s">
        <v>1197</v>
      </c>
      <c r="B15" s="1225">
        <f>SUM(B10:B14)</f>
        <v>250</v>
      </c>
      <c r="C15" s="1225">
        <f>SUM(C10:C14)</f>
        <v>500</v>
      </c>
      <c r="D15" s="1225">
        <f>SUM(D10:D14)</f>
        <v>300</v>
      </c>
      <c r="E15" s="1227">
        <f>SUM(E10:E14)</f>
        <v>550</v>
      </c>
      <c r="F15" s="1425">
        <f>SUM(F11:F14)</f>
        <v>204</v>
      </c>
      <c r="G15" s="1373">
        <f>SUM(G11:G14)</f>
        <v>214</v>
      </c>
    </row>
    <row r="16" spans="1:7" ht="15" customHeight="1">
      <c r="A16" s="4" t="s">
        <v>1198</v>
      </c>
      <c r="B16" s="1213">
        <v>100</v>
      </c>
      <c r="C16" s="1218">
        <v>200</v>
      </c>
      <c r="D16" s="1218">
        <v>110</v>
      </c>
      <c r="E16" s="1219">
        <v>210</v>
      </c>
      <c r="F16" s="1424">
        <v>80</v>
      </c>
      <c r="G16" s="1217">
        <v>82</v>
      </c>
    </row>
    <row r="17" spans="1:8" ht="15" customHeight="1">
      <c r="A17" s="5" t="s">
        <v>1199</v>
      </c>
      <c r="B17" s="764">
        <v>100</v>
      </c>
      <c r="C17" s="1220">
        <v>200</v>
      </c>
      <c r="D17" s="1220">
        <v>110</v>
      </c>
      <c r="E17" s="1221">
        <v>210</v>
      </c>
      <c r="F17" s="1426">
        <v>78</v>
      </c>
      <c r="G17" s="1223">
        <v>80</v>
      </c>
    </row>
    <row r="18" spans="1:8" ht="15" customHeight="1">
      <c r="A18" s="1224" t="s">
        <v>240</v>
      </c>
      <c r="B18" s="1225">
        <f t="shared" ref="B18:G18" si="0">+B9+B15+B16+B17</f>
        <v>550</v>
      </c>
      <c r="C18" s="1225">
        <f t="shared" si="0"/>
        <v>1100</v>
      </c>
      <c r="D18" s="1225">
        <f t="shared" si="0"/>
        <v>630</v>
      </c>
      <c r="E18" s="1225">
        <f t="shared" si="0"/>
        <v>1180</v>
      </c>
      <c r="F18" s="1374">
        <f t="shared" si="0"/>
        <v>686</v>
      </c>
      <c r="G18" s="1381">
        <f t="shared" si="0"/>
        <v>750</v>
      </c>
      <c r="H18" t="s">
        <v>646</v>
      </c>
    </row>
    <row r="19" spans="1:8" ht="16.2">
      <c r="A19" s="529" t="s">
        <v>115</v>
      </c>
      <c r="B19" s="530"/>
      <c r="C19" s="530"/>
      <c r="D19" s="530"/>
      <c r="E19" s="530"/>
      <c r="F19" s="530"/>
      <c r="G19" s="530"/>
    </row>
    <row r="20" spans="1:8" ht="15.6">
      <c r="A20" s="28"/>
    </row>
    <row r="21" spans="1:8">
      <c r="A21" s="123" t="s">
        <v>1059</v>
      </c>
      <c r="C21" s="107"/>
      <c r="D21" s="45"/>
    </row>
    <row r="22" spans="1:8">
      <c r="A22" t="s">
        <v>363</v>
      </c>
      <c r="C22" s="108"/>
      <c r="D22" s="765">
        <f>+D18-B18</f>
        <v>80</v>
      </c>
      <c r="E22" s="114" t="s">
        <v>355</v>
      </c>
    </row>
    <row r="23" spans="1:8">
      <c r="A23" t="s">
        <v>364</v>
      </c>
      <c r="C23" s="108"/>
      <c r="D23" s="765">
        <f>+E18-C18</f>
        <v>80</v>
      </c>
      <c r="E23" s="114" t="s">
        <v>355</v>
      </c>
    </row>
    <row r="24" spans="1:8">
      <c r="A24" s="42" t="s">
        <v>365</v>
      </c>
      <c r="B24" s="42"/>
      <c r="C24" s="109"/>
      <c r="D24" s="766">
        <f>+G18-F18</f>
        <v>64</v>
      </c>
      <c r="E24" s="114" t="s">
        <v>355</v>
      </c>
    </row>
    <row r="25" spans="1:8" ht="13.8">
      <c r="A25" s="46" t="s">
        <v>456</v>
      </c>
      <c r="B25" s="47"/>
      <c r="C25" s="47"/>
      <c r="D25" s="767"/>
      <c r="E25" s="47"/>
      <c r="F25" s="113"/>
    </row>
    <row r="26" spans="1:8">
      <c r="A26" s="42" t="s">
        <v>360</v>
      </c>
      <c r="B26" s="42"/>
      <c r="C26" s="42"/>
      <c r="D26" s="766">
        <v>18</v>
      </c>
      <c r="E26" s="48" t="s">
        <v>1212</v>
      </c>
      <c r="F26" s="111" t="s">
        <v>359</v>
      </c>
    </row>
    <row r="27" spans="1:8">
      <c r="A27" s="181" t="s">
        <v>717</v>
      </c>
      <c r="B27" s="110"/>
      <c r="C27" s="115"/>
      <c r="D27" s="766">
        <v>19.5</v>
      </c>
      <c r="E27" s="48" t="s">
        <v>1292</v>
      </c>
      <c r="F27" s="112" t="s">
        <v>778</v>
      </c>
    </row>
    <row r="28" spans="1:8">
      <c r="A28" s="46" t="s">
        <v>354</v>
      </c>
      <c r="D28" s="768"/>
    </row>
    <row r="29" spans="1:8">
      <c r="A29" s="110" t="s">
        <v>779</v>
      </c>
      <c r="D29" s="769">
        <v>2000</v>
      </c>
      <c r="E29" s="48" t="s">
        <v>1212</v>
      </c>
    </row>
    <row r="30" spans="1:8">
      <c r="A30" s="110" t="s">
        <v>780</v>
      </c>
      <c r="D30" s="769">
        <v>2300</v>
      </c>
      <c r="E30" s="48" t="s">
        <v>1292</v>
      </c>
    </row>
    <row r="31" spans="1:8">
      <c r="A31" s="59" t="s">
        <v>781</v>
      </c>
      <c r="D31" s="770">
        <f>+D30-D29</f>
        <v>300</v>
      </c>
      <c r="E31" s="114" t="s">
        <v>356</v>
      </c>
    </row>
    <row r="32" spans="1:8">
      <c r="A32" s="59" t="s">
        <v>782</v>
      </c>
      <c r="D32" s="771">
        <f>+D31/D29</f>
        <v>0.15</v>
      </c>
      <c r="E32" s="114" t="s">
        <v>356</v>
      </c>
    </row>
    <row r="33" spans="1:34">
      <c r="D33" s="63"/>
    </row>
    <row r="34" spans="1:34">
      <c r="D34" s="63"/>
    </row>
    <row r="35" spans="1:34">
      <c r="A35" s="1782" t="s">
        <v>1205</v>
      </c>
      <c r="D35" s="63"/>
    </row>
    <row r="36" spans="1:34">
      <c r="A36" s="2220" t="s">
        <v>1200</v>
      </c>
      <c r="B36" s="1228"/>
      <c r="C36" s="1228"/>
      <c r="D36" s="1228"/>
      <c r="E36" s="1228"/>
      <c r="F36" s="1228"/>
      <c r="G36" s="1228"/>
      <c r="H36" s="1228"/>
      <c r="I36" s="1228"/>
      <c r="J36" s="1228"/>
      <c r="K36" s="1228"/>
      <c r="L36" s="1228"/>
      <c r="M36" s="1228"/>
      <c r="N36" s="1228"/>
      <c r="O36" s="1228"/>
      <c r="P36" s="1229"/>
      <c r="Q36" s="2323" t="s">
        <v>563</v>
      </c>
      <c r="R36" s="2324"/>
      <c r="S36" s="2324"/>
      <c r="T36" s="2325"/>
      <c r="U36" s="1230"/>
      <c r="V36" s="1231"/>
      <c r="W36" s="2326"/>
      <c r="X36" s="2326"/>
      <c r="Y36" s="1232"/>
      <c r="Z36" s="1232"/>
      <c r="AA36" s="1233"/>
      <c r="AB36" s="1234"/>
      <c r="AC36" s="1234"/>
      <c r="AD36" s="1233"/>
      <c r="AE36" s="1233"/>
      <c r="AF36" s="1233"/>
      <c r="AG36" s="1233"/>
      <c r="AH36" s="1233"/>
    </row>
    <row r="37" spans="1:34">
      <c r="A37" s="2327" t="s">
        <v>112</v>
      </c>
      <c r="B37" s="2328"/>
      <c r="C37" s="2328"/>
      <c r="D37" s="2329"/>
      <c r="E37" s="2327" t="s">
        <v>564</v>
      </c>
      <c r="F37" s="2328"/>
      <c r="G37" s="2328"/>
      <c r="H37" s="2329"/>
      <c r="I37" s="2327" t="s">
        <v>113</v>
      </c>
      <c r="J37" s="2328"/>
      <c r="K37" s="2328"/>
      <c r="L37" s="2330"/>
      <c r="M37" s="2331" t="s">
        <v>114</v>
      </c>
      <c r="N37" s="2332"/>
      <c r="O37" s="2332"/>
      <c r="P37" s="2332"/>
      <c r="Q37" s="1265" t="s">
        <v>565</v>
      </c>
      <c r="R37" s="1236" t="s">
        <v>566</v>
      </c>
      <c r="S37" s="1236" t="s">
        <v>565</v>
      </c>
      <c r="T37" s="1237" t="s">
        <v>566</v>
      </c>
      <c r="U37" s="1238"/>
      <c r="V37" s="1229" t="s">
        <v>567</v>
      </c>
      <c r="W37" s="2333" t="s">
        <v>568</v>
      </c>
      <c r="X37" s="2334"/>
      <c r="Y37" s="1239" t="s">
        <v>569</v>
      </c>
      <c r="Z37" s="1240"/>
      <c r="AA37" s="1241"/>
      <c r="AB37" s="1242" t="s">
        <v>570</v>
      </c>
      <c r="AC37" s="1243"/>
      <c r="AD37" s="1244" t="s">
        <v>571</v>
      </c>
      <c r="AE37" s="1245"/>
      <c r="AF37" s="1245"/>
      <c r="AG37" s="1246"/>
      <c r="AH37" s="1247"/>
    </row>
    <row r="38" spans="1:34" s="1235" customFormat="1" ht="63" customHeight="1" thickBot="1">
      <c r="A38" s="1248" t="str">
        <f>B8</f>
        <v>Fall Semester 2024 (FY2025) FTE</v>
      </c>
      <c r="B38" s="1249" t="str">
        <f>C8</f>
        <v>Fall Semester 2024 (FY2025) Headcount</v>
      </c>
      <c r="C38" s="1249" t="str">
        <f>D8</f>
        <v>Fall Semester 2025 (FY2026) Projected FTE</v>
      </c>
      <c r="D38" s="1263" t="str">
        <f>E8</f>
        <v>Fall Semester 2025  (FY2026) Projected Headcount</v>
      </c>
      <c r="E38" s="1248" t="str">
        <f>B8</f>
        <v>Fall Semester 2024 (FY2025) FTE</v>
      </c>
      <c r="F38" s="1249" t="str">
        <f>C8</f>
        <v>Fall Semester 2024 (FY2025) Headcount</v>
      </c>
      <c r="G38" s="1249" t="str">
        <f>D8</f>
        <v>Fall Semester 2025 (FY2026) Projected FTE</v>
      </c>
      <c r="H38" s="1250" t="str">
        <f>E8</f>
        <v>Fall Semester 2025  (FY2026) Projected Headcount</v>
      </c>
      <c r="I38" s="1262" t="str">
        <f>B8</f>
        <v>Fall Semester 2024 (FY2025) FTE</v>
      </c>
      <c r="J38" s="1249" t="str">
        <f>C8</f>
        <v>Fall Semester 2024 (FY2025) Headcount</v>
      </c>
      <c r="K38" s="1249" t="str">
        <f>D8</f>
        <v>Fall Semester 2025 (FY2026) Projected FTE</v>
      </c>
      <c r="L38" s="1250" t="str">
        <f>E8</f>
        <v>Fall Semester 2025  (FY2026) Projected Headcount</v>
      </c>
      <c r="M38" s="1248" t="str">
        <f>B8</f>
        <v>Fall Semester 2024 (FY2025) FTE</v>
      </c>
      <c r="N38" s="1248" t="str">
        <f t="shared" ref="N38:P38" si="1">C8</f>
        <v>Fall Semester 2024 (FY2025) Headcount</v>
      </c>
      <c r="O38" s="1248" t="str">
        <f t="shared" si="1"/>
        <v>Fall Semester 2025 (FY2026) Projected FTE</v>
      </c>
      <c r="P38" s="1248" t="str">
        <f t="shared" si="1"/>
        <v>Fall Semester 2025  (FY2026) Projected Headcount</v>
      </c>
      <c r="Q38" s="1674" t="str">
        <f>B8</f>
        <v>Fall Semester 2024 (FY2025) FTE</v>
      </c>
      <c r="R38" s="1674" t="str">
        <f t="shared" ref="R38:T38" si="2">C8</f>
        <v>Fall Semester 2024 (FY2025) Headcount</v>
      </c>
      <c r="S38" s="1674" t="str">
        <f t="shared" si="2"/>
        <v>Fall Semester 2025 (FY2026) Projected FTE</v>
      </c>
      <c r="T38" s="1674" t="str">
        <f t="shared" si="2"/>
        <v>Fall Semester 2025  (FY2026) Projected Headcount</v>
      </c>
      <c r="U38" s="1252" t="s">
        <v>183</v>
      </c>
      <c r="V38" s="1253" t="s">
        <v>184</v>
      </c>
      <c r="W38" s="1255" t="str">
        <f>F8</f>
        <v>Number of Course Sections Offered, Fall 2024 (FY2025)</v>
      </c>
      <c r="X38" s="1255" t="str">
        <f>G8</f>
        <v>Projected Number of Course Sections Offered, Fall 2025 (FY2026)</v>
      </c>
      <c r="Y38" s="1255" t="s">
        <v>185</v>
      </c>
      <c r="Z38" s="1256" t="s">
        <v>186</v>
      </c>
      <c r="AA38" s="1257" t="s">
        <v>187</v>
      </c>
      <c r="AB38" s="1255" t="str">
        <f>E26</f>
        <v>&lt;----FY2025</v>
      </c>
      <c r="AC38" s="1675" t="str">
        <f>E27</f>
        <v>&lt;----FY2026</v>
      </c>
      <c r="AD38" s="1258" t="str">
        <f>A29</f>
        <v>Actual Student FTE - Annualized</v>
      </c>
      <c r="AE38" s="1259" t="str">
        <f>A30</f>
        <v>Projected Student FTE - Annualized</v>
      </c>
      <c r="AF38" s="1259" t="str">
        <f>A31</f>
        <v xml:space="preserve">Change in Student FTE </v>
      </c>
      <c r="AG38" s="1260" t="str">
        <f>A32</f>
        <v xml:space="preserve">Percent Change in Student FTE </v>
      </c>
      <c r="AH38" s="1261" t="s">
        <v>188</v>
      </c>
    </row>
    <row r="39" spans="1:34">
      <c r="A39" t="str">
        <f>B5</f>
        <v>OUSU</v>
      </c>
      <c r="D39" s="63"/>
      <c r="AD39" t="str">
        <f>E29</f>
        <v>&lt;----FY2025</v>
      </c>
      <c r="AE39" t="str">
        <f>E30</f>
        <v>&lt;----FY2026</v>
      </c>
    </row>
    <row r="40" spans="1:34">
      <c r="A40" s="1264">
        <f>B9</f>
        <v>100</v>
      </c>
      <c r="B40" s="1264">
        <f>C9</f>
        <v>200</v>
      </c>
      <c r="C40" s="1264">
        <f>D9</f>
        <v>110</v>
      </c>
      <c r="D40" s="1271">
        <f>E9</f>
        <v>210</v>
      </c>
      <c r="E40" s="1264">
        <f>B15</f>
        <v>250</v>
      </c>
      <c r="F40" s="1264">
        <f>C15</f>
        <v>500</v>
      </c>
      <c r="G40" s="1264">
        <f>D15</f>
        <v>300</v>
      </c>
      <c r="H40" s="1272">
        <f>E15</f>
        <v>550</v>
      </c>
      <c r="I40" s="1264">
        <f>B16</f>
        <v>100</v>
      </c>
      <c r="J40" s="1264">
        <f>C16</f>
        <v>200</v>
      </c>
      <c r="K40" s="1264">
        <f>D16</f>
        <v>110</v>
      </c>
      <c r="L40" s="1272">
        <f>E16</f>
        <v>210</v>
      </c>
      <c r="M40" s="1264">
        <f>B17</f>
        <v>100</v>
      </c>
      <c r="N40" s="1264">
        <f>C17</f>
        <v>200</v>
      </c>
      <c r="O40" s="1264">
        <f>D17</f>
        <v>110</v>
      </c>
      <c r="P40" s="1272">
        <f>E17</f>
        <v>210</v>
      </c>
      <c r="Q40" s="1264">
        <f>B18</f>
        <v>550</v>
      </c>
      <c r="R40" s="1264">
        <f>C18</f>
        <v>1100</v>
      </c>
      <c r="S40" s="1264">
        <f>D18</f>
        <v>630</v>
      </c>
      <c r="T40" s="1272">
        <f>E18</f>
        <v>1180</v>
      </c>
      <c r="U40" s="1273">
        <f>+(T40-R40)/R40</f>
        <v>7.2727272727272724E-2</v>
      </c>
      <c r="V40" s="1273">
        <f>+(S40-Q40)/Q40</f>
        <v>0.14545454545454545</v>
      </c>
      <c r="W40" s="1264">
        <f>F18</f>
        <v>686</v>
      </c>
      <c r="X40" s="1272">
        <f>G18</f>
        <v>750</v>
      </c>
      <c r="Y40" s="1264">
        <f>+S40-Q40</f>
        <v>80</v>
      </c>
      <c r="Z40" s="1264">
        <f>+T40-R40</f>
        <v>80</v>
      </c>
      <c r="AA40" s="1272">
        <f>+X40-W40</f>
        <v>64</v>
      </c>
      <c r="AB40" s="1266">
        <f>D26</f>
        <v>18</v>
      </c>
      <c r="AC40" s="1274">
        <f>D27</f>
        <v>19.5</v>
      </c>
      <c r="AD40" s="1267">
        <f>+D29</f>
        <v>2000</v>
      </c>
      <c r="AE40" s="1267">
        <f>+D30</f>
        <v>2300</v>
      </c>
      <c r="AF40" s="1267">
        <f>D31</f>
        <v>300</v>
      </c>
      <c r="AG40" s="1275">
        <f>D32</f>
        <v>0.15</v>
      </c>
      <c r="AH40" s="1276">
        <f>+AE40-AD40</f>
        <v>300</v>
      </c>
    </row>
  </sheetData>
  <mergeCells count="8">
    <mergeCell ref="B5:D5"/>
    <mergeCell ref="Q36:T36"/>
    <mergeCell ref="W36:X36"/>
    <mergeCell ref="A37:D37"/>
    <mergeCell ref="E37:H37"/>
    <mergeCell ref="I37:L37"/>
    <mergeCell ref="M37:P37"/>
    <mergeCell ref="W37:X37"/>
  </mergeCells>
  <phoneticPr fontId="0" type="noConversion"/>
  <printOptions horizontalCentered="1"/>
  <pageMargins left="0" right="0" top="0.5" bottom="0.5" header="0.5" footer="0.5"/>
  <pageSetup orientation="landscape" r:id="rId1"/>
  <headerFooter alignWithMargins="0">
    <oddHeader xml:space="preserve">&amp;C&amp;"Times New Roman,Bold"&amp;11
</oddHeader>
    <oddFooter xml:space="preserve">&amp;L&amp;8Date Prepared:  April 27, 2005  -  Date Revised:  May 18, 2009  -  Date Printed;  &amp;D &amp;T </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66FFFF"/>
    <pageSetUpPr fitToPage="1"/>
  </sheetPr>
  <dimension ref="A1:AH41"/>
  <sheetViews>
    <sheetView workbookViewId="0"/>
  </sheetViews>
  <sheetFormatPr defaultRowHeight="13.2"/>
  <cols>
    <col min="1" max="1" width="26.33203125" customWidth="1"/>
    <col min="2" max="2" width="19.109375" customWidth="1"/>
    <col min="3" max="3" width="19.6640625" customWidth="1"/>
    <col min="4" max="5" width="18.77734375" customWidth="1"/>
    <col min="6" max="6" width="19" customWidth="1"/>
    <col min="7" max="7" width="24" customWidth="1"/>
    <col min="8" max="8" width="10.77734375" customWidth="1"/>
    <col min="23" max="23" width="13.33203125" customWidth="1"/>
    <col min="24" max="24" width="15.33203125" customWidth="1"/>
    <col min="33" max="33" width="15.33203125" customWidth="1"/>
  </cols>
  <sheetData>
    <row r="1" spans="1:10" ht="15.6">
      <c r="A1" s="804" t="s">
        <v>70</v>
      </c>
      <c r="B1" s="530"/>
      <c r="C1" s="530"/>
      <c r="D1" s="530"/>
      <c r="E1" s="530"/>
      <c r="F1" s="530"/>
      <c r="G1" s="530"/>
    </row>
    <row r="2" spans="1:10" ht="15.6">
      <c r="A2" s="804" t="s">
        <v>1229</v>
      </c>
      <c r="B2" s="530"/>
      <c r="C2" s="530"/>
      <c r="D2" s="530"/>
      <c r="E2" s="530"/>
      <c r="F2" s="530"/>
      <c r="G2" s="530"/>
    </row>
    <row r="3" spans="1:10" ht="15.6">
      <c r="A3" s="806" t="s">
        <v>458</v>
      </c>
      <c r="B3" s="530"/>
      <c r="C3" s="530"/>
      <c r="D3" s="530"/>
      <c r="E3" s="530"/>
      <c r="F3" s="530"/>
      <c r="G3" s="530"/>
    </row>
    <row r="4" spans="1:10">
      <c r="A4" s="1"/>
      <c r="B4" s="1"/>
      <c r="C4" s="1"/>
      <c r="D4" s="1"/>
      <c r="E4" s="1"/>
      <c r="F4" s="1"/>
      <c r="G4" s="1"/>
    </row>
    <row r="5" spans="1:10">
      <c r="A5" s="66" t="s">
        <v>107</v>
      </c>
      <c r="B5" s="2335">
        <f>'Schedule I  '!B5</f>
        <v>0</v>
      </c>
      <c r="C5" s="2321"/>
      <c r="D5" s="2322"/>
      <c r="E5" s="14"/>
      <c r="F5" s="1"/>
      <c r="G5" s="1"/>
    </row>
    <row r="7" spans="1:10" ht="15.6">
      <c r="A7" s="2126"/>
      <c r="B7" s="813" t="s">
        <v>109</v>
      </c>
      <c r="C7" s="90"/>
      <c r="D7" s="90"/>
      <c r="E7" s="92"/>
      <c r="F7" s="87" t="s">
        <v>110</v>
      </c>
      <c r="G7" s="88"/>
    </row>
    <row r="8" spans="1:10" ht="39" customHeight="1">
      <c r="A8" s="1924" t="s">
        <v>1064</v>
      </c>
      <c r="B8" s="9" t="s">
        <v>1309</v>
      </c>
      <c r="C8" s="9" t="s">
        <v>1310</v>
      </c>
      <c r="D8" s="9" t="s">
        <v>1301</v>
      </c>
      <c r="E8" s="26" t="s">
        <v>1302</v>
      </c>
      <c r="F8" s="9" t="s">
        <v>1311</v>
      </c>
      <c r="G8" s="9" t="s">
        <v>1303</v>
      </c>
    </row>
    <row r="9" spans="1:10" ht="15" customHeight="1">
      <c r="A9" s="1375" t="s">
        <v>112</v>
      </c>
      <c r="B9" s="1376"/>
      <c r="C9" s="1377"/>
      <c r="D9" s="1377"/>
      <c r="E9" s="1378"/>
      <c r="F9" s="1379"/>
      <c r="G9" s="1380"/>
    </row>
    <row r="10" spans="1:10" ht="24.75" customHeight="1">
      <c r="A10" s="1211" t="s">
        <v>457</v>
      </c>
      <c r="B10" s="1212"/>
      <c r="C10" s="1214"/>
      <c r="D10" s="1214"/>
      <c r="E10" s="1215"/>
      <c r="F10" s="1216"/>
      <c r="G10" s="1217"/>
    </row>
    <row r="11" spans="1:10" ht="12.75" customHeight="1">
      <c r="A11" s="44"/>
      <c r="B11" s="1213"/>
      <c r="C11" s="1218"/>
      <c r="D11" s="1218"/>
      <c r="E11" s="1219"/>
      <c r="F11" s="1216"/>
      <c r="G11" s="1217"/>
      <c r="I11" s="1673"/>
    </row>
    <row r="12" spans="1:10" ht="12.75" customHeight="1">
      <c r="A12" s="44"/>
      <c r="B12" s="1213"/>
      <c r="C12" s="1218"/>
      <c r="D12" s="1218"/>
      <c r="E12" s="1219"/>
      <c r="F12" s="1216"/>
      <c r="G12" s="1217"/>
      <c r="I12" s="1673"/>
    </row>
    <row r="13" spans="1:10" ht="12.75" customHeight="1">
      <c r="A13" s="44"/>
      <c r="B13" s="1213"/>
      <c r="C13" s="1218"/>
      <c r="D13" s="1218"/>
      <c r="E13" s="1219"/>
      <c r="F13" s="1216"/>
      <c r="G13" s="1217"/>
      <c r="I13" s="1673"/>
    </row>
    <row r="14" spans="1:10" ht="12.75" customHeight="1">
      <c r="A14" s="44"/>
      <c r="B14" s="1213"/>
      <c r="C14" s="1218"/>
      <c r="D14" s="1218"/>
      <c r="E14" s="1219"/>
      <c r="F14" s="1216"/>
      <c r="G14" s="1217"/>
    </row>
    <row r="15" spans="1:10" ht="12.75" customHeight="1">
      <c r="A15" s="2129" t="s">
        <v>562</v>
      </c>
      <c r="B15" s="1225">
        <f>SUM(B10:B14)</f>
        <v>0</v>
      </c>
      <c r="C15" s="1225">
        <f>SUM(C10:C14)</f>
        <v>0</v>
      </c>
      <c r="D15" s="1225">
        <f>SUM(D10:D14)</f>
        <v>0</v>
      </c>
      <c r="E15" s="1227">
        <f>SUM(E10:E14)</f>
        <v>0</v>
      </c>
      <c r="F15" s="1225">
        <f>SUM(F11:F14)</f>
        <v>0</v>
      </c>
      <c r="G15" s="1225">
        <f>SUM(G11:G14)</f>
        <v>0</v>
      </c>
      <c r="H15" t="s">
        <v>646</v>
      </c>
      <c r="J15" s="1915"/>
    </row>
    <row r="16" spans="1:10" ht="15" customHeight="1">
      <c r="A16" s="4" t="s">
        <v>113</v>
      </c>
      <c r="B16" s="1213"/>
      <c r="C16" s="1218"/>
      <c r="D16" s="1218"/>
      <c r="E16" s="1219"/>
      <c r="F16" s="1216"/>
      <c r="G16" s="1216"/>
    </row>
    <row r="17" spans="1:8" ht="15" customHeight="1">
      <c r="A17" s="5" t="s">
        <v>114</v>
      </c>
      <c r="B17" s="764"/>
      <c r="C17" s="1220"/>
      <c r="D17" s="1220"/>
      <c r="E17" s="1221"/>
      <c r="F17" s="1222"/>
      <c r="G17" s="1222"/>
    </row>
    <row r="18" spans="1:8" ht="15" customHeight="1">
      <c r="A18" s="1224" t="s">
        <v>240</v>
      </c>
      <c r="B18" s="1225">
        <f t="shared" ref="B18:G18" si="0">+B9+B15+B16+B17</f>
        <v>0</v>
      </c>
      <c r="C18" s="1225">
        <f t="shared" si="0"/>
        <v>0</v>
      </c>
      <c r="D18" s="1225">
        <f t="shared" si="0"/>
        <v>0</v>
      </c>
      <c r="E18" s="1225">
        <f t="shared" si="0"/>
        <v>0</v>
      </c>
      <c r="F18" s="2127">
        <f t="shared" si="0"/>
        <v>0</v>
      </c>
      <c r="G18" s="2128">
        <f t="shared" si="0"/>
        <v>0</v>
      </c>
      <c r="H18" t="s">
        <v>646</v>
      </c>
    </row>
    <row r="19" spans="1:8" ht="16.2">
      <c r="A19" s="529" t="s">
        <v>115</v>
      </c>
      <c r="B19" s="530"/>
      <c r="C19" s="530"/>
      <c r="D19" s="530"/>
      <c r="E19" s="530"/>
      <c r="F19" s="530"/>
      <c r="G19" s="530"/>
    </row>
    <row r="20" spans="1:8" ht="16.2">
      <c r="A20" s="529" t="s">
        <v>1060</v>
      </c>
      <c r="B20" s="530"/>
      <c r="C20" s="530"/>
      <c r="D20" s="530"/>
      <c r="E20" s="530"/>
      <c r="F20" s="530"/>
      <c r="G20" s="530"/>
    </row>
    <row r="21" spans="1:8" ht="15.6">
      <c r="A21" s="529"/>
      <c r="B21" s="530"/>
      <c r="C21" s="530"/>
      <c r="D21" s="530"/>
      <c r="E21" s="530"/>
      <c r="F21" s="530"/>
      <c r="G21" s="530"/>
    </row>
    <row r="22" spans="1:8">
      <c r="A22" s="123" t="s">
        <v>1059</v>
      </c>
      <c r="C22" s="107"/>
      <c r="D22" s="45"/>
    </row>
    <row r="23" spans="1:8">
      <c r="A23" t="s">
        <v>363</v>
      </c>
      <c r="C23" s="108"/>
      <c r="D23" s="1749">
        <f>+D18-B18</f>
        <v>0</v>
      </c>
      <c r="E23" s="1930" t="s">
        <v>1178</v>
      </c>
    </row>
    <row r="24" spans="1:8">
      <c r="A24" t="s">
        <v>364</v>
      </c>
      <c r="C24" s="108"/>
      <c r="D24" s="1749">
        <f>+E18-C18</f>
        <v>0</v>
      </c>
      <c r="E24" s="1930" t="s">
        <v>1178</v>
      </c>
    </row>
    <row r="25" spans="1:8">
      <c r="A25" s="42" t="s">
        <v>365</v>
      </c>
      <c r="B25" s="42"/>
      <c r="C25" s="109"/>
      <c r="D25" s="1749">
        <f>+G18-F18</f>
        <v>0</v>
      </c>
      <c r="E25" s="1930" t="s">
        <v>1178</v>
      </c>
    </row>
    <row r="26" spans="1:8" ht="13.8">
      <c r="A26" s="46" t="s">
        <v>456</v>
      </c>
      <c r="B26" s="47"/>
      <c r="C26" s="47"/>
      <c r="D26" s="1748"/>
      <c r="E26" s="47"/>
      <c r="F26" s="113"/>
    </row>
    <row r="27" spans="1:8">
      <c r="A27" s="42" t="s">
        <v>360</v>
      </c>
      <c r="B27" s="42"/>
      <c r="C27" s="42"/>
      <c r="D27" s="1749">
        <v>0</v>
      </c>
      <c r="E27" s="2204" t="s">
        <v>1211</v>
      </c>
      <c r="F27" s="111" t="s">
        <v>359</v>
      </c>
    </row>
    <row r="28" spans="1:8">
      <c r="A28" s="181" t="s">
        <v>717</v>
      </c>
      <c r="B28" s="110"/>
      <c r="C28" s="115"/>
      <c r="D28" s="1749">
        <v>0</v>
      </c>
      <c r="E28" s="2204" t="s">
        <v>1290</v>
      </c>
      <c r="F28" s="112" t="s">
        <v>778</v>
      </c>
    </row>
    <row r="29" spans="1:8">
      <c r="A29" s="46" t="s">
        <v>354</v>
      </c>
      <c r="D29" s="1750"/>
    </row>
    <row r="30" spans="1:8">
      <c r="A30" s="110" t="s">
        <v>779</v>
      </c>
      <c r="D30" s="1749">
        <v>0</v>
      </c>
      <c r="E30" s="2204" t="s">
        <v>1211</v>
      </c>
    </row>
    <row r="31" spans="1:8">
      <c r="A31" s="110" t="s">
        <v>780</v>
      </c>
      <c r="D31" s="1749">
        <v>0</v>
      </c>
      <c r="E31" s="2204" t="s">
        <v>1290</v>
      </c>
    </row>
    <row r="32" spans="1:8">
      <c r="A32" s="59" t="s">
        <v>781</v>
      </c>
      <c r="D32" s="1751">
        <f>+D31-D30</f>
        <v>0</v>
      </c>
      <c r="E32" s="1930" t="s">
        <v>1178</v>
      </c>
    </row>
    <row r="33" spans="1:34">
      <c r="A33" s="59" t="s">
        <v>782</v>
      </c>
      <c r="D33" s="1752" t="e">
        <f>+D32/D30</f>
        <v>#DIV/0!</v>
      </c>
      <c r="E33" s="1930" t="s">
        <v>1178</v>
      </c>
    </row>
    <row r="34" spans="1:34">
      <c r="D34" s="63"/>
    </row>
    <row r="35" spans="1:34">
      <c r="D35" s="63"/>
    </row>
    <row r="36" spans="1:34">
      <c r="A36" s="1782" t="s">
        <v>1205</v>
      </c>
      <c r="D36" s="63"/>
    </row>
    <row r="37" spans="1:34">
      <c r="A37" s="2220" t="s">
        <v>1208</v>
      </c>
      <c r="B37" s="1228"/>
      <c r="C37" s="1228"/>
      <c r="D37" s="1228"/>
      <c r="E37" s="1228"/>
      <c r="F37" s="1228"/>
      <c r="G37" s="1228"/>
      <c r="H37" s="1228"/>
      <c r="I37" s="1228"/>
      <c r="J37" s="1228"/>
      <c r="K37" s="1228"/>
      <c r="L37" s="1228"/>
      <c r="M37" s="1228"/>
      <c r="N37" s="1228"/>
      <c r="O37" s="1228"/>
      <c r="P37" s="1229"/>
      <c r="Q37" s="2323" t="s">
        <v>563</v>
      </c>
      <c r="R37" s="2324"/>
      <c r="S37" s="2324"/>
      <c r="T37" s="2325"/>
      <c r="U37" s="1230" t="s">
        <v>632</v>
      </c>
      <c r="V37" s="1878" t="s">
        <v>632</v>
      </c>
      <c r="W37" s="2326"/>
      <c r="X37" s="2326"/>
      <c r="Y37" s="1878" t="s">
        <v>632</v>
      </c>
      <c r="Z37" s="1878" t="s">
        <v>632</v>
      </c>
      <c r="AA37" s="1878" t="s">
        <v>632</v>
      </c>
      <c r="AB37" s="1234"/>
      <c r="AC37" s="1234"/>
      <c r="AD37" s="1233"/>
      <c r="AE37" s="1233"/>
      <c r="AF37" s="1233"/>
      <c r="AG37" s="1233"/>
      <c r="AH37" s="1878" t="s">
        <v>632</v>
      </c>
    </row>
    <row r="38" spans="1:34">
      <c r="A38" s="2327" t="s">
        <v>112</v>
      </c>
      <c r="B38" s="2328"/>
      <c r="C38" s="2328"/>
      <c r="D38" s="2329"/>
      <c r="E38" s="2327" t="s">
        <v>564</v>
      </c>
      <c r="F38" s="2328"/>
      <c r="G38" s="2328"/>
      <c r="H38" s="2329"/>
      <c r="I38" s="2327" t="s">
        <v>113</v>
      </c>
      <c r="J38" s="2328"/>
      <c r="K38" s="2328"/>
      <c r="L38" s="2330"/>
      <c r="M38" s="2331" t="s">
        <v>114</v>
      </c>
      <c r="N38" s="2332"/>
      <c r="O38" s="2332"/>
      <c r="P38" s="2332"/>
      <c r="Q38" s="1265" t="s">
        <v>565</v>
      </c>
      <c r="R38" s="1236" t="s">
        <v>566</v>
      </c>
      <c r="S38" s="1236" t="s">
        <v>565</v>
      </c>
      <c r="T38" s="1237" t="s">
        <v>566</v>
      </c>
      <c r="U38" s="1238"/>
      <c r="V38" s="1229" t="s">
        <v>567</v>
      </c>
      <c r="W38" s="2333" t="s">
        <v>568</v>
      </c>
      <c r="X38" s="2334"/>
      <c r="Y38" s="1239" t="s">
        <v>569</v>
      </c>
      <c r="Z38" s="1240"/>
      <c r="AA38" s="1241"/>
      <c r="AB38" s="1242" t="s">
        <v>570</v>
      </c>
      <c r="AC38" s="1243"/>
      <c r="AD38" s="1244" t="s">
        <v>571</v>
      </c>
      <c r="AE38" s="1245"/>
      <c r="AF38" s="1245"/>
      <c r="AG38" s="1246"/>
      <c r="AH38" s="1247"/>
    </row>
    <row r="39" spans="1:34" s="1235" customFormat="1" ht="45" customHeight="1" thickBot="1">
      <c r="A39" s="1248" t="str">
        <f>B8</f>
        <v>Fall Semester 2024 (FY2025) FTE</v>
      </c>
      <c r="B39" s="1249" t="str">
        <f>C8</f>
        <v>Fall Semester 2024 (FY2025) Headcount</v>
      </c>
      <c r="C39" s="1249" t="str">
        <f>D8</f>
        <v>Fall Semester 2025 (FY2026) Projected FTE</v>
      </c>
      <c r="D39" s="1263" t="str">
        <f>E8</f>
        <v>Fall Semester 2025  (FY2026) Projected Headcount</v>
      </c>
      <c r="E39" s="1248" t="str">
        <f>B8</f>
        <v>Fall Semester 2024 (FY2025) FTE</v>
      </c>
      <c r="F39" s="1249" t="str">
        <f>C8</f>
        <v>Fall Semester 2024 (FY2025) Headcount</v>
      </c>
      <c r="G39" s="1249" t="str">
        <f>D8</f>
        <v>Fall Semester 2025 (FY2026) Projected FTE</v>
      </c>
      <c r="H39" s="1250" t="str">
        <f>E8</f>
        <v>Fall Semester 2025  (FY2026) Projected Headcount</v>
      </c>
      <c r="I39" s="1249" t="str">
        <f>B8</f>
        <v>Fall Semester 2024 (FY2025) FTE</v>
      </c>
      <c r="J39" s="1250" t="str">
        <f>C8</f>
        <v>Fall Semester 2024 (FY2025) Headcount</v>
      </c>
      <c r="K39" s="1249" t="str">
        <f>D8</f>
        <v>Fall Semester 2025 (FY2026) Projected FTE</v>
      </c>
      <c r="L39" s="1250" t="str">
        <f>E8</f>
        <v>Fall Semester 2025  (FY2026) Projected Headcount</v>
      </c>
      <c r="M39" s="1248" t="str">
        <f>B8</f>
        <v>Fall Semester 2024 (FY2025) FTE</v>
      </c>
      <c r="N39" s="1249" t="str">
        <f>C8</f>
        <v>Fall Semester 2024 (FY2025) Headcount</v>
      </c>
      <c r="O39" s="1249" t="str">
        <f>D8</f>
        <v>Fall Semester 2025 (FY2026) Projected FTE</v>
      </c>
      <c r="P39" s="1250" t="str">
        <f>E8</f>
        <v>Fall Semester 2025  (FY2026) Projected Headcount</v>
      </c>
      <c r="Q39" s="1256" t="str">
        <f>B8</f>
        <v>Fall Semester 2024 (FY2025) FTE</v>
      </c>
      <c r="R39" s="1675" t="str">
        <f>C8</f>
        <v>Fall Semester 2024 (FY2025) Headcount</v>
      </c>
      <c r="S39" s="1256" t="str">
        <f>D8</f>
        <v>Fall Semester 2025 (FY2026) Projected FTE</v>
      </c>
      <c r="T39" s="1675" t="str">
        <f>E8</f>
        <v>Fall Semester 2025  (FY2026) Projected Headcount</v>
      </c>
      <c r="U39" s="1252" t="s">
        <v>183</v>
      </c>
      <c r="V39" s="1253" t="s">
        <v>184</v>
      </c>
      <c r="W39" s="1255" t="str">
        <f>F8</f>
        <v>Number of Course Sections Offered, Fall 2024 (FY2025)</v>
      </c>
      <c r="X39" s="1885" t="str">
        <f>G8</f>
        <v>Projected Number of Course Sections Offered, Fall 2025 (FY2026)</v>
      </c>
      <c r="Y39" s="1255" t="s">
        <v>185</v>
      </c>
      <c r="Z39" s="1256" t="s">
        <v>186</v>
      </c>
      <c r="AA39" s="1257" t="s">
        <v>187</v>
      </c>
      <c r="AB39" s="1254" t="str">
        <f>E27</f>
        <v>&lt;--- FY2025</v>
      </c>
      <c r="AC39" s="1251" t="str">
        <f>E28</f>
        <v>&lt;--- FY2026</v>
      </c>
      <c r="AD39" s="1258" t="s">
        <v>1304</v>
      </c>
      <c r="AE39" s="1259" t="s">
        <v>1291</v>
      </c>
      <c r="AF39" s="1259" t="s">
        <v>1305</v>
      </c>
      <c r="AG39" s="1260" t="s">
        <v>1306</v>
      </c>
      <c r="AH39" s="1261" t="s">
        <v>188</v>
      </c>
    </row>
    <row r="40" spans="1:34">
      <c r="A40">
        <f>B5</f>
        <v>0</v>
      </c>
      <c r="D40" s="63"/>
    </row>
    <row r="41" spans="1:34">
      <c r="A41" s="1264">
        <f>B9</f>
        <v>0</v>
      </c>
      <c r="B41" s="1264">
        <f>C9</f>
        <v>0</v>
      </c>
      <c r="C41" s="1264">
        <f>D9</f>
        <v>0</v>
      </c>
      <c r="D41" s="1271">
        <f>E9</f>
        <v>0</v>
      </c>
      <c r="E41" s="1264">
        <f>B15</f>
        <v>0</v>
      </c>
      <c r="F41" s="1264">
        <f>C15</f>
        <v>0</v>
      </c>
      <c r="G41" s="1264">
        <f>D15</f>
        <v>0</v>
      </c>
      <c r="H41" s="1272">
        <f>E15</f>
        <v>0</v>
      </c>
      <c r="I41" s="1264">
        <f>B16</f>
        <v>0</v>
      </c>
      <c r="J41" s="1264">
        <f>C16</f>
        <v>0</v>
      </c>
      <c r="K41" s="1264">
        <f>D16</f>
        <v>0</v>
      </c>
      <c r="L41" s="1272">
        <f>E16</f>
        <v>0</v>
      </c>
      <c r="M41" s="1264">
        <f>B17</f>
        <v>0</v>
      </c>
      <c r="N41" s="1264">
        <f>C17</f>
        <v>0</v>
      </c>
      <c r="O41" s="1264">
        <f>D17</f>
        <v>0</v>
      </c>
      <c r="P41" s="1272">
        <f>E17</f>
        <v>0</v>
      </c>
      <c r="Q41" s="1264">
        <f>B18</f>
        <v>0</v>
      </c>
      <c r="R41" s="1264">
        <f>C18</f>
        <v>0</v>
      </c>
      <c r="S41" s="1264">
        <f>D18</f>
        <v>0</v>
      </c>
      <c r="T41" s="1272">
        <f>E18</f>
        <v>0</v>
      </c>
      <c r="U41" s="1273" t="e">
        <f>+(T41-R41)/R41</f>
        <v>#DIV/0!</v>
      </c>
      <c r="V41" s="1273" t="e">
        <f>+(S41-Q41)/Q41</f>
        <v>#DIV/0!</v>
      </c>
      <c r="W41" s="1264">
        <f>F18</f>
        <v>0</v>
      </c>
      <c r="X41" s="1272">
        <f>G18</f>
        <v>0</v>
      </c>
      <c r="Y41" s="1264">
        <f>+S41-Q41</f>
        <v>0</v>
      </c>
      <c r="Z41" s="1264">
        <f>+T41-R41</f>
        <v>0</v>
      </c>
      <c r="AA41" s="1272">
        <f>+X41-W41</f>
        <v>0</v>
      </c>
      <c r="AB41" s="1266">
        <f>D27</f>
        <v>0</v>
      </c>
      <c r="AC41" s="1274">
        <f>D28</f>
        <v>0</v>
      </c>
      <c r="AD41" s="1267">
        <f>+D30</f>
        <v>0</v>
      </c>
      <c r="AE41" s="1267">
        <f>+D31</f>
        <v>0</v>
      </c>
      <c r="AF41" s="1267">
        <f>D32</f>
        <v>0</v>
      </c>
      <c r="AG41" s="1275" t="e">
        <f>D33</f>
        <v>#DIV/0!</v>
      </c>
      <c r="AH41" s="1276">
        <f>+AE41-AD41</f>
        <v>0</v>
      </c>
    </row>
  </sheetData>
  <mergeCells count="8">
    <mergeCell ref="B5:D5"/>
    <mergeCell ref="Q37:T37"/>
    <mergeCell ref="W37:X37"/>
    <mergeCell ref="A38:D38"/>
    <mergeCell ref="E38:H38"/>
    <mergeCell ref="I38:L38"/>
    <mergeCell ref="M38:P38"/>
    <mergeCell ref="W38:X38"/>
  </mergeCells>
  <phoneticPr fontId="0" type="noConversion"/>
  <printOptions horizontalCentered="1"/>
  <pageMargins left="0" right="0" top="0.5" bottom="0.5" header="0.5" footer="0.5"/>
  <pageSetup orientation="landscape" r:id="rId1"/>
  <headerFooter alignWithMargins="0">
    <oddHeader xml:space="preserve">&amp;C&amp;"Times New Roman,Bold"&amp;11
</oddHeader>
    <oddFooter xml:space="preserve">&amp;L&amp;8Date Prepared:  April 27, 2005  -  Date Revised:  May 18, 2009  -  Date Printed;  &amp;D &amp;T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D109"/>
  <sheetViews>
    <sheetView topLeftCell="A46" zoomScaleNormal="100" workbookViewId="0">
      <selection activeCell="B49" sqref="B49:B50"/>
    </sheetView>
  </sheetViews>
  <sheetFormatPr defaultRowHeight="13.2"/>
  <cols>
    <col min="1" max="1" width="130.33203125" customWidth="1"/>
    <col min="2" max="2" width="16.109375" customWidth="1"/>
    <col min="3" max="3" width="4.6640625" customWidth="1"/>
    <col min="4" max="4" width="109" customWidth="1"/>
  </cols>
  <sheetData>
    <row r="1" spans="1:4" ht="13.8">
      <c r="A1" s="1169" t="s">
        <v>402</v>
      </c>
    </row>
    <row r="2" spans="1:4" ht="13.8">
      <c r="A2" s="1169" t="s">
        <v>181</v>
      </c>
    </row>
    <row r="3" spans="1:4" ht="6.75" customHeight="1">
      <c r="A3" s="42"/>
    </row>
    <row r="4" spans="1:4" ht="107.25" customHeight="1">
      <c r="A4" s="1170" t="s">
        <v>182</v>
      </c>
    </row>
    <row r="5" spans="1:4" ht="6" customHeight="1">
      <c r="A5" s="568"/>
    </row>
    <row r="6" spans="1:4" ht="15.75" customHeight="1">
      <c r="A6" s="568" t="s">
        <v>708</v>
      </c>
    </row>
    <row r="7" spans="1:4" ht="15" customHeight="1">
      <c r="A7" s="568" t="s">
        <v>914</v>
      </c>
    </row>
    <row r="8" spans="1:4" ht="165.75" customHeight="1">
      <c r="A8" s="1171" t="s">
        <v>863</v>
      </c>
      <c r="B8" s="42"/>
    </row>
    <row r="9" spans="1:4" ht="16.5" customHeight="1">
      <c r="A9" s="1172" t="s">
        <v>343</v>
      </c>
    </row>
    <row r="10" spans="1:4" ht="47.25" customHeight="1">
      <c r="A10" s="1150" t="s">
        <v>913</v>
      </c>
    </row>
    <row r="11" spans="1:4" ht="15" customHeight="1">
      <c r="A11" s="1150" t="s">
        <v>168</v>
      </c>
    </row>
    <row r="12" spans="1:4" ht="31.5" customHeight="1">
      <c r="A12" s="1150" t="s">
        <v>56</v>
      </c>
      <c r="B12" s="1673" t="s">
        <v>999</v>
      </c>
    </row>
    <row r="13" spans="1:4" ht="46.5" customHeight="1">
      <c r="A13" s="1150" t="s">
        <v>516</v>
      </c>
      <c r="B13" s="1785" t="s">
        <v>1000</v>
      </c>
    </row>
    <row r="14" spans="1:4" ht="81" customHeight="1">
      <c r="A14" s="1150" t="s">
        <v>176</v>
      </c>
      <c r="B14" s="1521" t="s">
        <v>175</v>
      </c>
      <c r="D14" s="1622"/>
    </row>
    <row r="15" spans="1:4" ht="113.25" customHeight="1">
      <c r="A15" s="1150" t="s">
        <v>177</v>
      </c>
      <c r="D15" s="1622"/>
    </row>
    <row r="16" spans="1:4" ht="15" customHeight="1">
      <c r="A16" s="1173" t="s">
        <v>245</v>
      </c>
    </row>
    <row r="17" spans="1:4" ht="15" customHeight="1">
      <c r="A17" s="1173" t="s">
        <v>163</v>
      </c>
    </row>
    <row r="18" spans="1:4" ht="32.25" customHeight="1">
      <c r="A18" s="1150" t="s">
        <v>164</v>
      </c>
    </row>
    <row r="19" spans="1:4" ht="49.5" customHeight="1">
      <c r="A19" s="1150" t="s">
        <v>961</v>
      </c>
    </row>
    <row r="20" spans="1:4" ht="15" customHeight="1">
      <c r="A20" s="1150" t="s">
        <v>165</v>
      </c>
    </row>
    <row r="21" spans="1:4" ht="6" customHeight="1">
      <c r="A21" s="1152"/>
    </row>
    <row r="22" spans="1:4" ht="15" customHeight="1">
      <c r="A22" s="568" t="s">
        <v>577</v>
      </c>
    </row>
    <row r="23" spans="1:4" ht="63.75" customHeight="1">
      <c r="A23" s="1150" t="s">
        <v>912</v>
      </c>
    </row>
    <row r="24" spans="1:4" ht="15" customHeight="1">
      <c r="A24" s="1151" t="s">
        <v>578</v>
      </c>
    </row>
    <row r="25" spans="1:4" ht="62.25" customHeight="1">
      <c r="A25" s="1150" t="s">
        <v>705</v>
      </c>
      <c r="D25" s="1621"/>
    </row>
    <row r="26" spans="1:4" ht="15" customHeight="1">
      <c r="A26" s="1151" t="s">
        <v>579</v>
      </c>
    </row>
    <row r="27" spans="1:4" ht="79.5" customHeight="1">
      <c r="A27" s="1150" t="s">
        <v>178</v>
      </c>
    </row>
    <row r="28" spans="1:4" ht="15" customHeight="1">
      <c r="A28" s="1151" t="s">
        <v>580</v>
      </c>
    </row>
    <row r="29" spans="1:4" ht="31.5" customHeight="1">
      <c r="A29" s="1150" t="s">
        <v>850</v>
      </c>
    </row>
    <row r="30" spans="1:4" ht="15.6">
      <c r="A30" s="139" t="s">
        <v>251</v>
      </c>
    </row>
    <row r="31" spans="1:4" ht="15.6">
      <c r="A31" s="604" t="s">
        <v>471</v>
      </c>
    </row>
    <row r="32" spans="1:4" ht="5.25" customHeight="1">
      <c r="A32" s="603"/>
    </row>
    <row r="33" spans="1:2" ht="15.6">
      <c r="A33" s="139" t="s">
        <v>851</v>
      </c>
    </row>
    <row r="34" spans="1:2" ht="94.5" customHeight="1">
      <c r="A34" s="136" t="s">
        <v>864</v>
      </c>
      <c r="B34" s="1498" t="s">
        <v>658</v>
      </c>
    </row>
    <row r="35" spans="1:2" ht="33" customHeight="1">
      <c r="A35" s="1174" t="s">
        <v>297</v>
      </c>
    </row>
    <row r="36" spans="1:2" ht="9" customHeight="1">
      <c r="A36" s="136"/>
    </row>
    <row r="37" spans="1:2" ht="15" customHeight="1">
      <c r="A37" s="140" t="s">
        <v>166</v>
      </c>
    </row>
    <row r="38" spans="1:2" ht="123.75" customHeight="1">
      <c r="A38" s="1175" t="s">
        <v>845</v>
      </c>
    </row>
    <row r="39" spans="1:2" ht="15.75" customHeight="1">
      <c r="A39" s="1176" t="s">
        <v>865</v>
      </c>
    </row>
    <row r="40" spans="1:2" ht="25.5" customHeight="1">
      <c r="A40" s="1176" t="s">
        <v>866</v>
      </c>
    </row>
    <row r="41" spans="1:2" ht="30.75" customHeight="1">
      <c r="A41" s="1176" t="s">
        <v>867</v>
      </c>
    </row>
    <row r="42" spans="1:2" ht="30.75" customHeight="1">
      <c r="A42" s="1176" t="s">
        <v>868</v>
      </c>
    </row>
    <row r="43" spans="1:2" ht="30.75" customHeight="1">
      <c r="A43" s="1176" t="s">
        <v>869</v>
      </c>
    </row>
    <row r="44" spans="1:2" ht="46.5" customHeight="1">
      <c r="A44" s="1176" t="s">
        <v>870</v>
      </c>
    </row>
    <row r="45" spans="1:2" ht="32.25" customHeight="1">
      <c r="A45" s="1150" t="s">
        <v>470</v>
      </c>
    </row>
    <row r="46" spans="1:2" ht="30.75" customHeight="1">
      <c r="A46" s="1150" t="s">
        <v>871</v>
      </c>
    </row>
    <row r="47" spans="1:2" ht="30.75" customHeight="1">
      <c r="A47" s="1177" t="s">
        <v>852</v>
      </c>
    </row>
    <row r="48" spans="1:2" ht="9" customHeight="1">
      <c r="A48" s="136"/>
    </row>
    <row r="49" spans="1:4" ht="16.5" customHeight="1">
      <c r="A49" s="140" t="s">
        <v>446</v>
      </c>
      <c r="B49" s="1673" t="s">
        <v>999</v>
      </c>
    </row>
    <row r="50" spans="1:4" ht="41.25" customHeight="1">
      <c r="A50" s="1175" t="s">
        <v>447</v>
      </c>
      <c r="B50" s="1785" t="s">
        <v>1000</v>
      </c>
      <c r="C50" s="86"/>
      <c r="D50" s="86"/>
    </row>
    <row r="51" spans="1:4" ht="48" customHeight="1">
      <c r="A51" s="1150" t="s">
        <v>162</v>
      </c>
    </row>
    <row r="52" spans="1:4" ht="17.25" customHeight="1">
      <c r="A52" s="1150" t="s">
        <v>773</v>
      </c>
    </row>
    <row r="53" spans="1:4" ht="17.25" customHeight="1">
      <c r="A53" s="1178" t="s">
        <v>774</v>
      </c>
    </row>
    <row r="54" spans="1:4" ht="17.25" customHeight="1">
      <c r="A54" s="1178" t="s">
        <v>775</v>
      </c>
    </row>
    <row r="55" spans="1:4" ht="16.5" customHeight="1">
      <c r="A55" s="1177" t="s">
        <v>382</v>
      </c>
      <c r="D55" s="63"/>
    </row>
    <row r="56" spans="1:4" ht="16.5" customHeight="1">
      <c r="A56" s="140" t="s">
        <v>448</v>
      </c>
      <c r="B56" s="1673" t="s">
        <v>999</v>
      </c>
      <c r="D56" s="63"/>
    </row>
    <row r="57" spans="1:4" ht="80.25" customHeight="1">
      <c r="A57" s="136" t="s">
        <v>777</v>
      </c>
      <c r="B57" s="1785" t="s">
        <v>1000</v>
      </c>
      <c r="D57" s="63"/>
    </row>
    <row r="58" spans="1:4" ht="9" customHeight="1">
      <c r="A58" s="1179"/>
      <c r="D58" s="63"/>
    </row>
    <row r="59" spans="1:4" ht="16.5" customHeight="1">
      <c r="A59" s="140" t="s">
        <v>458</v>
      </c>
      <c r="D59" s="63"/>
    </row>
    <row r="60" spans="1:4" ht="109.5" customHeight="1">
      <c r="A60" s="1171" t="s">
        <v>872</v>
      </c>
    </row>
    <row r="61" spans="1:4" ht="132" customHeight="1">
      <c r="A61" s="1177" t="s">
        <v>873</v>
      </c>
    </row>
    <row r="62" spans="1:4" ht="9.75" customHeight="1">
      <c r="A62" s="136"/>
    </row>
    <row r="63" spans="1:4" ht="15.75" customHeight="1">
      <c r="A63" s="1180" t="s">
        <v>465</v>
      </c>
    </row>
    <row r="64" spans="1:4" ht="41.25" customHeight="1">
      <c r="A64" s="1382" t="s">
        <v>853</v>
      </c>
    </row>
    <row r="65" spans="1:2" ht="81.75" customHeight="1">
      <c r="A65" s="1171" t="s">
        <v>874</v>
      </c>
    </row>
    <row r="66" spans="1:2" ht="68.25" customHeight="1">
      <c r="A66" s="1150" t="s">
        <v>875</v>
      </c>
    </row>
    <row r="67" spans="1:2" ht="48.75" customHeight="1">
      <c r="A67" s="1150" t="s">
        <v>466</v>
      </c>
      <c r="B67" s="748"/>
    </row>
    <row r="68" spans="1:2" ht="32.25" hidden="1" customHeight="1">
      <c r="A68" s="1181" t="s">
        <v>561</v>
      </c>
    </row>
    <row r="69" spans="1:2" ht="79.5" customHeight="1">
      <c r="A69" s="1182" t="s">
        <v>854</v>
      </c>
    </row>
    <row r="70" spans="1:2" ht="63" customHeight="1">
      <c r="A70" s="1177" t="s">
        <v>469</v>
      </c>
    </row>
    <row r="71" spans="1:2" ht="9.75" customHeight="1">
      <c r="A71" s="1183"/>
    </row>
    <row r="72" spans="1:2" ht="15" customHeight="1">
      <c r="A72" s="1180" t="s">
        <v>463</v>
      </c>
    </row>
    <row r="73" spans="1:2" ht="67.5" customHeight="1">
      <c r="A73" s="1171" t="s">
        <v>590</v>
      </c>
    </row>
    <row r="74" spans="1:2" ht="85.5" customHeight="1">
      <c r="A74" s="1150" t="s">
        <v>320</v>
      </c>
    </row>
    <row r="75" spans="1:2" ht="18" customHeight="1">
      <c r="A75" s="1150" t="s">
        <v>123</v>
      </c>
    </row>
    <row r="76" spans="1:2" ht="20.25" customHeight="1">
      <c r="A76" s="1150" t="s">
        <v>124</v>
      </c>
    </row>
    <row r="77" spans="1:2" ht="48" customHeight="1">
      <c r="A77" s="1150" t="s">
        <v>393</v>
      </c>
    </row>
    <row r="78" spans="1:2" ht="38.25" customHeight="1">
      <c r="A78" s="1150" t="s">
        <v>392</v>
      </c>
    </row>
    <row r="79" spans="1:2" ht="68.25" customHeight="1">
      <c r="A79" s="1184" t="s">
        <v>855</v>
      </c>
    </row>
    <row r="80" spans="1:2" ht="9" customHeight="1">
      <c r="A80" s="547"/>
    </row>
    <row r="81" spans="1:1" ht="16.5" customHeight="1">
      <c r="A81" s="140" t="s">
        <v>856</v>
      </c>
    </row>
    <row r="82" spans="1:1" ht="113.25" customHeight="1">
      <c r="A82" s="136" t="s">
        <v>857</v>
      </c>
    </row>
    <row r="83" spans="1:1" ht="12.75" customHeight="1">
      <c r="A83" s="136"/>
    </row>
    <row r="84" spans="1:1" ht="63.75" customHeight="1">
      <c r="A84" s="140" t="s">
        <v>858</v>
      </c>
    </row>
    <row r="85" spans="1:1" ht="12.75" customHeight="1">
      <c r="A85" s="136"/>
    </row>
    <row r="86" spans="1:1" ht="15" customHeight="1">
      <c r="A86" s="139" t="s">
        <v>876</v>
      </c>
    </row>
    <row r="87" spans="1:1" ht="15" customHeight="1">
      <c r="A87" s="1784" t="s">
        <v>998</v>
      </c>
    </row>
    <row r="88" spans="1:1" ht="84" customHeight="1">
      <c r="A88" s="1185" t="s">
        <v>962</v>
      </c>
    </row>
    <row r="89" spans="1:1" ht="31.5" customHeight="1">
      <c r="A89" s="1186" t="s">
        <v>877</v>
      </c>
    </row>
    <row r="90" spans="1:1" ht="112.5" customHeight="1">
      <c r="A90" s="1186" t="s">
        <v>878</v>
      </c>
    </row>
    <row r="91" spans="1:1" ht="31.2">
      <c r="A91" s="1186" t="s">
        <v>313</v>
      </c>
    </row>
    <row r="92" spans="1:1" ht="31.2">
      <c r="A92" s="1186" t="s">
        <v>879</v>
      </c>
    </row>
    <row r="93" spans="1:1" ht="19.5" customHeight="1">
      <c r="A93" s="1186" t="s">
        <v>880</v>
      </c>
    </row>
    <row r="94" spans="1:1" ht="15.6">
      <c r="A94" s="1186" t="s">
        <v>464</v>
      </c>
    </row>
    <row r="95" spans="1:1" ht="48.75" customHeight="1">
      <c r="A95" s="1187" t="s">
        <v>859</v>
      </c>
    </row>
    <row r="96" spans="1:1" ht="8.25" customHeight="1">
      <c r="A96" s="1188"/>
    </row>
    <row r="97" spans="1:1" ht="15.6">
      <c r="A97" s="1189" t="s">
        <v>881</v>
      </c>
    </row>
    <row r="98" spans="1:1" ht="31.2">
      <c r="A98" s="1495" t="s">
        <v>860</v>
      </c>
    </row>
    <row r="99" spans="1:1" ht="9" customHeight="1">
      <c r="A99" s="1496"/>
    </row>
    <row r="100" spans="1:1" ht="15.6">
      <c r="A100" s="1497" t="s">
        <v>861</v>
      </c>
    </row>
    <row r="101" spans="1:1" ht="34.5" hidden="1" customHeight="1">
      <c r="A101" s="1190" t="s">
        <v>401</v>
      </c>
    </row>
    <row r="102" spans="1:1" ht="6.75" customHeight="1">
      <c r="A102" s="1191"/>
    </row>
    <row r="103" spans="1:1" ht="15.6">
      <c r="A103" s="139" t="s">
        <v>138</v>
      </c>
    </row>
    <row r="104" spans="1:1" ht="84" customHeight="1">
      <c r="A104" s="1192" t="s">
        <v>882</v>
      </c>
    </row>
    <row r="105" spans="1:1" ht="6.75" customHeight="1">
      <c r="A105" s="1188"/>
    </row>
    <row r="106" spans="1:1" ht="15.6">
      <c r="A106" s="139" t="s">
        <v>139</v>
      </c>
    </row>
    <row r="107" spans="1:1" ht="70.5" customHeight="1">
      <c r="A107" s="1193" t="s">
        <v>862</v>
      </c>
    </row>
    <row r="108" spans="1:1">
      <c r="A108" s="1194"/>
    </row>
    <row r="109" spans="1:1">
      <c r="A109" s="42"/>
    </row>
  </sheetData>
  <phoneticPr fontId="0" type="noConversion"/>
  <printOptions horizontalCentered="1"/>
  <pageMargins left="0.25" right="0.25" top="0.5" bottom="0.5" header="0.3" footer="0.3"/>
  <pageSetup fitToWidth="4" fitToHeight="4" orientation="portrait" r:id="rId1"/>
  <headerFooter alignWithMargins="0">
    <oddFooter>&amp;L&amp;8Date Revised:  May 12, 2011  Printed:  &amp;D  &amp;T  &amp;Z&amp;F  &amp;A</oddFooter>
  </headerFooter>
  <rowBreaks count="4" manualBreakCount="4">
    <brk id="15" man="1"/>
    <brk id="36" man="1"/>
    <brk id="55" man="1"/>
    <brk id="105"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indexed="43"/>
    <pageSetUpPr fitToPage="1"/>
  </sheetPr>
  <dimension ref="A1:J81"/>
  <sheetViews>
    <sheetView topLeftCell="A10" zoomScale="75" workbookViewId="0">
      <selection activeCell="C18" sqref="C18"/>
    </sheetView>
  </sheetViews>
  <sheetFormatPr defaultColWidth="9.33203125" defaultRowHeight="13.2"/>
  <cols>
    <col min="1" max="1" width="1.6640625" style="184" customWidth="1"/>
    <col min="2" max="2" width="62.33203125" style="184" customWidth="1"/>
    <col min="3" max="3" width="17.77734375" style="184" customWidth="1"/>
    <col min="4" max="4" width="17" style="184" customWidth="1"/>
    <col min="5" max="5" width="13.33203125" style="184" customWidth="1"/>
    <col min="6" max="6" width="41.109375" style="184" customWidth="1"/>
    <col min="7" max="7" width="1.6640625" style="184" customWidth="1"/>
    <col min="8" max="8" width="3.77734375" style="184" customWidth="1"/>
    <col min="9" max="9" width="12.77734375" style="184" customWidth="1"/>
    <col min="10" max="16384" width="9.33203125" style="184"/>
  </cols>
  <sheetData>
    <row r="1" spans="1:10" ht="15.6">
      <c r="B1" s="804" t="s">
        <v>402</v>
      </c>
      <c r="C1" s="277"/>
      <c r="D1" s="277"/>
      <c r="E1" s="277"/>
      <c r="F1" s="277"/>
    </row>
    <row r="2" spans="1:10" ht="15.6">
      <c r="B2" s="804" t="s">
        <v>731</v>
      </c>
      <c r="C2" s="277"/>
      <c r="D2" s="277"/>
      <c r="E2" s="277"/>
      <c r="F2" s="277"/>
    </row>
    <row r="3" spans="1:10" ht="15.6">
      <c r="B3" s="806" t="s">
        <v>430</v>
      </c>
      <c r="C3" s="277"/>
      <c r="D3" s="277"/>
      <c r="E3" s="277"/>
      <c r="F3" s="277"/>
    </row>
    <row r="4" spans="1:10" ht="6" customHeight="1"/>
    <row r="5" spans="1:10" ht="15.75" customHeight="1">
      <c r="A5" s="182"/>
      <c r="B5" s="814" t="s">
        <v>718</v>
      </c>
      <c r="C5" s="2337"/>
      <c r="D5" s="2337"/>
      <c r="E5" s="2337"/>
      <c r="F5" s="2337"/>
      <c r="G5" s="183"/>
    </row>
    <row r="6" spans="1:10" ht="5.25" customHeight="1">
      <c r="A6" s="185"/>
      <c r="B6" s="186"/>
      <c r="C6" s="2336"/>
      <c r="D6" s="2336"/>
      <c r="E6" s="2336"/>
      <c r="F6" s="2336"/>
      <c r="G6" s="187"/>
    </row>
    <row r="7" spans="1:10" ht="53.25" customHeight="1" thickBot="1">
      <c r="A7" s="185"/>
      <c r="B7" s="188" t="s">
        <v>719</v>
      </c>
      <c r="C7" s="534" t="s">
        <v>768</v>
      </c>
      <c r="D7" s="534" t="s">
        <v>769</v>
      </c>
      <c r="E7" s="534" t="s">
        <v>431</v>
      </c>
      <c r="F7" s="189" t="s">
        <v>15</v>
      </c>
      <c r="G7" s="187"/>
    </row>
    <row r="8" spans="1:10" ht="13.5" customHeight="1">
      <c r="A8" s="185"/>
      <c r="B8" s="819" t="s">
        <v>319</v>
      </c>
      <c r="C8" s="818"/>
      <c r="D8" s="273" t="s">
        <v>586</v>
      </c>
      <c r="E8" s="273" t="s">
        <v>586</v>
      </c>
      <c r="F8" s="274"/>
      <c r="G8" s="187"/>
      <c r="I8" s="281" t="s">
        <v>644</v>
      </c>
      <c r="J8" s="278"/>
    </row>
    <row r="9" spans="1:10">
      <c r="A9" s="185"/>
      <c r="B9" s="263"/>
      <c r="C9" s="264"/>
      <c r="D9" s="264"/>
      <c r="E9" s="265"/>
      <c r="F9" s="266"/>
      <c r="G9" s="187"/>
    </row>
    <row r="10" spans="1:10">
      <c r="A10" s="185"/>
      <c r="B10" s="267"/>
      <c r="C10" s="268"/>
      <c r="D10" s="268"/>
      <c r="E10" s="265"/>
      <c r="F10" s="269"/>
      <c r="G10" s="187"/>
    </row>
    <row r="11" spans="1:10" ht="39.6">
      <c r="A11" s="185"/>
      <c r="B11" s="190" t="s">
        <v>720</v>
      </c>
      <c r="C11" s="191"/>
      <c r="D11" s="192"/>
      <c r="E11" s="191"/>
      <c r="F11" s="815" t="s">
        <v>770</v>
      </c>
      <c r="G11" s="187"/>
      <c r="I11" s="279" t="s">
        <v>642</v>
      </c>
      <c r="J11" s="280" t="s">
        <v>643</v>
      </c>
    </row>
    <row r="12" spans="1:10">
      <c r="A12" s="185"/>
      <c r="B12" s="193" t="s">
        <v>721</v>
      </c>
      <c r="C12" s="194"/>
      <c r="D12" s="195"/>
      <c r="E12" s="194">
        <f t="shared" ref="E12:E19" si="0">+D12-C12</f>
        <v>0</v>
      </c>
      <c r="F12" s="196"/>
      <c r="G12" s="187"/>
    </row>
    <row r="13" spans="1:10">
      <c r="A13" s="185"/>
      <c r="B13" s="197" t="s">
        <v>722</v>
      </c>
      <c r="C13" s="532"/>
      <c r="D13" s="531"/>
      <c r="E13" s="533">
        <f t="shared" si="0"/>
        <v>0</v>
      </c>
      <c r="F13" s="199"/>
      <c r="G13" s="187"/>
    </row>
    <row r="14" spans="1:10">
      <c r="A14" s="185"/>
      <c r="B14" s="197" t="s">
        <v>723</v>
      </c>
      <c r="C14" s="198"/>
      <c r="D14" s="198"/>
      <c r="E14" s="194">
        <f t="shared" si="0"/>
        <v>0</v>
      </c>
      <c r="F14" s="199"/>
      <c r="G14" s="187"/>
    </row>
    <row r="15" spans="1:10">
      <c r="A15" s="185"/>
      <c r="B15" s="197" t="s">
        <v>724</v>
      </c>
      <c r="C15" s="198"/>
      <c r="D15" s="198"/>
      <c r="E15" s="194">
        <f t="shared" si="0"/>
        <v>0</v>
      </c>
      <c r="F15" s="199"/>
      <c r="G15" s="187"/>
    </row>
    <row r="16" spans="1:10">
      <c r="A16" s="185"/>
      <c r="B16" s="197" t="s">
        <v>725</v>
      </c>
      <c r="C16" s="198"/>
      <c r="D16" s="198"/>
      <c r="E16" s="194">
        <f t="shared" si="0"/>
        <v>0</v>
      </c>
      <c r="F16" s="199"/>
      <c r="G16" s="187"/>
    </row>
    <row r="17" spans="1:10">
      <c r="A17" s="185"/>
      <c r="B17" s="200" t="s">
        <v>726</v>
      </c>
      <c r="C17" s="198"/>
      <c r="D17" s="198"/>
      <c r="E17" s="194">
        <f t="shared" si="0"/>
        <v>0</v>
      </c>
      <c r="F17" s="199"/>
      <c r="G17" s="187"/>
    </row>
    <row r="18" spans="1:10">
      <c r="A18" s="185"/>
      <c r="B18" s="601" t="s">
        <v>391</v>
      </c>
      <c r="C18" s="198"/>
      <c r="D18" s="202"/>
      <c r="E18" s="194">
        <f t="shared" si="0"/>
        <v>0</v>
      </c>
      <c r="F18" s="199"/>
      <c r="G18" s="187"/>
    </row>
    <row r="19" spans="1:10">
      <c r="A19" s="185"/>
      <c r="B19" s="600" t="s">
        <v>390</v>
      </c>
      <c r="C19" s="198"/>
      <c r="D19" s="202"/>
      <c r="E19" s="194">
        <f t="shared" si="0"/>
        <v>0</v>
      </c>
      <c r="F19" s="199"/>
      <c r="G19" s="187"/>
    </row>
    <row r="20" spans="1:10">
      <c r="A20" s="185" t="s">
        <v>732</v>
      </c>
      <c r="B20" s="203" t="s">
        <v>193</v>
      </c>
      <c r="C20" s="198"/>
      <c r="D20" s="198"/>
      <c r="E20" s="194">
        <v>0</v>
      </c>
      <c r="F20" s="199"/>
      <c r="G20" s="187"/>
    </row>
    <row r="21" spans="1:10">
      <c r="A21" s="185"/>
      <c r="B21" s="197" t="s">
        <v>194</v>
      </c>
      <c r="C21" s="198"/>
      <c r="D21" s="198"/>
      <c r="E21" s="194">
        <f>+D21-C21</f>
        <v>0</v>
      </c>
      <c r="F21" s="199"/>
      <c r="G21" s="187"/>
    </row>
    <row r="22" spans="1:10">
      <c r="A22" s="185"/>
      <c r="B22" s="197" t="s">
        <v>195</v>
      </c>
      <c r="C22" s="198"/>
      <c r="D22" s="198"/>
      <c r="E22" s="194">
        <f>+D22-C22</f>
        <v>0</v>
      </c>
      <c r="F22" s="199"/>
      <c r="G22" s="187"/>
    </row>
    <row r="23" spans="1:10">
      <c r="A23" s="185"/>
      <c r="B23" s="847" t="s">
        <v>616</v>
      </c>
      <c r="C23" s="848">
        <f>+C68</f>
        <v>0</v>
      </c>
      <c r="D23" s="848">
        <f>+D68</f>
        <v>0</v>
      </c>
      <c r="E23" s="849">
        <f>+D23-C23</f>
        <v>0</v>
      </c>
      <c r="F23" s="850" t="s">
        <v>196</v>
      </c>
      <c r="G23" s="187"/>
    </row>
    <row r="24" spans="1:10">
      <c r="A24" s="185"/>
      <c r="B24" s="219" t="s">
        <v>197</v>
      </c>
      <c r="C24" s="225">
        <f>SUM(C12:C23)</f>
        <v>0</v>
      </c>
      <c r="D24" s="225">
        <f>SUM(D12:D23)</f>
        <v>0</v>
      </c>
      <c r="E24" s="225">
        <f>+D24-C24</f>
        <v>0</v>
      </c>
      <c r="F24" s="221" t="s">
        <v>198</v>
      </c>
      <c r="G24" s="187"/>
      <c r="I24" s="275">
        <f>SUM(E12:E23)</f>
        <v>0</v>
      </c>
      <c r="J24" s="276">
        <f>+E24-I24</f>
        <v>0</v>
      </c>
    </row>
    <row r="25" spans="1:10" ht="15" customHeight="1">
      <c r="A25" s="185"/>
      <c r="B25" s="702" t="s">
        <v>199</v>
      </c>
      <c r="C25" s="703"/>
      <c r="D25" s="703"/>
      <c r="E25" s="704"/>
      <c r="F25" s="705" t="s">
        <v>200</v>
      </c>
      <c r="G25" s="187"/>
    </row>
    <row r="26" spans="1:10">
      <c r="A26" s="185"/>
      <c r="B26" s="208" t="s">
        <v>201</v>
      </c>
      <c r="C26" s="209"/>
      <c r="D26" s="209"/>
      <c r="E26" s="209"/>
      <c r="F26" s="210"/>
      <c r="G26" s="187"/>
    </row>
    <row r="27" spans="1:10">
      <c r="A27" s="185"/>
      <c r="B27" s="211" t="s">
        <v>202</v>
      </c>
      <c r="C27" s="212"/>
      <c r="D27" s="212"/>
      <c r="E27" s="194">
        <f>+D27-C27</f>
        <v>0</v>
      </c>
      <c r="F27" s="213"/>
      <c r="G27" s="187"/>
    </row>
    <row r="28" spans="1:10">
      <c r="A28" s="185"/>
      <c r="B28" s="197" t="s">
        <v>141</v>
      </c>
      <c r="C28" s="214"/>
      <c r="D28" s="214"/>
      <c r="E28" s="194">
        <f>+D28-C28</f>
        <v>0</v>
      </c>
      <c r="F28" s="215"/>
      <c r="G28" s="187"/>
    </row>
    <row r="29" spans="1:10">
      <c r="A29" s="185"/>
      <c r="B29" s="197" t="s">
        <v>142</v>
      </c>
      <c r="C29" s="214"/>
      <c r="D29" s="214"/>
      <c r="E29" s="194">
        <f>+D29-C29</f>
        <v>0</v>
      </c>
      <c r="F29" s="215"/>
      <c r="G29" s="187"/>
    </row>
    <row r="30" spans="1:10">
      <c r="A30" s="185"/>
      <c r="B30" s="216" t="s">
        <v>143</v>
      </c>
      <c r="C30" s="217"/>
      <c r="D30" s="217"/>
      <c r="E30" s="204">
        <f>+D30-C30</f>
        <v>0</v>
      </c>
      <c r="F30" s="218"/>
      <c r="G30" s="187"/>
    </row>
    <row r="31" spans="1:10">
      <c r="A31" s="185"/>
      <c r="B31" s="219" t="s">
        <v>144</v>
      </c>
      <c r="C31" s="220">
        <f>SUM(C27:C30)</f>
        <v>0</v>
      </c>
      <c r="D31" s="220">
        <f>SUM(D27:D30)</f>
        <v>0</v>
      </c>
      <c r="E31" s="225">
        <f>+D31-C31</f>
        <v>0</v>
      </c>
      <c r="F31" s="221" t="s">
        <v>198</v>
      </c>
      <c r="G31" s="187"/>
      <c r="I31" s="275">
        <f>SUM(E27:E30)</f>
        <v>0</v>
      </c>
      <c r="J31" s="276">
        <f>+E31-I31</f>
        <v>0</v>
      </c>
    </row>
    <row r="32" spans="1:10">
      <c r="A32" s="185"/>
      <c r="B32" s="222"/>
      <c r="C32" s="223"/>
      <c r="D32" s="223"/>
      <c r="E32" s="223"/>
      <c r="F32" s="224"/>
      <c r="G32" s="187"/>
    </row>
    <row r="33" spans="1:10">
      <c r="A33" s="185"/>
      <c r="B33" s="219" t="s">
        <v>145</v>
      </c>
      <c r="C33" s="220"/>
      <c r="D33" s="220"/>
      <c r="E33" s="225">
        <f>+D33-C33</f>
        <v>0</v>
      </c>
      <c r="F33" s="221" t="s">
        <v>198</v>
      </c>
      <c r="G33" s="187"/>
      <c r="I33" s="275">
        <f>+E33</f>
        <v>0</v>
      </c>
      <c r="J33" s="276">
        <f>+E33-I33</f>
        <v>0</v>
      </c>
    </row>
    <row r="34" spans="1:10">
      <c r="A34" s="185"/>
      <c r="B34" s="222" t="s">
        <v>146</v>
      </c>
      <c r="C34" s="226"/>
      <c r="D34" s="226"/>
      <c r="E34" s="226"/>
      <c r="F34" s="210"/>
      <c r="G34" s="187"/>
    </row>
    <row r="35" spans="1:10">
      <c r="A35" s="185"/>
      <c r="B35" s="211" t="s">
        <v>147</v>
      </c>
      <c r="C35" s="227"/>
      <c r="D35" s="228"/>
      <c r="E35" s="194">
        <f t="shared" ref="E35:E40" si="1">+D35-C35</f>
        <v>0</v>
      </c>
      <c r="F35" s="210"/>
      <c r="G35" s="187"/>
    </row>
    <row r="36" spans="1:10" ht="12.75" customHeight="1">
      <c r="A36" s="185"/>
      <c r="B36" s="229" t="s">
        <v>148</v>
      </c>
      <c r="C36" s="227"/>
      <c r="D36" s="228"/>
      <c r="E36" s="194">
        <f t="shared" si="1"/>
        <v>0</v>
      </c>
      <c r="F36" s="210"/>
      <c r="G36" s="187"/>
    </row>
    <row r="37" spans="1:10">
      <c r="A37" s="185"/>
      <c r="B37" s="229" t="s">
        <v>149</v>
      </c>
      <c r="C37" s="227"/>
      <c r="D37" s="228"/>
      <c r="E37" s="194">
        <f t="shared" si="1"/>
        <v>0</v>
      </c>
      <c r="F37" s="210"/>
      <c r="G37" s="187"/>
    </row>
    <row r="38" spans="1:10">
      <c r="A38" s="185"/>
      <c r="B38" s="229" t="s">
        <v>150</v>
      </c>
      <c r="C38" s="227"/>
      <c r="D38" s="227"/>
      <c r="E38" s="194">
        <f t="shared" si="1"/>
        <v>0</v>
      </c>
      <c r="F38" s="210"/>
      <c r="G38" s="187"/>
    </row>
    <row r="39" spans="1:10" ht="12.75" customHeight="1">
      <c r="A39" s="185"/>
      <c r="B39" s="229" t="s">
        <v>151</v>
      </c>
      <c r="C39" s="227"/>
      <c r="D39" s="227"/>
      <c r="E39" s="194">
        <f t="shared" si="1"/>
        <v>0</v>
      </c>
      <c r="F39" s="210"/>
      <c r="G39" s="187"/>
    </row>
    <row r="40" spans="1:10" ht="12.75" customHeight="1">
      <c r="A40" s="185"/>
      <c r="B40" s="229" t="s">
        <v>152</v>
      </c>
      <c r="C40" s="227"/>
      <c r="D40" s="227"/>
      <c r="E40" s="194">
        <f t="shared" si="1"/>
        <v>0</v>
      </c>
      <c r="F40" s="210"/>
      <c r="G40" s="187"/>
    </row>
    <row r="41" spans="1:10">
      <c r="A41" s="185"/>
      <c r="B41" s="229" t="s">
        <v>153</v>
      </c>
      <c r="C41" s="226"/>
      <c r="D41" s="226"/>
      <c r="E41" s="209"/>
      <c r="F41" s="210"/>
      <c r="G41" s="187"/>
    </row>
    <row r="42" spans="1:10">
      <c r="A42" s="185"/>
      <c r="B42" s="229" t="s">
        <v>154</v>
      </c>
      <c r="C42" s="214"/>
      <c r="D42" s="214"/>
      <c r="E42" s="194">
        <f t="shared" ref="E42:E48" si="2">+D42-C42</f>
        <v>0</v>
      </c>
      <c r="F42" s="210"/>
      <c r="G42" s="187"/>
    </row>
    <row r="43" spans="1:10">
      <c r="A43" s="185"/>
      <c r="B43" s="230" t="s">
        <v>155</v>
      </c>
      <c r="C43" s="214"/>
      <c r="D43" s="214"/>
      <c r="E43" s="194">
        <f t="shared" si="2"/>
        <v>0</v>
      </c>
      <c r="F43" s="210"/>
      <c r="G43" s="187"/>
    </row>
    <row r="44" spans="1:10">
      <c r="A44" s="185"/>
      <c r="B44" s="230" t="s">
        <v>156</v>
      </c>
      <c r="C44" s="214"/>
      <c r="D44" s="214"/>
      <c r="E44" s="194">
        <f t="shared" si="2"/>
        <v>0</v>
      </c>
      <c r="F44" s="210"/>
      <c r="G44" s="187"/>
    </row>
    <row r="45" spans="1:10">
      <c r="A45" s="185"/>
      <c r="B45" s="230" t="s">
        <v>157</v>
      </c>
      <c r="C45" s="214"/>
      <c r="D45" s="214"/>
      <c r="E45" s="194">
        <f t="shared" si="2"/>
        <v>0</v>
      </c>
      <c r="F45" s="210"/>
      <c r="G45" s="187"/>
    </row>
    <row r="46" spans="1:10">
      <c r="A46" s="185"/>
      <c r="B46" s="230" t="s">
        <v>158</v>
      </c>
      <c r="C46" s="214"/>
      <c r="D46" s="214"/>
      <c r="E46" s="194">
        <f t="shared" si="2"/>
        <v>0</v>
      </c>
      <c r="F46" s="215"/>
      <c r="G46" s="187"/>
    </row>
    <row r="47" spans="1:10">
      <c r="A47" s="185"/>
      <c r="B47" s="230" t="s">
        <v>159</v>
      </c>
      <c r="C47" s="231"/>
      <c r="D47" s="231"/>
      <c r="E47" s="204">
        <f t="shared" si="2"/>
        <v>0</v>
      </c>
      <c r="F47" s="205"/>
      <c r="G47" s="187"/>
    </row>
    <row r="48" spans="1:10">
      <c r="A48" s="185"/>
      <c r="B48" s="201" t="s">
        <v>0</v>
      </c>
      <c r="C48" s="236"/>
      <c r="D48" s="236"/>
      <c r="E48" s="195">
        <f t="shared" si="2"/>
        <v>0</v>
      </c>
      <c r="F48" s="270"/>
      <c r="G48" s="187"/>
    </row>
    <row r="49" spans="1:10">
      <c r="A49" s="185"/>
      <c r="B49" s="851" t="s">
        <v>617</v>
      </c>
      <c r="C49" s="852">
        <f>C75</f>
        <v>0</v>
      </c>
      <c r="D49" s="852">
        <f>D75</f>
        <v>0</v>
      </c>
      <c r="E49" s="852">
        <f>E75</f>
        <v>0</v>
      </c>
      <c r="F49" s="853" t="s">
        <v>640</v>
      </c>
      <c r="G49" s="187"/>
    </row>
    <row r="50" spans="1:10">
      <c r="A50" s="185"/>
      <c r="B50" s="219" t="s">
        <v>1</v>
      </c>
      <c r="C50" s="220">
        <f>SUM(C35:C49)</f>
        <v>0</v>
      </c>
      <c r="D50" s="220">
        <f>SUM(D35:D49)</f>
        <v>0</v>
      </c>
      <c r="E50" s="225">
        <f>+D50-C50</f>
        <v>0</v>
      </c>
      <c r="F50" s="221" t="s">
        <v>198</v>
      </c>
      <c r="G50" s="187"/>
      <c r="I50" s="275">
        <f>SUM(E35:E49)</f>
        <v>0</v>
      </c>
      <c r="J50" s="276">
        <f>+E50-I50</f>
        <v>0</v>
      </c>
    </row>
    <row r="51" spans="1:10" ht="4.5" customHeight="1">
      <c r="A51" s="185"/>
      <c r="B51" s="232"/>
      <c r="C51" s="231"/>
      <c r="D51" s="231"/>
      <c r="E51" s="204"/>
      <c r="F51" s="233"/>
      <c r="G51" s="187"/>
    </row>
    <row r="52" spans="1:10" ht="12.75" customHeight="1">
      <c r="A52" s="185"/>
      <c r="B52" s="234" t="s">
        <v>2</v>
      </c>
      <c r="C52" s="235"/>
      <c r="D52" s="235"/>
      <c r="E52" s="209"/>
      <c r="F52" s="196"/>
      <c r="G52" s="187"/>
    </row>
    <row r="53" spans="1:10" ht="12.75" customHeight="1">
      <c r="A53" s="185"/>
      <c r="B53" s="211" t="s">
        <v>3</v>
      </c>
      <c r="C53" s="214"/>
      <c r="D53" s="236"/>
      <c r="E53" s="194">
        <f t="shared" ref="E53:E58" si="3">+D53-C53</f>
        <v>0</v>
      </c>
      <c r="F53" s="199"/>
      <c r="G53" s="187"/>
    </row>
    <row r="54" spans="1:10" ht="12.75" customHeight="1">
      <c r="A54" s="185"/>
      <c r="B54" s="854" t="s">
        <v>618</v>
      </c>
      <c r="C54" s="852">
        <f>C80</f>
        <v>0</v>
      </c>
      <c r="D54" s="852">
        <f>D80</f>
        <v>0</v>
      </c>
      <c r="E54" s="855">
        <f t="shared" si="3"/>
        <v>0</v>
      </c>
      <c r="F54" s="856" t="s">
        <v>641</v>
      </c>
      <c r="G54" s="187"/>
    </row>
    <row r="55" spans="1:10" ht="12.75" customHeight="1">
      <c r="A55" s="185"/>
      <c r="B55" s="219" t="s">
        <v>4</v>
      </c>
      <c r="C55" s="237">
        <f>SUM(C53:C54)</f>
        <v>0</v>
      </c>
      <c r="D55" s="237">
        <f>SUM(D53:D54)</f>
        <v>0</v>
      </c>
      <c r="E55" s="225">
        <f t="shared" si="3"/>
        <v>0</v>
      </c>
      <c r="F55" s="221" t="s">
        <v>198</v>
      </c>
      <c r="G55" s="187"/>
      <c r="I55" s="275">
        <f t="shared" ref="I55:I60" si="4">+E55</f>
        <v>0</v>
      </c>
      <c r="J55" s="276">
        <f t="shared" ref="J55:J60" si="5">+E55-I55</f>
        <v>0</v>
      </c>
    </row>
    <row r="56" spans="1:10" ht="12.75" customHeight="1">
      <c r="A56" s="185"/>
      <c r="B56" s="271" t="s">
        <v>427</v>
      </c>
      <c r="C56" s="220"/>
      <c r="D56" s="220"/>
      <c r="E56" s="225">
        <f t="shared" si="3"/>
        <v>0</v>
      </c>
      <c r="F56" s="221" t="s">
        <v>198</v>
      </c>
      <c r="G56" s="187"/>
      <c r="I56" s="275">
        <f t="shared" si="4"/>
        <v>0</v>
      </c>
      <c r="J56" s="276">
        <f t="shared" si="5"/>
        <v>0</v>
      </c>
    </row>
    <row r="57" spans="1:10" ht="12.75" customHeight="1">
      <c r="A57" s="185"/>
      <c r="B57" s="271" t="s">
        <v>5</v>
      </c>
      <c r="C57" s="220"/>
      <c r="D57" s="220"/>
      <c r="E57" s="225">
        <f t="shared" si="3"/>
        <v>0</v>
      </c>
      <c r="F57" s="221" t="s">
        <v>198</v>
      </c>
      <c r="G57" s="187"/>
      <c r="I57" s="275">
        <f t="shared" si="4"/>
        <v>0</v>
      </c>
      <c r="J57" s="276">
        <f t="shared" si="5"/>
        <v>0</v>
      </c>
    </row>
    <row r="58" spans="1:10" ht="12.75" customHeight="1">
      <c r="A58" s="185"/>
      <c r="B58" s="271" t="s">
        <v>6</v>
      </c>
      <c r="C58" s="220"/>
      <c r="D58" s="220"/>
      <c r="E58" s="225">
        <f t="shared" si="3"/>
        <v>0</v>
      </c>
      <c r="F58" s="221"/>
      <c r="G58" s="187"/>
      <c r="I58" s="275">
        <f t="shared" si="4"/>
        <v>0</v>
      </c>
      <c r="J58" s="276">
        <f t="shared" si="5"/>
        <v>0</v>
      </c>
    </row>
    <row r="59" spans="1:10" ht="15" customHeight="1">
      <c r="A59" s="185"/>
      <c r="B59" s="238" t="s">
        <v>7</v>
      </c>
      <c r="C59" s="272">
        <f>+C31+C33+C50+C55+C56+C57+C58</f>
        <v>0</v>
      </c>
      <c r="D59" s="272">
        <f>+D31+D33+D50+D55+D56+D57+D58</f>
        <v>0</v>
      </c>
      <c r="E59" s="272">
        <f>+E31+E33+E50+E55+E56+E57+E58</f>
        <v>0</v>
      </c>
      <c r="F59" s="239" t="s">
        <v>198</v>
      </c>
      <c r="G59" s="187"/>
      <c r="I59" s="275">
        <f t="shared" si="4"/>
        <v>0</v>
      </c>
      <c r="J59" s="276">
        <f t="shared" si="5"/>
        <v>0</v>
      </c>
    </row>
    <row r="60" spans="1:10" ht="12.75" customHeight="1">
      <c r="A60" s="185"/>
      <c r="B60" s="240" t="s">
        <v>8</v>
      </c>
      <c r="C60" s="206">
        <f>+C24+C59</f>
        <v>0</v>
      </c>
      <c r="D60" s="206">
        <f>+D24+D59</f>
        <v>0</v>
      </c>
      <c r="E60" s="206">
        <f>+E24+E59</f>
        <v>0</v>
      </c>
      <c r="F60" s="207" t="s">
        <v>198</v>
      </c>
      <c r="G60" s="187"/>
      <c r="I60" s="275">
        <f t="shared" si="4"/>
        <v>0</v>
      </c>
      <c r="J60" s="276">
        <f t="shared" si="5"/>
        <v>0</v>
      </c>
    </row>
    <row r="61" spans="1:10" ht="4.5" customHeight="1">
      <c r="A61" s="185"/>
      <c r="B61" s="241"/>
      <c r="C61" s="204"/>
      <c r="D61" s="204"/>
      <c r="E61" s="231"/>
      <c r="F61" s="242"/>
      <c r="G61" s="187"/>
    </row>
    <row r="62" spans="1:10" ht="12.75" customHeight="1">
      <c r="A62" s="185"/>
      <c r="B62" s="243" t="s">
        <v>16</v>
      </c>
      <c r="C62" s="244"/>
      <c r="D62" s="244"/>
      <c r="E62" s="244"/>
      <c r="F62" s="245"/>
      <c r="G62" s="187"/>
    </row>
    <row r="63" spans="1:10" ht="12.75" customHeight="1">
      <c r="A63" s="185"/>
      <c r="B63" s="602" t="s">
        <v>428</v>
      </c>
      <c r="C63" s="198"/>
      <c r="D63" s="198"/>
      <c r="E63" s="198">
        <f>+D63-C63</f>
        <v>0</v>
      </c>
      <c r="F63" s="247"/>
      <c r="G63" s="187"/>
    </row>
    <row r="64" spans="1:10" ht="12.75" customHeight="1">
      <c r="A64" s="185"/>
      <c r="B64" s="602" t="s">
        <v>429</v>
      </c>
      <c r="C64" s="198"/>
      <c r="D64" s="198"/>
      <c r="E64" s="194">
        <f>+D64-C64</f>
        <v>0</v>
      </c>
      <c r="F64" s="247"/>
      <c r="G64" s="187"/>
    </row>
    <row r="65" spans="1:7" ht="12.75" customHeight="1">
      <c r="A65" s="185"/>
      <c r="B65" s="246" t="s">
        <v>9</v>
      </c>
      <c r="C65" s="198"/>
      <c r="D65" s="198"/>
      <c r="E65" s="194">
        <f>+D65-C65</f>
        <v>0</v>
      </c>
      <c r="F65" s="247"/>
      <c r="G65" s="187"/>
    </row>
    <row r="66" spans="1:7" ht="12.75" customHeight="1">
      <c r="A66" s="185"/>
      <c r="B66" s="246" t="s">
        <v>10</v>
      </c>
      <c r="C66" s="198"/>
      <c r="D66" s="198"/>
      <c r="E66" s="194">
        <f>+D66-C66</f>
        <v>0</v>
      </c>
      <c r="F66" s="247"/>
      <c r="G66" s="187"/>
    </row>
    <row r="67" spans="1:7" ht="12.75" customHeight="1">
      <c r="A67" s="185"/>
      <c r="B67" s="246" t="s">
        <v>11</v>
      </c>
      <c r="C67" s="197"/>
      <c r="D67" s="197"/>
      <c r="E67" s="197"/>
      <c r="F67" s="248"/>
      <c r="G67" s="187"/>
    </row>
    <row r="68" spans="1:7" ht="12.75" customHeight="1">
      <c r="A68" s="185"/>
      <c r="B68" s="706" t="s">
        <v>17</v>
      </c>
      <c r="C68" s="707">
        <f>SUM(C63:C67)</f>
        <v>0</v>
      </c>
      <c r="D68" s="707">
        <f>SUM(D63:D67)</f>
        <v>0</v>
      </c>
      <c r="E68" s="707">
        <f>SUM(E63:E67)</f>
        <v>0</v>
      </c>
      <c r="F68" s="708" t="s">
        <v>637</v>
      </c>
      <c r="G68" s="187"/>
    </row>
    <row r="69" spans="1:7" ht="4.5" customHeight="1">
      <c r="A69" s="185"/>
      <c r="B69" s="249"/>
      <c r="C69" s="250"/>
      <c r="D69" s="251"/>
      <c r="E69" s="252"/>
      <c r="F69" s="253"/>
      <c r="G69" s="187"/>
    </row>
    <row r="70" spans="1:7">
      <c r="A70" s="185"/>
      <c r="B70" s="712" t="s">
        <v>614</v>
      </c>
      <c r="C70" s="254"/>
      <c r="D70" s="254"/>
      <c r="E70" s="254"/>
      <c r="F70" s="255"/>
      <c r="G70" s="187"/>
    </row>
    <row r="71" spans="1:7">
      <c r="A71" s="185"/>
      <c r="B71" s="256" t="s">
        <v>12</v>
      </c>
      <c r="C71" s="257"/>
      <c r="D71" s="257"/>
      <c r="E71" s="194">
        <f>+D71-C71</f>
        <v>0</v>
      </c>
      <c r="F71" s="258"/>
      <c r="G71" s="187"/>
    </row>
    <row r="72" spans="1:7">
      <c r="A72" s="185"/>
      <c r="B72" s="259" t="s">
        <v>13</v>
      </c>
      <c r="C72" s="198"/>
      <c r="D72" s="198"/>
      <c r="E72" s="194">
        <f>+D72-C72</f>
        <v>0</v>
      </c>
      <c r="F72" s="260"/>
      <c r="G72" s="187"/>
    </row>
    <row r="73" spans="1:7">
      <c r="A73" s="185"/>
      <c r="B73" s="259" t="s">
        <v>14</v>
      </c>
      <c r="C73" s="198"/>
      <c r="D73" s="198"/>
      <c r="E73" s="194">
        <f>+D73-C73</f>
        <v>0</v>
      </c>
      <c r="F73" s="260"/>
      <c r="G73" s="187"/>
    </row>
    <row r="74" spans="1:7">
      <c r="A74" s="185"/>
      <c r="B74" s="259"/>
      <c r="C74" s="198"/>
      <c r="D74" s="198"/>
      <c r="E74" s="194"/>
      <c r="F74" s="260"/>
      <c r="G74" s="187"/>
    </row>
    <row r="75" spans="1:7" ht="12.75" customHeight="1">
      <c r="A75" s="185"/>
      <c r="B75" s="709" t="s">
        <v>615</v>
      </c>
      <c r="C75" s="710">
        <f>SUM(C71:C74)</f>
        <v>0</v>
      </c>
      <c r="D75" s="710">
        <f>SUM(D71:D74)</f>
        <v>0</v>
      </c>
      <c r="E75" s="711">
        <f>+D75-C75</f>
        <v>0</v>
      </c>
      <c r="F75" s="708" t="s">
        <v>639</v>
      </c>
      <c r="G75" s="187"/>
    </row>
    <row r="76" spans="1:7" ht="5.25" customHeight="1">
      <c r="A76" s="185"/>
      <c r="B76" s="186"/>
      <c r="C76" s="186"/>
      <c r="D76" s="186"/>
      <c r="E76" s="186"/>
      <c r="F76" s="186"/>
      <c r="G76" s="187"/>
    </row>
    <row r="77" spans="1:7">
      <c r="A77" s="185"/>
      <c r="B77" s="712" t="s">
        <v>636</v>
      </c>
      <c r="C77" s="254"/>
      <c r="D77" s="254"/>
      <c r="E77" s="254"/>
      <c r="F77" s="255"/>
      <c r="G77" s="187"/>
    </row>
    <row r="78" spans="1:7">
      <c r="A78" s="185"/>
      <c r="B78" s="256"/>
      <c r="C78" s="257"/>
      <c r="D78" s="257"/>
      <c r="E78" s="194">
        <f>+D78-C78</f>
        <v>0</v>
      </c>
      <c r="F78" s="258"/>
      <c r="G78" s="187"/>
    </row>
    <row r="79" spans="1:7">
      <c r="A79" s="185"/>
      <c r="B79" s="259"/>
      <c r="C79" s="198"/>
      <c r="D79" s="198"/>
      <c r="E79" s="194"/>
      <c r="F79" s="260"/>
      <c r="G79" s="187"/>
    </row>
    <row r="80" spans="1:7">
      <c r="A80" s="185"/>
      <c r="B80" s="709" t="s">
        <v>615</v>
      </c>
      <c r="C80" s="710">
        <f>SUM(C78:C79)</f>
        <v>0</v>
      </c>
      <c r="D80" s="710">
        <f>SUM(D78:D79)</f>
        <v>0</v>
      </c>
      <c r="E80" s="711">
        <f>+D80-C80</f>
        <v>0</v>
      </c>
      <c r="F80" s="708" t="s">
        <v>638</v>
      </c>
      <c r="G80" s="187"/>
    </row>
    <row r="81" spans="1:7" ht="3.75" customHeight="1">
      <c r="A81" s="261"/>
      <c r="B81" s="186"/>
      <c r="C81" s="186"/>
      <c r="D81" s="186"/>
      <c r="E81" s="186"/>
      <c r="F81" s="186"/>
      <c r="G81" s="262"/>
    </row>
  </sheetData>
  <mergeCells count="2">
    <mergeCell ref="C6:F6"/>
    <mergeCell ref="C5:F5"/>
  </mergeCells>
  <phoneticPr fontId="1" type="noConversion"/>
  <printOptions horizontalCentered="1"/>
  <pageMargins left="0" right="0" top="0.25" bottom="0.35" header="0.25" footer="0.25"/>
  <pageSetup scale="71" orientation="portrait" cellComments="atEnd" r:id="rId1"/>
  <headerFooter alignWithMargins="0">
    <oddFooter>&amp;L&amp;8Date Revised:  May 18, 2009  -  Date Printed:  &amp;D &amp;T&amp;R&amp;8&amp;Z&amp;F &amp;A</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66FFFF"/>
    <pageSetUpPr fitToPage="1"/>
  </sheetPr>
  <dimension ref="A1:V96"/>
  <sheetViews>
    <sheetView zoomScale="83" zoomScaleNormal="83" workbookViewId="0">
      <pane xSplit="1" ySplit="7" topLeftCell="B8" activePane="bottomRight" state="frozen"/>
      <selection sqref="A1:I1"/>
      <selection pane="topRight" sqref="A1:I1"/>
      <selection pane="bottomLeft" sqref="A1:I1"/>
      <selection pane="bottomRight" activeCell="B8" sqref="B8"/>
    </sheetView>
  </sheetViews>
  <sheetFormatPr defaultColWidth="9.33203125" defaultRowHeight="13.2"/>
  <cols>
    <col min="1" max="1" width="1.6640625" style="184" customWidth="1"/>
    <col min="2" max="2" width="62.33203125" style="184" customWidth="1"/>
    <col min="3" max="3" width="17.77734375" style="184" customWidth="1"/>
    <col min="4" max="4" width="17" style="184" customWidth="1"/>
    <col min="5" max="5" width="13.33203125" style="184" customWidth="1"/>
    <col min="6" max="6" width="41.109375" style="184" customWidth="1"/>
    <col min="7" max="7" width="1.6640625" style="184" customWidth="1"/>
    <col min="8" max="8" width="3.77734375" style="184" customWidth="1"/>
    <col min="9" max="9" width="12.77734375" style="184" customWidth="1"/>
    <col min="10" max="10" width="9.33203125" style="184"/>
    <col min="11" max="11" width="4.33203125" style="184" customWidth="1"/>
    <col min="12" max="12" width="40" style="184" customWidth="1"/>
    <col min="13" max="13" width="17.33203125" style="184" customWidth="1"/>
    <col min="14" max="16384" width="9.33203125" style="184"/>
  </cols>
  <sheetData>
    <row r="1" spans="1:22" ht="15.6">
      <c r="A1" s="184" t="s">
        <v>70</v>
      </c>
      <c r="B1" s="804" t="s">
        <v>402</v>
      </c>
      <c r="C1" s="277"/>
      <c r="D1" s="277"/>
      <c r="E1" s="277"/>
      <c r="F1" s="277"/>
      <c r="K1" s="2070" t="s">
        <v>585</v>
      </c>
      <c r="L1" s="2070"/>
      <c r="M1" s="2070"/>
      <c r="N1" s="2070"/>
      <c r="O1" s="2070"/>
      <c r="P1" s="2070"/>
      <c r="Q1" s="2070"/>
      <c r="R1" s="2070"/>
      <c r="S1" s="2070"/>
      <c r="T1" s="2070"/>
      <c r="U1" s="2070"/>
      <c r="V1" s="2070"/>
    </row>
    <row r="2" spans="1:22" ht="15.6">
      <c r="B2" s="2339" t="s">
        <v>1229</v>
      </c>
      <c r="C2" s="2339"/>
      <c r="D2" s="2339"/>
      <c r="E2" s="2339"/>
      <c r="F2" s="2339"/>
      <c r="K2" s="184" t="s">
        <v>585</v>
      </c>
    </row>
    <row r="3" spans="1:22" ht="15.6">
      <c r="B3" s="2339" t="s">
        <v>160</v>
      </c>
      <c r="C3" s="2339"/>
      <c r="D3" s="2339"/>
      <c r="E3" s="2339"/>
      <c r="F3" s="2339"/>
    </row>
    <row r="4" spans="1:22" ht="6" customHeight="1"/>
    <row r="5" spans="1:22" ht="15.75" customHeight="1">
      <c r="A5" s="182"/>
      <c r="B5" s="814" t="s">
        <v>718</v>
      </c>
      <c r="C5" s="2338">
        <f>'Schedule I  '!B5</f>
        <v>0</v>
      </c>
      <c r="D5" s="2337"/>
      <c r="E5" s="2337"/>
      <c r="F5" s="2337"/>
      <c r="G5" s="183"/>
    </row>
    <row r="6" spans="1:22" ht="5.25" customHeight="1">
      <c r="A6" s="185"/>
      <c r="B6" s="186"/>
      <c r="C6" s="2336"/>
      <c r="D6" s="2336"/>
      <c r="E6" s="2336"/>
      <c r="F6" s="2336"/>
      <c r="G6" s="187"/>
    </row>
    <row r="7" spans="1:22" ht="65.25" customHeight="1" thickBot="1">
      <c r="A7" s="185"/>
      <c r="B7" s="2115" t="s">
        <v>719</v>
      </c>
      <c r="C7" s="2116" t="s">
        <v>1286</v>
      </c>
      <c r="D7" s="2117" t="s">
        <v>1287</v>
      </c>
      <c r="E7" s="2116" t="s">
        <v>431</v>
      </c>
      <c r="F7" s="2118" t="s">
        <v>15</v>
      </c>
      <c r="G7" s="187"/>
      <c r="L7" s="2082" t="s">
        <v>1120</v>
      </c>
    </row>
    <row r="8" spans="1:22" ht="13.5" customHeight="1">
      <c r="A8" s="185"/>
      <c r="B8" s="2112" t="s">
        <v>1288</v>
      </c>
      <c r="C8" s="2119"/>
      <c r="D8" s="2107" t="s">
        <v>586</v>
      </c>
      <c r="E8" s="2107" t="s">
        <v>586</v>
      </c>
      <c r="F8" s="2107" t="s">
        <v>767</v>
      </c>
      <c r="G8" s="187"/>
      <c r="I8" s="281" t="s">
        <v>644</v>
      </c>
      <c r="J8" s="278"/>
    </row>
    <row r="9" spans="1:22">
      <c r="A9" s="185"/>
      <c r="B9" s="2111" t="s">
        <v>1141</v>
      </c>
      <c r="C9" s="2120"/>
      <c r="D9" s="2108" t="s">
        <v>586</v>
      </c>
      <c r="E9" s="2108" t="s">
        <v>586</v>
      </c>
      <c r="F9" s="2108" t="s">
        <v>767</v>
      </c>
      <c r="G9" s="187"/>
    </row>
    <row r="10" spans="1:22" ht="13.8" thickBot="1">
      <c r="A10" s="185"/>
      <c r="B10" s="2109" t="s">
        <v>1142</v>
      </c>
      <c r="C10" s="2121"/>
      <c r="D10" s="2110" t="s">
        <v>586</v>
      </c>
      <c r="E10" s="2110" t="s">
        <v>586</v>
      </c>
      <c r="F10" s="2110" t="s">
        <v>767</v>
      </c>
      <c r="G10" s="187"/>
    </row>
    <row r="11" spans="1:22" ht="51.6" customHeight="1">
      <c r="A11" s="185"/>
      <c r="B11" s="2104" t="s">
        <v>418</v>
      </c>
      <c r="C11" s="2105" t="s">
        <v>1286</v>
      </c>
      <c r="D11" s="2105" t="s">
        <v>1287</v>
      </c>
      <c r="E11" s="2105" t="s">
        <v>431</v>
      </c>
      <c r="F11" s="2106" t="s">
        <v>1289</v>
      </c>
      <c r="G11" s="187"/>
      <c r="I11" s="279" t="s">
        <v>642</v>
      </c>
      <c r="J11" s="280" t="s">
        <v>643</v>
      </c>
    </row>
    <row r="12" spans="1:22">
      <c r="A12" s="185"/>
      <c r="B12" s="193" t="s">
        <v>721</v>
      </c>
      <c r="C12" s="1569"/>
      <c r="D12" s="1569"/>
      <c r="E12" s="1569">
        <f t="shared" ref="E12:E19" si="0">+D12-C12</f>
        <v>0</v>
      </c>
      <c r="F12" s="196"/>
      <c r="G12" s="187"/>
    </row>
    <row r="13" spans="1:22">
      <c r="A13" s="185"/>
      <c r="B13" s="197" t="s">
        <v>722</v>
      </c>
      <c r="C13" s="1573"/>
      <c r="D13" s="1573"/>
      <c r="E13" s="1574">
        <f t="shared" si="0"/>
        <v>0</v>
      </c>
      <c r="F13" s="199"/>
      <c r="G13" s="187"/>
    </row>
    <row r="14" spans="1:22">
      <c r="A14" s="185"/>
      <c r="B14" s="197" t="s">
        <v>723</v>
      </c>
      <c r="C14" s="1575"/>
      <c r="D14" s="1575"/>
      <c r="E14" s="1569">
        <f t="shared" si="0"/>
        <v>0</v>
      </c>
      <c r="F14" s="199"/>
      <c r="G14" s="187"/>
    </row>
    <row r="15" spans="1:22">
      <c r="A15" s="185"/>
      <c r="B15" s="197" t="s">
        <v>724</v>
      </c>
      <c r="C15" s="1575"/>
      <c r="D15" s="1575"/>
      <c r="E15" s="1569">
        <f t="shared" si="0"/>
        <v>0</v>
      </c>
      <c r="F15" s="199"/>
      <c r="G15" s="187"/>
    </row>
    <row r="16" spans="1:22">
      <c r="A16" s="185"/>
      <c r="B16" s="197" t="s">
        <v>725</v>
      </c>
      <c r="C16" s="1575"/>
      <c r="D16" s="1575"/>
      <c r="E16" s="1569">
        <f t="shared" si="0"/>
        <v>0</v>
      </c>
      <c r="F16" s="199"/>
      <c r="G16" s="187"/>
    </row>
    <row r="17" spans="1:13">
      <c r="A17" s="185"/>
      <c r="B17" s="200" t="s">
        <v>726</v>
      </c>
      <c r="C17" s="1575"/>
      <c r="D17" s="1575"/>
      <c r="E17" s="1569">
        <f t="shared" si="0"/>
        <v>0</v>
      </c>
      <c r="F17" s="199"/>
      <c r="G17" s="187"/>
    </row>
    <row r="18" spans="1:13">
      <c r="A18" s="185"/>
      <c r="B18" s="601" t="s">
        <v>391</v>
      </c>
      <c r="C18" s="1575"/>
      <c r="D18" s="1575"/>
      <c r="E18" s="1569">
        <f t="shared" si="0"/>
        <v>0</v>
      </c>
      <c r="F18" s="199"/>
      <c r="G18" s="187"/>
    </row>
    <row r="19" spans="1:13">
      <c r="A19" s="185"/>
      <c r="B19" s="600" t="s">
        <v>390</v>
      </c>
      <c r="C19" s="1575"/>
      <c r="D19" s="1575"/>
      <c r="E19" s="1569">
        <f t="shared" si="0"/>
        <v>0</v>
      </c>
      <c r="F19" s="199"/>
      <c r="G19" s="187"/>
    </row>
    <row r="20" spans="1:13">
      <c r="A20" s="185" t="s">
        <v>1285</v>
      </c>
      <c r="B20" s="203" t="s">
        <v>193</v>
      </c>
      <c r="C20" s="1575"/>
      <c r="D20" s="1575"/>
      <c r="E20" s="1569">
        <v>0</v>
      </c>
      <c r="F20" s="199"/>
      <c r="G20" s="187"/>
    </row>
    <row r="21" spans="1:13">
      <c r="A21" s="185"/>
      <c r="B21" s="197" t="s">
        <v>194</v>
      </c>
      <c r="C21" s="1575"/>
      <c r="D21" s="1575"/>
      <c r="E21" s="1569">
        <f>+D21-C21</f>
        <v>0</v>
      </c>
      <c r="F21" s="199"/>
      <c r="G21" s="187"/>
    </row>
    <row r="22" spans="1:13">
      <c r="A22" s="185"/>
      <c r="B22" s="197" t="s">
        <v>195</v>
      </c>
      <c r="C22" s="1575"/>
      <c r="D22" s="1575"/>
      <c r="E22" s="1569">
        <f>+D22-C22</f>
        <v>0</v>
      </c>
      <c r="F22" s="199"/>
      <c r="G22" s="187"/>
    </row>
    <row r="23" spans="1:13">
      <c r="A23" s="185"/>
      <c r="B23" s="1603" t="s">
        <v>616</v>
      </c>
      <c r="C23" s="1604">
        <f>+C72</f>
        <v>0</v>
      </c>
      <c r="D23" s="1604">
        <f>+D72</f>
        <v>0</v>
      </c>
      <c r="E23" s="1601">
        <f>+D23-C23</f>
        <v>0</v>
      </c>
      <c r="F23" s="1602" t="s">
        <v>899</v>
      </c>
      <c r="G23" s="187"/>
    </row>
    <row r="24" spans="1:13">
      <c r="A24" s="185"/>
      <c r="B24" s="219" t="s">
        <v>197</v>
      </c>
      <c r="C24" s="1576">
        <f>SUM(C12:C23)</f>
        <v>0</v>
      </c>
      <c r="D24" s="1576">
        <f>SUM(D12:D23)</f>
        <v>0</v>
      </c>
      <c r="E24" s="1576">
        <f>+D24-C24</f>
        <v>0</v>
      </c>
      <c r="F24" s="221" t="s">
        <v>198</v>
      </c>
      <c r="G24" s="187"/>
      <c r="I24" s="275">
        <f>SUM(D12:D23)</f>
        <v>0</v>
      </c>
      <c r="J24" s="276">
        <f>+D24-I24</f>
        <v>0</v>
      </c>
    </row>
    <row r="25" spans="1:13" ht="15" customHeight="1">
      <c r="A25" s="185"/>
      <c r="B25" s="702" t="s">
        <v>199</v>
      </c>
      <c r="C25" s="1577"/>
      <c r="D25" s="1577"/>
      <c r="E25" s="1578"/>
      <c r="F25" s="705" t="s">
        <v>200</v>
      </c>
      <c r="G25" s="187"/>
    </row>
    <row r="26" spans="1:13" ht="15" customHeight="1">
      <c r="A26" s="185"/>
      <c r="B26" s="222" t="s">
        <v>481</v>
      </c>
      <c r="C26" s="1579"/>
      <c r="D26" s="1579"/>
      <c r="E26" s="1579"/>
      <c r="F26" s="894"/>
      <c r="G26" s="187"/>
    </row>
    <row r="27" spans="1:13" ht="15" customHeight="1">
      <c r="A27" s="185"/>
      <c r="B27" s="601" t="s">
        <v>1179</v>
      </c>
      <c r="C27" s="1580"/>
      <c r="D27" s="1580"/>
      <c r="E27" s="1569">
        <f>+D27-C27</f>
        <v>0</v>
      </c>
      <c r="F27" s="894"/>
      <c r="G27" s="187"/>
    </row>
    <row r="28" spans="1:13" ht="15" customHeight="1">
      <c r="A28" s="185"/>
      <c r="B28" s="897" t="s">
        <v>482</v>
      </c>
      <c r="C28" s="1580"/>
      <c r="D28" s="1580"/>
      <c r="E28" s="1569">
        <f>+D28-C28</f>
        <v>0</v>
      </c>
      <c r="F28" s="894"/>
      <c r="G28" s="187"/>
    </row>
    <row r="29" spans="1:13" ht="15" customHeight="1">
      <c r="A29" s="185"/>
      <c r="B29" s="897" t="s">
        <v>483</v>
      </c>
      <c r="C29" s="1580"/>
      <c r="D29" s="1580"/>
      <c r="E29" s="1569">
        <f>+D29-C29</f>
        <v>0</v>
      </c>
      <c r="F29" s="894"/>
      <c r="G29" s="187"/>
    </row>
    <row r="30" spans="1:13" ht="15" customHeight="1" thickBot="1">
      <c r="A30" s="185"/>
      <c r="B30" s="1599" t="s">
        <v>898</v>
      </c>
      <c r="C30" s="1600">
        <f>C95</f>
        <v>0</v>
      </c>
      <c r="D30" s="1600">
        <f>D95</f>
        <v>0</v>
      </c>
      <c r="E30" s="1601">
        <f>+D30-C30</f>
        <v>0</v>
      </c>
      <c r="F30" s="1602" t="s">
        <v>900</v>
      </c>
      <c r="G30" s="187"/>
    </row>
    <row r="31" spans="1:13" ht="15" customHeight="1" thickBot="1">
      <c r="A31" s="185"/>
      <c r="B31" s="219" t="s">
        <v>492</v>
      </c>
      <c r="C31" s="1583">
        <f>SUM(C27:C30)</f>
        <v>0</v>
      </c>
      <c r="D31" s="1583">
        <f>SUM(D27:D30)</f>
        <v>0</v>
      </c>
      <c r="E31" s="1576">
        <f>+D31-C31</f>
        <v>0</v>
      </c>
      <c r="F31" s="221" t="s">
        <v>198</v>
      </c>
      <c r="G31" s="187"/>
      <c r="I31" s="275">
        <f>SUM(D27:D30)</f>
        <v>0</v>
      </c>
      <c r="J31" s="276">
        <f>+D31-I31</f>
        <v>0</v>
      </c>
      <c r="L31" s="2071" t="s">
        <v>1121</v>
      </c>
      <c r="M31" s="2077"/>
    </row>
    <row r="32" spans="1:13">
      <c r="A32" s="185"/>
      <c r="B32" s="208" t="s">
        <v>493</v>
      </c>
      <c r="C32" s="1579"/>
      <c r="D32" s="1579"/>
      <c r="E32" s="1579"/>
      <c r="F32" s="210"/>
      <c r="G32" s="187"/>
      <c r="L32" s="2072"/>
      <c r="M32" s="2085"/>
    </row>
    <row r="33" spans="1:13">
      <c r="A33" s="185"/>
      <c r="B33" s="895" t="s">
        <v>202</v>
      </c>
      <c r="C33" s="1580"/>
      <c r="D33" s="1580"/>
      <c r="E33" s="1569">
        <f>+D33-C33</f>
        <v>0</v>
      </c>
      <c r="F33" s="213"/>
      <c r="G33" s="187"/>
      <c r="L33" s="1798"/>
      <c r="M33" s="2078"/>
    </row>
    <row r="34" spans="1:13">
      <c r="A34" s="185"/>
      <c r="B34" s="197" t="s">
        <v>141</v>
      </c>
      <c r="C34" s="1580"/>
      <c r="D34" s="1580"/>
      <c r="E34" s="1569">
        <f>+D34-C34</f>
        <v>0</v>
      </c>
      <c r="F34" s="215"/>
      <c r="G34" s="187"/>
      <c r="L34" s="2073"/>
      <c r="M34" s="248"/>
    </row>
    <row r="35" spans="1:13">
      <c r="A35" s="185"/>
      <c r="B35" s="197" t="s">
        <v>142</v>
      </c>
      <c r="C35" s="1580"/>
      <c r="D35" s="1580"/>
      <c r="E35" s="1569">
        <f>+D35-C35</f>
        <v>0</v>
      </c>
      <c r="F35" s="215"/>
      <c r="G35" s="187"/>
      <c r="L35" s="2073"/>
      <c r="M35" s="248"/>
    </row>
    <row r="36" spans="1:13">
      <c r="A36" s="185"/>
      <c r="B36" s="216" t="s">
        <v>143</v>
      </c>
      <c r="C36" s="1581"/>
      <c r="D36" s="1581">
        <f>M37</f>
        <v>0</v>
      </c>
      <c r="E36" s="1582">
        <f>+D36-C36</f>
        <v>0</v>
      </c>
      <c r="F36" s="218"/>
      <c r="G36" s="187"/>
      <c r="L36" s="2073"/>
      <c r="M36" s="248">
        <v>0</v>
      </c>
    </row>
    <row r="37" spans="1:13">
      <c r="A37" s="185"/>
      <c r="B37" s="219" t="s">
        <v>144</v>
      </c>
      <c r="C37" s="1583">
        <f>SUM(C33:C36)</f>
        <v>0</v>
      </c>
      <c r="D37" s="1583">
        <f>SUM(D33:D36)</f>
        <v>0</v>
      </c>
      <c r="E37" s="1576">
        <f>+D37-C37</f>
        <v>0</v>
      </c>
      <c r="F37" s="221" t="s">
        <v>198</v>
      </c>
      <c r="G37" s="187"/>
      <c r="I37" s="275">
        <f>SUM(D33:D36)</f>
        <v>0</v>
      </c>
      <c r="J37" s="276">
        <f>+D37-I37</f>
        <v>0</v>
      </c>
      <c r="L37" s="2075" t="s">
        <v>1122</v>
      </c>
      <c r="M37" s="2080">
        <f>SUM(M32:M36)</f>
        <v>0</v>
      </c>
    </row>
    <row r="38" spans="1:13" ht="7.5" customHeight="1">
      <c r="A38" s="185"/>
      <c r="B38" s="222"/>
      <c r="C38" s="1584"/>
      <c r="D38" s="1584"/>
      <c r="E38" s="1584"/>
      <c r="F38" s="224"/>
      <c r="G38" s="187"/>
    </row>
    <row r="39" spans="1:13">
      <c r="A39" s="185"/>
      <c r="B39" s="219" t="s">
        <v>494</v>
      </c>
      <c r="C39" s="1583"/>
      <c r="D39" s="1583"/>
      <c r="E39" s="1576">
        <f>+D39-C39</f>
        <v>0</v>
      </c>
      <c r="F39" s="221" t="s">
        <v>198</v>
      </c>
      <c r="G39" s="187"/>
      <c r="I39" s="275">
        <f>+D39</f>
        <v>0</v>
      </c>
      <c r="J39" s="276">
        <f>+D39-I39</f>
        <v>0</v>
      </c>
    </row>
    <row r="40" spans="1:13">
      <c r="A40" s="185"/>
      <c r="B40" s="222" t="s">
        <v>495</v>
      </c>
      <c r="C40" s="1585"/>
      <c r="D40" s="1585"/>
      <c r="E40" s="1585"/>
      <c r="F40" s="210"/>
      <c r="G40" s="187"/>
    </row>
    <row r="41" spans="1:13">
      <c r="A41" s="185"/>
      <c r="B41" s="895" t="s">
        <v>484</v>
      </c>
      <c r="C41" s="1586"/>
      <c r="D41" s="1586"/>
      <c r="E41" s="1569">
        <f>+D41-C41</f>
        <v>0</v>
      </c>
      <c r="F41" s="210"/>
      <c r="G41" s="187"/>
    </row>
    <row r="42" spans="1:13" ht="12.75" customHeight="1">
      <c r="A42" s="185"/>
      <c r="B42" s="896" t="s">
        <v>485</v>
      </c>
      <c r="C42" s="1586"/>
      <c r="D42" s="1586"/>
      <c r="E42" s="1569">
        <f>+D42-C42</f>
        <v>0</v>
      </c>
      <c r="F42" s="210"/>
      <c r="G42" s="187"/>
    </row>
    <row r="43" spans="1:13" ht="12.75" customHeight="1">
      <c r="A43" s="185"/>
      <c r="B43" s="896" t="s">
        <v>486</v>
      </c>
      <c r="C43" s="1586"/>
      <c r="D43" s="1586"/>
      <c r="E43" s="1569">
        <f>+D43-C43</f>
        <v>0</v>
      </c>
      <c r="F43" s="210"/>
      <c r="G43" s="187"/>
    </row>
    <row r="44" spans="1:13" ht="12.75" customHeight="1">
      <c r="A44" s="185"/>
      <c r="B44" s="896" t="s">
        <v>487</v>
      </c>
      <c r="C44" s="1586"/>
      <c r="D44" s="1586"/>
      <c r="E44" s="1569">
        <f>+D44-C44</f>
        <v>0</v>
      </c>
      <c r="F44" s="210"/>
      <c r="G44" s="187"/>
    </row>
    <row r="45" spans="1:13">
      <c r="A45" s="185"/>
      <c r="B45" s="896" t="s">
        <v>488</v>
      </c>
      <c r="C45" s="1585"/>
      <c r="D45" s="1585"/>
      <c r="E45" s="1579"/>
      <c r="F45" s="210"/>
      <c r="G45" s="187"/>
    </row>
    <row r="46" spans="1:13">
      <c r="A46" s="185"/>
      <c r="B46" s="229" t="s">
        <v>154</v>
      </c>
      <c r="C46" s="1580"/>
      <c r="D46" s="1580"/>
      <c r="E46" s="1569">
        <f t="shared" ref="E46:E52" si="1">+D46-C46</f>
        <v>0</v>
      </c>
      <c r="F46" s="210"/>
      <c r="G46" s="187"/>
    </row>
    <row r="47" spans="1:13">
      <c r="A47" s="185"/>
      <c r="B47" s="230" t="s">
        <v>155</v>
      </c>
      <c r="C47" s="1580"/>
      <c r="D47" s="1580"/>
      <c r="E47" s="1569">
        <f t="shared" si="1"/>
        <v>0</v>
      </c>
      <c r="F47" s="210"/>
      <c r="G47" s="187"/>
    </row>
    <row r="48" spans="1:13">
      <c r="A48" s="185"/>
      <c r="B48" s="230" t="s">
        <v>156</v>
      </c>
      <c r="C48" s="1580"/>
      <c r="D48" s="1580"/>
      <c r="E48" s="1569">
        <f t="shared" si="1"/>
        <v>0</v>
      </c>
      <c r="F48" s="210"/>
      <c r="G48" s="187"/>
    </row>
    <row r="49" spans="1:13">
      <c r="A49" s="185"/>
      <c r="B49" s="230" t="s">
        <v>157</v>
      </c>
      <c r="C49" s="1580"/>
      <c r="D49" s="1580"/>
      <c r="E49" s="1569">
        <f t="shared" si="1"/>
        <v>0</v>
      </c>
      <c r="F49" s="210"/>
      <c r="G49" s="187"/>
    </row>
    <row r="50" spans="1:13">
      <c r="A50" s="185"/>
      <c r="B50" s="230" t="s">
        <v>158</v>
      </c>
      <c r="C50" s="1580"/>
      <c r="D50" s="1580"/>
      <c r="E50" s="1569">
        <f t="shared" si="1"/>
        <v>0</v>
      </c>
      <c r="F50" s="215"/>
      <c r="G50" s="187"/>
    </row>
    <row r="51" spans="1:13">
      <c r="A51" s="185"/>
      <c r="B51" s="230" t="s">
        <v>159</v>
      </c>
      <c r="C51" s="1587"/>
      <c r="D51" s="1587"/>
      <c r="E51" s="1569">
        <f t="shared" si="1"/>
        <v>0</v>
      </c>
      <c r="F51" s="205"/>
      <c r="G51" s="187"/>
    </row>
    <row r="52" spans="1:13">
      <c r="A52" s="185"/>
      <c r="B52" s="601" t="s">
        <v>489</v>
      </c>
      <c r="C52" s="1588"/>
      <c r="D52" s="1588"/>
      <c r="E52" s="1569">
        <f t="shared" si="1"/>
        <v>0</v>
      </c>
      <c r="F52" s="270"/>
      <c r="G52" s="187"/>
    </row>
    <row r="53" spans="1:13">
      <c r="A53" s="185"/>
      <c r="B53" s="1605" t="s">
        <v>490</v>
      </c>
      <c r="C53" s="1606">
        <f>C80</f>
        <v>0</v>
      </c>
      <c r="D53" s="1606">
        <f>D80</f>
        <v>0</v>
      </c>
      <c r="E53" s="1606">
        <f>E80</f>
        <v>0</v>
      </c>
      <c r="F53" s="1602" t="s">
        <v>901</v>
      </c>
      <c r="G53" s="187"/>
    </row>
    <row r="54" spans="1:13">
      <c r="A54" s="185"/>
      <c r="B54" s="219" t="s">
        <v>1</v>
      </c>
      <c r="C54" s="1583">
        <f>SUM(C41:C53)</f>
        <v>0</v>
      </c>
      <c r="D54" s="1583">
        <f>SUM(D41:D53)</f>
        <v>0</v>
      </c>
      <c r="E54" s="1576">
        <f>+D54-C54</f>
        <v>0</v>
      </c>
      <c r="F54" s="221" t="s">
        <v>198</v>
      </c>
      <c r="G54" s="187"/>
      <c r="I54" s="275">
        <f>SUM(D41:D53)</f>
        <v>0</v>
      </c>
      <c r="J54" s="276">
        <f>+D54-I54</f>
        <v>0</v>
      </c>
    </row>
    <row r="55" spans="1:13" ht="4.5" customHeight="1">
      <c r="A55" s="185"/>
      <c r="B55" s="232"/>
      <c r="C55" s="1587"/>
      <c r="D55" s="1587"/>
      <c r="E55" s="1582"/>
      <c r="F55" s="233"/>
      <c r="G55" s="187"/>
    </row>
    <row r="56" spans="1:13" ht="12.75" customHeight="1">
      <c r="A56" s="185"/>
      <c r="B56" s="234" t="s">
        <v>496</v>
      </c>
      <c r="C56" s="1589"/>
      <c r="D56" s="1589"/>
      <c r="E56" s="1579"/>
      <c r="F56" s="196"/>
      <c r="G56" s="187"/>
    </row>
    <row r="57" spans="1:13" ht="12.75" customHeight="1">
      <c r="A57" s="185"/>
      <c r="B57" s="895" t="s">
        <v>491</v>
      </c>
      <c r="C57" s="1580"/>
      <c r="D57" s="1580"/>
      <c r="E57" s="1569">
        <f t="shared" ref="E57:E62" si="2">+D57-C57</f>
        <v>0</v>
      </c>
      <c r="F57" s="199"/>
      <c r="G57" s="187"/>
    </row>
    <row r="58" spans="1:13" ht="12.75" customHeight="1">
      <c r="A58" s="185"/>
      <c r="B58" s="1607" t="s">
        <v>1181</v>
      </c>
      <c r="C58" s="1606">
        <f>C86</f>
        <v>0</v>
      </c>
      <c r="D58" s="1606">
        <f>D86</f>
        <v>0</v>
      </c>
      <c r="E58" s="1608">
        <f t="shared" si="2"/>
        <v>0</v>
      </c>
      <c r="F58" s="1602" t="s">
        <v>902</v>
      </c>
      <c r="G58" s="187"/>
    </row>
    <row r="59" spans="1:13" ht="12.75" customHeight="1" thickBot="1">
      <c r="A59" s="185"/>
      <c r="B59" s="219" t="s">
        <v>4</v>
      </c>
      <c r="C59" s="1590">
        <f>SUM(C57:C58)</f>
        <v>0</v>
      </c>
      <c r="D59" s="1590">
        <f>SUM(D57:D58)</f>
        <v>0</v>
      </c>
      <c r="E59" s="1576">
        <f t="shared" si="2"/>
        <v>0</v>
      </c>
      <c r="F59" s="221" t="s">
        <v>198</v>
      </c>
      <c r="G59" s="187"/>
      <c r="I59" s="275">
        <f t="shared" ref="I59:I64" si="3">+D59</f>
        <v>0</v>
      </c>
      <c r="J59" s="276">
        <f t="shared" ref="J59:J64" si="4">+D59-I59</f>
        <v>0</v>
      </c>
    </row>
    <row r="60" spans="1:13" ht="12.75" customHeight="1" thickBot="1">
      <c r="A60" s="185"/>
      <c r="B60" s="271" t="s">
        <v>326</v>
      </c>
      <c r="C60" s="1583"/>
      <c r="D60" s="1583"/>
      <c r="E60" s="1576">
        <f t="shared" si="2"/>
        <v>0</v>
      </c>
      <c r="F60" s="221" t="s">
        <v>198</v>
      </c>
      <c r="G60" s="187"/>
      <c r="I60" s="275">
        <f t="shared" si="3"/>
        <v>0</v>
      </c>
      <c r="J60" s="276">
        <f t="shared" si="4"/>
        <v>0</v>
      </c>
      <c r="L60" s="2071" t="s">
        <v>1108</v>
      </c>
      <c r="M60" s="2077"/>
    </row>
    <row r="61" spans="1:13" ht="12.75" customHeight="1">
      <c r="A61" s="185"/>
      <c r="B61" s="271" t="s">
        <v>327</v>
      </c>
      <c r="C61" s="1609"/>
      <c r="D61" s="1583"/>
      <c r="E61" s="1576">
        <f t="shared" si="2"/>
        <v>0</v>
      </c>
      <c r="F61" s="221" t="s">
        <v>198</v>
      </c>
      <c r="G61" s="187"/>
      <c r="I61" s="275">
        <f t="shared" si="3"/>
        <v>0</v>
      </c>
      <c r="J61" s="276">
        <f t="shared" si="4"/>
        <v>0</v>
      </c>
      <c r="L61" s="2084" t="s">
        <v>1109</v>
      </c>
      <c r="M61" s="2083"/>
    </row>
    <row r="62" spans="1:13" ht="12.75" customHeight="1">
      <c r="A62" s="185"/>
      <c r="B62" s="271" t="s">
        <v>328</v>
      </c>
      <c r="C62" s="1583"/>
      <c r="D62" s="1583"/>
      <c r="E62" s="1576">
        <f t="shared" si="2"/>
        <v>0</v>
      </c>
      <c r="F62" s="221" t="s">
        <v>198</v>
      </c>
      <c r="G62" s="187"/>
      <c r="I62" s="275">
        <f t="shared" si="3"/>
        <v>0</v>
      </c>
      <c r="J62" s="276">
        <f t="shared" si="4"/>
        <v>0</v>
      </c>
      <c r="L62" s="1798"/>
      <c r="M62" s="2078">
        <v>0</v>
      </c>
    </row>
    <row r="63" spans="1:13" ht="12.6" customHeight="1">
      <c r="A63" s="185"/>
      <c r="B63" s="238" t="s">
        <v>815</v>
      </c>
      <c r="C63" s="1591">
        <f>+C31+C37+C39+C54+C59+C60+C61+C62</f>
        <v>0</v>
      </c>
      <c r="D63" s="1591">
        <f>+D31+D37+D39+D54+D59+D60+D61+D62</f>
        <v>0</v>
      </c>
      <c r="E63" s="1591">
        <f>+E31+E37+E39+E54+E59+E60+E61+E62</f>
        <v>0</v>
      </c>
      <c r="F63" s="239" t="s">
        <v>198</v>
      </c>
      <c r="G63" s="187"/>
      <c r="I63" s="275">
        <f t="shared" si="3"/>
        <v>0</v>
      </c>
      <c r="J63" s="276">
        <f t="shared" si="4"/>
        <v>0</v>
      </c>
      <c r="L63" s="2073"/>
      <c r="M63" s="248"/>
    </row>
    <row r="64" spans="1:13" ht="12.6" customHeight="1">
      <c r="A64" s="185"/>
      <c r="B64" s="240" t="s">
        <v>409</v>
      </c>
      <c r="C64" s="1592">
        <f>+C24+C63</f>
        <v>0</v>
      </c>
      <c r="D64" s="1592">
        <f>+D24+D63</f>
        <v>0</v>
      </c>
      <c r="E64" s="1592">
        <f>+E24+E63</f>
        <v>0</v>
      </c>
      <c r="F64" s="207" t="s">
        <v>198</v>
      </c>
      <c r="G64" s="187"/>
      <c r="I64" s="275">
        <f t="shared" si="3"/>
        <v>0</v>
      </c>
      <c r="J64" s="276">
        <f t="shared" si="4"/>
        <v>0</v>
      </c>
      <c r="L64" s="2073"/>
      <c r="M64" s="248"/>
    </row>
    <row r="65" spans="1:13" ht="4.5" customHeight="1">
      <c r="A65" s="185"/>
      <c r="B65" s="241"/>
      <c r="C65" s="1582"/>
      <c r="D65" s="1582"/>
      <c r="E65" s="1587"/>
      <c r="F65" s="242"/>
      <c r="G65" s="187"/>
      <c r="L65" s="2073"/>
      <c r="M65" s="248"/>
    </row>
    <row r="66" spans="1:13" ht="12.75" customHeight="1">
      <c r="A66" s="185"/>
      <c r="B66" s="243" t="s">
        <v>905</v>
      </c>
      <c r="C66" s="1593"/>
      <c r="D66" s="1593"/>
      <c r="E66" s="1593"/>
      <c r="F66" s="245"/>
      <c r="G66" s="187"/>
      <c r="L66" s="2073"/>
      <c r="M66" s="248"/>
    </row>
    <row r="67" spans="1:13" ht="12.75" customHeight="1">
      <c r="A67" s="185"/>
      <c r="B67" s="602" t="s">
        <v>428</v>
      </c>
      <c r="C67" s="1575"/>
      <c r="D67" s="1575"/>
      <c r="E67" s="1575">
        <f>+D67-C67</f>
        <v>0</v>
      </c>
      <c r="F67" s="247"/>
      <c r="G67" s="187"/>
      <c r="L67" s="2073"/>
      <c r="M67" s="248"/>
    </row>
    <row r="68" spans="1:13" ht="12.75" customHeight="1">
      <c r="A68" s="185"/>
      <c r="B68" s="602" t="s">
        <v>429</v>
      </c>
      <c r="C68" s="1575"/>
      <c r="D68" s="1575"/>
      <c r="E68" s="1569">
        <f>+D68-C68</f>
        <v>0</v>
      </c>
      <c r="F68" s="247"/>
      <c r="G68" s="187"/>
      <c r="L68" s="2074"/>
      <c r="M68" s="2079"/>
    </row>
    <row r="69" spans="1:13" ht="12.75" customHeight="1">
      <c r="A69" s="185"/>
      <c r="B69" s="246" t="s">
        <v>9</v>
      </c>
      <c r="C69" s="1575"/>
      <c r="D69" s="1575"/>
      <c r="E69" s="1569">
        <f>+D69-C69</f>
        <v>0</v>
      </c>
      <c r="F69" s="247"/>
      <c r="G69" s="187"/>
      <c r="L69" s="2075" t="s">
        <v>1109</v>
      </c>
      <c r="M69" s="2080">
        <f>SUM(M61:M68)</f>
        <v>0</v>
      </c>
    </row>
    <row r="70" spans="1:13" ht="12.75" customHeight="1">
      <c r="A70" s="185"/>
      <c r="B70" s="246" t="s">
        <v>10</v>
      </c>
      <c r="C70" s="1575"/>
      <c r="D70" s="1575"/>
      <c r="E70" s="1569">
        <f>+D70-C70</f>
        <v>0</v>
      </c>
      <c r="F70" s="247"/>
      <c r="G70" s="187"/>
      <c r="L70" s="2076" t="s">
        <v>1110</v>
      </c>
      <c r="M70" s="2081"/>
    </row>
    <row r="71" spans="1:13" ht="12.75" customHeight="1">
      <c r="A71" s="185"/>
      <c r="B71" s="2068" t="s">
        <v>1182</v>
      </c>
      <c r="C71" s="1575"/>
      <c r="D71" s="1575">
        <f>M69</f>
        <v>0</v>
      </c>
      <c r="E71" s="1575">
        <f>+D71-C71</f>
        <v>0</v>
      </c>
      <c r="F71" s="247" t="s">
        <v>1119</v>
      </c>
      <c r="G71" s="187"/>
      <c r="L71" s="1798"/>
      <c r="M71" s="2078"/>
    </row>
    <row r="72" spans="1:13" ht="12.75" customHeight="1">
      <c r="A72" s="185"/>
      <c r="B72" s="706" t="s">
        <v>17</v>
      </c>
      <c r="C72" s="1594">
        <f>SUM(C67:C71)</f>
        <v>0</v>
      </c>
      <c r="D72" s="1594">
        <f>SUM(D67:D71)</f>
        <v>0</v>
      </c>
      <c r="E72" s="1594">
        <f>SUM(E67:E71)</f>
        <v>0</v>
      </c>
      <c r="F72" s="708" t="s">
        <v>412</v>
      </c>
      <c r="G72" s="187"/>
      <c r="L72" s="2073"/>
      <c r="M72" s="248"/>
    </row>
    <row r="73" spans="1:13" ht="4.5" customHeight="1">
      <c r="A73" s="185"/>
      <c r="B73" s="249"/>
      <c r="C73" s="1595"/>
      <c r="D73" s="1595"/>
      <c r="E73" s="1596"/>
      <c r="F73" s="253"/>
      <c r="G73" s="187"/>
      <c r="L73" s="2073"/>
      <c r="M73" s="248"/>
    </row>
    <row r="74" spans="1:13">
      <c r="A74" s="185"/>
      <c r="B74" s="712" t="s">
        <v>904</v>
      </c>
      <c r="C74" s="1567"/>
      <c r="D74" s="1567"/>
      <c r="E74" s="1567"/>
      <c r="F74" s="255"/>
      <c r="G74" s="187"/>
      <c r="L74" s="2073"/>
      <c r="M74" s="248"/>
    </row>
    <row r="75" spans="1:13">
      <c r="A75" s="185"/>
      <c r="B75" s="256" t="s">
        <v>12</v>
      </c>
      <c r="C75" s="1569"/>
      <c r="D75" s="1569"/>
      <c r="E75" s="1569">
        <f t="shared" ref="E75:E80" si="5">+D75-C75</f>
        <v>0</v>
      </c>
      <c r="F75" s="258"/>
      <c r="G75" s="187"/>
      <c r="L75" s="2073"/>
      <c r="M75" s="248"/>
    </row>
    <row r="76" spans="1:13">
      <c r="A76" s="185"/>
      <c r="B76" s="259" t="s">
        <v>13</v>
      </c>
      <c r="C76" s="1575"/>
      <c r="D76" s="1575"/>
      <c r="E76" s="1569">
        <f t="shared" si="5"/>
        <v>0</v>
      </c>
      <c r="F76" s="260"/>
      <c r="G76" s="187"/>
      <c r="L76" s="2073"/>
      <c r="M76" s="248"/>
    </row>
    <row r="77" spans="1:13">
      <c r="A77" s="185"/>
      <c r="B77" s="259" t="s">
        <v>14</v>
      </c>
      <c r="C77" s="1575"/>
      <c r="D77" s="1575"/>
      <c r="E77" s="1569">
        <f t="shared" si="5"/>
        <v>0</v>
      </c>
      <c r="F77" s="260"/>
      <c r="G77" s="187"/>
      <c r="L77" s="2074"/>
      <c r="M77" s="2079">
        <v>0</v>
      </c>
    </row>
    <row r="78" spans="1:13">
      <c r="A78" s="185"/>
      <c r="B78" s="259"/>
      <c r="C78" s="1575"/>
      <c r="D78" s="1575"/>
      <c r="E78" s="1569">
        <f t="shared" si="5"/>
        <v>0</v>
      </c>
      <c r="F78" s="260"/>
      <c r="G78" s="187"/>
      <c r="L78" s="2075" t="s">
        <v>1111</v>
      </c>
      <c r="M78" s="2080">
        <f>SUM(M70:M77)</f>
        <v>0</v>
      </c>
    </row>
    <row r="79" spans="1:13">
      <c r="A79" s="185"/>
      <c r="B79" s="2069" t="s">
        <v>1183</v>
      </c>
      <c r="C79" s="1575"/>
      <c r="D79" s="1575">
        <f>M78</f>
        <v>0</v>
      </c>
      <c r="E79" s="1569">
        <f t="shared" si="5"/>
        <v>0</v>
      </c>
      <c r="F79" s="260" t="s">
        <v>1116</v>
      </c>
      <c r="G79" s="187"/>
      <c r="L79" s="2076" t="s">
        <v>1112</v>
      </c>
      <c r="M79" s="2081"/>
    </row>
    <row r="80" spans="1:13" ht="12.75" customHeight="1">
      <c r="A80" s="185"/>
      <c r="B80" s="709" t="s">
        <v>615</v>
      </c>
      <c r="C80" s="1597">
        <f>SUM(C75:C79)</f>
        <v>0</v>
      </c>
      <c r="D80" s="1597">
        <f>SUM(D75:D79)</f>
        <v>0</v>
      </c>
      <c r="E80" s="1597">
        <f t="shared" si="5"/>
        <v>0</v>
      </c>
      <c r="F80" s="708" t="s">
        <v>411</v>
      </c>
      <c r="G80" s="187"/>
      <c r="L80" s="1798"/>
      <c r="M80" s="2078"/>
    </row>
    <row r="81" spans="1:13" ht="4.6500000000000004" customHeight="1">
      <c r="A81" s="185"/>
      <c r="B81" s="186"/>
      <c r="C81" s="1598"/>
      <c r="D81" s="1598"/>
      <c r="E81" s="1598"/>
      <c r="F81" s="186"/>
      <c r="G81" s="187"/>
      <c r="L81" s="2073"/>
      <c r="M81" s="248"/>
    </row>
    <row r="82" spans="1:13">
      <c r="A82" s="185"/>
      <c r="B82" s="712" t="s">
        <v>906</v>
      </c>
      <c r="C82" s="1567"/>
      <c r="D82" s="1567"/>
      <c r="E82" s="1567"/>
      <c r="F82" s="255"/>
      <c r="G82" s="187"/>
      <c r="L82" s="2073"/>
      <c r="M82" s="248"/>
    </row>
    <row r="83" spans="1:13">
      <c r="A83" s="185"/>
      <c r="B83" s="256"/>
      <c r="C83" s="1569"/>
      <c r="D83" s="1569"/>
      <c r="E83" s="1569">
        <f>+D83-C83</f>
        <v>0</v>
      </c>
      <c r="F83" s="258"/>
      <c r="G83" s="187"/>
      <c r="L83" s="2073"/>
      <c r="M83" s="248"/>
    </row>
    <row r="84" spans="1:13">
      <c r="A84" s="185"/>
      <c r="B84" s="256"/>
      <c r="C84" s="1569"/>
      <c r="D84" s="1569"/>
      <c r="E84" s="1569">
        <f>+D84-C84</f>
        <v>0</v>
      </c>
      <c r="F84" s="258"/>
      <c r="G84" s="187"/>
      <c r="L84" s="2073"/>
      <c r="M84" s="248"/>
    </row>
    <row r="85" spans="1:13">
      <c r="A85" s="185"/>
      <c r="B85" s="2069" t="s">
        <v>1184</v>
      </c>
      <c r="C85" s="1575"/>
      <c r="D85" s="1575">
        <f>M87</f>
        <v>0</v>
      </c>
      <c r="E85" s="1569">
        <f>+D85-C85</f>
        <v>0</v>
      </c>
      <c r="F85" s="247" t="s">
        <v>1117</v>
      </c>
      <c r="G85" s="187"/>
      <c r="L85" s="2073"/>
      <c r="M85" s="248"/>
    </row>
    <row r="86" spans="1:13">
      <c r="A86" s="185"/>
      <c r="B86" s="709" t="s">
        <v>1180</v>
      </c>
      <c r="C86" s="1597">
        <f>SUM(C83:C85)</f>
        <v>0</v>
      </c>
      <c r="D86" s="1597">
        <f>SUM(D83:D85)</f>
        <v>0</v>
      </c>
      <c r="E86" s="1597">
        <f>+D86-C86</f>
        <v>0</v>
      </c>
      <c r="F86" s="708" t="s">
        <v>410</v>
      </c>
      <c r="G86" s="187"/>
      <c r="L86" s="2074"/>
      <c r="M86" s="2079">
        <v>0</v>
      </c>
    </row>
    <row r="87" spans="1:13" ht="12" customHeight="1">
      <c r="A87" s="185"/>
      <c r="B87" s="314"/>
      <c r="C87" s="1796"/>
      <c r="D87" s="1796"/>
      <c r="E87" s="1796"/>
      <c r="F87" s="314"/>
      <c r="G87" s="187"/>
      <c r="L87" s="2075" t="s">
        <v>1113</v>
      </c>
      <c r="M87" s="2080">
        <f>SUM(M79:M86)</f>
        <v>0</v>
      </c>
    </row>
    <row r="88" spans="1:13">
      <c r="A88" s="185"/>
      <c r="B88" s="1794" t="s">
        <v>903</v>
      </c>
      <c r="C88" s="1568"/>
      <c r="D88" s="1569"/>
      <c r="E88" s="1795"/>
      <c r="F88" s="1795"/>
      <c r="G88" s="1797"/>
      <c r="L88" s="2076" t="s">
        <v>1114</v>
      </c>
      <c r="M88" s="2081"/>
    </row>
    <row r="89" spans="1:13">
      <c r="A89" s="185"/>
      <c r="B89" s="256"/>
      <c r="C89" s="1568"/>
      <c r="D89" s="1569"/>
      <c r="E89" s="1570">
        <f t="shared" ref="E89:E95" si="6">+D89-C89</f>
        <v>0</v>
      </c>
      <c r="F89" s="1570"/>
      <c r="G89" s="1797"/>
      <c r="L89" s="2073"/>
      <c r="M89" s="248"/>
    </row>
    <row r="90" spans="1:13">
      <c r="A90" s="185"/>
      <c r="B90" s="1565"/>
      <c r="C90" s="1568"/>
      <c r="D90" s="1569"/>
      <c r="E90" s="1570">
        <f t="shared" si="6"/>
        <v>0</v>
      </c>
      <c r="F90" s="1570"/>
      <c r="G90" s="1797"/>
      <c r="L90" s="2073"/>
      <c r="M90" s="248"/>
    </row>
    <row r="91" spans="1:13">
      <c r="A91" s="185"/>
      <c r="B91" s="256"/>
      <c r="C91" s="1568"/>
      <c r="D91" s="1569"/>
      <c r="E91" s="1570">
        <f t="shared" si="6"/>
        <v>0</v>
      </c>
      <c r="F91" s="1570"/>
      <c r="G91" s="1797"/>
      <c r="L91" s="2073"/>
      <c r="M91" s="248"/>
    </row>
    <row r="92" spans="1:13">
      <c r="A92" s="185"/>
      <c r="B92" s="259"/>
      <c r="C92" s="1571"/>
      <c r="D92" s="1569"/>
      <c r="E92" s="1572">
        <f t="shared" si="6"/>
        <v>0</v>
      </c>
      <c r="F92" s="1570"/>
      <c r="G92" s="1797"/>
      <c r="L92" s="2073"/>
      <c r="M92" s="248"/>
    </row>
    <row r="93" spans="1:13">
      <c r="A93" s="185"/>
      <c r="B93" s="259"/>
      <c r="C93" s="1571"/>
      <c r="D93" s="1569"/>
      <c r="E93" s="1572">
        <f t="shared" si="6"/>
        <v>0</v>
      </c>
      <c r="F93" s="1570"/>
      <c r="G93" s="1797"/>
      <c r="L93" s="2073"/>
      <c r="M93" s="248"/>
    </row>
    <row r="94" spans="1:13">
      <c r="A94" s="185"/>
      <c r="B94" s="2069" t="s">
        <v>1185</v>
      </c>
      <c r="C94" s="1571"/>
      <c r="D94" s="1569">
        <f>M95</f>
        <v>0</v>
      </c>
      <c r="E94" s="1572">
        <f t="shared" si="6"/>
        <v>0</v>
      </c>
      <c r="F94" s="247" t="s">
        <v>1118</v>
      </c>
      <c r="G94" s="1797"/>
      <c r="L94" s="2074"/>
      <c r="M94" s="2079">
        <v>0</v>
      </c>
    </row>
    <row r="95" spans="1:13">
      <c r="A95" s="261"/>
      <c r="B95" s="1610" t="s">
        <v>57</v>
      </c>
      <c r="C95" s="1611">
        <f>SUM(C89:C94)</f>
        <v>0</v>
      </c>
      <c r="D95" s="1611">
        <f>SUM(D89:D94)</f>
        <v>0</v>
      </c>
      <c r="E95" s="1612">
        <f t="shared" si="6"/>
        <v>0</v>
      </c>
      <c r="F95" s="1613" t="s">
        <v>58</v>
      </c>
      <c r="G95" s="1798"/>
      <c r="L95" s="2075" t="s">
        <v>1115</v>
      </c>
      <c r="M95" s="2080">
        <f>SUM(M88:M94)</f>
        <v>0</v>
      </c>
    </row>
    <row r="96" spans="1:13">
      <c r="C96" s="1269"/>
      <c r="D96" s="1269"/>
      <c r="E96" s="1269"/>
    </row>
  </sheetData>
  <mergeCells count="4">
    <mergeCell ref="C6:F6"/>
    <mergeCell ref="C5:F5"/>
    <mergeCell ref="B2:F2"/>
    <mergeCell ref="B3:F3"/>
  </mergeCells>
  <phoneticPr fontId="1" type="noConversion"/>
  <printOptions horizontalCentered="1"/>
  <pageMargins left="0" right="0" top="0.25" bottom="0.35" header="0.25" footer="0.25"/>
  <pageSetup scale="61" orientation="portrait" cellComments="atEnd" r:id="rId1"/>
  <headerFooter alignWithMargins="0">
    <oddFooter>&amp;L&amp;8Date Revised:  May 18, 2009  -  Date Printed:  &amp;D &amp;T&amp;R&amp;8&amp;Z&amp;F &amp;A</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66FFFF"/>
    <pageSetUpPr fitToPage="1"/>
  </sheetPr>
  <dimension ref="A1:AN41"/>
  <sheetViews>
    <sheetView showGridLines="0" workbookViewId="0"/>
  </sheetViews>
  <sheetFormatPr defaultColWidth="9.33203125" defaultRowHeight="13.2"/>
  <cols>
    <col min="1" max="1" width="59.33203125" style="142" customWidth="1"/>
    <col min="2" max="5" width="19.6640625" style="142" customWidth="1"/>
    <col min="6" max="6" width="5.33203125" style="142" customWidth="1"/>
    <col min="7" max="7" width="28.6640625" style="142" customWidth="1"/>
    <col min="8" max="8" width="12.33203125" style="142" customWidth="1"/>
    <col min="9" max="9" width="16.33203125" style="142" customWidth="1"/>
    <col min="10" max="20" width="9.33203125" style="142"/>
    <col min="21" max="23" width="9.33203125" style="142" bestFit="1" customWidth="1"/>
    <col min="24" max="28" width="9.33203125" style="142"/>
    <col min="29" max="29" width="2.77734375" style="142" customWidth="1"/>
    <col min="30" max="35" width="3.77734375" style="142" customWidth="1"/>
    <col min="36" max="36" width="13.6640625" style="142" customWidth="1"/>
    <col min="37" max="37" width="13.109375" style="142" customWidth="1"/>
    <col min="38" max="38" width="11.6640625" style="142" customWidth="1"/>
    <col min="39" max="39" width="9.33203125" style="142"/>
    <col min="40" max="40" width="1" style="142" customWidth="1"/>
    <col min="41" max="16384" width="9.33203125" style="142"/>
  </cols>
  <sheetData>
    <row r="1" spans="1:9" ht="15.6">
      <c r="A1" s="804" t="s">
        <v>70</v>
      </c>
      <c r="B1" s="807"/>
      <c r="C1" s="807"/>
      <c r="D1" s="807"/>
      <c r="E1" s="807"/>
    </row>
    <row r="2" spans="1:9" ht="15.6">
      <c r="A2" s="804" t="s">
        <v>1229</v>
      </c>
      <c r="B2" s="807"/>
      <c r="C2" s="807"/>
      <c r="D2" s="807"/>
      <c r="E2" s="807"/>
    </row>
    <row r="3" spans="1:9" ht="15.6">
      <c r="A3" s="806" t="s">
        <v>432</v>
      </c>
      <c r="B3" s="807"/>
      <c r="C3" s="807"/>
      <c r="D3" s="807"/>
      <c r="E3" s="807"/>
    </row>
    <row r="4" spans="1:9" ht="6.75" customHeight="1">
      <c r="A4" s="282"/>
      <c r="B4" s="282"/>
      <c r="C4" s="282"/>
      <c r="D4" s="282"/>
      <c r="E4" s="282"/>
    </row>
    <row r="5" spans="1:9">
      <c r="A5" s="141" t="s">
        <v>107</v>
      </c>
      <c r="B5" s="2340">
        <f>'Schedule I  '!B5</f>
        <v>0</v>
      </c>
      <c r="C5" s="2341"/>
      <c r="D5" s="2295"/>
      <c r="E5" s="2296"/>
    </row>
    <row r="6" spans="1:9">
      <c r="G6" s="1886"/>
    </row>
    <row r="7" spans="1:9">
      <c r="A7" s="283" t="s">
        <v>597</v>
      </c>
      <c r="B7" s="284"/>
      <c r="C7" s="285"/>
      <c r="D7" s="285"/>
      <c r="E7" s="286"/>
      <c r="G7" s="1907" t="s">
        <v>1041</v>
      </c>
    </row>
    <row r="8" spans="1:9" ht="13.8" thickBot="1">
      <c r="A8" s="287"/>
      <c r="B8" s="144" t="s">
        <v>1210</v>
      </c>
      <c r="C8" s="144" t="s">
        <v>1283</v>
      </c>
      <c r="D8" s="144" t="s">
        <v>116</v>
      </c>
      <c r="E8" s="144" t="s">
        <v>117</v>
      </c>
    </row>
    <row r="9" spans="1:9" ht="18" customHeight="1">
      <c r="A9" s="288" t="s">
        <v>1213</v>
      </c>
      <c r="B9" s="116">
        <v>0</v>
      </c>
      <c r="C9" s="118">
        <v>0</v>
      </c>
      <c r="D9" s="118">
        <f>C9-B9</f>
        <v>0</v>
      </c>
      <c r="E9" s="289" t="e">
        <f t="shared" ref="E9:E14" si="0">D9/B9</f>
        <v>#DIV/0!</v>
      </c>
      <c r="G9" s="1871" t="s">
        <v>1038</v>
      </c>
      <c r="H9" s="2213">
        <f>C9+C10</f>
        <v>0</v>
      </c>
      <c r="I9" s="1872" t="s">
        <v>1201</v>
      </c>
    </row>
    <row r="10" spans="1:9" ht="18" customHeight="1">
      <c r="A10" s="290" t="s">
        <v>1214</v>
      </c>
      <c r="B10" s="116">
        <v>0</v>
      </c>
      <c r="C10" s="118">
        <v>0</v>
      </c>
      <c r="D10" s="117">
        <f>C10-B10</f>
        <v>0</v>
      </c>
      <c r="E10" s="119" t="e">
        <f t="shared" si="0"/>
        <v>#DIV/0!</v>
      </c>
      <c r="G10" s="1873" t="s">
        <v>1039</v>
      </c>
      <c r="H10" s="2210">
        <f>'[3]Schedule A - A1'!$E$113</f>
        <v>0</v>
      </c>
      <c r="I10" s="1874"/>
    </row>
    <row r="11" spans="1:9" ht="18" customHeight="1" thickBot="1">
      <c r="A11" s="288" t="s">
        <v>118</v>
      </c>
      <c r="B11" s="116">
        <v>0</v>
      </c>
      <c r="C11" s="118">
        <v>0</v>
      </c>
      <c r="D11" s="117">
        <f>C11-B11</f>
        <v>0</v>
      </c>
      <c r="E11" s="119" t="e">
        <f t="shared" si="0"/>
        <v>#DIV/0!</v>
      </c>
      <c r="G11" s="2212" t="s">
        <v>547</v>
      </c>
      <c r="H11" s="2214">
        <f>+H9-H10</f>
        <v>0</v>
      </c>
      <c r="I11" s="1875"/>
    </row>
    <row r="12" spans="1:9" ht="18" customHeight="1" thickBot="1">
      <c r="A12" s="291" t="s">
        <v>122</v>
      </c>
      <c r="B12" s="558">
        <f>SUM(B9:B11)</f>
        <v>0</v>
      </c>
      <c r="C12" s="558">
        <f>SUM(C9:C11)</f>
        <v>0</v>
      </c>
      <c r="D12" s="558">
        <f>SUM(D9:D11)</f>
        <v>0</v>
      </c>
      <c r="E12" s="559" t="e">
        <f t="shared" si="0"/>
        <v>#DIV/0!</v>
      </c>
      <c r="G12" s="1873" t="s">
        <v>1040</v>
      </c>
      <c r="H12" s="2211">
        <f>'[3]Schedule A - A1'!$E$114</f>
        <v>0</v>
      </c>
      <c r="I12" s="2209"/>
    </row>
    <row r="13" spans="1:9" ht="18" customHeight="1" thickBot="1">
      <c r="A13" s="292" t="s">
        <v>119</v>
      </c>
      <c r="B13" s="30">
        <v>0</v>
      </c>
      <c r="C13" s="30">
        <v>0</v>
      </c>
      <c r="D13" s="293">
        <f>C13-B13</f>
        <v>0</v>
      </c>
      <c r="E13" s="294" t="e">
        <f t="shared" si="0"/>
        <v>#DIV/0!</v>
      </c>
      <c r="G13" s="2212" t="s">
        <v>547</v>
      </c>
      <c r="H13" s="1877">
        <f>+C11-H12</f>
        <v>0</v>
      </c>
      <c r="I13" s="1876" t="s">
        <v>1202</v>
      </c>
    </row>
    <row r="14" spans="1:9" ht="22.5" customHeight="1" thickBot="1">
      <c r="A14" s="295" t="s">
        <v>120</v>
      </c>
      <c r="B14" s="31">
        <f>+B12+B13</f>
        <v>0</v>
      </c>
      <c r="C14" s="31">
        <f>+C12+C13</f>
        <v>0</v>
      </c>
      <c r="D14" s="31">
        <f>+D12+D13</f>
        <v>0</v>
      </c>
      <c r="E14" s="32" t="e">
        <f t="shared" si="0"/>
        <v>#DIV/0!</v>
      </c>
    </row>
    <row r="15" spans="1:9" ht="13.5" customHeight="1"/>
    <row r="16" spans="1:9" ht="44.25" customHeight="1">
      <c r="A16" s="2349" t="s">
        <v>1300</v>
      </c>
      <c r="B16" s="2350"/>
      <c r="C16" s="2350"/>
      <c r="D16" s="2350"/>
      <c r="E16" s="2350"/>
      <c r="F16" s="1722"/>
      <c r="G16" s="2351"/>
      <c r="H16" s="2352"/>
      <c r="I16" s="2352"/>
    </row>
    <row r="17" spans="1:40">
      <c r="A17" s="296"/>
    </row>
    <row r="18" spans="1:40" ht="39.6">
      <c r="A18" s="297" t="s">
        <v>220</v>
      </c>
      <c r="B18" s="116">
        <v>0</v>
      </c>
      <c r="C18" s="117">
        <v>0</v>
      </c>
      <c r="D18" s="118">
        <f>C18-B18</f>
        <v>0</v>
      </c>
      <c r="E18" s="119" t="e">
        <f>D18/B18</f>
        <v>#DIV/0!</v>
      </c>
    </row>
    <row r="19" spans="1:40">
      <c r="A19" s="1908"/>
      <c r="B19" s="116"/>
      <c r="C19" s="117"/>
      <c r="D19" s="118"/>
      <c r="E19" s="119"/>
    </row>
    <row r="20" spans="1:40" ht="39" customHeight="1">
      <c r="A20" s="298" t="s">
        <v>1284</v>
      </c>
      <c r="B20" s="299">
        <v>0</v>
      </c>
      <c r="C20" s="300">
        <v>0</v>
      </c>
      <c r="D20" s="301">
        <f>C20-B20</f>
        <v>0</v>
      </c>
      <c r="E20" s="302" t="e">
        <f>D20/B20</f>
        <v>#DIV/0!</v>
      </c>
      <c r="G20" s="1807"/>
    </row>
    <row r="21" spans="1:40" ht="51.75" customHeight="1">
      <c r="A21" s="2311" t="s">
        <v>103</v>
      </c>
      <c r="B21" s="2312"/>
      <c r="C21" s="2312"/>
      <c r="D21" s="2312"/>
      <c r="E21" s="2348"/>
    </row>
    <row r="22" spans="1:40" ht="10.5" customHeight="1">
      <c r="A22" s="303"/>
      <c r="B22" s="303"/>
      <c r="C22" s="303"/>
      <c r="D22" s="303"/>
      <c r="E22" s="303"/>
    </row>
    <row r="23" spans="1:40">
      <c r="A23" s="177" t="s">
        <v>1215</v>
      </c>
      <c r="B23" s="173"/>
      <c r="C23" s="173"/>
      <c r="D23" s="173"/>
      <c r="G23" s="176" t="s">
        <v>1053</v>
      </c>
    </row>
    <row r="24" spans="1:40">
      <c r="A24" s="304" t="s">
        <v>1285</v>
      </c>
      <c r="B24" s="305">
        <f>'[3]Schedule A - A1'!$E$25</f>
        <v>0</v>
      </c>
      <c r="C24" s="1909" t="s">
        <v>1054</v>
      </c>
      <c r="D24" s="536"/>
    </row>
    <row r="25" spans="1:40">
      <c r="A25" s="306" t="s">
        <v>1216</v>
      </c>
      <c r="B25" s="560">
        <f>C9</f>
        <v>0</v>
      </c>
      <c r="C25" s="2147" t="s">
        <v>1161</v>
      </c>
      <c r="D25" s="153"/>
    </row>
    <row r="26" spans="1:40">
      <c r="A26" s="307" t="s">
        <v>645</v>
      </c>
      <c r="B26" s="308" t="e">
        <f>+B25/B24</f>
        <v>#DIV/0!</v>
      </c>
      <c r="C26" s="535" t="s">
        <v>1217</v>
      </c>
      <c r="D26" s="537"/>
    </row>
    <row r="29" spans="1:40">
      <c r="A29" s="1782" t="s">
        <v>1205</v>
      </c>
      <c r="B29" s="1677" t="s">
        <v>585</v>
      </c>
    </row>
    <row r="30" spans="1:40">
      <c r="A30" s="2342" t="s">
        <v>1218</v>
      </c>
      <c r="B30" s="2343"/>
      <c r="C30" s="2343"/>
      <c r="D30" s="2344"/>
      <c r="E30" s="2343" t="s">
        <v>1219</v>
      </c>
      <c r="F30" s="2343"/>
      <c r="G30" s="2343"/>
      <c r="H30" s="2344"/>
      <c r="I30" s="2343" t="s">
        <v>189</v>
      </c>
      <c r="J30" s="2345"/>
      <c r="K30" s="2345"/>
      <c r="L30" s="2346"/>
      <c r="M30" s="2347" t="s">
        <v>190</v>
      </c>
      <c r="N30" s="2345"/>
      <c r="O30" s="2345"/>
      <c r="P30" s="2346"/>
      <c r="Q30" s="2342" t="s">
        <v>191</v>
      </c>
      <c r="R30" s="2343"/>
      <c r="S30" s="2343"/>
      <c r="T30" s="2344"/>
      <c r="U30" s="2342" t="s">
        <v>192</v>
      </c>
      <c r="V30" s="2343"/>
      <c r="W30" s="2343"/>
      <c r="X30" s="2343"/>
      <c r="Y30" s="2342" t="s">
        <v>600</v>
      </c>
      <c r="Z30" s="2343"/>
      <c r="AA30" s="2343"/>
      <c r="AB30" s="2344"/>
      <c r="AC30" s="1614"/>
      <c r="AD30" s="1615"/>
      <c r="AE30" s="1616"/>
      <c r="AF30" s="1615"/>
      <c r="AG30" s="1615"/>
      <c r="AH30" s="1615"/>
      <c r="AI30" s="1614"/>
      <c r="AJ30" s="1676" t="str">
        <f>B8</f>
        <v>FY2025</v>
      </c>
      <c r="AK30" s="1676" t="str">
        <f>C8</f>
        <v>FY2026</v>
      </c>
      <c r="AL30" s="1614"/>
      <c r="AM30" s="1614"/>
      <c r="AN30" s="1285"/>
    </row>
    <row r="31" spans="1:40" ht="43.5" customHeight="1">
      <c r="A31" s="1918" t="str">
        <f>B8</f>
        <v>FY2025</v>
      </c>
      <c r="B31" s="1895" t="str">
        <f>C8</f>
        <v>FY2026</v>
      </c>
      <c r="C31" s="1896" t="s">
        <v>601</v>
      </c>
      <c r="D31" s="1897" t="s">
        <v>602</v>
      </c>
      <c r="E31" s="1895" t="str">
        <f>B8</f>
        <v>FY2025</v>
      </c>
      <c r="F31" s="1896" t="str">
        <f>C8</f>
        <v>FY2026</v>
      </c>
      <c r="G31" s="1896" t="s">
        <v>601</v>
      </c>
      <c r="H31" s="1897" t="s">
        <v>602</v>
      </c>
      <c r="I31" s="1895" t="str">
        <f>B8</f>
        <v>FY2025</v>
      </c>
      <c r="J31" s="1895" t="str">
        <f>C8</f>
        <v>FY2026</v>
      </c>
      <c r="K31" s="1896" t="s">
        <v>601</v>
      </c>
      <c r="L31" s="1898" t="s">
        <v>602</v>
      </c>
      <c r="M31" s="1895" t="str">
        <f>B8</f>
        <v>FY2025</v>
      </c>
      <c r="N31" s="1895" t="str">
        <f>C8</f>
        <v>FY2026</v>
      </c>
      <c r="O31" s="1896" t="s">
        <v>601</v>
      </c>
      <c r="P31" s="1898" t="s">
        <v>602</v>
      </c>
      <c r="Q31" s="1895" t="str">
        <f>B8</f>
        <v>FY2025</v>
      </c>
      <c r="R31" s="1895" t="str">
        <f>C8</f>
        <v>FY2026</v>
      </c>
      <c r="S31" s="1896" t="s">
        <v>601</v>
      </c>
      <c r="T31" s="1898" t="s">
        <v>602</v>
      </c>
      <c r="U31" s="1895" t="str">
        <f>B8</f>
        <v>FY2025</v>
      </c>
      <c r="V31" s="1895" t="str">
        <f>C8</f>
        <v>FY2026</v>
      </c>
      <c r="W31" s="1899" t="s">
        <v>601</v>
      </c>
      <c r="X31" s="1900" t="s">
        <v>602</v>
      </c>
      <c r="Y31" s="1895" t="str">
        <f>B8</f>
        <v>FY2025</v>
      </c>
      <c r="Z31" s="1895" t="str">
        <f>C8</f>
        <v>FY2026</v>
      </c>
      <c r="AA31" s="1896" t="s">
        <v>601</v>
      </c>
      <c r="AB31" s="1898" t="s">
        <v>602</v>
      </c>
      <c r="AC31" s="1901"/>
      <c r="AD31" s="1902"/>
      <c r="AE31" s="1903"/>
      <c r="AF31" s="1903"/>
      <c r="AG31" s="1903"/>
      <c r="AH31" s="1904"/>
      <c r="AI31" s="1901"/>
      <c r="AJ31" s="1905" t="s">
        <v>934</v>
      </c>
      <c r="AK31" s="1906" t="s">
        <v>934</v>
      </c>
      <c r="AL31" s="1896" t="s">
        <v>601</v>
      </c>
      <c r="AM31" s="1898" t="s">
        <v>602</v>
      </c>
      <c r="AN31" s="1617"/>
    </row>
    <row r="32" spans="1:40" s="599" customFormat="1">
      <c r="A32" s="1888">
        <f>B9</f>
        <v>0</v>
      </c>
      <c r="B32" s="1919">
        <f>C9</f>
        <v>0</v>
      </c>
      <c r="C32" s="1919">
        <f>D9</f>
        <v>0</v>
      </c>
      <c r="D32" s="1920" t="e">
        <f>E9</f>
        <v>#DIV/0!</v>
      </c>
      <c r="E32" s="1888">
        <f>B10</f>
        <v>0</v>
      </c>
      <c r="F32" s="1889">
        <f>C10</f>
        <v>0</v>
      </c>
      <c r="G32" s="1889">
        <f>D10</f>
        <v>0</v>
      </c>
      <c r="H32" s="1890" t="e">
        <f>E10</f>
        <v>#DIV/0!</v>
      </c>
      <c r="I32" s="1888">
        <f>B11</f>
        <v>0</v>
      </c>
      <c r="J32" s="1889">
        <f>C11</f>
        <v>0</v>
      </c>
      <c r="K32" s="1889">
        <f>D11</f>
        <v>0</v>
      </c>
      <c r="L32" s="1890" t="e">
        <f>E11</f>
        <v>#DIV/0!</v>
      </c>
      <c r="M32" s="1888">
        <f>B12</f>
        <v>0</v>
      </c>
      <c r="N32" s="1889">
        <f>C12</f>
        <v>0</v>
      </c>
      <c r="O32" s="1889">
        <f>D12</f>
        <v>0</v>
      </c>
      <c r="P32" s="1890" t="e">
        <f>E12</f>
        <v>#DIV/0!</v>
      </c>
      <c r="Q32" s="1888">
        <f>B13</f>
        <v>0</v>
      </c>
      <c r="R32" s="1889">
        <f>C13</f>
        <v>0</v>
      </c>
      <c r="S32" s="1889">
        <f>D13</f>
        <v>0</v>
      </c>
      <c r="T32" s="1890" t="e">
        <f>E13</f>
        <v>#DIV/0!</v>
      </c>
      <c r="U32" s="1888">
        <f>B14</f>
        <v>0</v>
      </c>
      <c r="V32" s="1889">
        <f>C14</f>
        <v>0</v>
      </c>
      <c r="W32" s="1889">
        <f>D14</f>
        <v>0</v>
      </c>
      <c r="X32" s="1890" t="e">
        <f>E14</f>
        <v>#DIV/0!</v>
      </c>
      <c r="Y32" s="1889">
        <f>B18</f>
        <v>0</v>
      </c>
      <c r="Z32" s="1889">
        <f>C18</f>
        <v>0</v>
      </c>
      <c r="AA32" s="1889">
        <f>D18</f>
        <v>0</v>
      </c>
      <c r="AB32" s="1890" t="e">
        <f>E18</f>
        <v>#DIV/0!</v>
      </c>
      <c r="AC32" s="1891"/>
      <c r="AD32" s="1892" t="s">
        <v>586</v>
      </c>
      <c r="AE32" s="1892" t="s">
        <v>586</v>
      </c>
      <c r="AF32" s="1892" t="s">
        <v>586</v>
      </c>
      <c r="AG32" s="1892" t="s">
        <v>586</v>
      </c>
      <c r="AH32" s="1892" t="s">
        <v>586</v>
      </c>
      <c r="AI32" s="1891"/>
      <c r="AJ32" s="1893">
        <f>B20</f>
        <v>0</v>
      </c>
      <c r="AK32" s="1894">
        <f>C20</f>
        <v>0</v>
      </c>
      <c r="AL32" s="1894">
        <f>D20</f>
        <v>0</v>
      </c>
      <c r="AM32" s="1890" t="e">
        <f>E20</f>
        <v>#DIV/0!</v>
      </c>
      <c r="AN32" s="1887"/>
    </row>
    <row r="33" spans="1:40">
      <c r="A33" s="1618"/>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17"/>
    </row>
    <row r="34" spans="1:40">
      <c r="A34" s="167"/>
      <c r="B34" s="160"/>
      <c r="C34" s="160"/>
      <c r="D34" s="1619"/>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20"/>
    </row>
    <row r="35" spans="1:40">
      <c r="A35" s="1277"/>
      <c r="B35" s="1277"/>
      <c r="C35" s="1278"/>
      <c r="D35" s="1279"/>
    </row>
    <row r="36" spans="1:40">
      <c r="A36" s="1270"/>
      <c r="B36" s="1270"/>
      <c r="C36" s="1270"/>
      <c r="D36" s="1280"/>
    </row>
    <row r="37" spans="1:40">
      <c r="A37" s="166"/>
      <c r="B37" s="166"/>
      <c r="C37" s="166"/>
      <c r="D37" s="1281"/>
    </row>
    <row r="38" spans="1:40">
      <c r="D38" s="169"/>
    </row>
    <row r="39" spans="1:40">
      <c r="D39" s="169"/>
    </row>
    <row r="40" spans="1:40">
      <c r="D40" s="169"/>
    </row>
    <row r="41" spans="1:40">
      <c r="D41" s="169"/>
    </row>
  </sheetData>
  <mergeCells count="11">
    <mergeCell ref="B5:E5"/>
    <mergeCell ref="A30:D30"/>
    <mergeCell ref="E30:H30"/>
    <mergeCell ref="Y30:AB30"/>
    <mergeCell ref="I30:L30"/>
    <mergeCell ref="M30:P30"/>
    <mergeCell ref="Q30:T30"/>
    <mergeCell ref="U30:X30"/>
    <mergeCell ref="A21:E21"/>
    <mergeCell ref="A16:E16"/>
    <mergeCell ref="G16:I16"/>
  </mergeCells>
  <phoneticPr fontId="1" type="noConversion"/>
  <printOptions horizontalCentered="1"/>
  <pageMargins left="0" right="0" top="0.5" bottom="1" header="0.5" footer="0.5"/>
  <pageSetup firstPageNumber="100" orientation="landscape" useFirstPageNumber="1" r:id="rId1"/>
  <headerFooter alignWithMargins="0">
    <oddHeader xml:space="preserve">&amp;C
</oddHeader>
    <oddFooter>&amp;L&amp;8Date Printed:  &amp;D  &amp;T  -  Date Revised:  May 18, 2009  -  &amp;Z&amp;F  &amp;A</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66FFFF"/>
  </sheetPr>
  <dimension ref="A1:D27"/>
  <sheetViews>
    <sheetView workbookViewId="0"/>
  </sheetViews>
  <sheetFormatPr defaultRowHeight="13.2"/>
  <cols>
    <col min="1" max="1" width="120.77734375" customWidth="1"/>
  </cols>
  <sheetData>
    <row r="1" spans="1:1" ht="15.6">
      <c r="A1" s="804" t="s">
        <v>70</v>
      </c>
    </row>
    <row r="2" spans="1:1" ht="15.6">
      <c r="A2" s="804" t="s">
        <v>1229</v>
      </c>
    </row>
    <row r="3" spans="1:1" ht="15.6">
      <c r="A3" s="806" t="s">
        <v>1281</v>
      </c>
    </row>
    <row r="4" spans="1:1" ht="8.25" customHeight="1">
      <c r="A4" s="806"/>
    </row>
    <row r="5" spans="1:1">
      <c r="A5" s="2015">
        <f>'Schedule I  '!B5</f>
        <v>0</v>
      </c>
    </row>
    <row r="6" spans="1:1" ht="8.25" customHeight="1">
      <c r="A6" s="309"/>
    </row>
    <row r="7" spans="1:1" ht="12.75" customHeight="1">
      <c r="A7" s="310"/>
    </row>
    <row r="8" spans="1:1">
      <c r="A8" s="43" t="s">
        <v>103</v>
      </c>
    </row>
    <row r="9" spans="1:1" ht="287.25" customHeight="1">
      <c r="A9" s="125"/>
    </row>
    <row r="10" spans="1:1">
      <c r="A10" s="124"/>
    </row>
    <row r="11" spans="1:1" ht="33.75" customHeight="1">
      <c r="A11" s="2086" t="s">
        <v>1282</v>
      </c>
    </row>
    <row r="20" spans="4:4">
      <c r="D20" s="63"/>
    </row>
    <row r="21" spans="4:4">
      <c r="D21" s="63"/>
    </row>
    <row r="22" spans="4:4">
      <c r="D22" s="63"/>
    </row>
    <row r="23" spans="4:4">
      <c r="D23" s="63"/>
    </row>
    <row r="24" spans="4:4">
      <c r="D24" s="63"/>
    </row>
    <row r="25" spans="4:4">
      <c r="D25" s="63"/>
    </row>
    <row r="26" spans="4:4">
      <c r="D26" s="63"/>
    </row>
    <row r="27" spans="4:4">
      <c r="D27" s="63"/>
    </row>
  </sheetData>
  <phoneticPr fontId="0" type="noConversion"/>
  <printOptions horizontalCentered="1"/>
  <pageMargins left="0" right="0" top="0.5" bottom="0.5" header="0.5" footer="0.5"/>
  <pageSetup orientation="landscape" r:id="rId1"/>
  <headerFooter alignWithMargins="0">
    <oddFooter>&amp;L&amp;8Date Prepared:  April 27, 2005  -  Date Revised:  May 18, 2009  -  Printed:  &amp;D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I32"/>
  <sheetViews>
    <sheetView workbookViewId="0"/>
  </sheetViews>
  <sheetFormatPr defaultRowHeight="13.2"/>
  <cols>
    <col min="1" max="1" width="39.33203125" customWidth="1"/>
    <col min="2" max="2" width="12.33203125" customWidth="1"/>
    <col min="3" max="3" width="12.77734375" customWidth="1"/>
    <col min="4" max="4" width="16.109375" customWidth="1"/>
    <col min="5" max="5" width="15.6640625" customWidth="1"/>
    <col min="6" max="6" width="15.33203125" customWidth="1"/>
  </cols>
  <sheetData>
    <row r="1" spans="1:9" ht="8.25" customHeight="1">
      <c r="A1" t="s">
        <v>70</v>
      </c>
    </row>
    <row r="2" spans="1:9" ht="8.25" customHeight="1"/>
    <row r="3" spans="1:9" ht="17.399999999999999">
      <c r="A3" s="1149" t="s">
        <v>1251</v>
      </c>
      <c r="B3" s="128"/>
      <c r="C3" s="128"/>
      <c r="D3" s="128"/>
      <c r="E3" s="128"/>
      <c r="F3" s="128"/>
      <c r="G3" s="128"/>
      <c r="H3" s="128"/>
      <c r="I3" s="128"/>
    </row>
    <row r="4" spans="1:9" ht="17.399999999999999">
      <c r="A4" s="1149" t="s">
        <v>1275</v>
      </c>
      <c r="B4" s="128"/>
      <c r="C4" s="128"/>
      <c r="D4" s="128"/>
      <c r="E4" s="128"/>
      <c r="F4" s="128"/>
      <c r="G4" s="128"/>
      <c r="H4" s="128"/>
      <c r="I4" s="128"/>
    </row>
    <row r="5" spans="1:9" ht="15.6">
      <c r="A5" s="803"/>
      <c r="B5" s="128"/>
      <c r="C5" s="128"/>
      <c r="D5" s="128"/>
      <c r="E5" s="128"/>
      <c r="F5" s="128"/>
      <c r="G5" s="128"/>
      <c r="H5" s="128"/>
      <c r="I5" s="128"/>
    </row>
    <row r="6" spans="1:9" ht="15.6">
      <c r="A6" s="1386" t="s">
        <v>244</v>
      </c>
      <c r="B6" s="2353" t="s">
        <v>810</v>
      </c>
      <c r="C6" s="2354"/>
      <c r="D6" s="2354"/>
      <c r="E6" s="2355"/>
      <c r="F6" s="1385"/>
      <c r="G6" s="1385"/>
      <c r="H6" s="1385"/>
      <c r="I6" s="1385"/>
    </row>
    <row r="7" spans="1:9" ht="15.6">
      <c r="A7" s="1141"/>
      <c r="B7" s="927"/>
      <c r="C7" s="927"/>
      <c r="D7" s="927"/>
      <c r="E7" s="927"/>
      <c r="F7" s="927"/>
      <c r="G7" s="927"/>
      <c r="H7" s="927"/>
      <c r="I7" s="927"/>
    </row>
    <row r="8" spans="1:9" ht="26.4">
      <c r="A8" s="887" t="s">
        <v>686</v>
      </c>
      <c r="B8" s="1146" t="s">
        <v>403</v>
      </c>
      <c r="C8" s="1147" t="s">
        <v>611</v>
      </c>
      <c r="D8" s="1147" t="s">
        <v>687</v>
      </c>
      <c r="E8" s="2361" t="s">
        <v>820</v>
      </c>
      <c r="F8" s="2362"/>
      <c r="G8" s="2362"/>
      <c r="H8" s="2362"/>
      <c r="I8" s="2363"/>
    </row>
    <row r="9" spans="1:9">
      <c r="A9" s="1935" t="s">
        <v>1077</v>
      </c>
      <c r="B9" s="1945" t="s">
        <v>330</v>
      </c>
      <c r="C9" s="1946" t="s">
        <v>586</v>
      </c>
      <c r="D9" s="2088">
        <v>225000</v>
      </c>
      <c r="E9" s="2366" t="s">
        <v>1081</v>
      </c>
      <c r="F9" s="2357"/>
      <c r="G9" s="2357"/>
      <c r="H9" s="2357"/>
      <c r="I9" s="2358"/>
    </row>
    <row r="10" spans="1:9">
      <c r="A10" s="1937" t="s">
        <v>1078</v>
      </c>
      <c r="B10" s="1947" t="s">
        <v>330</v>
      </c>
      <c r="C10" s="1948" t="s">
        <v>586</v>
      </c>
      <c r="D10" s="2089">
        <v>125000</v>
      </c>
      <c r="E10" s="2366" t="s">
        <v>1082</v>
      </c>
      <c r="F10" s="2357"/>
      <c r="G10" s="2357"/>
      <c r="H10" s="2357"/>
      <c r="I10" s="2358"/>
    </row>
    <row r="11" spans="1:9">
      <c r="A11" s="1937" t="s">
        <v>1103</v>
      </c>
      <c r="B11" s="1947" t="s">
        <v>330</v>
      </c>
      <c r="C11" s="1948" t="s">
        <v>586</v>
      </c>
      <c r="D11" s="2089">
        <v>326000</v>
      </c>
      <c r="E11" s="2375" t="s">
        <v>1104</v>
      </c>
      <c r="F11" s="2376"/>
      <c r="G11" s="2376"/>
      <c r="H11" s="2376"/>
      <c r="I11" s="2377"/>
    </row>
    <row r="12" spans="1:9">
      <c r="A12" s="1937" t="s">
        <v>1079</v>
      </c>
      <c r="B12" s="1944"/>
      <c r="C12" s="1939"/>
      <c r="D12" s="2089"/>
      <c r="E12" s="2356"/>
      <c r="F12" s="2357"/>
      <c r="G12" s="2357"/>
      <c r="H12" s="2357"/>
      <c r="I12" s="2358"/>
    </row>
    <row r="13" spans="1:9">
      <c r="A13" s="1937" t="s">
        <v>688</v>
      </c>
      <c r="B13" s="1944" t="s">
        <v>330</v>
      </c>
      <c r="C13" s="1939">
        <v>13</v>
      </c>
      <c r="D13" s="2089">
        <v>20000</v>
      </c>
      <c r="E13" s="2356" t="s">
        <v>1277</v>
      </c>
      <c r="F13" s="2357"/>
      <c r="G13" s="2357"/>
      <c r="H13" s="2357"/>
      <c r="I13" s="2358"/>
    </row>
    <row r="14" spans="1:9">
      <c r="A14" s="1937" t="s">
        <v>689</v>
      </c>
      <c r="B14" s="1944" t="s">
        <v>330</v>
      </c>
      <c r="C14" s="1939">
        <v>14</v>
      </c>
      <c r="D14" s="2089">
        <v>36000</v>
      </c>
      <c r="E14" s="2356" t="s">
        <v>1278</v>
      </c>
      <c r="F14" s="2357"/>
      <c r="G14" s="2357"/>
      <c r="H14" s="2357"/>
      <c r="I14" s="2358"/>
    </row>
    <row r="15" spans="1:9">
      <c r="A15" s="1937" t="s">
        <v>690</v>
      </c>
      <c r="B15" s="1944" t="s">
        <v>330</v>
      </c>
      <c r="C15" s="1939">
        <v>15</v>
      </c>
      <c r="D15" s="2089">
        <v>40000</v>
      </c>
      <c r="E15" s="2356" t="s">
        <v>1279</v>
      </c>
      <c r="F15" s="2357"/>
      <c r="G15" s="2357"/>
      <c r="H15" s="2357"/>
      <c r="I15" s="2358"/>
    </row>
    <row r="16" spans="1:9">
      <c r="A16" s="1937" t="s">
        <v>691</v>
      </c>
      <c r="B16" s="1944" t="s">
        <v>330</v>
      </c>
      <c r="C16" s="1939">
        <v>16</v>
      </c>
      <c r="D16" s="2089">
        <v>55000</v>
      </c>
      <c r="E16" s="2356" t="s">
        <v>692</v>
      </c>
      <c r="F16" s="2357"/>
      <c r="G16" s="2357"/>
      <c r="H16" s="2357"/>
      <c r="I16" s="2358"/>
    </row>
    <row r="17" spans="1:9">
      <c r="A17" s="1937" t="s">
        <v>693</v>
      </c>
      <c r="B17" s="1944" t="s">
        <v>330</v>
      </c>
      <c r="C17" s="1939">
        <v>1</v>
      </c>
      <c r="D17" s="2089">
        <v>56000</v>
      </c>
      <c r="E17" s="2356" t="s">
        <v>1280</v>
      </c>
      <c r="F17" s="2357"/>
      <c r="G17" s="2357"/>
      <c r="H17" s="2357"/>
      <c r="I17" s="2358"/>
    </row>
    <row r="18" spans="1:9">
      <c r="A18" s="1937" t="s">
        <v>603</v>
      </c>
      <c r="B18" s="1944" t="s">
        <v>330</v>
      </c>
      <c r="C18" s="1939">
        <v>3</v>
      </c>
      <c r="D18" s="2089">
        <v>40000</v>
      </c>
      <c r="E18" s="2356" t="s">
        <v>604</v>
      </c>
      <c r="F18" s="2357"/>
      <c r="G18" s="2357"/>
      <c r="H18" s="2357"/>
      <c r="I18" s="2358"/>
    </row>
    <row r="19" spans="1:9">
      <c r="A19" s="1937" t="s">
        <v>605</v>
      </c>
      <c r="B19" s="1944" t="s">
        <v>331</v>
      </c>
      <c r="C19" s="1939"/>
      <c r="D19" s="2089">
        <v>0</v>
      </c>
      <c r="E19" s="2356"/>
      <c r="F19" s="2357"/>
      <c r="G19" s="2357"/>
      <c r="H19" s="2357"/>
      <c r="I19" s="2358"/>
    </row>
    <row r="20" spans="1:9">
      <c r="A20" s="1937" t="s">
        <v>822</v>
      </c>
      <c r="B20" s="1944" t="s">
        <v>330</v>
      </c>
      <c r="C20" s="1939" t="s">
        <v>585</v>
      </c>
      <c r="D20" s="2089">
        <v>5000</v>
      </c>
      <c r="E20" s="2356" t="s">
        <v>337</v>
      </c>
      <c r="F20" s="2357"/>
      <c r="G20" s="2357"/>
      <c r="H20" s="2357"/>
      <c r="I20" s="2358"/>
    </row>
    <row r="21" spans="1:9">
      <c r="A21" s="1937" t="s">
        <v>823</v>
      </c>
      <c r="B21" s="1944" t="s">
        <v>330</v>
      </c>
      <c r="C21" s="1939" t="s">
        <v>585</v>
      </c>
      <c r="D21" s="2089">
        <v>12000</v>
      </c>
      <c r="E21" s="2356" t="s">
        <v>336</v>
      </c>
      <c r="F21" s="2357"/>
      <c r="G21" s="2357"/>
      <c r="H21" s="2357"/>
      <c r="I21" s="2358"/>
    </row>
    <row r="22" spans="1:9">
      <c r="A22" s="1937" t="s">
        <v>824</v>
      </c>
      <c r="B22" s="1944" t="s">
        <v>330</v>
      </c>
      <c r="C22" s="1939" t="s">
        <v>585</v>
      </c>
      <c r="D22" s="2089">
        <v>4000</v>
      </c>
      <c r="E22" s="2356" t="s">
        <v>935</v>
      </c>
      <c r="F22" s="2357"/>
      <c r="G22" s="2357"/>
      <c r="H22" s="2357"/>
      <c r="I22" s="2358"/>
    </row>
    <row r="23" spans="1:9" ht="12.75" customHeight="1">
      <c r="A23" s="1397">
        <v>9</v>
      </c>
      <c r="B23" s="1396"/>
      <c r="C23" s="1396"/>
      <c r="D23" s="2091">
        <v>0</v>
      </c>
      <c r="E23" s="2364"/>
      <c r="F23" s="2364"/>
      <c r="G23" s="2364"/>
      <c r="H23" s="2364"/>
      <c r="I23" s="2365"/>
    </row>
    <row r="24" spans="1:9">
      <c r="A24" s="1395">
        <v>10</v>
      </c>
      <c r="B24" s="1392"/>
      <c r="C24" s="1392"/>
      <c r="D24" s="2092">
        <v>0</v>
      </c>
      <c r="E24" s="2359"/>
      <c r="F24" s="2359"/>
      <c r="G24" s="2359"/>
      <c r="H24" s="2359"/>
      <c r="I24" s="2360"/>
    </row>
    <row r="25" spans="1:9" ht="13.8" thickBot="1">
      <c r="A25" s="1390" t="s">
        <v>821</v>
      </c>
      <c r="B25" s="1391"/>
      <c r="C25" s="1391"/>
      <c r="D25" s="2093">
        <f>SUM(D9:D24)</f>
        <v>944000</v>
      </c>
      <c r="E25" s="2372"/>
      <c r="F25" s="2373"/>
      <c r="G25" s="2373"/>
      <c r="H25" s="2373"/>
      <c r="I25" s="2374"/>
    </row>
    <row r="26" spans="1:9">
      <c r="A26" s="1402" t="s">
        <v>338</v>
      </c>
      <c r="B26" s="1398"/>
      <c r="C26" s="1398"/>
      <c r="D26" s="1399"/>
      <c r="E26" s="1400"/>
      <c r="F26" s="1400"/>
      <c r="G26" s="1400"/>
      <c r="H26" s="1400"/>
      <c r="I26" s="1401"/>
    </row>
    <row r="27" spans="1:9">
      <c r="A27" s="1943" t="s">
        <v>1080</v>
      </c>
      <c r="B27" s="16"/>
      <c r="C27" s="16"/>
      <c r="D27" s="1387"/>
      <c r="E27" s="1388"/>
      <c r="F27" s="1388"/>
      <c r="G27" s="1388"/>
      <c r="H27" s="1388"/>
      <c r="I27" s="1389"/>
    </row>
    <row r="28" spans="1:9">
      <c r="A28" s="2367" t="s">
        <v>606</v>
      </c>
      <c r="B28" s="2230"/>
      <c r="C28" s="2230"/>
      <c r="D28" s="2230"/>
      <c r="E28" s="2230"/>
      <c r="F28" s="2230"/>
      <c r="G28" s="2230"/>
      <c r="H28" s="2230"/>
      <c r="I28" s="2368"/>
    </row>
    <row r="29" spans="1:9">
      <c r="D29" s="1143"/>
      <c r="E29" s="7"/>
      <c r="F29" s="7"/>
      <c r="G29" s="7"/>
      <c r="H29" s="7"/>
      <c r="I29" s="7"/>
    </row>
    <row r="30" spans="1:9">
      <c r="A30" s="127"/>
      <c r="B30" s="127"/>
      <c r="C30" s="127"/>
      <c r="D30" s="127"/>
      <c r="E30" s="127"/>
      <c r="F30" s="127"/>
      <c r="G30" s="127"/>
      <c r="H30" s="127"/>
      <c r="I30" s="127"/>
    </row>
    <row r="31" spans="1:9">
      <c r="A31" s="127" t="s">
        <v>610</v>
      </c>
      <c r="B31" s="127"/>
      <c r="C31" s="127"/>
      <c r="D31" s="127"/>
      <c r="E31" s="127"/>
      <c r="F31" s="127"/>
      <c r="G31" s="127"/>
      <c r="H31" s="127"/>
      <c r="I31" s="127"/>
    </row>
    <row r="32" spans="1:9" ht="33.75" customHeight="1">
      <c r="A32" s="2369"/>
      <c r="B32" s="2370"/>
      <c r="C32" s="2370"/>
      <c r="D32" s="2370"/>
      <c r="E32" s="2370"/>
      <c r="F32" s="2370"/>
      <c r="G32" s="2370"/>
      <c r="H32" s="2370"/>
      <c r="I32" s="2371"/>
    </row>
  </sheetData>
  <mergeCells count="21">
    <mergeCell ref="E12:I12"/>
    <mergeCell ref="A28:I28"/>
    <mergeCell ref="A32:I32"/>
    <mergeCell ref="E25:I25"/>
    <mergeCell ref="E11:I11"/>
    <mergeCell ref="B6:E6"/>
    <mergeCell ref="E20:I20"/>
    <mergeCell ref="E21:I21"/>
    <mergeCell ref="E22:I22"/>
    <mergeCell ref="E24:I24"/>
    <mergeCell ref="E16:I16"/>
    <mergeCell ref="E17:I17"/>
    <mergeCell ref="E18:I18"/>
    <mergeCell ref="E19:I19"/>
    <mergeCell ref="E8:I8"/>
    <mergeCell ref="E13:I13"/>
    <mergeCell ref="E14:I14"/>
    <mergeCell ref="E15:I15"/>
    <mergeCell ref="E23:I23"/>
    <mergeCell ref="E9:I9"/>
    <mergeCell ref="E10:I10"/>
  </mergeCells>
  <phoneticPr fontId="25" type="noConversion"/>
  <printOptions horizontalCentered="1"/>
  <pageMargins left="0" right="0" top="1" bottom="1" header="0.5" footer="0.5"/>
  <pageSetup scale="96" orientation="landscape" r:id="rId1"/>
  <headerFooter alignWithMargins="0">
    <oddFooter>&amp;L&amp;8Printed:  &amp;D   &amp;T    &amp;Z&amp;F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66FFFF"/>
  </sheetPr>
  <dimension ref="A1:E36"/>
  <sheetViews>
    <sheetView workbookViewId="0"/>
  </sheetViews>
  <sheetFormatPr defaultRowHeight="13.2"/>
  <cols>
    <col min="1" max="1" width="39.33203125" customWidth="1"/>
    <col min="2" max="2" width="12.33203125" customWidth="1"/>
    <col min="3" max="3" width="12.77734375" customWidth="1"/>
    <col min="4" max="4" width="16.109375" customWidth="1"/>
    <col min="5" max="5" width="57.109375" customWidth="1"/>
  </cols>
  <sheetData>
    <row r="1" spans="1:5" ht="6.75" customHeight="1"/>
    <row r="2" spans="1:5" ht="7.5" customHeight="1"/>
    <row r="3" spans="1:5" ht="17.399999999999999">
      <c r="A3" s="1149" t="s">
        <v>1251</v>
      </c>
      <c r="B3" s="128"/>
      <c r="C3" s="128"/>
      <c r="D3" s="128"/>
      <c r="E3" s="128"/>
    </row>
    <row r="4" spans="1:5" ht="17.399999999999999">
      <c r="A4" s="1149" t="s">
        <v>1275</v>
      </c>
      <c r="B4" s="128"/>
      <c r="C4" s="128"/>
      <c r="D4" s="128"/>
      <c r="E4" s="128"/>
    </row>
    <row r="5" spans="1:5" ht="15.6">
      <c r="A5" s="2087"/>
      <c r="B5" s="128"/>
      <c r="C5" s="128"/>
      <c r="D5" s="128"/>
      <c r="E5" s="128"/>
    </row>
    <row r="6" spans="1:5" ht="15.6">
      <c r="A6" s="1386" t="s">
        <v>244</v>
      </c>
      <c r="B6" s="2353">
        <f>'Schedule I  '!B5</f>
        <v>0</v>
      </c>
      <c r="C6" s="2354"/>
      <c r="D6" s="2354"/>
      <c r="E6" s="2355"/>
    </row>
    <row r="7" spans="1:5" ht="15.6">
      <c r="A7" s="2065"/>
      <c r="B7" s="2137"/>
      <c r="C7" s="2137"/>
      <c r="D7" s="2137"/>
      <c r="E7" s="2138"/>
    </row>
    <row r="8" spans="1:5" ht="15.6">
      <c r="A8" s="1141"/>
      <c r="B8" s="2139"/>
      <c r="C8" s="2139"/>
      <c r="D8" s="2139"/>
      <c r="E8" s="2140"/>
    </row>
    <row r="9" spans="1:5" ht="27">
      <c r="A9" s="2064" t="s">
        <v>1106</v>
      </c>
      <c r="B9" s="1921" t="s">
        <v>403</v>
      </c>
      <c r="C9" s="1147" t="s">
        <v>611</v>
      </c>
      <c r="D9" s="1147" t="s">
        <v>687</v>
      </c>
      <c r="E9" s="2141" t="s">
        <v>820</v>
      </c>
    </row>
    <row r="10" spans="1:5" ht="12.75" customHeight="1">
      <c r="A10" s="1935" t="s">
        <v>1077</v>
      </c>
      <c r="B10" s="1936"/>
      <c r="C10" s="1946" t="s">
        <v>586</v>
      </c>
      <c r="D10" s="2094"/>
      <c r="E10" s="2142"/>
    </row>
    <row r="11" spans="1:5" ht="12.75" customHeight="1">
      <c r="A11" s="1937" t="s">
        <v>1078</v>
      </c>
      <c r="B11" s="1938"/>
      <c r="C11" s="1948" t="s">
        <v>586</v>
      </c>
      <c r="D11" s="2095"/>
      <c r="E11" s="2136"/>
    </row>
    <row r="12" spans="1:5" ht="12.75" customHeight="1">
      <c r="A12" s="1940" t="s">
        <v>1103</v>
      </c>
      <c r="B12" s="1941"/>
      <c r="C12" s="1948" t="s">
        <v>586</v>
      </c>
      <c r="D12" s="2096"/>
      <c r="E12" s="2136"/>
    </row>
    <row r="13" spans="1:5" ht="12.75" customHeight="1">
      <c r="A13" s="1940" t="s">
        <v>1105</v>
      </c>
      <c r="B13" s="1941"/>
      <c r="C13" s="1942"/>
      <c r="D13" s="2096"/>
      <c r="E13" s="2136"/>
    </row>
    <row r="14" spans="1:5">
      <c r="A14" s="1148" t="s">
        <v>688</v>
      </c>
      <c r="B14" s="1142"/>
      <c r="C14" s="1142"/>
      <c r="D14" s="2090"/>
      <c r="E14" s="2143"/>
    </row>
    <row r="15" spans="1:5">
      <c r="A15" s="1148" t="s">
        <v>689</v>
      </c>
      <c r="B15" s="1142"/>
      <c r="C15" s="1142"/>
      <c r="D15" s="2090"/>
      <c r="E15" s="2143"/>
    </row>
    <row r="16" spans="1:5">
      <c r="A16" s="1148" t="s">
        <v>690</v>
      </c>
      <c r="B16" s="1142"/>
      <c r="C16" s="1142"/>
      <c r="D16" s="2090"/>
      <c r="E16" s="2143"/>
    </row>
    <row r="17" spans="1:5">
      <c r="A17" s="1148" t="s">
        <v>691</v>
      </c>
      <c r="B17" s="1142"/>
      <c r="C17" s="1142"/>
      <c r="D17" s="2090"/>
      <c r="E17" s="2143"/>
    </row>
    <row r="18" spans="1:5">
      <c r="A18" s="1148" t="s">
        <v>693</v>
      </c>
      <c r="B18" s="1142"/>
      <c r="C18" s="1142"/>
      <c r="D18" s="2090"/>
      <c r="E18" s="2143"/>
    </row>
    <row r="19" spans="1:5">
      <c r="A19" s="1148" t="s">
        <v>603</v>
      </c>
      <c r="B19" s="1142"/>
      <c r="C19" s="1142"/>
      <c r="D19" s="2090"/>
      <c r="E19" s="2143"/>
    </row>
    <row r="20" spans="1:5">
      <c r="A20" s="1148" t="s">
        <v>605</v>
      </c>
      <c r="B20" s="1142"/>
      <c r="C20" s="1142"/>
      <c r="D20" s="2090"/>
      <c r="E20" s="2143"/>
    </row>
    <row r="21" spans="1:5">
      <c r="A21" s="1148" t="s">
        <v>822</v>
      </c>
      <c r="B21" s="1142"/>
      <c r="C21" s="1142"/>
      <c r="D21" s="2090"/>
      <c r="E21" s="2143"/>
    </row>
    <row r="22" spans="1:5">
      <c r="A22" s="1148" t="s">
        <v>823</v>
      </c>
      <c r="B22" s="1142"/>
      <c r="C22" s="1142"/>
      <c r="D22" s="2090"/>
      <c r="E22" s="2143"/>
    </row>
    <row r="23" spans="1:5">
      <c r="A23" s="1148" t="s">
        <v>824</v>
      </c>
      <c r="B23" s="1142"/>
      <c r="C23" s="1142"/>
      <c r="D23" s="2090"/>
      <c r="E23" s="2143"/>
    </row>
    <row r="24" spans="1:5">
      <c r="A24" s="2066">
        <v>9</v>
      </c>
      <c r="B24" s="1396"/>
      <c r="C24" s="1396"/>
      <c r="D24" s="2091"/>
      <c r="E24" s="2136"/>
    </row>
    <row r="25" spans="1:5">
      <c r="A25" s="2066">
        <v>10</v>
      </c>
      <c r="B25" s="1396"/>
      <c r="C25" s="1396"/>
      <c r="D25" s="2091"/>
      <c r="E25" s="2136"/>
    </row>
    <row r="26" spans="1:5">
      <c r="A26" s="2066">
        <v>11</v>
      </c>
      <c r="B26" s="1396"/>
      <c r="C26" s="1396"/>
      <c r="D26" s="2091"/>
      <c r="E26" s="2136"/>
    </row>
    <row r="27" spans="1:5">
      <c r="A27" s="2067">
        <v>12</v>
      </c>
      <c r="B27" s="1392"/>
      <c r="C27" s="1392"/>
      <c r="D27" s="2092"/>
      <c r="E27" s="2135"/>
    </row>
    <row r="28" spans="1:5" ht="13.8" thickBot="1">
      <c r="A28" s="1390" t="s">
        <v>821</v>
      </c>
      <c r="B28" s="1391"/>
      <c r="C28" s="1391"/>
      <c r="D28" s="2093">
        <f>SUM(D10:D27)</f>
        <v>0</v>
      </c>
      <c r="E28" s="2144"/>
    </row>
    <row r="29" spans="1:5">
      <c r="A29" s="1402" t="s">
        <v>338</v>
      </c>
      <c r="B29" s="16"/>
      <c r="C29" s="16"/>
      <c r="D29" s="1387"/>
      <c r="E29" s="1388"/>
    </row>
    <row r="30" spans="1:5">
      <c r="A30" s="1943" t="s">
        <v>1080</v>
      </c>
      <c r="B30" s="16"/>
      <c r="C30" s="16"/>
      <c r="D30" s="1387"/>
      <c r="E30" s="1388"/>
    </row>
    <row r="31" spans="1:5">
      <c r="A31" s="2378" t="s">
        <v>606</v>
      </c>
      <c r="B31" s="2379"/>
      <c r="C31" s="2379"/>
      <c r="D31" s="2379"/>
      <c r="E31" s="2379"/>
    </row>
    <row r="32" spans="1:5">
      <c r="D32" s="1143"/>
      <c r="E32" s="7"/>
    </row>
    <row r="33" spans="1:5">
      <c r="A33" s="127" t="s">
        <v>610</v>
      </c>
      <c r="B33" s="127"/>
      <c r="C33" s="127"/>
      <c r="D33" s="127"/>
      <c r="E33" s="127"/>
    </row>
    <row r="34" spans="1:5" ht="48.75" customHeight="1">
      <c r="A34" s="2369"/>
      <c r="B34" s="2370"/>
      <c r="C34" s="2370"/>
      <c r="D34" s="2370"/>
      <c r="E34" s="2370"/>
    </row>
    <row r="36" spans="1:5" ht="43.5" customHeight="1">
      <c r="A36" s="2380" t="s">
        <v>1276</v>
      </c>
      <c r="B36" s="2381"/>
      <c r="C36" s="2381"/>
      <c r="D36" s="2381"/>
      <c r="E36" s="2381"/>
    </row>
  </sheetData>
  <mergeCells count="4">
    <mergeCell ref="B6:E6"/>
    <mergeCell ref="A31:E31"/>
    <mergeCell ref="A34:E34"/>
    <mergeCell ref="A36:E36"/>
  </mergeCells>
  <phoneticPr fontId="25" type="noConversion"/>
  <printOptions horizontalCentered="1"/>
  <pageMargins left="0" right="0" top="0.75" bottom="0.5" header="0.25" footer="0.25"/>
  <pageSetup orientation="landscape" r:id="rId1"/>
  <headerFooter alignWithMargins="0">
    <oddFooter>&amp;L&amp;8Printed:  &amp;D   &amp;T    &amp;Z&amp;F    &amp;A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B0F0"/>
    <pageSetUpPr fitToPage="1"/>
  </sheetPr>
  <dimension ref="A1:O76"/>
  <sheetViews>
    <sheetView zoomScale="75" zoomScaleNormal="100" workbookViewId="0">
      <selection activeCell="S14" sqref="S14"/>
    </sheetView>
  </sheetViews>
  <sheetFormatPr defaultColWidth="9.33203125" defaultRowHeight="13.2"/>
  <cols>
    <col min="1" max="1" width="1.6640625" style="184" customWidth="1"/>
    <col min="2" max="2" width="3.6640625" style="184" customWidth="1"/>
    <col min="3" max="3" width="69.7773437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11.109375" style="184" customWidth="1"/>
    <col min="12" max="12" width="26.77734375" style="184" customWidth="1"/>
    <col min="13" max="16384" width="9.33203125" style="184"/>
  </cols>
  <sheetData>
    <row r="1" spans="1:12" ht="15.6">
      <c r="B1" s="804" t="s">
        <v>883</v>
      </c>
      <c r="C1" s="277"/>
      <c r="D1" s="277"/>
      <c r="E1" s="277"/>
      <c r="F1" s="277"/>
      <c r="G1" s="277"/>
      <c r="H1" s="277"/>
      <c r="I1" s="277"/>
      <c r="J1" s="277"/>
    </row>
    <row r="2" spans="1:12" ht="15.6">
      <c r="B2" s="806" t="s">
        <v>907</v>
      </c>
      <c r="C2" s="277"/>
      <c r="D2" s="277"/>
      <c r="E2" s="277"/>
      <c r="F2" s="277"/>
      <c r="G2" s="277"/>
      <c r="H2" s="277"/>
      <c r="I2" s="277"/>
      <c r="J2" s="277"/>
    </row>
    <row r="3" spans="1:12" ht="18" customHeight="1">
      <c r="B3" s="821" t="s">
        <v>792</v>
      </c>
      <c r="C3" s="820"/>
      <c r="D3" s="277"/>
      <c r="E3" s="277"/>
      <c r="F3" s="277"/>
      <c r="G3" s="277"/>
      <c r="H3" s="277"/>
      <c r="I3" s="277"/>
      <c r="J3" s="277"/>
    </row>
    <row r="4" spans="1:12">
      <c r="A4" s="311"/>
      <c r="B4" s="2386" t="s">
        <v>810</v>
      </c>
      <c r="C4" s="2387"/>
      <c r="D4" s="312" t="s">
        <v>648</v>
      </c>
      <c r="E4" s="313"/>
      <c r="F4" s="312"/>
      <c r="G4" s="314"/>
      <c r="H4" s="314"/>
      <c r="I4" s="315"/>
      <c r="J4" s="316"/>
    </row>
    <row r="5" spans="1:12" ht="6" customHeight="1" thickBot="1">
      <c r="A5" s="2385"/>
      <c r="B5" s="2385"/>
      <c r="C5" s="2385"/>
      <c r="D5" s="2385"/>
      <c r="E5" s="2385"/>
      <c r="F5" s="2385"/>
      <c r="G5" s="2385"/>
      <c r="H5" s="2385"/>
      <c r="I5" s="2385"/>
      <c r="J5" s="2385"/>
    </row>
    <row r="6" spans="1:12" ht="5.25" customHeight="1">
      <c r="A6" s="317"/>
      <c r="B6" s="318"/>
      <c r="C6" s="319"/>
      <c r="D6" s="320"/>
      <c r="E6" s="320"/>
      <c r="F6" s="316"/>
      <c r="G6" s="135"/>
      <c r="H6" s="321"/>
      <c r="I6" s="321"/>
      <c r="J6" s="322"/>
    </row>
    <row r="7" spans="1:12" ht="12.75" customHeight="1">
      <c r="A7" s="317"/>
      <c r="B7" s="323" t="s">
        <v>649</v>
      </c>
      <c r="C7" s="324"/>
      <c r="D7" s="2382" t="s">
        <v>37</v>
      </c>
      <c r="E7" s="2383"/>
      <c r="F7" s="2382" t="s">
        <v>897</v>
      </c>
      <c r="G7" s="2384"/>
      <c r="H7" s="325" t="s">
        <v>650</v>
      </c>
      <c r="I7" s="326"/>
      <c r="J7" s="327"/>
      <c r="L7" s="796" t="s">
        <v>218</v>
      </c>
    </row>
    <row r="8" spans="1:12">
      <c r="A8" s="317"/>
      <c r="B8" s="328"/>
      <c r="C8" s="329" t="s">
        <v>651</v>
      </c>
      <c r="D8" s="330" t="s">
        <v>586</v>
      </c>
      <c r="E8" s="1061">
        <v>23282551</v>
      </c>
      <c r="F8" s="330" t="s">
        <v>586</v>
      </c>
      <c r="G8" s="618">
        <v>23992509</v>
      </c>
      <c r="H8" s="330" t="s">
        <v>586</v>
      </c>
      <c r="I8" s="359">
        <f t="shared" ref="I8:I22" si="0">+G8-E8</f>
        <v>709958</v>
      </c>
      <c r="J8" s="331"/>
    </row>
    <row r="9" spans="1:12">
      <c r="A9" s="317"/>
      <c r="B9" s="328"/>
      <c r="C9" s="332" t="s">
        <v>652</v>
      </c>
      <c r="D9" s="330" t="s">
        <v>586</v>
      </c>
      <c r="E9" s="1062">
        <v>97345</v>
      </c>
      <c r="F9" s="330" t="s">
        <v>586</v>
      </c>
      <c r="G9" s="617">
        <v>148433</v>
      </c>
      <c r="H9" s="330" t="s">
        <v>586</v>
      </c>
      <c r="I9" s="359">
        <f t="shared" si="0"/>
        <v>51088</v>
      </c>
      <c r="J9" s="331"/>
    </row>
    <row r="10" spans="1:12">
      <c r="A10" s="317"/>
      <c r="B10" s="328"/>
      <c r="C10" s="332" t="s">
        <v>733</v>
      </c>
      <c r="D10" s="330" t="s">
        <v>586</v>
      </c>
      <c r="E10" s="1062">
        <v>0</v>
      </c>
      <c r="F10" s="330" t="s">
        <v>586</v>
      </c>
      <c r="G10" s="617">
        <v>0</v>
      </c>
      <c r="H10" s="330" t="s">
        <v>586</v>
      </c>
      <c r="I10" s="359">
        <f t="shared" si="0"/>
        <v>0</v>
      </c>
      <c r="J10" s="331"/>
    </row>
    <row r="11" spans="1:12">
      <c r="A11" s="317"/>
      <c r="B11" s="328"/>
      <c r="C11" s="332" t="s">
        <v>734</v>
      </c>
      <c r="D11" s="330" t="s">
        <v>586</v>
      </c>
      <c r="E11" s="1062">
        <v>0</v>
      </c>
      <c r="F11" s="330" t="s">
        <v>586</v>
      </c>
      <c r="G11" s="617">
        <v>0</v>
      </c>
      <c r="H11" s="330" t="s">
        <v>586</v>
      </c>
      <c r="I11" s="359">
        <f t="shared" si="0"/>
        <v>0</v>
      </c>
      <c r="J11" s="331"/>
    </row>
    <row r="12" spans="1:12">
      <c r="A12" s="317"/>
      <c r="B12" s="328"/>
      <c r="C12" s="332" t="s">
        <v>735</v>
      </c>
      <c r="D12" s="330" t="s">
        <v>586</v>
      </c>
      <c r="E12" s="1062">
        <v>13386000</v>
      </c>
      <c r="F12" s="330" t="s">
        <v>586</v>
      </c>
      <c r="G12" s="617">
        <v>15291260</v>
      </c>
      <c r="H12" s="330" t="s">
        <v>586</v>
      </c>
      <c r="I12" s="359">
        <f t="shared" si="0"/>
        <v>1905260</v>
      </c>
      <c r="J12" s="331"/>
    </row>
    <row r="13" spans="1:12">
      <c r="A13" s="317"/>
      <c r="B13" s="328"/>
      <c r="C13" s="332" t="s">
        <v>736</v>
      </c>
      <c r="D13" s="330" t="s">
        <v>586</v>
      </c>
      <c r="E13" s="1062">
        <v>2250000</v>
      </c>
      <c r="F13" s="330" t="s">
        <v>586</v>
      </c>
      <c r="G13" s="617">
        <v>3000000</v>
      </c>
      <c r="H13" s="330" t="s">
        <v>586</v>
      </c>
      <c r="I13" s="359">
        <f t="shared" si="0"/>
        <v>750000</v>
      </c>
      <c r="J13" s="331"/>
    </row>
    <row r="14" spans="1:12">
      <c r="A14" s="317"/>
      <c r="B14" s="328"/>
      <c r="C14" s="332" t="s">
        <v>737</v>
      </c>
      <c r="D14" s="330" t="s">
        <v>586</v>
      </c>
      <c r="E14" s="1062">
        <v>1349088</v>
      </c>
      <c r="F14" s="330" t="s">
        <v>586</v>
      </c>
      <c r="G14" s="617">
        <v>1416200</v>
      </c>
      <c r="H14" s="330" t="s">
        <v>586</v>
      </c>
      <c r="I14" s="359">
        <f t="shared" si="0"/>
        <v>67112</v>
      </c>
      <c r="J14" s="331"/>
      <c r="L14" s="829" t="s">
        <v>633</v>
      </c>
    </row>
    <row r="15" spans="1:12">
      <c r="A15" s="317"/>
      <c r="B15" s="328"/>
      <c r="C15" s="333" t="s">
        <v>738</v>
      </c>
      <c r="D15" s="330" t="s">
        <v>586</v>
      </c>
      <c r="E15" s="1062">
        <v>147600</v>
      </c>
      <c r="F15" s="330" t="s">
        <v>586</v>
      </c>
      <c r="G15" s="617">
        <v>118000</v>
      </c>
      <c r="H15" s="330" t="s">
        <v>586</v>
      </c>
      <c r="I15" s="359">
        <f t="shared" si="0"/>
        <v>-29600</v>
      </c>
      <c r="J15" s="331"/>
      <c r="L15" s="829" t="s">
        <v>631</v>
      </c>
    </row>
    <row r="16" spans="1:12">
      <c r="A16" s="317"/>
      <c r="B16" s="328"/>
      <c r="C16" s="333" t="s">
        <v>739</v>
      </c>
      <c r="D16" s="330" t="s">
        <v>586</v>
      </c>
      <c r="E16" s="1062">
        <v>740359</v>
      </c>
      <c r="F16" s="330" t="s">
        <v>586</v>
      </c>
      <c r="G16" s="617">
        <v>740359</v>
      </c>
      <c r="H16" s="330" t="s">
        <v>586</v>
      </c>
      <c r="I16" s="359">
        <f t="shared" si="0"/>
        <v>0</v>
      </c>
      <c r="J16" s="331"/>
      <c r="L16" s="829" t="s">
        <v>908</v>
      </c>
    </row>
    <row r="17" spans="1:15">
      <c r="A17" s="317"/>
      <c r="B17" s="328"/>
      <c r="C17" s="332" t="s">
        <v>740</v>
      </c>
      <c r="D17" s="330" t="s">
        <v>586</v>
      </c>
      <c r="E17" s="1062">
        <v>106500</v>
      </c>
      <c r="F17" s="330" t="s">
        <v>586</v>
      </c>
      <c r="G17" s="617">
        <v>106500</v>
      </c>
      <c r="H17" s="330" t="s">
        <v>586</v>
      </c>
      <c r="I17" s="359">
        <f t="shared" si="0"/>
        <v>0</v>
      </c>
      <c r="J17" s="331"/>
    </row>
    <row r="18" spans="1:15">
      <c r="A18" s="317"/>
      <c r="B18" s="328"/>
      <c r="C18" s="332" t="s">
        <v>741</v>
      </c>
      <c r="D18" s="330" t="s">
        <v>586</v>
      </c>
      <c r="E18" s="1062">
        <v>0</v>
      </c>
      <c r="F18" s="330" t="s">
        <v>586</v>
      </c>
      <c r="G18" s="617">
        <v>500000</v>
      </c>
      <c r="H18" s="330" t="s">
        <v>586</v>
      </c>
      <c r="I18" s="359">
        <f t="shared" si="0"/>
        <v>500000</v>
      </c>
      <c r="J18" s="331"/>
    </row>
    <row r="19" spans="1:15">
      <c r="A19" s="317"/>
      <c r="B19" s="328"/>
      <c r="C19" s="332" t="s">
        <v>742</v>
      </c>
      <c r="D19" s="330" t="s">
        <v>586</v>
      </c>
      <c r="E19" s="1062">
        <v>0</v>
      </c>
      <c r="F19" s="330" t="s">
        <v>586</v>
      </c>
      <c r="G19" s="617">
        <v>0</v>
      </c>
      <c r="H19" s="330" t="s">
        <v>586</v>
      </c>
      <c r="I19" s="359">
        <f t="shared" si="0"/>
        <v>0</v>
      </c>
      <c r="J19" s="331"/>
    </row>
    <row r="20" spans="1:15">
      <c r="A20" s="317"/>
      <c r="B20" s="328"/>
      <c r="C20" s="332" t="s">
        <v>743</v>
      </c>
      <c r="D20" s="330" t="s">
        <v>586</v>
      </c>
      <c r="E20" s="1062">
        <v>1111912</v>
      </c>
      <c r="F20" s="330" t="s">
        <v>586</v>
      </c>
      <c r="G20" s="617">
        <v>1116739</v>
      </c>
      <c r="H20" s="330" t="s">
        <v>586</v>
      </c>
      <c r="I20" s="359">
        <f t="shared" si="0"/>
        <v>4827</v>
      </c>
      <c r="J20" s="331"/>
    </row>
    <row r="21" spans="1:15" ht="12.75" customHeight="1">
      <c r="A21" s="317"/>
      <c r="B21" s="328"/>
      <c r="C21" s="1363"/>
      <c r="D21" s="330" t="s">
        <v>586</v>
      </c>
      <c r="E21" s="1062">
        <v>0</v>
      </c>
      <c r="F21" s="330" t="s">
        <v>586</v>
      </c>
      <c r="G21" s="942">
        <v>0</v>
      </c>
      <c r="H21" s="1427" t="s">
        <v>791</v>
      </c>
      <c r="I21" s="359">
        <f t="shared" si="0"/>
        <v>0</v>
      </c>
      <c r="J21" s="331"/>
    </row>
    <row r="22" spans="1:15" ht="12.75" customHeight="1">
      <c r="A22" s="317"/>
      <c r="B22" s="328"/>
      <c r="C22" s="320" t="s">
        <v>909</v>
      </c>
      <c r="D22" s="774" t="s">
        <v>586</v>
      </c>
      <c r="E22" s="1063">
        <f>SUM(E8:E21)</f>
        <v>42471355</v>
      </c>
      <c r="F22" s="774" t="s">
        <v>586</v>
      </c>
      <c r="G22" s="612">
        <f>SUM(G8:G21)</f>
        <v>46430000</v>
      </c>
      <c r="H22" s="774" t="s">
        <v>586</v>
      </c>
      <c r="I22" s="613">
        <f t="shared" si="0"/>
        <v>3958645</v>
      </c>
      <c r="J22" s="341"/>
      <c r="N22" s="1372"/>
      <c r="O22" s="1371"/>
    </row>
    <row r="23" spans="1:15" ht="3" customHeight="1">
      <c r="A23" s="317"/>
      <c r="B23" s="342"/>
      <c r="C23" s="318"/>
      <c r="D23" s="319"/>
      <c r="E23" s="319"/>
      <c r="F23" s="343"/>
      <c r="G23" s="824"/>
      <c r="H23" s="825"/>
      <c r="I23" s="346"/>
      <c r="J23" s="341"/>
    </row>
    <row r="24" spans="1:15" ht="6" customHeight="1">
      <c r="A24" s="317"/>
      <c r="C24" s="277"/>
      <c r="D24" s="277"/>
      <c r="E24" s="277"/>
      <c r="F24" s="347"/>
      <c r="G24" s="347"/>
      <c r="H24" s="316"/>
      <c r="I24" s="316"/>
      <c r="J24" s="341"/>
    </row>
    <row r="25" spans="1:15" ht="12.75" customHeight="1">
      <c r="A25" s="317"/>
      <c r="B25" s="348" t="s">
        <v>744</v>
      </c>
      <c r="C25" s="278"/>
      <c r="D25" s="2382" t="s">
        <v>37</v>
      </c>
      <c r="E25" s="2383"/>
      <c r="F25" s="2382" t="s">
        <v>897</v>
      </c>
      <c r="G25" s="2384"/>
      <c r="H25" s="325" t="s">
        <v>650</v>
      </c>
      <c r="I25" s="326"/>
      <c r="J25" s="341"/>
      <c r="L25" s="1428"/>
      <c r="M25" s="1363"/>
      <c r="N25" s="1429"/>
    </row>
    <row r="26" spans="1:15" ht="27" customHeight="1">
      <c r="A26" s="349"/>
      <c r="B26" s="350" t="s">
        <v>583</v>
      </c>
      <c r="C26" s="351" t="s">
        <v>745</v>
      </c>
      <c r="D26" s="352" t="s">
        <v>746</v>
      </c>
      <c r="E26" s="353" t="s">
        <v>222</v>
      </c>
      <c r="F26" s="352" t="s">
        <v>746</v>
      </c>
      <c r="G26" s="353" t="s">
        <v>222</v>
      </c>
      <c r="H26" s="352" t="s">
        <v>746</v>
      </c>
      <c r="I26" s="353" t="s">
        <v>93</v>
      </c>
      <c r="J26" s="354"/>
      <c r="L26" s="1428"/>
      <c r="M26" s="1154"/>
      <c r="N26" s="1429"/>
    </row>
    <row r="27" spans="1:15" ht="12.75" customHeight="1">
      <c r="A27" s="349"/>
      <c r="B27" s="355" t="s">
        <v>74</v>
      </c>
      <c r="C27" s="1004" t="s">
        <v>55</v>
      </c>
      <c r="D27" s="1005"/>
      <c r="E27" s="1006"/>
      <c r="F27" s="1005"/>
      <c r="G27" s="1006"/>
      <c r="H27" s="1005"/>
      <c r="I27" s="1006"/>
      <c r="J27" s="354"/>
      <c r="L27" s="1428"/>
      <c r="M27" s="1154"/>
      <c r="N27" s="1429"/>
    </row>
    <row r="28" spans="1:15" ht="12.75" customHeight="1">
      <c r="A28" s="349"/>
      <c r="B28" s="355"/>
      <c r="C28" s="1028" t="s">
        <v>54</v>
      </c>
      <c r="D28" s="1441">
        <v>185</v>
      </c>
      <c r="E28" s="1442">
        <v>11098890</v>
      </c>
      <c r="F28" s="1441">
        <v>184</v>
      </c>
      <c r="G28" s="1442">
        <v>11486486</v>
      </c>
      <c r="H28" s="1441">
        <f>+F28-D28</f>
        <v>-1</v>
      </c>
      <c r="I28" s="1168">
        <f t="shared" ref="I28:I34" si="1">+G28-E28</f>
        <v>387596</v>
      </c>
      <c r="J28" s="354"/>
      <c r="L28" s="1428"/>
      <c r="M28" s="1430"/>
      <c r="N28" s="1429"/>
    </row>
    <row r="29" spans="1:15" ht="12.75" customHeight="1">
      <c r="A29" s="349"/>
      <c r="B29" s="355"/>
      <c r="C29" s="1007" t="s">
        <v>497</v>
      </c>
      <c r="D29" s="1492" t="s">
        <v>586</v>
      </c>
      <c r="E29" s="1493">
        <v>0</v>
      </c>
      <c r="F29" s="1492" t="s">
        <v>586</v>
      </c>
      <c r="G29" s="1493">
        <v>300000</v>
      </c>
      <c r="H29" s="1492"/>
      <c r="I29" s="1494">
        <f t="shared" si="1"/>
        <v>300000</v>
      </c>
      <c r="J29" s="354"/>
      <c r="L29" s="1428"/>
      <c r="M29" s="1430"/>
      <c r="N29" s="1429"/>
    </row>
    <row r="30" spans="1:15" ht="12.75" customHeight="1">
      <c r="A30" s="349"/>
      <c r="B30" s="355"/>
      <c r="C30" s="1007" t="s">
        <v>752</v>
      </c>
      <c r="D30" s="1443" t="s">
        <v>586</v>
      </c>
      <c r="E30" s="1010">
        <v>391131</v>
      </c>
      <c r="F30" s="1443" t="s">
        <v>586</v>
      </c>
      <c r="G30" s="1010">
        <v>600236</v>
      </c>
      <c r="H30" s="1443"/>
      <c r="I30" s="651">
        <f t="shared" si="1"/>
        <v>209105</v>
      </c>
      <c r="J30" s="354"/>
      <c r="L30" s="1428"/>
      <c r="M30" s="1430"/>
      <c r="N30" s="1429"/>
    </row>
    <row r="31" spans="1:15" ht="12.75" customHeight="1">
      <c r="A31" s="349"/>
      <c r="B31" s="355"/>
      <c r="C31" s="1011" t="s">
        <v>76</v>
      </c>
      <c r="D31" s="1443" t="s">
        <v>586</v>
      </c>
      <c r="E31" s="1010">
        <v>1008600</v>
      </c>
      <c r="F31" s="1443" t="s">
        <v>586</v>
      </c>
      <c r="G31" s="1010">
        <v>1008600</v>
      </c>
      <c r="H31" s="1443"/>
      <c r="I31" s="651">
        <f t="shared" si="1"/>
        <v>0</v>
      </c>
      <c r="J31" s="354"/>
      <c r="L31" s="1154"/>
      <c r="M31" s="1154"/>
      <c r="N31" s="1429"/>
    </row>
    <row r="32" spans="1:15" ht="12.75" customHeight="1">
      <c r="A32" s="349"/>
      <c r="B32" s="355"/>
      <c r="C32" s="1011" t="s">
        <v>77</v>
      </c>
      <c r="D32" s="1443" t="s">
        <v>586</v>
      </c>
      <c r="E32" s="1010">
        <v>300000</v>
      </c>
      <c r="F32" s="1443" t="s">
        <v>586</v>
      </c>
      <c r="G32" s="1010">
        <v>400000</v>
      </c>
      <c r="H32" s="1443"/>
      <c r="I32" s="651">
        <f t="shared" si="1"/>
        <v>100000</v>
      </c>
      <c r="J32" s="354"/>
    </row>
    <row r="33" spans="1:12" ht="12.75" customHeight="1">
      <c r="A33" s="349"/>
      <c r="B33" s="355"/>
      <c r="C33" s="393" t="s">
        <v>749</v>
      </c>
      <c r="D33" s="1443" t="s">
        <v>586</v>
      </c>
      <c r="E33" s="1010">
        <v>34500</v>
      </c>
      <c r="F33" s="1443" t="s">
        <v>586</v>
      </c>
      <c r="G33" s="1010">
        <v>34500</v>
      </c>
      <c r="H33" s="1444"/>
      <c r="I33" s="651">
        <f t="shared" si="1"/>
        <v>0</v>
      </c>
      <c r="J33" s="354"/>
    </row>
    <row r="34" spans="1:12" ht="12.75" customHeight="1">
      <c r="A34" s="349"/>
      <c r="B34" s="355"/>
      <c r="C34" s="392" t="s">
        <v>435</v>
      </c>
      <c r="D34" s="1443" t="s">
        <v>586</v>
      </c>
      <c r="E34" s="1010">
        <v>0</v>
      </c>
      <c r="F34" s="1443" t="s">
        <v>586</v>
      </c>
      <c r="G34" s="1010">
        <v>0</v>
      </c>
      <c r="H34" s="1444"/>
      <c r="I34" s="651">
        <f t="shared" si="1"/>
        <v>0</v>
      </c>
      <c r="J34" s="354"/>
      <c r="L34" s="823" t="s">
        <v>329</v>
      </c>
    </row>
    <row r="35" spans="1:12" ht="12.75" customHeight="1">
      <c r="A35" s="349"/>
      <c r="B35" s="355"/>
      <c r="C35" s="1016" t="s">
        <v>500</v>
      </c>
      <c r="D35" s="1445"/>
      <c r="E35" s="1019">
        <f>SUM(E28:E34)</f>
        <v>12833121</v>
      </c>
      <c r="F35" s="1445"/>
      <c r="G35" s="1019">
        <f>SUM(G28:G34)</f>
        <v>13829822</v>
      </c>
      <c r="H35" s="1445"/>
      <c r="I35" s="1019">
        <f>SUM(I28:I34)</f>
        <v>996701</v>
      </c>
      <c r="J35" s="354"/>
    </row>
    <row r="36" spans="1:12" ht="6" customHeight="1">
      <c r="A36" s="349"/>
      <c r="B36" s="355"/>
      <c r="C36" s="1020"/>
      <c r="D36" s="1446"/>
      <c r="E36" s="1023"/>
      <c r="F36" s="1446"/>
      <c r="G36" s="1023"/>
      <c r="H36" s="1446"/>
      <c r="I36" s="1023"/>
      <c r="J36" s="354"/>
    </row>
    <row r="37" spans="1:12" ht="12.75" customHeight="1">
      <c r="A37" s="349"/>
      <c r="B37" s="355" t="s">
        <v>78</v>
      </c>
      <c r="C37" s="1024" t="s">
        <v>86</v>
      </c>
      <c r="D37" s="1443"/>
      <c r="E37" s="1010"/>
      <c r="F37" s="1443"/>
      <c r="G37" s="1010"/>
      <c r="H37" s="1443"/>
      <c r="I37" s="1010"/>
      <c r="J37" s="354"/>
    </row>
    <row r="38" spans="1:12" ht="12.75" customHeight="1">
      <c r="A38" s="349"/>
      <c r="B38" s="355"/>
      <c r="C38" s="1167" t="s">
        <v>79</v>
      </c>
      <c r="D38" s="1441">
        <v>76</v>
      </c>
      <c r="E38" s="1442">
        <v>3810527</v>
      </c>
      <c r="F38" s="1441">
        <v>78</v>
      </c>
      <c r="G38" s="1442">
        <v>4041692</v>
      </c>
      <c r="H38" s="1441">
        <f>+F38-D38</f>
        <v>2</v>
      </c>
      <c r="I38" s="1168">
        <f>+G38-E38</f>
        <v>231165</v>
      </c>
      <c r="J38" s="354"/>
    </row>
    <row r="39" spans="1:12" ht="12.75" customHeight="1">
      <c r="A39" s="349"/>
      <c r="B39" s="355"/>
      <c r="C39" s="1025" t="s">
        <v>498</v>
      </c>
      <c r="D39" s="1443" t="s">
        <v>586</v>
      </c>
      <c r="E39" s="1010"/>
      <c r="F39" s="1443" t="s">
        <v>586</v>
      </c>
      <c r="G39" s="1010">
        <v>200000</v>
      </c>
      <c r="H39" s="1443"/>
      <c r="I39" s="651">
        <f>+G39-E39</f>
        <v>200000</v>
      </c>
      <c r="J39" s="354"/>
    </row>
    <row r="40" spans="1:12" ht="12.75" customHeight="1">
      <c r="A40" s="349"/>
      <c r="B40" s="355"/>
      <c r="C40" s="1025" t="s">
        <v>80</v>
      </c>
      <c r="D40" s="1443" t="s">
        <v>586</v>
      </c>
      <c r="E40" s="1010">
        <v>212856</v>
      </c>
      <c r="F40" s="1443" t="s">
        <v>586</v>
      </c>
      <c r="G40" s="1010">
        <v>127228</v>
      </c>
      <c r="H40" s="1443"/>
      <c r="I40" s="651">
        <f>+G40-E40</f>
        <v>-85628</v>
      </c>
      <c r="J40" s="354"/>
    </row>
    <row r="41" spans="1:12" ht="12.75" customHeight="1">
      <c r="A41" s="349"/>
      <c r="B41" s="355"/>
      <c r="C41" s="1025" t="s">
        <v>81</v>
      </c>
      <c r="D41" s="1443" t="s">
        <v>586</v>
      </c>
      <c r="E41" s="1010">
        <v>0</v>
      </c>
      <c r="F41" s="1443" t="s">
        <v>586</v>
      </c>
      <c r="G41" s="1010">
        <v>0</v>
      </c>
      <c r="H41" s="1443"/>
      <c r="I41" s="651">
        <f>+G41-E41</f>
        <v>0</v>
      </c>
      <c r="J41" s="354"/>
    </row>
    <row r="42" spans="1:12" ht="12.75" customHeight="1">
      <c r="A42" s="349"/>
      <c r="B42" s="355"/>
      <c r="C42" s="1026" t="s">
        <v>750</v>
      </c>
      <c r="D42" s="1443" t="s">
        <v>586</v>
      </c>
      <c r="E42" s="1010">
        <v>0</v>
      </c>
      <c r="F42" s="1443" t="s">
        <v>586</v>
      </c>
      <c r="G42" s="1010">
        <v>0</v>
      </c>
      <c r="H42" s="1443"/>
      <c r="I42" s="651">
        <f>+G42-E42</f>
        <v>0</v>
      </c>
      <c r="J42" s="354"/>
    </row>
    <row r="43" spans="1:12" ht="12.75" customHeight="1">
      <c r="A43" s="349"/>
      <c r="B43" s="355"/>
      <c r="C43" s="392" t="s">
        <v>435</v>
      </c>
      <c r="D43" s="1443" t="s">
        <v>586</v>
      </c>
      <c r="E43" s="1010">
        <v>0</v>
      </c>
      <c r="F43" s="1443" t="s">
        <v>586</v>
      </c>
      <c r="G43" s="1010">
        <v>0</v>
      </c>
      <c r="H43" s="1443"/>
      <c r="I43" s="651">
        <f>+G43-E43</f>
        <v>0</v>
      </c>
      <c r="J43" s="354"/>
      <c r="L43" s="823" t="s">
        <v>329</v>
      </c>
    </row>
    <row r="44" spans="1:12" ht="12.75" customHeight="1">
      <c r="A44" s="349"/>
      <c r="B44" s="355"/>
      <c r="C44" s="1016" t="s">
        <v>83</v>
      </c>
      <c r="D44" s="1445"/>
      <c r="E44" s="1019">
        <f>SUM(E38:E43)</f>
        <v>4023383</v>
      </c>
      <c r="F44" s="1445"/>
      <c r="G44" s="1019">
        <f>SUM(G38:G43)</f>
        <v>4368920</v>
      </c>
      <c r="H44" s="1445"/>
      <c r="I44" s="1019">
        <f>SUM(I38:I43)</f>
        <v>345537</v>
      </c>
      <c r="J44" s="354"/>
    </row>
    <row r="45" spans="1:12" ht="6" customHeight="1">
      <c r="A45" s="349"/>
      <c r="B45" s="355"/>
      <c r="C45" s="1020"/>
      <c r="D45" s="1446"/>
      <c r="E45" s="1023"/>
      <c r="F45" s="1446"/>
      <c r="G45" s="1023"/>
      <c r="H45" s="1446"/>
      <c r="I45" s="1023"/>
      <c r="J45" s="354"/>
    </row>
    <row r="46" spans="1:12" ht="12.75" customHeight="1">
      <c r="A46" s="349"/>
      <c r="B46" s="355" t="s">
        <v>84</v>
      </c>
      <c r="C46" s="1024" t="s">
        <v>85</v>
      </c>
      <c r="D46" s="1443"/>
      <c r="E46" s="1010"/>
      <c r="F46" s="1443"/>
      <c r="G46" s="1010"/>
      <c r="H46" s="1443"/>
      <c r="I46" s="1010"/>
      <c r="J46" s="354"/>
    </row>
    <row r="47" spans="1:12" ht="12.75" customHeight="1">
      <c r="A47" s="349"/>
      <c r="B47" s="355"/>
      <c r="C47" s="1167" t="s">
        <v>87</v>
      </c>
      <c r="D47" s="1441">
        <v>91</v>
      </c>
      <c r="E47" s="1442">
        <v>2730105</v>
      </c>
      <c r="F47" s="1441">
        <v>93</v>
      </c>
      <c r="G47" s="1442">
        <v>2940451</v>
      </c>
      <c r="H47" s="1441">
        <f>+F47-D47</f>
        <v>2</v>
      </c>
      <c r="I47" s="1168">
        <f>+G47-E47</f>
        <v>210346</v>
      </c>
      <c r="J47" s="354"/>
    </row>
    <row r="48" spans="1:12" ht="12.75" customHeight="1">
      <c r="A48" s="349"/>
      <c r="B48" s="355"/>
      <c r="C48" s="1025" t="s">
        <v>499</v>
      </c>
      <c r="D48" s="1443" t="s">
        <v>586</v>
      </c>
      <c r="E48" s="1010"/>
      <c r="F48" s="1443" t="s">
        <v>586</v>
      </c>
      <c r="G48" s="1010">
        <v>120000</v>
      </c>
      <c r="H48" s="1443"/>
      <c r="I48" s="651">
        <f>+G48-E48</f>
        <v>120000</v>
      </c>
      <c r="J48" s="354"/>
    </row>
    <row r="49" spans="1:14" ht="12.75" customHeight="1">
      <c r="A49" s="349"/>
      <c r="B49" s="355"/>
      <c r="C49" s="1025" t="s">
        <v>88</v>
      </c>
      <c r="D49" s="1443" t="s">
        <v>586</v>
      </c>
      <c r="E49" s="1010">
        <v>100000</v>
      </c>
      <c r="F49" s="1443" t="s">
        <v>586</v>
      </c>
      <c r="G49" s="1010">
        <v>100000</v>
      </c>
      <c r="H49" s="1443"/>
      <c r="I49" s="651">
        <f>+G49-E49</f>
        <v>0</v>
      </c>
      <c r="J49" s="354"/>
    </row>
    <row r="50" spans="1:14" ht="12.75" customHeight="1">
      <c r="A50" s="349"/>
      <c r="B50" s="355"/>
      <c r="C50" s="1025" t="s">
        <v>89</v>
      </c>
      <c r="D50" s="1443" t="s">
        <v>586</v>
      </c>
      <c r="E50" s="1010">
        <v>0</v>
      </c>
      <c r="F50" s="1443" t="s">
        <v>586</v>
      </c>
      <c r="G50" s="1010">
        <v>0</v>
      </c>
      <c r="H50" s="1443"/>
      <c r="I50" s="651">
        <f>+G50-E50</f>
        <v>0</v>
      </c>
      <c r="J50" s="354"/>
    </row>
    <row r="51" spans="1:14" ht="12.75" customHeight="1">
      <c r="A51" s="349"/>
      <c r="B51" s="355"/>
      <c r="C51" s="1025" t="s">
        <v>757</v>
      </c>
      <c r="D51" s="1443" t="s">
        <v>586</v>
      </c>
      <c r="E51" s="1010">
        <v>789568</v>
      </c>
      <c r="F51" s="1443" t="s">
        <v>586</v>
      </c>
      <c r="G51" s="1010">
        <v>819172</v>
      </c>
      <c r="H51" s="1443"/>
      <c r="I51" s="651">
        <f>+G51-E51</f>
        <v>29604</v>
      </c>
      <c r="J51" s="354"/>
    </row>
    <row r="52" spans="1:14" ht="12.75" customHeight="1">
      <c r="A52" s="349"/>
      <c r="B52" s="355"/>
      <c r="C52" s="392" t="s">
        <v>435</v>
      </c>
      <c r="D52" s="1443" t="s">
        <v>586</v>
      </c>
      <c r="E52" s="1010">
        <v>0</v>
      </c>
      <c r="F52" s="1443" t="s">
        <v>586</v>
      </c>
      <c r="G52" s="1010">
        <v>0</v>
      </c>
      <c r="H52" s="1443"/>
      <c r="I52" s="651">
        <f>+G52-E52</f>
        <v>0</v>
      </c>
      <c r="J52" s="354"/>
      <c r="L52" s="823" t="s">
        <v>329</v>
      </c>
    </row>
    <row r="53" spans="1:14" ht="12.75" customHeight="1">
      <c r="A53" s="349"/>
      <c r="B53" s="355"/>
      <c r="C53" s="1016" t="s">
        <v>91</v>
      </c>
      <c r="D53" s="1445"/>
      <c r="E53" s="1019">
        <f>SUM(E47:E52)</f>
        <v>3619673</v>
      </c>
      <c r="F53" s="1445"/>
      <c r="G53" s="1019">
        <f>SUM(G47:G52)</f>
        <v>3979623</v>
      </c>
      <c r="H53" s="1445"/>
      <c r="I53" s="1019">
        <f>SUM(I47:I52)</f>
        <v>359950</v>
      </c>
      <c r="J53" s="354"/>
    </row>
    <row r="54" spans="1:14" ht="6.75" customHeight="1">
      <c r="A54" s="317"/>
      <c r="B54" s="356"/>
      <c r="C54" s="1447"/>
      <c r="D54" s="792"/>
      <c r="E54" s="792"/>
      <c r="F54" s="792"/>
      <c r="G54" s="792"/>
      <c r="H54" s="792"/>
      <c r="I54" s="1448"/>
      <c r="J54" s="360"/>
    </row>
    <row r="55" spans="1:14">
      <c r="A55" s="317"/>
      <c r="B55" s="356"/>
      <c r="C55" s="1153" t="s">
        <v>748</v>
      </c>
      <c r="D55" s="650">
        <f t="shared" ref="D55:I55" si="2">D35+D44+D53</f>
        <v>0</v>
      </c>
      <c r="E55" s="650">
        <f t="shared" si="2"/>
        <v>20476177</v>
      </c>
      <c r="F55" s="650">
        <f t="shared" si="2"/>
        <v>0</v>
      </c>
      <c r="G55" s="650">
        <f t="shared" si="2"/>
        <v>22178365</v>
      </c>
      <c r="H55" s="650">
        <f t="shared" si="2"/>
        <v>0</v>
      </c>
      <c r="I55" s="650">
        <f t="shared" si="2"/>
        <v>1702188</v>
      </c>
      <c r="J55" s="360"/>
    </row>
    <row r="56" spans="1:14" ht="7.5" customHeight="1">
      <c r="A56" s="317"/>
      <c r="B56" s="356"/>
      <c r="C56" s="1154"/>
      <c r="D56" s="369"/>
      <c r="E56" s="370"/>
      <c r="F56" s="371"/>
      <c r="G56" s="372"/>
      <c r="H56" s="369"/>
      <c r="I56" s="1155"/>
      <c r="J56" s="360"/>
    </row>
    <row r="57" spans="1:14" ht="12.75" customHeight="1">
      <c r="A57" s="317"/>
      <c r="B57" s="328" t="s">
        <v>94</v>
      </c>
      <c r="C57" s="388" t="s">
        <v>95</v>
      </c>
      <c r="D57" s="373"/>
      <c r="E57" s="1449">
        <v>8228000</v>
      </c>
      <c r="F57" s="1450"/>
      <c r="G57" s="1156">
        <v>8651750</v>
      </c>
      <c r="H57" s="1450"/>
      <c r="I57" s="1156">
        <f>+G57-E57</f>
        <v>423750</v>
      </c>
      <c r="J57" s="331"/>
    </row>
    <row r="58" spans="1:14" ht="9" customHeight="1">
      <c r="A58" s="317"/>
      <c r="B58" s="328"/>
      <c r="C58" s="1154"/>
      <c r="D58" s="369"/>
      <c r="E58" s="1157"/>
      <c r="F58" s="1158"/>
      <c r="G58" s="1159"/>
      <c r="H58" s="1158"/>
      <c r="I58" s="1159"/>
      <c r="J58" s="331"/>
      <c r="L58" s="316"/>
      <c r="M58" s="316"/>
      <c r="N58" s="316"/>
    </row>
    <row r="59" spans="1:14" ht="12.75" customHeight="1">
      <c r="A59" s="317"/>
      <c r="B59" s="328" t="s">
        <v>96</v>
      </c>
      <c r="C59" s="1153" t="s">
        <v>761</v>
      </c>
      <c r="D59" s="793" t="s">
        <v>586</v>
      </c>
      <c r="E59" s="1160">
        <v>777135</v>
      </c>
      <c r="F59" s="793" t="s">
        <v>586</v>
      </c>
      <c r="G59" s="946">
        <v>797970</v>
      </c>
      <c r="H59" s="793" t="s">
        <v>586</v>
      </c>
      <c r="I59" s="946">
        <f>+G59-E59</f>
        <v>20835</v>
      </c>
      <c r="J59" s="331"/>
      <c r="L59" s="316"/>
      <c r="M59" s="316"/>
      <c r="N59" s="316"/>
    </row>
    <row r="60" spans="1:14" ht="5.25" customHeight="1">
      <c r="A60" s="317"/>
      <c r="B60" s="356"/>
      <c r="C60" s="1154"/>
      <c r="D60" s="1158"/>
      <c r="E60" s="1161"/>
      <c r="F60" s="1158"/>
      <c r="G60" s="1159"/>
      <c r="H60" s="369"/>
      <c r="I60" s="1162"/>
      <c r="J60" s="331"/>
      <c r="L60" s="316"/>
      <c r="M60" s="316"/>
      <c r="N60" s="316"/>
    </row>
    <row r="61" spans="1:14" ht="12.75" customHeight="1" thickBot="1">
      <c r="A61" s="317"/>
      <c r="B61" s="328"/>
      <c r="C61" s="1163" t="s">
        <v>762</v>
      </c>
      <c r="D61" s="1164" t="s">
        <v>586</v>
      </c>
      <c r="E61" s="1165">
        <f>E35+E44+E53+E57+E59</f>
        <v>29481312</v>
      </c>
      <c r="F61" s="1164" t="s">
        <v>586</v>
      </c>
      <c r="G61" s="1165">
        <f>G35+G44+G53+G57+G59</f>
        <v>31628085</v>
      </c>
      <c r="H61" s="1166" t="s">
        <v>586</v>
      </c>
      <c r="I61" s="1165">
        <f>I35+I44+I53+I57+I59</f>
        <v>2146773</v>
      </c>
      <c r="J61" s="331"/>
      <c r="K61" s="1209">
        <f>+G61-E61</f>
        <v>2146773</v>
      </c>
      <c r="L61" s="920" t="s">
        <v>763</v>
      </c>
      <c r="M61" s="316"/>
      <c r="N61" s="316"/>
    </row>
    <row r="62" spans="1:14" ht="6" customHeight="1">
      <c r="A62" s="317"/>
      <c r="B62" s="328"/>
      <c r="C62" s="1372"/>
      <c r="D62" s="369"/>
      <c r="E62" s="370"/>
      <c r="F62" s="371"/>
      <c r="G62" s="646"/>
      <c r="H62" s="369"/>
      <c r="I62" s="1155"/>
      <c r="J62" s="331"/>
      <c r="M62" s="316"/>
      <c r="N62" s="316"/>
    </row>
    <row r="63" spans="1:14" ht="12.75" customHeight="1">
      <c r="A63" s="317"/>
      <c r="B63" s="402" t="s">
        <v>9</v>
      </c>
      <c r="C63" s="1451" t="s">
        <v>764</v>
      </c>
      <c r="D63" s="369"/>
      <c r="E63" s="370"/>
      <c r="F63" s="371"/>
      <c r="G63" s="646"/>
      <c r="H63" s="369"/>
      <c r="I63" s="1155"/>
      <c r="J63" s="331"/>
      <c r="L63" s="316"/>
      <c r="M63" s="316"/>
      <c r="N63" s="316"/>
    </row>
    <row r="64" spans="1:14" ht="13.5" customHeight="1">
      <c r="A64" s="317"/>
      <c r="B64" s="356"/>
      <c r="C64" s="392" t="s">
        <v>121</v>
      </c>
      <c r="D64" s="378"/>
      <c r="E64" s="1010">
        <v>590246</v>
      </c>
      <c r="F64" s="1443"/>
      <c r="G64" s="1010">
        <v>680710</v>
      </c>
      <c r="H64" s="1452"/>
      <c r="I64" s="651">
        <f t="shared" ref="I64:I70" si="3">+G64-E64</f>
        <v>90464</v>
      </c>
      <c r="J64" s="331"/>
      <c r="L64" s="316"/>
      <c r="M64" s="316"/>
      <c r="N64" s="316"/>
    </row>
    <row r="65" spans="1:14" ht="13.5" customHeight="1">
      <c r="A65" s="317"/>
      <c r="B65" s="356"/>
      <c r="C65" s="392" t="s">
        <v>587</v>
      </c>
      <c r="D65" s="378"/>
      <c r="E65" s="1010">
        <v>1875000</v>
      </c>
      <c r="F65" s="1443"/>
      <c r="G65" s="1010">
        <v>1728000</v>
      </c>
      <c r="H65" s="1452"/>
      <c r="I65" s="651">
        <f t="shared" si="3"/>
        <v>-147000</v>
      </c>
      <c r="J65" s="331"/>
      <c r="L65" s="316"/>
      <c r="M65" s="316"/>
      <c r="N65" s="316"/>
    </row>
    <row r="66" spans="1:14">
      <c r="A66" s="317"/>
      <c r="B66" s="402"/>
      <c r="C66" s="392" t="s">
        <v>765</v>
      </c>
      <c r="D66" s="378"/>
      <c r="E66" s="1010">
        <v>5195910</v>
      </c>
      <c r="F66" s="1443"/>
      <c r="G66" s="1010">
        <v>4980080</v>
      </c>
      <c r="H66" s="676"/>
      <c r="I66" s="651">
        <f t="shared" si="3"/>
        <v>-215830</v>
      </c>
      <c r="J66" s="331"/>
      <c r="L66" s="316"/>
      <c r="M66" s="316"/>
      <c r="N66" s="316"/>
    </row>
    <row r="67" spans="1:14">
      <c r="A67" s="317"/>
      <c r="B67" s="356"/>
      <c r="C67" s="392" t="s">
        <v>126</v>
      </c>
      <c r="D67" s="378"/>
      <c r="E67" s="1010">
        <v>662000</v>
      </c>
      <c r="F67" s="1443"/>
      <c r="G67" s="1010">
        <v>632000</v>
      </c>
      <c r="H67" s="676"/>
      <c r="I67" s="651">
        <f t="shared" si="3"/>
        <v>-30000</v>
      </c>
      <c r="J67" s="331"/>
      <c r="L67" s="823" t="s">
        <v>910</v>
      </c>
      <c r="M67" s="316"/>
      <c r="N67" s="316"/>
    </row>
    <row r="68" spans="1:14">
      <c r="A68" s="317"/>
      <c r="B68" s="356"/>
      <c r="C68" s="392" t="s">
        <v>766</v>
      </c>
      <c r="D68" s="378"/>
      <c r="E68" s="1010">
        <v>669600</v>
      </c>
      <c r="F68" s="1443"/>
      <c r="G68" s="1010">
        <v>669600</v>
      </c>
      <c r="H68" s="676"/>
      <c r="I68" s="651">
        <f t="shared" si="3"/>
        <v>0</v>
      </c>
      <c r="J68" s="360"/>
      <c r="L68" s="316"/>
      <c r="M68" s="316"/>
      <c r="N68" s="316"/>
    </row>
    <row r="69" spans="1:14">
      <c r="A69" s="317"/>
      <c r="B69" s="356"/>
      <c r="C69" s="392" t="s">
        <v>298</v>
      </c>
      <c r="D69" s="378"/>
      <c r="E69" s="1010">
        <v>4571650</v>
      </c>
      <c r="F69" s="1443"/>
      <c r="G69" s="1010">
        <v>5650525</v>
      </c>
      <c r="H69" s="676"/>
      <c r="I69" s="651">
        <f t="shared" si="3"/>
        <v>1078875</v>
      </c>
      <c r="J69" s="360"/>
      <c r="L69" s="316"/>
      <c r="M69" s="316"/>
      <c r="N69" s="316"/>
    </row>
    <row r="70" spans="1:14">
      <c r="A70" s="317"/>
      <c r="B70" s="356"/>
      <c r="C70" s="392" t="s">
        <v>588</v>
      </c>
      <c r="D70" s="1453"/>
      <c r="E70" s="1014">
        <v>68000</v>
      </c>
      <c r="F70" s="1444"/>
      <c r="G70" s="1014">
        <v>231000</v>
      </c>
      <c r="H70" s="1454"/>
      <c r="I70" s="1455">
        <f t="shared" si="3"/>
        <v>163000</v>
      </c>
      <c r="J70" s="360"/>
      <c r="L70" s="316"/>
      <c r="M70" s="316"/>
      <c r="N70" s="316"/>
    </row>
    <row r="71" spans="1:14">
      <c r="A71" s="317"/>
      <c r="B71" s="356"/>
      <c r="C71" s="1153" t="s">
        <v>299</v>
      </c>
      <c r="D71" s="373"/>
      <c r="E71" s="946">
        <f>SUM(E64:E70)</f>
        <v>13632406</v>
      </c>
      <c r="F71" s="1456"/>
      <c r="G71" s="946">
        <f>SUM(G64:G70)</f>
        <v>14571915</v>
      </c>
      <c r="H71" s="624"/>
      <c r="I71" s="946">
        <f>SUM(I64:I70)</f>
        <v>939509</v>
      </c>
      <c r="J71" s="360"/>
      <c r="L71" s="316"/>
      <c r="M71" s="316"/>
      <c r="N71" s="316"/>
    </row>
    <row r="72" spans="1:14" ht="6.75" customHeight="1">
      <c r="A72" s="317"/>
      <c r="B72" s="356"/>
      <c r="C72" s="418"/>
      <c r="D72" s="369"/>
      <c r="E72" s="1457"/>
      <c r="F72" s="1158"/>
      <c r="G72" s="1457"/>
      <c r="H72" s="1458"/>
      <c r="I72" s="1457"/>
      <c r="J72" s="360"/>
      <c r="L72" s="316"/>
    </row>
    <row r="73" spans="1:14">
      <c r="A73" s="317"/>
      <c r="B73" s="421" t="s">
        <v>10</v>
      </c>
      <c r="C73" s="1153" t="s">
        <v>300</v>
      </c>
      <c r="D73" s="624"/>
      <c r="E73" s="946">
        <f>E61+E71</f>
        <v>43113718</v>
      </c>
      <c r="F73" s="1459"/>
      <c r="G73" s="946">
        <f>G61+G71</f>
        <v>46200000</v>
      </c>
      <c r="H73" s="1459"/>
      <c r="I73" s="946">
        <f>I61+I71</f>
        <v>3086282</v>
      </c>
      <c r="J73" s="360"/>
      <c r="L73" s="831"/>
    </row>
    <row r="74" spans="1:14" ht="13.5" customHeight="1">
      <c r="A74" s="317"/>
      <c r="B74" s="402" t="s">
        <v>11</v>
      </c>
      <c r="C74" s="1460" t="s">
        <v>301</v>
      </c>
      <c r="D74" s="1461"/>
      <c r="E74" s="651">
        <f>+E22-E73</f>
        <v>-642363</v>
      </c>
      <c r="F74" s="1158"/>
      <c r="G74" s="651">
        <f>+G22-G73</f>
        <v>230000</v>
      </c>
      <c r="H74" s="1462"/>
      <c r="I74" s="651">
        <f>+I22-I73</f>
        <v>872363</v>
      </c>
      <c r="J74" s="360"/>
    </row>
    <row r="75" spans="1:14" ht="12.75" customHeight="1">
      <c r="A75" s="317"/>
      <c r="B75" s="425" t="s">
        <v>302</v>
      </c>
      <c r="C75" s="1463" t="s">
        <v>38</v>
      </c>
      <c r="D75" s="624"/>
      <c r="E75" s="946">
        <f>+E73+E74</f>
        <v>42471355</v>
      </c>
      <c r="F75" s="1459"/>
      <c r="G75" s="946">
        <f>+G73+G74</f>
        <v>46430000</v>
      </c>
      <c r="H75" s="1459"/>
      <c r="I75" s="946">
        <f>+I73+I74</f>
        <v>3958645</v>
      </c>
      <c r="J75" s="341"/>
    </row>
    <row r="76" spans="1:14" ht="10.5" customHeight="1">
      <c r="A76" s="427"/>
      <c r="B76" s="314"/>
      <c r="C76" s="429" t="s">
        <v>303</v>
      </c>
      <c r="D76" s="1464"/>
      <c r="E76" s="1465">
        <f>+E22-E75</f>
        <v>0</v>
      </c>
      <c r="F76" s="431"/>
      <c r="G76" s="1465">
        <f>+G22-G75</f>
        <v>0</v>
      </c>
      <c r="H76" s="431"/>
      <c r="I76" s="1466">
        <f>+I22-I75</f>
        <v>0</v>
      </c>
      <c r="J76" s="434"/>
    </row>
  </sheetData>
  <mergeCells count="6">
    <mergeCell ref="D25:E25"/>
    <mergeCell ref="F25:G25"/>
    <mergeCell ref="A5:J5"/>
    <mergeCell ref="B4:C4"/>
    <mergeCell ref="D7:E7"/>
    <mergeCell ref="F7:G7"/>
  </mergeCells>
  <phoneticPr fontId="1" type="noConversion"/>
  <printOptions horizontalCentered="1"/>
  <pageMargins left="0" right="0" top="0.25" bottom="0.25" header="0.25" footer="0.25"/>
  <pageSetup scale="82" fitToHeight="0" orientation="portrait" cellComments="atEnd" r:id="rId1"/>
  <headerFooter alignWithMargins="0">
    <oddFooter>&amp;L&amp;8Created May 2007:  Printed:  &amp;D &amp;T     &amp;Z&amp;F  &amp;A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indexed="52"/>
    <pageSetUpPr fitToPage="1"/>
  </sheetPr>
  <dimension ref="A1:S76"/>
  <sheetViews>
    <sheetView topLeftCell="A7" zoomScale="75" zoomScaleNormal="100" workbookViewId="0">
      <selection activeCell="C20" sqref="C20"/>
    </sheetView>
  </sheetViews>
  <sheetFormatPr defaultColWidth="9.33203125" defaultRowHeight="13.2"/>
  <cols>
    <col min="1" max="1" width="1.6640625" style="184" customWidth="1"/>
    <col min="2" max="2" width="3.6640625" style="184" customWidth="1"/>
    <col min="3" max="3" width="69.77734375" style="184" customWidth="1"/>
    <col min="4" max="4" width="8" style="184" hidden="1" customWidth="1"/>
    <col min="5" max="5" width="13.77734375" style="184" hidden="1" customWidth="1"/>
    <col min="6" max="6" width="7.77734375" style="184" hidden="1" customWidth="1"/>
    <col min="7" max="7" width="13.77734375" style="184" hidden="1" customWidth="1"/>
    <col min="8" max="8" width="8.109375" style="184" customWidth="1"/>
    <col min="9" max="9" width="13.33203125" style="184" customWidth="1"/>
    <col min="10" max="10" width="2.109375" style="184" customWidth="1"/>
    <col min="11" max="12" width="11.6640625" style="184" customWidth="1"/>
    <col min="13" max="13" width="6.33203125" style="184" customWidth="1"/>
    <col min="14" max="14" width="21.6640625" style="184" customWidth="1"/>
    <col min="15" max="15" width="17.77734375" style="184" customWidth="1"/>
    <col min="16" max="16384" width="9.33203125" style="184"/>
  </cols>
  <sheetData>
    <row r="1" spans="1:19" ht="15.6">
      <c r="B1" s="804" t="s">
        <v>731</v>
      </c>
      <c r="C1" s="277"/>
      <c r="D1" s="277"/>
      <c r="E1" s="277"/>
      <c r="F1" s="277"/>
      <c r="G1" s="277"/>
      <c r="H1" s="277"/>
      <c r="I1" s="277"/>
      <c r="J1" s="277"/>
      <c r="K1" s="277"/>
      <c r="L1" s="277"/>
      <c r="N1" s="940" t="s">
        <v>504</v>
      </c>
      <c r="O1" s="941"/>
      <c r="P1" s="941"/>
      <c r="Q1" s="941"/>
      <c r="R1" s="941"/>
      <c r="S1" s="941"/>
    </row>
    <row r="2" spans="1:19" ht="15.6">
      <c r="B2" s="806" t="s">
        <v>531</v>
      </c>
      <c r="C2" s="277"/>
      <c r="D2" s="277"/>
      <c r="E2" s="277"/>
      <c r="F2" s="277"/>
      <c r="G2" s="277"/>
      <c r="H2" s="277"/>
      <c r="I2" s="277"/>
      <c r="J2" s="277"/>
      <c r="K2" s="277"/>
      <c r="L2" s="277"/>
      <c r="N2" s="940" t="s">
        <v>505</v>
      </c>
      <c r="O2" s="941"/>
      <c r="P2" s="941"/>
      <c r="Q2" s="941"/>
      <c r="R2" s="941"/>
      <c r="S2" s="941"/>
    </row>
    <row r="3" spans="1:19" ht="18" customHeight="1">
      <c r="B3" s="821" t="s">
        <v>662</v>
      </c>
      <c r="C3" s="820"/>
      <c r="D3" s="277"/>
      <c r="E3" s="277"/>
      <c r="F3" s="277"/>
      <c r="G3" s="277"/>
      <c r="H3" s="277"/>
      <c r="I3" s="277"/>
      <c r="J3" s="277"/>
      <c r="K3" s="277"/>
      <c r="L3" s="277"/>
    </row>
    <row r="4" spans="1:19">
      <c r="A4" s="311"/>
      <c r="B4" s="2386"/>
      <c r="C4" s="2387"/>
      <c r="D4" s="312" t="s">
        <v>648</v>
      </c>
      <c r="E4" s="313"/>
      <c r="F4" s="312"/>
      <c r="G4" s="314"/>
      <c r="H4" s="314"/>
      <c r="I4" s="315"/>
      <c r="J4" s="316"/>
      <c r="K4" s="316"/>
      <c r="L4" s="316"/>
      <c r="N4" s="796" t="s">
        <v>218</v>
      </c>
    </row>
    <row r="5" spans="1:19" ht="6" customHeight="1" thickBot="1">
      <c r="A5" s="2385"/>
      <c r="B5" s="2385"/>
      <c r="C5" s="2385"/>
      <c r="D5" s="2385"/>
      <c r="E5" s="2385"/>
      <c r="F5" s="2385"/>
      <c r="G5" s="2385"/>
      <c r="H5" s="2385"/>
      <c r="I5" s="2385"/>
      <c r="J5" s="2385"/>
      <c r="K5" s="962"/>
      <c r="L5" s="962"/>
    </row>
    <row r="6" spans="1:19" ht="5.25" customHeight="1">
      <c r="A6" s="317"/>
      <c r="B6" s="318"/>
      <c r="C6" s="319"/>
      <c r="D6" s="320"/>
      <c r="E6" s="320"/>
      <c r="F6" s="316"/>
      <c r="G6" s="135"/>
      <c r="H6" s="321"/>
      <c r="I6" s="321"/>
      <c r="J6" s="939"/>
      <c r="K6" s="321"/>
      <c r="L6" s="963"/>
    </row>
    <row r="7" spans="1:19" ht="12.75" customHeight="1">
      <c r="A7" s="317"/>
      <c r="B7" s="323" t="s">
        <v>649</v>
      </c>
      <c r="C7" s="324"/>
      <c r="D7" s="2382" t="s">
        <v>420</v>
      </c>
      <c r="E7" s="2383"/>
      <c r="F7" s="2382" t="s">
        <v>771</v>
      </c>
      <c r="G7" s="2384"/>
      <c r="H7" s="325" t="s">
        <v>650</v>
      </c>
      <c r="I7" s="326"/>
      <c r="J7" s="327"/>
      <c r="K7" s="967" t="s">
        <v>512</v>
      </c>
      <c r="L7" s="280" t="s">
        <v>547</v>
      </c>
    </row>
    <row r="8" spans="1:19">
      <c r="A8" s="317"/>
      <c r="B8" s="328"/>
      <c r="C8" s="329" t="s">
        <v>651</v>
      </c>
      <c r="D8" s="330" t="s">
        <v>586</v>
      </c>
      <c r="E8" s="609"/>
      <c r="F8" s="330" t="s">
        <v>586</v>
      </c>
      <c r="G8" s="616"/>
      <c r="H8" s="330" t="s">
        <v>586</v>
      </c>
      <c r="I8" s="961">
        <f>'Sch VII Example FY12'!I8</f>
        <v>709958</v>
      </c>
      <c r="J8" s="331"/>
      <c r="K8" s="989">
        <f>'Sch VII Example FY12'!I8</f>
        <v>709958</v>
      </c>
      <c r="L8" s="990">
        <f>+I8-K8</f>
        <v>0</v>
      </c>
      <c r="N8" s="561" t="s">
        <v>511</v>
      </c>
    </row>
    <row r="9" spans="1:19">
      <c r="A9" s="317"/>
      <c r="B9" s="328"/>
      <c r="C9" s="332" t="s">
        <v>652</v>
      </c>
      <c r="D9" s="330" t="s">
        <v>586</v>
      </c>
      <c r="E9" s="610"/>
      <c r="F9" s="330" t="s">
        <v>586</v>
      </c>
      <c r="G9" s="617"/>
      <c r="H9" s="330" t="s">
        <v>586</v>
      </c>
      <c r="I9" s="961">
        <f>'Sch VII Example FY12'!I9</f>
        <v>51088</v>
      </c>
      <c r="J9" s="331"/>
      <c r="K9" s="991">
        <f>'Sch VII Example FY12'!I9</f>
        <v>51088</v>
      </c>
      <c r="L9" s="992">
        <f t="shared" ref="L9:L22" si="0">+I9-K9</f>
        <v>0</v>
      </c>
      <c r="N9" s="561" t="s">
        <v>511</v>
      </c>
    </row>
    <row r="10" spans="1:19">
      <c r="A10" s="317"/>
      <c r="B10" s="328"/>
      <c r="C10" s="332" t="s">
        <v>733</v>
      </c>
      <c r="D10" s="330" t="s">
        <v>586</v>
      </c>
      <c r="E10" s="610"/>
      <c r="F10" s="330" t="s">
        <v>586</v>
      </c>
      <c r="G10" s="617"/>
      <c r="H10" s="330" t="s">
        <v>586</v>
      </c>
      <c r="I10" s="961">
        <f>'Sch VII Example FY12'!I10</f>
        <v>0</v>
      </c>
      <c r="J10" s="331"/>
      <c r="K10" s="991">
        <f>'Sch VII Example FY12'!I10</f>
        <v>0</v>
      </c>
      <c r="L10" s="992">
        <f t="shared" si="0"/>
        <v>0</v>
      </c>
      <c r="N10" s="561" t="s">
        <v>511</v>
      </c>
    </row>
    <row r="11" spans="1:19">
      <c r="A11" s="317"/>
      <c r="B11" s="328"/>
      <c r="C11" s="332" t="s">
        <v>734</v>
      </c>
      <c r="D11" s="330" t="s">
        <v>586</v>
      </c>
      <c r="E11" s="610"/>
      <c r="F11" s="330" t="s">
        <v>586</v>
      </c>
      <c r="G11" s="617"/>
      <c r="H11" s="330" t="s">
        <v>586</v>
      </c>
      <c r="I11" s="961">
        <f>'Sch VII Example FY12'!I11</f>
        <v>0</v>
      </c>
      <c r="J11" s="331"/>
      <c r="K11" s="991">
        <f>'Sch VII Example FY12'!I11</f>
        <v>0</v>
      </c>
      <c r="L11" s="992">
        <f t="shared" si="0"/>
        <v>0</v>
      </c>
      <c r="N11" s="561" t="s">
        <v>511</v>
      </c>
    </row>
    <row r="12" spans="1:19">
      <c r="A12" s="317"/>
      <c r="B12" s="328"/>
      <c r="C12" s="332" t="s">
        <v>735</v>
      </c>
      <c r="D12" s="330" t="s">
        <v>586</v>
      </c>
      <c r="E12" s="610"/>
      <c r="F12" s="330" t="s">
        <v>586</v>
      </c>
      <c r="G12" s="617"/>
      <c r="H12" s="330" t="s">
        <v>586</v>
      </c>
      <c r="I12" s="961">
        <f>'Sch VII Example FY12'!I12</f>
        <v>1905260</v>
      </c>
      <c r="J12" s="331"/>
      <c r="K12" s="991">
        <f>'Sch VII Example FY12'!I12</f>
        <v>1905260</v>
      </c>
      <c r="L12" s="992">
        <f t="shared" si="0"/>
        <v>0</v>
      </c>
      <c r="N12" s="561" t="s">
        <v>511</v>
      </c>
    </row>
    <row r="13" spans="1:19">
      <c r="A13" s="317"/>
      <c r="B13" s="328"/>
      <c r="C13" s="332" t="s">
        <v>736</v>
      </c>
      <c r="D13" s="330" t="s">
        <v>586</v>
      </c>
      <c r="E13" s="610"/>
      <c r="F13" s="330" t="s">
        <v>586</v>
      </c>
      <c r="G13" s="617"/>
      <c r="H13" s="330" t="s">
        <v>586</v>
      </c>
      <c r="I13" s="961">
        <f>'Sch VII Example FY12'!I13</f>
        <v>750000</v>
      </c>
      <c r="J13" s="331"/>
      <c r="K13" s="991">
        <f>'Sch VII Example FY12'!I13</f>
        <v>750000</v>
      </c>
      <c r="L13" s="992">
        <f t="shared" si="0"/>
        <v>0</v>
      </c>
      <c r="N13" s="561" t="s">
        <v>511</v>
      </c>
    </row>
    <row r="14" spans="1:19">
      <c r="A14" s="317"/>
      <c r="B14" s="328"/>
      <c r="C14" s="332" t="s">
        <v>737</v>
      </c>
      <c r="D14" s="330" t="s">
        <v>586</v>
      </c>
      <c r="E14" s="610"/>
      <c r="F14" s="330" t="s">
        <v>586</v>
      </c>
      <c r="G14" s="617"/>
      <c r="H14" s="330" t="s">
        <v>586</v>
      </c>
      <c r="I14" s="961">
        <f>'Sch VII Example FY12'!I14</f>
        <v>67112</v>
      </c>
      <c r="J14" s="331"/>
      <c r="K14" s="991">
        <f>'Sch VII Example FY12'!I14</f>
        <v>67112</v>
      </c>
      <c r="L14" s="992">
        <f t="shared" si="0"/>
        <v>0</v>
      </c>
      <c r="N14" s="561" t="s">
        <v>511</v>
      </c>
      <c r="O14" s="829" t="s">
        <v>633</v>
      </c>
    </row>
    <row r="15" spans="1:19">
      <c r="A15" s="317"/>
      <c r="B15" s="328"/>
      <c r="C15" s="333" t="s">
        <v>738</v>
      </c>
      <c r="D15" s="330" t="s">
        <v>586</v>
      </c>
      <c r="E15" s="610"/>
      <c r="F15" s="330" t="s">
        <v>586</v>
      </c>
      <c r="G15" s="617"/>
      <c r="H15" s="330" t="s">
        <v>586</v>
      </c>
      <c r="I15" s="961">
        <f>'Sch VII Example FY12'!I15</f>
        <v>-29600</v>
      </c>
      <c r="J15" s="331"/>
      <c r="K15" s="991">
        <f>'Sch VII Example FY12'!I15</f>
        <v>-29600</v>
      </c>
      <c r="L15" s="992">
        <f t="shared" si="0"/>
        <v>0</v>
      </c>
      <c r="N15" s="561" t="s">
        <v>511</v>
      </c>
      <c r="O15" s="829" t="s">
        <v>631</v>
      </c>
    </row>
    <row r="16" spans="1:19">
      <c r="A16" s="317"/>
      <c r="B16" s="328"/>
      <c r="C16" s="333" t="s">
        <v>739</v>
      </c>
      <c r="D16" s="330" t="s">
        <v>586</v>
      </c>
      <c r="E16" s="610"/>
      <c r="F16" s="330" t="s">
        <v>586</v>
      </c>
      <c r="G16" s="617"/>
      <c r="H16" s="330" t="s">
        <v>586</v>
      </c>
      <c r="I16" s="961">
        <f>'Sch VII Example FY12'!I16</f>
        <v>0</v>
      </c>
      <c r="J16" s="331"/>
      <c r="K16" s="991">
        <f>'Sch VII Example FY12'!I16</f>
        <v>0</v>
      </c>
      <c r="L16" s="992">
        <f t="shared" si="0"/>
        <v>0</v>
      </c>
      <c r="N16" s="561" t="s">
        <v>511</v>
      </c>
      <c r="O16" s="829" t="s">
        <v>161</v>
      </c>
    </row>
    <row r="17" spans="1:15">
      <c r="A17" s="317"/>
      <c r="B17" s="328"/>
      <c r="C17" s="332" t="s">
        <v>740</v>
      </c>
      <c r="D17" s="330" t="s">
        <v>586</v>
      </c>
      <c r="E17" s="610"/>
      <c r="F17" s="330" t="s">
        <v>586</v>
      </c>
      <c r="G17" s="617"/>
      <c r="H17" s="330" t="s">
        <v>586</v>
      </c>
      <c r="I17" s="961">
        <f>'Sch VII Example FY12'!I17</f>
        <v>0</v>
      </c>
      <c r="J17" s="331"/>
      <c r="K17" s="991">
        <f>'Sch VII Example FY12'!I17</f>
        <v>0</v>
      </c>
      <c r="L17" s="992">
        <f t="shared" si="0"/>
        <v>0</v>
      </c>
      <c r="N17" s="561" t="s">
        <v>511</v>
      </c>
    </row>
    <row r="18" spans="1:15">
      <c r="A18" s="317"/>
      <c r="B18" s="328"/>
      <c r="C18" s="332" t="s">
        <v>741</v>
      </c>
      <c r="D18" s="330" t="s">
        <v>586</v>
      </c>
      <c r="E18" s="610"/>
      <c r="F18" s="330" t="s">
        <v>586</v>
      </c>
      <c r="G18" s="617"/>
      <c r="H18" s="330" t="s">
        <v>586</v>
      </c>
      <c r="I18" s="961">
        <f>'Sch VII Example FY12'!I18</f>
        <v>500000</v>
      </c>
      <c r="J18" s="331"/>
      <c r="K18" s="991">
        <f>'Sch VII Example FY12'!I18</f>
        <v>500000</v>
      </c>
      <c r="L18" s="992">
        <f t="shared" si="0"/>
        <v>0</v>
      </c>
      <c r="N18" s="561" t="s">
        <v>511</v>
      </c>
    </row>
    <row r="19" spans="1:15">
      <c r="A19" s="317"/>
      <c r="B19" s="328"/>
      <c r="C19" s="332" t="s">
        <v>742</v>
      </c>
      <c r="D19" s="330" t="s">
        <v>586</v>
      </c>
      <c r="E19" s="610"/>
      <c r="F19" s="330" t="s">
        <v>586</v>
      </c>
      <c r="G19" s="617"/>
      <c r="H19" s="330" t="s">
        <v>586</v>
      </c>
      <c r="I19" s="961">
        <f>'Sch VII Example FY12'!I19</f>
        <v>0</v>
      </c>
      <c r="J19" s="331"/>
      <c r="K19" s="991">
        <f>'Sch VII Example FY12'!I19</f>
        <v>0</v>
      </c>
      <c r="L19" s="992">
        <f t="shared" si="0"/>
        <v>0</v>
      </c>
      <c r="N19" s="561" t="s">
        <v>511</v>
      </c>
    </row>
    <row r="20" spans="1:15">
      <c r="A20" s="317"/>
      <c r="B20" s="328"/>
      <c r="C20" s="332" t="s">
        <v>743</v>
      </c>
      <c r="D20" s="330" t="s">
        <v>586</v>
      </c>
      <c r="E20" s="610"/>
      <c r="F20" s="330" t="s">
        <v>586</v>
      </c>
      <c r="G20" s="617"/>
      <c r="H20" s="330" t="s">
        <v>586</v>
      </c>
      <c r="I20" s="961">
        <f>'Sch VII Example FY12'!I20</f>
        <v>4827</v>
      </c>
      <c r="J20" s="331"/>
      <c r="K20" s="991">
        <f>'Sch VII Example FY12'!I20</f>
        <v>4827</v>
      </c>
      <c r="L20" s="992">
        <f t="shared" si="0"/>
        <v>0</v>
      </c>
      <c r="N20" s="561" t="s">
        <v>511</v>
      </c>
    </row>
    <row r="21" spans="1:15" ht="12.75" customHeight="1">
      <c r="A21" s="317"/>
      <c r="B21" s="328"/>
      <c r="C21" s="822" t="s">
        <v>321</v>
      </c>
      <c r="D21" s="330" t="s">
        <v>586</v>
      </c>
      <c r="E21" s="611"/>
      <c r="F21" s="330" t="s">
        <v>586</v>
      </c>
      <c r="G21" s="611"/>
      <c r="H21" s="330" t="s">
        <v>586</v>
      </c>
      <c r="I21" s="961">
        <f>'Sch VII Example FY12'!I21</f>
        <v>0</v>
      </c>
      <c r="J21" s="331"/>
      <c r="K21" s="993">
        <f>'Sch VII Example FY12'!I21</f>
        <v>0</v>
      </c>
      <c r="L21" s="994">
        <f t="shared" si="0"/>
        <v>0</v>
      </c>
      <c r="N21" s="561" t="s">
        <v>511</v>
      </c>
    </row>
    <row r="22" spans="1:15" ht="12.75" customHeight="1">
      <c r="A22" s="317"/>
      <c r="B22" s="328"/>
      <c r="C22" s="320" t="s">
        <v>772</v>
      </c>
      <c r="D22" s="774" t="s">
        <v>586</v>
      </c>
      <c r="E22" s="612">
        <f>SUM(E8:E21)</f>
        <v>0</v>
      </c>
      <c r="F22" s="774" t="s">
        <v>586</v>
      </c>
      <c r="G22" s="612">
        <f>SUM(G8:G21)</f>
        <v>0</v>
      </c>
      <c r="H22" s="395" t="s">
        <v>586</v>
      </c>
      <c r="I22" s="944">
        <f>SUM(I8:I21)</f>
        <v>3958645</v>
      </c>
      <c r="J22" s="341"/>
      <c r="K22" s="968">
        <f>'Sch VII Example FY12'!I22</f>
        <v>3958645</v>
      </c>
      <c r="L22" s="964">
        <f t="shared" si="0"/>
        <v>0</v>
      </c>
      <c r="N22" s="561" t="s">
        <v>632</v>
      </c>
    </row>
    <row r="23" spans="1:15" ht="3" customHeight="1">
      <c r="A23" s="317"/>
      <c r="B23" s="342"/>
      <c r="C23" s="318"/>
      <c r="D23" s="319"/>
      <c r="E23" s="319"/>
      <c r="F23" s="343"/>
      <c r="G23" s="824"/>
      <c r="H23" s="1038"/>
      <c r="I23" s="346"/>
      <c r="J23" s="341"/>
      <c r="K23" s="346"/>
      <c r="L23" s="965"/>
    </row>
    <row r="24" spans="1:15" ht="6" customHeight="1">
      <c r="A24" s="317"/>
      <c r="C24" s="277"/>
      <c r="D24" s="277"/>
      <c r="E24" s="277"/>
      <c r="F24" s="347"/>
      <c r="G24" s="347"/>
      <c r="H24" s="1039"/>
      <c r="I24" s="316"/>
      <c r="J24" s="341"/>
      <c r="K24" s="969"/>
      <c r="L24" s="988"/>
    </row>
    <row r="25" spans="1:15" ht="12.75" customHeight="1">
      <c r="A25" s="317"/>
      <c r="B25" s="348" t="s">
        <v>744</v>
      </c>
      <c r="C25" s="278"/>
      <c r="D25" s="2382" t="s">
        <v>420</v>
      </c>
      <c r="E25" s="2383"/>
      <c r="F25" s="2382" t="s">
        <v>771</v>
      </c>
      <c r="G25" s="2384"/>
      <c r="H25" s="862" t="s">
        <v>650</v>
      </c>
      <c r="I25" s="326"/>
      <c r="J25" s="341"/>
      <c r="K25" s="928"/>
      <c r="L25" s="965"/>
    </row>
    <row r="26" spans="1:15" ht="27" customHeight="1">
      <c r="A26" s="349"/>
      <c r="B26" s="350" t="s">
        <v>583</v>
      </c>
      <c r="C26" s="351" t="s">
        <v>745</v>
      </c>
      <c r="D26" s="352" t="s">
        <v>746</v>
      </c>
      <c r="E26" s="353" t="s">
        <v>222</v>
      </c>
      <c r="F26" s="352" t="s">
        <v>746</v>
      </c>
      <c r="G26" s="353" t="s">
        <v>222</v>
      </c>
      <c r="H26" s="857" t="s">
        <v>746</v>
      </c>
      <c r="I26" s="353" t="s">
        <v>93</v>
      </c>
      <c r="J26" s="354"/>
      <c r="K26" s="967" t="s">
        <v>512</v>
      </c>
      <c r="L26" s="280" t="s">
        <v>547</v>
      </c>
    </row>
    <row r="27" spans="1:15" ht="12.75" customHeight="1">
      <c r="A27" s="349"/>
      <c r="B27" s="355" t="s">
        <v>74</v>
      </c>
      <c r="C27" s="1004" t="s">
        <v>75</v>
      </c>
      <c r="D27" s="1005"/>
      <c r="E27" s="1006"/>
      <c r="F27" s="1005"/>
      <c r="G27" s="1006"/>
      <c r="H27" s="904"/>
      <c r="I27" s="1006"/>
      <c r="J27" s="354"/>
      <c r="K27" s="995" t="s">
        <v>513</v>
      </c>
      <c r="L27" s="996"/>
    </row>
    <row r="28" spans="1:15" ht="12.75" customHeight="1">
      <c r="A28" s="349"/>
      <c r="B28" s="355"/>
      <c r="C28" s="1028" t="s">
        <v>506</v>
      </c>
      <c r="D28" s="1029"/>
      <c r="E28" s="1030"/>
      <c r="F28" s="1029"/>
      <c r="G28" s="1030"/>
      <c r="H28" s="330" t="s">
        <v>586</v>
      </c>
      <c r="I28" s="1031">
        <v>1</v>
      </c>
      <c r="J28" s="1032"/>
      <c r="K28" s="1033">
        <f>'Sch VII Example FY12'!I28</f>
        <v>387596</v>
      </c>
      <c r="L28" s="1034">
        <f>+I28+I29-K28</f>
        <v>-387594</v>
      </c>
      <c r="N28" s="1003" t="s">
        <v>212</v>
      </c>
      <c r="O28" s="561" t="s">
        <v>509</v>
      </c>
    </row>
    <row r="29" spans="1:15" ht="12.75" customHeight="1">
      <c r="A29" s="349"/>
      <c r="B29" s="355"/>
      <c r="C29" s="1028" t="s">
        <v>507</v>
      </c>
      <c r="D29" s="1029"/>
      <c r="E29" s="1030"/>
      <c r="F29" s="1029"/>
      <c r="G29" s="1030"/>
      <c r="H29" s="330" t="s">
        <v>586</v>
      </c>
      <c r="I29" s="1031">
        <v>1</v>
      </c>
      <c r="J29" s="1032"/>
      <c r="K29" s="1033" t="s">
        <v>586</v>
      </c>
      <c r="L29" s="1034" t="s">
        <v>586</v>
      </c>
      <c r="N29" s="1003" t="s">
        <v>212</v>
      </c>
      <c r="O29" s="561" t="s">
        <v>508</v>
      </c>
    </row>
    <row r="30" spans="1:15" ht="12.75" customHeight="1">
      <c r="A30" s="349"/>
      <c r="B30" s="355"/>
      <c r="C30" s="1007" t="s">
        <v>752</v>
      </c>
      <c r="D30" s="1008"/>
      <c r="E30" s="1009"/>
      <c r="F30" s="1008"/>
      <c r="G30" s="1009"/>
      <c r="H30" s="330" t="s">
        <v>586</v>
      </c>
      <c r="I30" s="1010">
        <f>'Sch VII Example FY12'!I30</f>
        <v>209105</v>
      </c>
      <c r="J30" s="354"/>
      <c r="K30" s="991">
        <f>'Sch VII Example FY12'!I30</f>
        <v>209105</v>
      </c>
      <c r="L30" s="992">
        <f t="shared" ref="L30:L35" si="1">+I30-K30</f>
        <v>0</v>
      </c>
      <c r="N30" s="561" t="s">
        <v>511</v>
      </c>
    </row>
    <row r="31" spans="1:15" ht="12.75" customHeight="1">
      <c r="A31" s="349"/>
      <c r="B31" s="355"/>
      <c r="C31" s="1011" t="s">
        <v>76</v>
      </c>
      <c r="D31" s="1008"/>
      <c r="E31" s="1009"/>
      <c r="F31" s="1008"/>
      <c r="G31" s="1009"/>
      <c r="H31" s="330" t="s">
        <v>586</v>
      </c>
      <c r="I31" s="1010">
        <f>'Sch VII Example FY12'!I31</f>
        <v>0</v>
      </c>
      <c r="J31" s="354"/>
      <c r="K31" s="991">
        <f>'Sch VII Example FY12'!I31</f>
        <v>0</v>
      </c>
      <c r="L31" s="992">
        <f t="shared" si="1"/>
        <v>0</v>
      </c>
      <c r="N31" s="561" t="s">
        <v>511</v>
      </c>
    </row>
    <row r="32" spans="1:15" ht="12.75" customHeight="1">
      <c r="A32" s="349"/>
      <c r="B32" s="355"/>
      <c r="C32" s="1011" t="s">
        <v>77</v>
      </c>
      <c r="D32" s="1008"/>
      <c r="E32" s="1009"/>
      <c r="F32" s="1008"/>
      <c r="G32" s="1009"/>
      <c r="H32" s="330" t="s">
        <v>586</v>
      </c>
      <c r="I32" s="1010">
        <f>'Sch VII Example FY12'!I32</f>
        <v>100000</v>
      </c>
      <c r="J32" s="354"/>
      <c r="K32" s="991">
        <f>'Sch VII Example FY12'!I32</f>
        <v>100000</v>
      </c>
      <c r="L32" s="992">
        <f t="shared" si="1"/>
        <v>0</v>
      </c>
      <c r="N32" s="561" t="s">
        <v>511</v>
      </c>
    </row>
    <row r="33" spans="1:15" ht="12.75" customHeight="1">
      <c r="A33" s="349"/>
      <c r="B33" s="355"/>
      <c r="C33" s="393" t="s">
        <v>749</v>
      </c>
      <c r="D33" s="1012"/>
      <c r="E33" s="1013"/>
      <c r="F33" s="1012"/>
      <c r="G33" s="1013"/>
      <c r="H33" s="330" t="s">
        <v>586</v>
      </c>
      <c r="I33" s="1014">
        <f>'Sch VII Example FY12'!I33</f>
        <v>0</v>
      </c>
      <c r="J33" s="354"/>
      <c r="K33" s="991">
        <f>'Sch VII Example FY12'!I33</f>
        <v>0</v>
      </c>
      <c r="L33" s="992">
        <f t="shared" si="1"/>
        <v>0</v>
      </c>
      <c r="N33" s="561" t="s">
        <v>511</v>
      </c>
    </row>
    <row r="34" spans="1:15" ht="12.75" customHeight="1">
      <c r="A34" s="349"/>
      <c r="B34" s="355"/>
      <c r="C34" s="1015" t="s">
        <v>502</v>
      </c>
      <c r="D34" s="1012"/>
      <c r="E34" s="1013"/>
      <c r="F34" s="1012"/>
      <c r="G34" s="1013"/>
      <c r="H34" s="330" t="s">
        <v>586</v>
      </c>
      <c r="I34" s="1014">
        <f>'Sch VII Example FY12'!I34</f>
        <v>0</v>
      </c>
      <c r="J34" s="354"/>
      <c r="K34" s="993">
        <f>'Sch VII Example FY12'!I34</f>
        <v>0</v>
      </c>
      <c r="L34" s="994">
        <f t="shared" si="1"/>
        <v>0</v>
      </c>
      <c r="N34" s="561" t="s">
        <v>511</v>
      </c>
    </row>
    <row r="35" spans="1:15" ht="12.75" customHeight="1">
      <c r="A35" s="349"/>
      <c r="B35" s="355"/>
      <c r="C35" s="1016" t="s">
        <v>500</v>
      </c>
      <c r="D35" s="1017"/>
      <c r="E35" s="1018"/>
      <c r="F35" s="1017"/>
      <c r="G35" s="1018"/>
      <c r="H35" s="395" t="s">
        <v>586</v>
      </c>
      <c r="I35" s="1019">
        <f>SUM(I28:I34)</f>
        <v>309107</v>
      </c>
      <c r="J35" s="354"/>
      <c r="K35" s="968">
        <f>'Sch VII Example FY12'!I35</f>
        <v>996701</v>
      </c>
      <c r="L35" s="964">
        <f t="shared" si="1"/>
        <v>-687594</v>
      </c>
      <c r="N35" s="561" t="s">
        <v>632</v>
      </c>
    </row>
    <row r="36" spans="1:15" ht="6" customHeight="1">
      <c r="A36" s="349"/>
      <c r="B36" s="355"/>
      <c r="C36" s="1020"/>
      <c r="D36" s="1021"/>
      <c r="E36" s="1022"/>
      <c r="F36" s="1021"/>
      <c r="G36" s="1022"/>
      <c r="H36" s="916"/>
      <c r="I36" s="1023"/>
      <c r="J36" s="354"/>
      <c r="K36" s="995"/>
      <c r="L36" s="996"/>
    </row>
    <row r="37" spans="1:15" ht="12.75" customHeight="1">
      <c r="A37" s="349"/>
      <c r="B37" s="355" t="s">
        <v>78</v>
      </c>
      <c r="C37" s="1024" t="s">
        <v>86</v>
      </c>
      <c r="D37" s="1008"/>
      <c r="E37" s="1009"/>
      <c r="F37" s="1008"/>
      <c r="G37" s="1009"/>
      <c r="H37" s="915"/>
      <c r="I37" s="1010"/>
      <c r="J37" s="354"/>
      <c r="K37" s="997"/>
      <c r="L37" s="998"/>
    </row>
    <row r="38" spans="1:15" ht="12.75" customHeight="1">
      <c r="A38" s="349"/>
      <c r="B38" s="355"/>
      <c r="C38" s="1028" t="s">
        <v>506</v>
      </c>
      <c r="D38" s="1029"/>
      <c r="E38" s="1030"/>
      <c r="F38" s="1029"/>
      <c r="G38" s="1030"/>
      <c r="H38" s="330" t="s">
        <v>586</v>
      </c>
      <c r="I38" s="1035">
        <v>0.5</v>
      </c>
      <c r="J38" s="1032"/>
      <c r="K38" s="1036">
        <f>'Sch VII Example FY12'!I38</f>
        <v>231165</v>
      </c>
      <c r="L38" s="1034">
        <f>+I38+I39-K38</f>
        <v>-231164</v>
      </c>
      <c r="N38" s="1003" t="s">
        <v>212</v>
      </c>
      <c r="O38" s="561" t="s">
        <v>509</v>
      </c>
    </row>
    <row r="39" spans="1:15" ht="12.75" customHeight="1">
      <c r="A39" s="349"/>
      <c r="B39" s="355"/>
      <c r="C39" s="1028" t="s">
        <v>510</v>
      </c>
      <c r="D39" s="1029"/>
      <c r="E39" s="1030"/>
      <c r="F39" s="1029"/>
      <c r="G39" s="1030"/>
      <c r="H39" s="330" t="s">
        <v>586</v>
      </c>
      <c r="I39" s="1035">
        <v>0.5</v>
      </c>
      <c r="J39" s="1032"/>
      <c r="K39" s="1033" t="s">
        <v>586</v>
      </c>
      <c r="L39" s="1034" t="s">
        <v>586</v>
      </c>
      <c r="N39" s="1003" t="s">
        <v>212</v>
      </c>
      <c r="O39" s="561" t="s">
        <v>508</v>
      </c>
    </row>
    <row r="40" spans="1:15" ht="12.75" customHeight="1">
      <c r="A40" s="349"/>
      <c r="B40" s="355"/>
      <c r="C40" s="1025" t="s">
        <v>80</v>
      </c>
      <c r="D40" s="1008"/>
      <c r="E40" s="1009"/>
      <c r="F40" s="1008"/>
      <c r="G40" s="1009"/>
      <c r="H40" s="330" t="s">
        <v>586</v>
      </c>
      <c r="I40" s="1010">
        <f>'Sch VII Example FY12'!I40</f>
        <v>-85628</v>
      </c>
      <c r="J40" s="354"/>
      <c r="K40" s="999">
        <f>'Sch VII Example FY12'!I40</f>
        <v>-85628</v>
      </c>
      <c r="L40" s="992">
        <f>+I40-K40</f>
        <v>0</v>
      </c>
      <c r="N40" s="561" t="s">
        <v>511</v>
      </c>
    </row>
    <row r="41" spans="1:15" ht="12.75" customHeight="1">
      <c r="A41" s="349"/>
      <c r="B41" s="355"/>
      <c r="C41" s="1025" t="s">
        <v>81</v>
      </c>
      <c r="D41" s="1008"/>
      <c r="E41" s="1009"/>
      <c r="F41" s="1008"/>
      <c r="G41" s="1009"/>
      <c r="H41" s="330" t="s">
        <v>586</v>
      </c>
      <c r="I41" s="1010">
        <f>'Sch VII Example FY12'!I41</f>
        <v>0</v>
      </c>
      <c r="J41" s="354"/>
      <c r="K41" s="999">
        <f>'Sch VII Example FY12'!I41</f>
        <v>0</v>
      </c>
      <c r="L41" s="992">
        <f>+I41-K41</f>
        <v>0</v>
      </c>
      <c r="N41" s="561" t="s">
        <v>511</v>
      </c>
    </row>
    <row r="42" spans="1:15" ht="12.75" customHeight="1">
      <c r="A42" s="349"/>
      <c r="B42" s="355"/>
      <c r="C42" s="1026" t="s">
        <v>750</v>
      </c>
      <c r="D42" s="1012"/>
      <c r="E42" s="1013"/>
      <c r="F42" s="1012"/>
      <c r="G42" s="1013"/>
      <c r="H42" s="330" t="s">
        <v>586</v>
      </c>
      <c r="I42" s="1010">
        <f>'Sch VII Example FY12'!I42</f>
        <v>0</v>
      </c>
      <c r="J42" s="354"/>
      <c r="K42" s="999">
        <f>'Sch VII Example FY12'!I42</f>
        <v>0</v>
      </c>
      <c r="L42" s="992">
        <f>+I42-K42</f>
        <v>0</v>
      </c>
      <c r="N42" s="561" t="s">
        <v>511</v>
      </c>
    </row>
    <row r="43" spans="1:15" ht="12.75" customHeight="1">
      <c r="A43" s="349"/>
      <c r="B43" s="355"/>
      <c r="C43" s="1027" t="s">
        <v>82</v>
      </c>
      <c r="D43" s="1012"/>
      <c r="E43" s="1013"/>
      <c r="F43" s="1012"/>
      <c r="G43" s="1013"/>
      <c r="H43" s="394" t="s">
        <v>586</v>
      </c>
      <c r="I43" s="1010">
        <f>'Sch VII Example FY12'!I43</f>
        <v>0</v>
      </c>
      <c r="J43" s="354"/>
      <c r="K43" s="1000">
        <f>'Sch VII Example FY12'!I43</f>
        <v>0</v>
      </c>
      <c r="L43" s="994">
        <f>+I43-K43</f>
        <v>0</v>
      </c>
      <c r="N43" s="561" t="s">
        <v>511</v>
      </c>
    </row>
    <row r="44" spans="1:15" ht="12.75" customHeight="1">
      <c r="A44" s="349"/>
      <c r="B44" s="355"/>
      <c r="C44" s="1016" t="s">
        <v>83</v>
      </c>
      <c r="D44" s="1017"/>
      <c r="E44" s="1018"/>
      <c r="F44" s="1017"/>
      <c r="G44" s="1018"/>
      <c r="H44" s="395" t="s">
        <v>586</v>
      </c>
      <c r="I44" s="1019">
        <f>SUM(I38:I43)</f>
        <v>-85627</v>
      </c>
      <c r="J44" s="354"/>
      <c r="K44" s="966">
        <f>'Sch VII Example FY12'!I44</f>
        <v>345537</v>
      </c>
      <c r="L44" s="964">
        <f>+I44-K44</f>
        <v>-431164</v>
      </c>
      <c r="N44" s="561" t="s">
        <v>632</v>
      </c>
    </row>
    <row r="45" spans="1:15" ht="6" customHeight="1">
      <c r="A45" s="349"/>
      <c r="B45" s="355"/>
      <c r="C45" s="1020"/>
      <c r="D45" s="1021"/>
      <c r="E45" s="1022"/>
      <c r="F45" s="1021"/>
      <c r="G45" s="1022"/>
      <c r="H45" s="916"/>
      <c r="I45" s="1023"/>
      <c r="J45" s="354"/>
      <c r="K45" s="995"/>
      <c r="L45" s="996"/>
    </row>
    <row r="46" spans="1:15" ht="12.75" customHeight="1">
      <c r="A46" s="349"/>
      <c r="B46" s="355" t="s">
        <v>84</v>
      </c>
      <c r="C46" s="1024" t="s">
        <v>85</v>
      </c>
      <c r="D46" s="1008"/>
      <c r="E46" s="1009"/>
      <c r="F46" s="1008"/>
      <c r="G46" s="1009"/>
      <c r="H46" s="915"/>
      <c r="I46" s="1010"/>
      <c r="J46" s="354"/>
      <c r="K46" s="997"/>
      <c r="L46" s="998"/>
    </row>
    <row r="47" spans="1:15" ht="12.75" customHeight="1">
      <c r="A47" s="349"/>
      <c r="B47" s="355"/>
      <c r="C47" s="1028" t="s">
        <v>506</v>
      </c>
      <c r="D47" s="1029"/>
      <c r="E47" s="1030"/>
      <c r="F47" s="1029"/>
      <c r="G47" s="1030"/>
      <c r="H47" s="330" t="s">
        <v>586</v>
      </c>
      <c r="I47" s="1031">
        <v>0.5</v>
      </c>
      <c r="J47" s="1032"/>
      <c r="K47" s="1036">
        <f>'Sch VII Example FY12'!I49</f>
        <v>0</v>
      </c>
      <c r="L47" s="1034">
        <f>+I47+I48-K47</f>
        <v>1</v>
      </c>
      <c r="N47" s="1003" t="s">
        <v>212</v>
      </c>
      <c r="O47" s="561" t="s">
        <v>508</v>
      </c>
    </row>
    <row r="48" spans="1:15" ht="12.75" customHeight="1">
      <c r="A48" s="349"/>
      <c r="B48" s="355"/>
      <c r="C48" s="1028" t="s">
        <v>510</v>
      </c>
      <c r="D48" s="1029"/>
      <c r="E48" s="1030"/>
      <c r="F48" s="1029"/>
      <c r="G48" s="1030"/>
      <c r="H48" s="330" t="s">
        <v>586</v>
      </c>
      <c r="I48" s="1031">
        <v>0.5</v>
      </c>
      <c r="J48" s="1032"/>
      <c r="K48" s="1033" t="s">
        <v>586</v>
      </c>
      <c r="L48" s="1034" t="s">
        <v>586</v>
      </c>
      <c r="N48" s="1003" t="s">
        <v>212</v>
      </c>
      <c r="O48" s="561" t="s">
        <v>509</v>
      </c>
    </row>
    <row r="49" spans="1:16" ht="12.75" customHeight="1">
      <c r="A49" s="349"/>
      <c r="B49" s="355"/>
      <c r="C49" s="1025" t="s">
        <v>88</v>
      </c>
      <c r="D49" s="1008"/>
      <c r="E49" s="1009"/>
      <c r="F49" s="1008"/>
      <c r="G49" s="1009"/>
      <c r="H49" s="330" t="s">
        <v>586</v>
      </c>
      <c r="I49" s="1010">
        <f>'Sch VII Example FY12'!I49</f>
        <v>0</v>
      </c>
      <c r="J49" s="354"/>
      <c r="K49" s="999">
        <f>'Sch VII Example FY12'!I49</f>
        <v>0</v>
      </c>
      <c r="L49" s="992">
        <f>+I49-K49</f>
        <v>0</v>
      </c>
      <c r="N49" s="561" t="s">
        <v>511</v>
      </c>
    </row>
    <row r="50" spans="1:16" ht="12.75" customHeight="1">
      <c r="A50" s="349"/>
      <c r="B50" s="355"/>
      <c r="C50" s="1025" t="s">
        <v>89</v>
      </c>
      <c r="D50" s="1008"/>
      <c r="E50" s="1009"/>
      <c r="F50" s="1008"/>
      <c r="G50" s="1009"/>
      <c r="H50" s="330" t="s">
        <v>586</v>
      </c>
      <c r="I50" s="1010">
        <f>'Sch VII Example FY12'!I50</f>
        <v>0</v>
      </c>
      <c r="J50" s="354"/>
      <c r="K50" s="999">
        <f>'Sch VII Example FY12'!I50</f>
        <v>0</v>
      </c>
      <c r="L50" s="992">
        <f>+I50-K50</f>
        <v>0</v>
      </c>
      <c r="N50" s="561" t="s">
        <v>511</v>
      </c>
    </row>
    <row r="51" spans="1:16" ht="12.75" customHeight="1">
      <c r="A51" s="349"/>
      <c r="B51" s="355"/>
      <c r="C51" s="1025" t="s">
        <v>757</v>
      </c>
      <c r="D51" s="1008"/>
      <c r="E51" s="1009"/>
      <c r="F51" s="1008"/>
      <c r="G51" s="1009"/>
      <c r="H51" s="330" t="s">
        <v>586</v>
      </c>
      <c r="I51" s="1010">
        <f>'Sch VII Example FY12'!I51</f>
        <v>29604</v>
      </c>
      <c r="J51" s="354"/>
      <c r="K51" s="999">
        <f>'Sch VII Example FY12'!I51</f>
        <v>29604</v>
      </c>
      <c r="L51" s="992">
        <f>+I51-K51</f>
        <v>0</v>
      </c>
      <c r="N51" s="561" t="s">
        <v>511</v>
      </c>
    </row>
    <row r="52" spans="1:16" ht="12.75" customHeight="1">
      <c r="A52" s="349"/>
      <c r="B52" s="355"/>
      <c r="C52" s="1027" t="s">
        <v>90</v>
      </c>
      <c r="D52" s="1012"/>
      <c r="E52" s="1013"/>
      <c r="F52" s="1012"/>
      <c r="G52" s="1013"/>
      <c r="H52" s="330" t="s">
        <v>586</v>
      </c>
      <c r="I52" s="1010">
        <f>'Sch VII Example FY12'!I52</f>
        <v>0</v>
      </c>
      <c r="J52" s="354"/>
      <c r="K52" s="1000">
        <f>'Sch VII Example FY12'!I52</f>
        <v>0</v>
      </c>
      <c r="L52" s="994">
        <f>+I52-K52</f>
        <v>0</v>
      </c>
      <c r="N52" s="561" t="s">
        <v>511</v>
      </c>
    </row>
    <row r="53" spans="1:16" ht="12.75" customHeight="1">
      <c r="A53" s="349"/>
      <c r="B53" s="355"/>
      <c r="C53" s="1016" t="s">
        <v>91</v>
      </c>
      <c r="D53" s="1017"/>
      <c r="E53" s="1018"/>
      <c r="F53" s="1017"/>
      <c r="G53" s="1018"/>
      <c r="H53" s="330" t="s">
        <v>586</v>
      </c>
      <c r="I53" s="1019">
        <f>SUM(I47:I52)</f>
        <v>29605</v>
      </c>
      <c r="J53" s="354"/>
      <c r="K53" s="966">
        <f>'Sch VII Example FY12'!I53</f>
        <v>359950</v>
      </c>
      <c r="L53" s="964">
        <f>+I53-K53</f>
        <v>-330345</v>
      </c>
      <c r="N53" s="561" t="s">
        <v>632</v>
      </c>
    </row>
    <row r="54" spans="1:16" ht="6.75" customHeight="1">
      <c r="A54" s="317"/>
      <c r="B54" s="356"/>
      <c r="C54" s="314"/>
      <c r="D54" s="917"/>
      <c r="E54" s="917"/>
      <c r="F54" s="917"/>
      <c r="G54" s="917"/>
      <c r="H54" s="1037"/>
      <c r="I54" s="918"/>
      <c r="J54" s="360"/>
      <c r="K54" s="977"/>
      <c r="L54" s="978"/>
    </row>
    <row r="55" spans="1:16">
      <c r="A55" s="317"/>
      <c r="B55" s="356"/>
      <c r="C55" s="367" t="s">
        <v>748</v>
      </c>
      <c r="D55" s="926">
        <f t="shared" ref="D55:L55" si="2">D35+D44+D53</f>
        <v>0</v>
      </c>
      <c r="E55" s="926">
        <f t="shared" si="2"/>
        <v>0</v>
      </c>
      <c r="F55" s="926">
        <f t="shared" si="2"/>
        <v>0</v>
      </c>
      <c r="G55" s="926">
        <f t="shared" si="2"/>
        <v>0</v>
      </c>
      <c r="H55" s="395" t="s">
        <v>586</v>
      </c>
      <c r="I55" s="926">
        <f t="shared" si="2"/>
        <v>253085</v>
      </c>
      <c r="J55" s="360"/>
      <c r="K55" s="979">
        <f t="shared" si="2"/>
        <v>1702188</v>
      </c>
      <c r="L55" s="946">
        <f t="shared" si="2"/>
        <v>-1449103</v>
      </c>
      <c r="N55" s="561" t="s">
        <v>632</v>
      </c>
    </row>
    <row r="56" spans="1:16" ht="7.5" customHeight="1">
      <c r="A56" s="317"/>
      <c r="B56" s="356"/>
      <c r="C56" s="316"/>
      <c r="D56" s="369"/>
      <c r="E56" s="370"/>
      <c r="F56" s="371"/>
      <c r="G56" s="372"/>
      <c r="H56" s="419"/>
      <c r="I56" s="615"/>
      <c r="J56" s="360"/>
      <c r="K56" s="980"/>
      <c r="L56" s="972"/>
    </row>
    <row r="57" spans="1:16" ht="12.75" customHeight="1">
      <c r="A57" s="317"/>
      <c r="B57" s="328" t="s">
        <v>94</v>
      </c>
      <c r="C57" s="921" t="s">
        <v>95</v>
      </c>
      <c r="D57" s="922"/>
      <c r="E57" s="923"/>
      <c r="F57" s="924"/>
      <c r="G57" s="925"/>
      <c r="H57" s="452"/>
      <c r="I57" s="960">
        <f>'Sch VII Example FY12'!I57</f>
        <v>423750</v>
      </c>
      <c r="J57" s="360"/>
      <c r="K57" s="970">
        <f>'Sch VII Example FY12'!I57</f>
        <v>423750</v>
      </c>
      <c r="L57" s="971">
        <f>+I57-K57</f>
        <v>0</v>
      </c>
      <c r="N57" s="561" t="s">
        <v>511</v>
      </c>
    </row>
    <row r="58" spans="1:16" ht="9" customHeight="1">
      <c r="A58" s="317"/>
      <c r="B58" s="328"/>
      <c r="C58" s="316"/>
      <c r="D58" s="334"/>
      <c r="E58" s="370"/>
      <c r="F58" s="620"/>
      <c r="G58" s="372"/>
      <c r="H58" s="419"/>
      <c r="I58" s="943"/>
      <c r="J58" s="360"/>
      <c r="K58" s="317"/>
      <c r="L58" s="830"/>
      <c r="N58" s="316"/>
      <c r="O58" s="316"/>
      <c r="P58" s="316"/>
    </row>
    <row r="59" spans="1:16" ht="12.75" customHeight="1">
      <c r="A59" s="317"/>
      <c r="B59" s="328" t="s">
        <v>96</v>
      </c>
      <c r="C59" s="367" t="s">
        <v>761</v>
      </c>
      <c r="D59" s="644" t="s">
        <v>586</v>
      </c>
      <c r="E59" s="643">
        <v>0</v>
      </c>
      <c r="F59" s="644" t="s">
        <v>586</v>
      </c>
      <c r="G59" s="625">
        <v>0</v>
      </c>
      <c r="H59" s="644" t="s">
        <v>586</v>
      </c>
      <c r="I59" s="944">
        <f>'Sch VII Example FY12'!I57</f>
        <v>423750</v>
      </c>
      <c r="J59" s="360"/>
      <c r="K59" s="981">
        <f>'Sch VII Example FY12'!I59</f>
        <v>20835</v>
      </c>
      <c r="L59" s="964">
        <f>+I59-K59</f>
        <v>402915</v>
      </c>
      <c r="N59" s="561" t="s">
        <v>511</v>
      </c>
      <c r="O59" s="316"/>
      <c r="P59" s="316"/>
    </row>
    <row r="60" spans="1:16" ht="5.25" customHeight="1">
      <c r="A60" s="317"/>
      <c r="B60" s="356"/>
      <c r="C60" s="316"/>
      <c r="D60" s="645"/>
      <c r="E60" s="370"/>
      <c r="F60" s="645"/>
      <c r="G60" s="646"/>
      <c r="H60" s="419"/>
      <c r="I60" s="943"/>
      <c r="J60" s="360"/>
      <c r="K60" s="317"/>
      <c r="L60" s="830"/>
      <c r="N60" s="316"/>
      <c r="O60" s="316"/>
      <c r="P60" s="316"/>
    </row>
    <row r="61" spans="1:16" ht="12.75" customHeight="1" thickBot="1">
      <c r="A61" s="317"/>
      <c r="B61" s="328"/>
      <c r="C61" s="399" t="s">
        <v>762</v>
      </c>
      <c r="D61" s="648" t="s">
        <v>586</v>
      </c>
      <c r="E61" s="647">
        <f>E35+E44+E44+E53+E57+E59</f>
        <v>0</v>
      </c>
      <c r="F61" s="648" t="s">
        <v>586</v>
      </c>
      <c r="G61" s="647">
        <f>G35+G44+G44+G53+G57+G59</f>
        <v>0</v>
      </c>
      <c r="H61" s="649" t="s">
        <v>586</v>
      </c>
      <c r="I61" s="945">
        <f>'Sch VII Example FY12'!I61</f>
        <v>2146773</v>
      </c>
      <c r="J61" s="360"/>
      <c r="K61" s="982">
        <f>+K35+K44+K53+K57+K59</f>
        <v>2146773</v>
      </c>
      <c r="L61" s="973">
        <f>+I61-K61</f>
        <v>0</v>
      </c>
      <c r="N61" s="920" t="s">
        <v>763</v>
      </c>
      <c r="O61" s="316"/>
      <c r="P61" s="316"/>
    </row>
    <row r="62" spans="1:16" ht="6" customHeight="1">
      <c r="A62" s="317"/>
      <c r="B62" s="328"/>
      <c r="D62" s="334"/>
      <c r="E62" s="385"/>
      <c r="F62" s="336"/>
      <c r="G62" s="401"/>
      <c r="H62" s="334"/>
      <c r="I62" s="335"/>
      <c r="J62" s="360"/>
      <c r="K62" s="317"/>
      <c r="L62" s="974"/>
      <c r="O62" s="316"/>
      <c r="P62" s="316"/>
    </row>
    <row r="63" spans="1:16" ht="12.75" customHeight="1">
      <c r="A63" s="317"/>
      <c r="B63" s="402" t="s">
        <v>9</v>
      </c>
      <c r="C63" s="320" t="s">
        <v>764</v>
      </c>
      <c r="D63" s="398"/>
      <c r="E63" s="397"/>
      <c r="F63" s="336"/>
      <c r="G63" s="401"/>
      <c r="H63" s="334"/>
      <c r="I63" s="335"/>
      <c r="J63" s="331"/>
      <c r="K63" s="1001"/>
      <c r="L63" s="1002"/>
      <c r="N63" s="316"/>
      <c r="O63" s="316"/>
      <c r="P63" s="316"/>
    </row>
    <row r="64" spans="1:16" ht="13.5" customHeight="1">
      <c r="A64" s="317"/>
      <c r="B64" s="356"/>
      <c r="C64" s="403" t="s">
        <v>121</v>
      </c>
      <c r="D64" s="404"/>
      <c r="E64" s="379">
        <v>0</v>
      </c>
      <c r="F64" s="405"/>
      <c r="G64" s="406"/>
      <c r="H64" s="407"/>
      <c r="I64" s="947">
        <f>'Sch VII Example FY12'!I64</f>
        <v>90464</v>
      </c>
      <c r="J64" s="331"/>
      <c r="K64" s="991">
        <f>'Sch VII Example FY12'!I64</f>
        <v>90464</v>
      </c>
      <c r="L64" s="992">
        <f t="shared" ref="L64:L75" si="3">+I64-K64</f>
        <v>0</v>
      </c>
      <c r="N64" s="561" t="s">
        <v>511</v>
      </c>
      <c r="O64" s="316"/>
      <c r="P64" s="316"/>
    </row>
    <row r="65" spans="1:16" ht="13.5" customHeight="1">
      <c r="A65" s="317"/>
      <c r="B65" s="356"/>
      <c r="C65" s="403" t="s">
        <v>587</v>
      </c>
      <c r="D65" s="404"/>
      <c r="E65" s="379">
        <v>0</v>
      </c>
      <c r="F65" s="405"/>
      <c r="G65" s="406"/>
      <c r="H65" s="407"/>
      <c r="I65" s="947">
        <f>'Sch VII Example FY12'!I65</f>
        <v>-147000</v>
      </c>
      <c r="J65" s="331"/>
      <c r="K65" s="991">
        <f>'Sch VII Example FY12'!I65</f>
        <v>-147000</v>
      </c>
      <c r="L65" s="992">
        <f t="shared" si="3"/>
        <v>0</v>
      </c>
      <c r="N65" s="561" t="s">
        <v>511</v>
      </c>
      <c r="O65" s="316"/>
      <c r="P65" s="316"/>
    </row>
    <row r="66" spans="1:16">
      <c r="A66" s="317"/>
      <c r="B66" s="402"/>
      <c r="C66" s="392" t="s">
        <v>765</v>
      </c>
      <c r="D66" s="404"/>
      <c r="E66" s="379">
        <v>0</v>
      </c>
      <c r="F66" s="405"/>
      <c r="G66" s="408"/>
      <c r="H66" s="409"/>
      <c r="I66" s="947">
        <f>'Sch VII Example FY12'!I66</f>
        <v>-215830</v>
      </c>
      <c r="J66" s="331"/>
      <c r="K66" s="991">
        <f>'Sch VII Example FY12'!I66</f>
        <v>-215830</v>
      </c>
      <c r="L66" s="992">
        <f t="shared" si="3"/>
        <v>0</v>
      </c>
      <c r="N66" s="561" t="s">
        <v>511</v>
      </c>
      <c r="O66" s="316"/>
      <c r="P66" s="316"/>
    </row>
    <row r="67" spans="1:16">
      <c r="A67" s="317"/>
      <c r="B67" s="356"/>
      <c r="C67" s="392" t="s">
        <v>126</v>
      </c>
      <c r="D67" s="404"/>
      <c r="E67" s="379">
        <v>0</v>
      </c>
      <c r="F67" s="405"/>
      <c r="G67" s="408"/>
      <c r="H67" s="409"/>
      <c r="I67" s="947">
        <f>'Sch VII Example FY12'!I67</f>
        <v>-30000</v>
      </c>
      <c r="J67" s="331"/>
      <c r="K67" s="991">
        <f>'Sch VII Example FY12'!I67</f>
        <v>-30000</v>
      </c>
      <c r="L67" s="992">
        <f t="shared" si="3"/>
        <v>0</v>
      </c>
      <c r="N67" s="823" t="s">
        <v>532</v>
      </c>
      <c r="O67" s="316"/>
      <c r="P67" s="316"/>
    </row>
    <row r="68" spans="1:16">
      <c r="A68" s="317"/>
      <c r="B68" s="356"/>
      <c r="C68" s="403" t="s">
        <v>766</v>
      </c>
      <c r="D68" s="404"/>
      <c r="E68" s="379">
        <v>0</v>
      </c>
      <c r="F68" s="405"/>
      <c r="G68" s="408"/>
      <c r="H68" s="409"/>
      <c r="I68" s="947">
        <f>'Sch VII Example FY12'!I68</f>
        <v>0</v>
      </c>
      <c r="J68" s="360"/>
      <c r="K68" s="991">
        <f>'Sch VII Example FY12'!I68</f>
        <v>0</v>
      </c>
      <c r="L68" s="992">
        <f t="shared" si="3"/>
        <v>0</v>
      </c>
      <c r="N68" s="561" t="s">
        <v>511</v>
      </c>
      <c r="O68" s="316"/>
      <c r="P68" s="316"/>
    </row>
    <row r="69" spans="1:16">
      <c r="A69" s="317"/>
      <c r="B69" s="356"/>
      <c r="C69" s="392" t="s">
        <v>298</v>
      </c>
      <c r="D69" s="404"/>
      <c r="E69" s="379">
        <v>0</v>
      </c>
      <c r="F69" s="405"/>
      <c r="G69" s="408"/>
      <c r="H69" s="409"/>
      <c r="I69" s="947">
        <f>'Sch VII Example FY12'!I69</f>
        <v>1078875</v>
      </c>
      <c r="J69" s="360"/>
      <c r="K69" s="991">
        <f>'Sch VII Example FY12'!I69</f>
        <v>1078875</v>
      </c>
      <c r="L69" s="992">
        <f t="shared" si="3"/>
        <v>0</v>
      </c>
      <c r="N69" s="561" t="s">
        <v>511</v>
      </c>
      <c r="O69" s="316"/>
      <c r="P69" s="316"/>
    </row>
    <row r="70" spans="1:16">
      <c r="A70" s="317"/>
      <c r="B70" s="356"/>
      <c r="C70" s="392" t="s">
        <v>588</v>
      </c>
      <c r="D70" s="410"/>
      <c r="E70" s="411">
        <v>0</v>
      </c>
      <c r="F70" s="412"/>
      <c r="G70" s="413"/>
      <c r="H70" s="414"/>
      <c r="I70" s="947">
        <f>'Sch VII Example FY12'!I70</f>
        <v>163000</v>
      </c>
      <c r="J70" s="360"/>
      <c r="K70" s="993">
        <f>'Sch VII Example FY12'!I70</f>
        <v>163000</v>
      </c>
      <c r="L70" s="994">
        <f t="shared" si="3"/>
        <v>0</v>
      </c>
      <c r="N70" s="561" t="s">
        <v>511</v>
      </c>
      <c r="O70" s="316"/>
      <c r="P70" s="316"/>
    </row>
    <row r="71" spans="1:16">
      <c r="A71" s="317"/>
      <c r="B71" s="356"/>
      <c r="C71" s="312" t="s">
        <v>299</v>
      </c>
      <c r="D71" s="415"/>
      <c r="E71" s="772">
        <f>SUM(E64:E70)</f>
        <v>0</v>
      </c>
      <c r="F71" s="773"/>
      <c r="G71" s="772">
        <f>SUM(G64:G70)</f>
        <v>0</v>
      </c>
      <c r="H71" s="619"/>
      <c r="I71" s="944">
        <f>SUM(I64:I70)</f>
        <v>939509</v>
      </c>
      <c r="J71" s="360"/>
      <c r="K71" s="981">
        <f>'Sch VII Example FY12'!I71</f>
        <v>939509</v>
      </c>
      <c r="L71" s="964">
        <f t="shared" si="3"/>
        <v>0</v>
      </c>
      <c r="N71" s="561" t="s">
        <v>632</v>
      </c>
      <c r="O71" s="316"/>
      <c r="P71" s="316"/>
    </row>
    <row r="72" spans="1:16" ht="6.75" customHeight="1">
      <c r="A72" s="317"/>
      <c r="B72" s="356"/>
      <c r="C72" s="418"/>
      <c r="D72" s="419"/>
      <c r="E72" s="611"/>
      <c r="F72" s="620"/>
      <c r="G72" s="611"/>
      <c r="H72" s="622"/>
      <c r="I72" s="959"/>
      <c r="J72" s="360"/>
      <c r="K72" s="983"/>
      <c r="L72" s="276"/>
      <c r="N72" s="316"/>
    </row>
    <row r="73" spans="1:16">
      <c r="A73" s="317"/>
      <c r="B73" s="421" t="s">
        <v>10</v>
      </c>
      <c r="C73" s="312" t="s">
        <v>300</v>
      </c>
      <c r="D73" s="478"/>
      <c r="E73" s="661">
        <f>E61+E71</f>
        <v>0</v>
      </c>
      <c r="F73" s="619"/>
      <c r="G73" s="661">
        <f>G61+G71</f>
        <v>0</v>
      </c>
      <c r="H73" s="619"/>
      <c r="I73" s="946">
        <f>'Sch VII Example FY12'!I73</f>
        <v>3086282</v>
      </c>
      <c r="J73" s="360"/>
      <c r="K73" s="984">
        <f>+K61+K71</f>
        <v>3086282</v>
      </c>
      <c r="L73" s="964">
        <f t="shared" si="3"/>
        <v>0</v>
      </c>
      <c r="N73" s="561" t="s">
        <v>511</v>
      </c>
    </row>
    <row r="74" spans="1:16" ht="13.5" customHeight="1">
      <c r="A74" s="317"/>
      <c r="B74" s="402" t="s">
        <v>11</v>
      </c>
      <c r="C74" s="423" t="s">
        <v>301</v>
      </c>
      <c r="D74" s="424"/>
      <c r="E74" s="364">
        <f>+E22-E73</f>
        <v>0</v>
      </c>
      <c r="F74" s="620"/>
      <c r="G74" s="364">
        <f>+G22-G73</f>
        <v>0</v>
      </c>
      <c r="H74" s="419"/>
      <c r="I74" s="947">
        <f>+I22-I73</f>
        <v>872363</v>
      </c>
      <c r="J74" s="360"/>
      <c r="K74" s="985">
        <f>+K22-K73</f>
        <v>872363</v>
      </c>
      <c r="L74" s="964">
        <f t="shared" si="3"/>
        <v>0</v>
      </c>
      <c r="N74" s="561" t="s">
        <v>632</v>
      </c>
    </row>
    <row r="75" spans="1:16" ht="12.75" customHeight="1">
      <c r="A75" s="317"/>
      <c r="B75" s="425" t="s">
        <v>302</v>
      </c>
      <c r="C75" s="919" t="s">
        <v>92</v>
      </c>
      <c r="D75" s="478"/>
      <c r="E75" s="661">
        <f>+E73+E74</f>
        <v>0</v>
      </c>
      <c r="F75" s="619"/>
      <c r="G75" s="661">
        <f>+G73+G74</f>
        <v>0</v>
      </c>
      <c r="H75" s="619"/>
      <c r="I75" s="946">
        <f>+I73+I74</f>
        <v>3958645</v>
      </c>
      <c r="J75" s="360"/>
      <c r="K75" s="986">
        <f>+K73+K74</f>
        <v>3958645</v>
      </c>
      <c r="L75" s="964">
        <f t="shared" si="3"/>
        <v>0</v>
      </c>
      <c r="N75" s="561" t="s">
        <v>632</v>
      </c>
    </row>
    <row r="76" spans="1:16" ht="10.5" customHeight="1">
      <c r="A76" s="427"/>
      <c r="B76" s="314"/>
      <c r="C76" s="428" t="s">
        <v>303</v>
      </c>
      <c r="D76" s="429"/>
      <c r="E76" s="430"/>
      <c r="F76" s="431"/>
      <c r="G76" s="430"/>
      <c r="H76" s="432"/>
      <c r="I76" s="433">
        <f>+I22-I75</f>
        <v>0</v>
      </c>
      <c r="J76" s="976"/>
      <c r="K76" s="987">
        <f>+K22-K75</f>
        <v>0</v>
      </c>
      <c r="L76" s="975">
        <f>+L22-L75</f>
        <v>0</v>
      </c>
      <c r="N76" s="561" t="s">
        <v>632</v>
      </c>
    </row>
  </sheetData>
  <mergeCells count="6">
    <mergeCell ref="D25:E25"/>
    <mergeCell ref="F25:G25"/>
    <mergeCell ref="A5:J5"/>
    <mergeCell ref="B4:C4"/>
    <mergeCell ref="D7:E7"/>
    <mergeCell ref="F7:G7"/>
  </mergeCells>
  <phoneticPr fontId="1" type="noConversion"/>
  <printOptions horizontalCentered="1"/>
  <pageMargins left="0" right="0" top="0.25" bottom="0.25" header="0.25" footer="0.25"/>
  <pageSetup scale="83" orientation="portrait" cellComments="atEnd" r:id="rId1"/>
  <headerFooter alignWithMargins="0">
    <oddFooter>&amp;L&amp;8Created May 2007:  Printed:  &amp;D &amp;T     &amp;Z&amp;F  &amp;A</oddFoot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indexed="41"/>
    <pageSetUpPr fitToPage="1"/>
  </sheetPr>
  <dimension ref="A1:Q75"/>
  <sheetViews>
    <sheetView topLeftCell="A16" zoomScale="75" zoomScaleNormal="100" workbookViewId="0">
      <selection activeCell="C40" sqref="C40"/>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6.6640625" style="184" customWidth="1"/>
    <col min="12" max="12" width="18" style="184" customWidth="1"/>
    <col min="13" max="13" width="19.109375" style="184" customWidth="1"/>
    <col min="14" max="14" width="13.33203125" style="184" customWidth="1"/>
    <col min="15" max="16384" width="9.33203125" style="184"/>
  </cols>
  <sheetData>
    <row r="1" spans="1:13" ht="15.6">
      <c r="B1" s="804" t="s">
        <v>402</v>
      </c>
      <c r="C1" s="277"/>
      <c r="D1" s="277"/>
      <c r="E1" s="277"/>
      <c r="F1" s="277"/>
      <c r="G1" s="277"/>
      <c r="H1" s="277"/>
      <c r="I1" s="277"/>
      <c r="J1" s="277"/>
    </row>
    <row r="2" spans="1:13" ht="15.6">
      <c r="B2" s="804" t="s">
        <v>731</v>
      </c>
      <c r="C2" s="277"/>
      <c r="D2" s="277"/>
      <c r="E2" s="277"/>
      <c r="F2" s="277"/>
      <c r="G2" s="277"/>
      <c r="H2" s="277"/>
      <c r="I2" s="277"/>
      <c r="J2" s="277"/>
    </row>
    <row r="3" spans="1:13" ht="15.6">
      <c r="B3" s="806" t="s">
        <v>533</v>
      </c>
      <c r="C3" s="277"/>
      <c r="D3" s="277"/>
      <c r="E3" s="277"/>
      <c r="F3" s="277"/>
      <c r="G3" s="277"/>
      <c r="H3" s="277"/>
      <c r="I3" s="277"/>
      <c r="J3" s="277"/>
    </row>
    <row r="4" spans="1:13" ht="16.5" customHeight="1">
      <c r="B4" s="821" t="s">
        <v>433</v>
      </c>
      <c r="C4" s="816"/>
      <c r="D4" s="816"/>
      <c r="E4" s="816"/>
      <c r="F4" s="816"/>
      <c r="G4" s="816"/>
      <c r="H4" s="816"/>
      <c r="I4" s="816"/>
    </row>
    <row r="5" spans="1:13">
      <c r="A5" s="311"/>
      <c r="B5" s="2391"/>
      <c r="C5" s="2392"/>
      <c r="D5" s="312" t="s">
        <v>648</v>
      </c>
      <c r="E5" s="313"/>
      <c r="F5" s="312"/>
      <c r="G5" s="314"/>
      <c r="H5" s="314"/>
      <c r="I5" s="315"/>
      <c r="J5" s="316"/>
      <c r="L5" s="796" t="s">
        <v>218</v>
      </c>
      <c r="M5" s="797"/>
    </row>
    <row r="6" spans="1:13" ht="6" customHeight="1" thickBot="1">
      <c r="A6" s="2385"/>
      <c r="B6" s="2385"/>
      <c r="C6" s="2385"/>
      <c r="D6" s="2385"/>
      <c r="E6" s="2385"/>
      <c r="F6" s="2385"/>
      <c r="G6" s="2385"/>
      <c r="H6" s="2385"/>
      <c r="I6" s="2385"/>
      <c r="J6" s="2385"/>
    </row>
    <row r="7" spans="1:13" ht="5.25" customHeight="1">
      <c r="A7" s="317"/>
      <c r="B7" s="318"/>
      <c r="C7" s="319"/>
      <c r="D7" s="320"/>
      <c r="E7" s="320"/>
      <c r="F7" s="316"/>
      <c r="G7" s="135"/>
      <c r="H7" s="321"/>
      <c r="I7" s="321"/>
      <c r="J7" s="322"/>
    </row>
    <row r="8" spans="1:13" ht="12.75" customHeight="1">
      <c r="A8" s="317"/>
      <c r="B8" s="323" t="s">
        <v>304</v>
      </c>
      <c r="C8" s="324"/>
      <c r="D8" s="2382" t="s">
        <v>420</v>
      </c>
      <c r="E8" s="2383"/>
      <c r="F8" s="2382" t="s">
        <v>771</v>
      </c>
      <c r="G8" s="2384"/>
      <c r="H8" s="325" t="s">
        <v>650</v>
      </c>
      <c r="I8" s="326"/>
      <c r="J8" s="327"/>
    </row>
    <row r="9" spans="1:13">
      <c r="A9" s="317"/>
      <c r="B9" s="328"/>
      <c r="C9" s="329" t="s">
        <v>651</v>
      </c>
      <c r="D9" s="330" t="s">
        <v>586</v>
      </c>
      <c r="E9" s="754"/>
      <c r="F9" s="607" t="s">
        <v>586</v>
      </c>
      <c r="G9" s="756"/>
      <c r="H9" s="330" t="s">
        <v>586</v>
      </c>
      <c r="I9" s="359" t="e">
        <f>#REF!</f>
        <v>#REF!</v>
      </c>
      <c r="J9" s="331"/>
      <c r="L9" s="561" t="s">
        <v>399</v>
      </c>
      <c r="M9" s="561"/>
    </row>
    <row r="10" spans="1:13">
      <c r="A10" s="317"/>
      <c r="B10" s="328"/>
      <c r="C10" s="332" t="s">
        <v>652</v>
      </c>
      <c r="D10" s="330" t="s">
        <v>586</v>
      </c>
      <c r="E10" s="755"/>
      <c r="F10" s="608" t="s">
        <v>586</v>
      </c>
      <c r="G10" s="449"/>
      <c r="H10" s="330" t="s">
        <v>586</v>
      </c>
      <c r="I10" s="359" t="e">
        <f>#REF!</f>
        <v>#REF!</v>
      </c>
      <c r="J10" s="331"/>
      <c r="L10" s="561" t="s">
        <v>399</v>
      </c>
      <c r="M10" s="561"/>
    </row>
    <row r="11" spans="1:13">
      <c r="A11" s="317"/>
      <c r="B11" s="328"/>
      <c r="C11" s="332" t="s">
        <v>733</v>
      </c>
      <c r="D11" s="330" t="s">
        <v>586</v>
      </c>
      <c r="E11" s="755"/>
      <c r="F11" s="608" t="s">
        <v>586</v>
      </c>
      <c r="G11" s="449"/>
      <c r="H11" s="330" t="s">
        <v>586</v>
      </c>
      <c r="I11" s="359" t="e">
        <f>#REF!</f>
        <v>#REF!</v>
      </c>
      <c r="J11" s="331"/>
      <c r="L11" s="561" t="s">
        <v>399</v>
      </c>
      <c r="M11" s="561"/>
    </row>
    <row r="12" spans="1:13">
      <c r="A12" s="317"/>
      <c r="B12" s="328"/>
      <c r="C12" s="332" t="s">
        <v>734</v>
      </c>
      <c r="D12" s="330" t="s">
        <v>586</v>
      </c>
      <c r="E12" s="755"/>
      <c r="F12" s="608" t="s">
        <v>586</v>
      </c>
      <c r="G12" s="449"/>
      <c r="H12" s="330" t="s">
        <v>586</v>
      </c>
      <c r="I12" s="359" t="e">
        <f>#REF!</f>
        <v>#REF!</v>
      </c>
      <c r="J12" s="331"/>
      <c r="L12" s="561" t="s">
        <v>399</v>
      </c>
      <c r="M12" s="561"/>
    </row>
    <row r="13" spans="1:13">
      <c r="A13" s="317"/>
      <c r="B13" s="328"/>
      <c r="C13" s="332" t="s">
        <v>735</v>
      </c>
      <c r="D13" s="330" t="s">
        <v>586</v>
      </c>
      <c r="E13" s="755"/>
      <c r="F13" s="608" t="s">
        <v>586</v>
      </c>
      <c r="G13" s="449"/>
      <c r="H13" s="330" t="s">
        <v>586</v>
      </c>
      <c r="I13" s="359" t="e">
        <f>#REF!</f>
        <v>#REF!</v>
      </c>
      <c r="J13" s="331"/>
      <c r="L13" s="561" t="s">
        <v>399</v>
      </c>
      <c r="M13" s="561"/>
    </row>
    <row r="14" spans="1:13">
      <c r="A14" s="317"/>
      <c r="B14" s="328"/>
      <c r="C14" s="332" t="s">
        <v>736</v>
      </c>
      <c r="D14" s="330" t="s">
        <v>586</v>
      </c>
      <c r="E14" s="755"/>
      <c r="F14" s="608" t="s">
        <v>586</v>
      </c>
      <c r="G14" s="449"/>
      <c r="H14" s="330" t="s">
        <v>586</v>
      </c>
      <c r="I14" s="359" t="e">
        <f>#REF!</f>
        <v>#REF!</v>
      </c>
      <c r="J14" s="331"/>
      <c r="L14" s="561" t="s">
        <v>399</v>
      </c>
      <c r="M14" s="561"/>
    </row>
    <row r="15" spans="1:13">
      <c r="A15" s="317"/>
      <c r="B15" s="328"/>
      <c r="C15" s="332" t="s">
        <v>737</v>
      </c>
      <c r="D15" s="330" t="s">
        <v>586</v>
      </c>
      <c r="E15" s="755"/>
      <c r="F15" s="608" t="s">
        <v>586</v>
      </c>
      <c r="G15" s="449"/>
      <c r="H15" s="330" t="s">
        <v>586</v>
      </c>
      <c r="I15" s="359" t="e">
        <f>#REF!</f>
        <v>#REF!</v>
      </c>
      <c r="J15" s="331"/>
      <c r="L15" s="561" t="s">
        <v>399</v>
      </c>
      <c r="M15" s="561"/>
    </row>
    <row r="16" spans="1:13">
      <c r="A16" s="317"/>
      <c r="B16" s="328"/>
      <c r="C16" s="333" t="s">
        <v>738</v>
      </c>
      <c r="D16" s="330" t="s">
        <v>586</v>
      </c>
      <c r="E16" s="755"/>
      <c r="F16" s="608" t="s">
        <v>586</v>
      </c>
      <c r="G16" s="449"/>
      <c r="H16" s="330" t="s">
        <v>586</v>
      </c>
      <c r="I16" s="359" t="e">
        <f>#REF!</f>
        <v>#REF!</v>
      </c>
      <c r="J16" s="331"/>
      <c r="L16" s="561" t="s">
        <v>399</v>
      </c>
      <c r="M16" s="561"/>
    </row>
    <row r="17" spans="1:13">
      <c r="A17" s="317"/>
      <c r="B17" s="328"/>
      <c r="C17" s="333" t="s">
        <v>739</v>
      </c>
      <c r="D17" s="330" t="s">
        <v>586</v>
      </c>
      <c r="E17" s="755"/>
      <c r="F17" s="608" t="s">
        <v>586</v>
      </c>
      <c r="G17" s="449"/>
      <c r="H17" s="330" t="s">
        <v>586</v>
      </c>
      <c r="I17" s="359" t="e">
        <f>#REF!</f>
        <v>#REF!</v>
      </c>
      <c r="J17" s="331"/>
      <c r="L17" s="561" t="s">
        <v>399</v>
      </c>
      <c r="M17" s="561"/>
    </row>
    <row r="18" spans="1:13">
      <c r="A18" s="317"/>
      <c r="B18" s="328"/>
      <c r="C18" s="332" t="s">
        <v>740</v>
      </c>
      <c r="D18" s="330" t="s">
        <v>586</v>
      </c>
      <c r="E18" s="755"/>
      <c r="F18" s="608" t="s">
        <v>586</v>
      </c>
      <c r="G18" s="449"/>
      <c r="H18" s="330" t="s">
        <v>586</v>
      </c>
      <c r="I18" s="359" t="e">
        <f>#REF!</f>
        <v>#REF!</v>
      </c>
      <c r="J18" s="331"/>
      <c r="L18" s="561" t="s">
        <v>399</v>
      </c>
      <c r="M18" s="561"/>
    </row>
    <row r="19" spans="1:13">
      <c r="A19" s="317"/>
      <c r="B19" s="328"/>
      <c r="C19" s="332" t="s">
        <v>741</v>
      </c>
      <c r="D19" s="330" t="s">
        <v>586</v>
      </c>
      <c r="E19" s="755"/>
      <c r="F19" s="608" t="s">
        <v>586</v>
      </c>
      <c r="G19" s="449"/>
      <c r="H19" s="330" t="s">
        <v>586</v>
      </c>
      <c r="I19" s="359" t="e">
        <f>#REF!</f>
        <v>#REF!</v>
      </c>
      <c r="J19" s="331"/>
      <c r="L19" s="561" t="s">
        <v>399</v>
      </c>
      <c r="M19" s="561"/>
    </row>
    <row r="20" spans="1:13">
      <c r="A20" s="317"/>
      <c r="B20" s="328"/>
      <c r="C20" s="332" t="s">
        <v>742</v>
      </c>
      <c r="D20" s="330" t="s">
        <v>586</v>
      </c>
      <c r="E20" s="755"/>
      <c r="F20" s="608" t="s">
        <v>586</v>
      </c>
      <c r="G20" s="449"/>
      <c r="H20" s="330" t="s">
        <v>586</v>
      </c>
      <c r="I20" s="359" t="e">
        <f>#REF!</f>
        <v>#REF!</v>
      </c>
      <c r="J20" s="331"/>
      <c r="L20" s="561" t="s">
        <v>399</v>
      </c>
      <c r="M20" s="561"/>
    </row>
    <row r="21" spans="1:13">
      <c r="A21" s="317"/>
      <c r="B21" s="328"/>
      <c r="C21" s="332" t="s">
        <v>743</v>
      </c>
      <c r="D21" s="330" t="s">
        <v>586</v>
      </c>
      <c r="E21" s="755"/>
      <c r="F21" s="608" t="s">
        <v>586</v>
      </c>
      <c r="G21" s="449"/>
      <c r="H21" s="330" t="s">
        <v>586</v>
      </c>
      <c r="I21" s="359" t="e">
        <f>#REF!</f>
        <v>#REF!</v>
      </c>
      <c r="J21" s="331"/>
      <c r="L21" s="561" t="s">
        <v>399</v>
      </c>
      <c r="M21" s="561"/>
    </row>
    <row r="22" spans="1:13" ht="12.75" customHeight="1">
      <c r="A22" s="317"/>
      <c r="B22" s="328"/>
      <c r="C22" s="822" t="s">
        <v>321</v>
      </c>
      <c r="D22" s="330" t="s">
        <v>586</v>
      </c>
      <c r="E22" s="621"/>
      <c r="F22" s="330" t="s">
        <v>586</v>
      </c>
      <c r="G22" s="621">
        <v>0</v>
      </c>
      <c r="H22" s="330" t="s">
        <v>586</v>
      </c>
      <c r="I22" s="359" t="e">
        <f>#REF!</f>
        <v>#REF!</v>
      </c>
      <c r="J22" s="331"/>
      <c r="L22" s="561" t="s">
        <v>399</v>
      </c>
    </row>
    <row r="23" spans="1:13" ht="12.75" customHeight="1">
      <c r="A23" s="317"/>
      <c r="B23" s="328"/>
      <c r="C23" s="320" t="s">
        <v>772</v>
      </c>
      <c r="D23" s="774" t="s">
        <v>586</v>
      </c>
      <c r="E23" s="623">
        <f>SUM(E9:E22)</f>
        <v>0</v>
      </c>
      <c r="F23" s="774" t="s">
        <v>586</v>
      </c>
      <c r="G23" s="623">
        <f>SUM(G9:G22)</f>
        <v>0</v>
      </c>
      <c r="H23" s="774" t="s">
        <v>586</v>
      </c>
      <c r="I23" s="826" t="e">
        <f>SUM(I9:I22)</f>
        <v>#REF!</v>
      </c>
      <c r="J23" s="341"/>
      <c r="L23" s="561" t="s">
        <v>646</v>
      </c>
    </row>
    <row r="24" spans="1:13" ht="6" customHeight="1">
      <c r="A24" s="317"/>
      <c r="B24" s="342"/>
      <c r="C24" s="319"/>
      <c r="D24" s="319"/>
      <c r="E24" s="319"/>
      <c r="F24" s="343"/>
      <c r="G24" s="344"/>
      <c r="H24" s="345"/>
      <c r="I24" s="346"/>
      <c r="J24" s="341"/>
    </row>
    <row r="25" spans="1:13" ht="6" customHeight="1">
      <c r="A25" s="317"/>
      <c r="C25" s="277"/>
      <c r="D25" s="277"/>
      <c r="E25" s="277"/>
      <c r="F25" s="347"/>
      <c r="G25" s="347"/>
      <c r="H25" s="316"/>
      <c r="I25" s="316"/>
      <c r="J25" s="341"/>
    </row>
    <row r="26" spans="1:13" ht="12.75" customHeight="1">
      <c r="A26" s="317"/>
      <c r="B26" s="348" t="s">
        <v>744</v>
      </c>
      <c r="C26" s="278"/>
      <c r="D26" s="2388" t="s">
        <v>420</v>
      </c>
      <c r="E26" s="2389"/>
      <c r="F26" s="2388" t="s">
        <v>771</v>
      </c>
      <c r="G26" s="2390"/>
      <c r="H26" s="862" t="s">
        <v>650</v>
      </c>
      <c r="I26" s="326"/>
      <c r="J26" s="341"/>
      <c r="L26" s="541" t="s">
        <v>644</v>
      </c>
    </row>
    <row r="27" spans="1:13" ht="35.25" customHeight="1">
      <c r="A27" s="349"/>
      <c r="B27" s="350" t="s">
        <v>583</v>
      </c>
      <c r="C27" s="351" t="s">
        <v>745</v>
      </c>
      <c r="D27" s="857" t="s">
        <v>746</v>
      </c>
      <c r="E27" s="858" t="s">
        <v>222</v>
      </c>
      <c r="F27" s="857" t="s">
        <v>746</v>
      </c>
      <c r="G27" s="858" t="s">
        <v>222</v>
      </c>
      <c r="H27" s="857" t="s">
        <v>746</v>
      </c>
      <c r="I27" s="353" t="s">
        <v>747</v>
      </c>
      <c r="J27" s="354"/>
      <c r="L27" s="542" t="s">
        <v>622</v>
      </c>
    </row>
    <row r="28" spans="1:13" ht="35.25" customHeight="1">
      <c r="A28" s="349"/>
      <c r="B28" s="328" t="s">
        <v>584</v>
      </c>
      <c r="C28" s="357" t="s">
        <v>73</v>
      </c>
      <c r="D28" s="904"/>
      <c r="E28" s="905"/>
      <c r="F28" s="904"/>
      <c r="G28" s="905"/>
      <c r="H28" s="904"/>
      <c r="I28" s="906"/>
      <c r="J28" s="354"/>
      <c r="L28" s="901"/>
    </row>
    <row r="29" spans="1:13">
      <c r="A29" s="317"/>
      <c r="B29" s="328"/>
      <c r="C29" s="376" t="s">
        <v>325</v>
      </c>
      <c r="D29" s="330"/>
      <c r="E29" s="902"/>
      <c r="F29" s="330"/>
      <c r="G29" s="902"/>
      <c r="H29" s="362"/>
      <c r="I29" s="359"/>
      <c r="J29" s="360"/>
      <c r="L29" s="545" t="e">
        <f>+I29/H29</f>
        <v>#DIV/0!</v>
      </c>
      <c r="M29" s="823" t="s">
        <v>419</v>
      </c>
    </row>
    <row r="30" spans="1:13">
      <c r="A30" s="317"/>
      <c r="B30" s="356"/>
      <c r="C30" s="361" t="s">
        <v>619</v>
      </c>
      <c r="D30" s="437"/>
      <c r="E30" s="438"/>
      <c r="F30" s="437"/>
      <c r="G30" s="438"/>
      <c r="H30" s="363"/>
      <c r="I30" s="364"/>
      <c r="J30" s="360"/>
      <c r="L30" s="545" t="e">
        <f>+I30/H30</f>
        <v>#DIV/0!</v>
      </c>
      <c r="M30" s="823" t="s">
        <v>419</v>
      </c>
    </row>
    <row r="31" spans="1:13">
      <c r="A31" s="317"/>
      <c r="B31" s="356"/>
      <c r="C31" s="361" t="s">
        <v>620</v>
      </c>
      <c r="D31" s="437"/>
      <c r="E31" s="438"/>
      <c r="F31" s="437"/>
      <c r="G31" s="438"/>
      <c r="H31" s="363"/>
      <c r="I31" s="364"/>
      <c r="J31" s="360"/>
      <c r="L31" s="545" t="e">
        <f>+I31/H31</f>
        <v>#DIV/0!</v>
      </c>
      <c r="M31" s="823" t="s">
        <v>419</v>
      </c>
    </row>
    <row r="32" spans="1:13">
      <c r="A32" s="317"/>
      <c r="B32" s="356"/>
      <c r="C32" s="361" t="s">
        <v>621</v>
      </c>
      <c r="D32" s="437"/>
      <c r="E32" s="438"/>
      <c r="F32" s="437"/>
      <c r="G32" s="438"/>
      <c r="H32" s="363"/>
      <c r="I32" s="364"/>
      <c r="J32" s="360"/>
      <c r="L32" s="545" t="e">
        <f>+I32/H32</f>
        <v>#DIV/0!</v>
      </c>
    </row>
    <row r="33" spans="1:17">
      <c r="A33" s="317"/>
      <c r="B33" s="356"/>
      <c r="C33" s="801" t="s">
        <v>435</v>
      </c>
      <c r="D33" s="439"/>
      <c r="E33" s="440"/>
      <c r="F33" s="439"/>
      <c r="G33" s="440"/>
      <c r="H33" s="362" t="s">
        <v>586</v>
      </c>
      <c r="I33" s="364"/>
      <c r="J33" s="360"/>
      <c r="L33" s="546"/>
    </row>
    <row r="34" spans="1:17">
      <c r="A34" s="317"/>
      <c r="B34" s="356"/>
      <c r="C34" s="367" t="s">
        <v>309</v>
      </c>
      <c r="D34" s="654" t="s">
        <v>586</v>
      </c>
      <c r="E34" s="655">
        <f>SUM(E29:E33)</f>
        <v>0</v>
      </c>
      <c r="F34" s="644" t="s">
        <v>586</v>
      </c>
      <c r="G34" s="656">
        <f>SUM(G29:G33)</f>
        <v>0</v>
      </c>
      <c r="H34" s="624">
        <f>SUM(H29:H33)</f>
        <v>0</v>
      </c>
      <c r="I34" s="657">
        <f>SUM(I29:I33)</f>
        <v>0</v>
      </c>
      <c r="J34" s="360"/>
      <c r="L34" s="561" t="s">
        <v>646</v>
      </c>
    </row>
    <row r="35" spans="1:17" ht="7.5" customHeight="1">
      <c r="A35" s="317"/>
      <c r="B35" s="356"/>
      <c r="C35" s="316"/>
      <c r="D35" s="419"/>
      <c r="E35" s="473"/>
      <c r="F35" s="620"/>
      <c r="G35" s="621"/>
      <c r="H35" s="369"/>
      <c r="I35" s="335"/>
      <c r="J35" s="360"/>
    </row>
    <row r="36" spans="1:17">
      <c r="A36" s="317"/>
      <c r="B36" s="328" t="s">
        <v>544</v>
      </c>
      <c r="C36" s="319" t="s">
        <v>629</v>
      </c>
      <c r="D36" s="859"/>
      <c r="E36" s="860"/>
      <c r="F36" s="773"/>
      <c r="G36" s="861"/>
      <c r="H36" s="369"/>
      <c r="I36" s="375"/>
      <c r="J36" s="360"/>
    </row>
    <row r="37" spans="1:17">
      <c r="A37" s="317"/>
      <c r="B37" s="356"/>
      <c r="C37" s="376" t="s">
        <v>624</v>
      </c>
      <c r="D37" s="441"/>
      <c r="E37" s="442"/>
      <c r="F37" s="443"/>
      <c r="G37" s="444"/>
      <c r="H37" s="445"/>
      <c r="I37" s="446"/>
      <c r="J37" s="341"/>
      <c r="L37" s="779" t="s">
        <v>445</v>
      </c>
      <c r="M37" s="780"/>
      <c r="N37" s="780"/>
      <c r="O37" s="780"/>
      <c r="P37" s="780"/>
      <c r="Q37" s="789"/>
    </row>
    <row r="38" spans="1:17" ht="12.75" customHeight="1">
      <c r="A38" s="317"/>
      <c r="B38" s="356"/>
      <c r="C38" s="361" t="s">
        <v>625</v>
      </c>
      <c r="D38" s="404"/>
      <c r="E38" s="447"/>
      <c r="F38" s="448"/>
      <c r="G38" s="449"/>
      <c r="H38" s="381"/>
      <c r="I38" s="382"/>
      <c r="J38" s="331"/>
      <c r="L38" s="781" t="s">
        <v>444</v>
      </c>
      <c r="M38" s="782"/>
      <c r="N38" s="782"/>
      <c r="O38" s="782"/>
      <c r="P38" s="782"/>
      <c r="Q38" s="790"/>
    </row>
    <row r="39" spans="1:17" ht="12.75" customHeight="1">
      <c r="A39" s="317"/>
      <c r="B39" s="356"/>
      <c r="C39" s="361" t="s">
        <v>626</v>
      </c>
      <c r="D39" s="404"/>
      <c r="E39" s="447"/>
      <c r="F39" s="448"/>
      <c r="G39" s="449"/>
      <c r="H39" s="381"/>
      <c r="I39" s="382"/>
      <c r="J39" s="331"/>
      <c r="L39" s="783" t="s">
        <v>443</v>
      </c>
      <c r="M39" s="784"/>
      <c r="N39" s="785"/>
    </row>
    <row r="40" spans="1:17" ht="12.75" customHeight="1">
      <c r="A40" s="317"/>
      <c r="B40" s="356"/>
      <c r="C40" s="361" t="s">
        <v>627</v>
      </c>
      <c r="D40" s="404"/>
      <c r="E40" s="447"/>
      <c r="F40" s="448"/>
      <c r="G40" s="449"/>
      <c r="H40" s="381"/>
      <c r="I40" s="382"/>
      <c r="J40" s="331"/>
      <c r="L40" s="786" t="s">
        <v>440</v>
      </c>
      <c r="M40" s="787" t="s">
        <v>441</v>
      </c>
      <c r="N40" s="788" t="s">
        <v>442</v>
      </c>
    </row>
    <row r="41" spans="1:17" ht="12.75" customHeight="1">
      <c r="A41" s="317"/>
      <c r="B41" s="356"/>
      <c r="C41" s="361" t="s">
        <v>628</v>
      </c>
      <c r="D41" s="404"/>
      <c r="E41" s="447"/>
      <c r="F41" s="448"/>
      <c r="G41" s="449"/>
      <c r="H41" s="381"/>
      <c r="I41" s="382"/>
      <c r="J41" s="331"/>
      <c r="L41" s="791" t="e">
        <f>#REF!+#REF!</f>
        <v>#REF!</v>
      </c>
      <c r="M41" s="791">
        <f>I34+I43</f>
        <v>0</v>
      </c>
      <c r="N41" s="791" t="e">
        <f>+L41-M41</f>
        <v>#REF!</v>
      </c>
    </row>
    <row r="42" spans="1:17" ht="12.75" customHeight="1">
      <c r="A42" s="317"/>
      <c r="B42" s="356"/>
      <c r="C42" s="801" t="s">
        <v>623</v>
      </c>
      <c r="D42" s="404"/>
      <c r="E42" s="447"/>
      <c r="F42" s="448"/>
      <c r="G42" s="449"/>
      <c r="H42" s="381"/>
      <c r="I42" s="382"/>
      <c r="J42" s="331"/>
      <c r="L42" s="700"/>
    </row>
    <row r="43" spans="1:17" ht="12.75" customHeight="1">
      <c r="A43" s="317"/>
      <c r="B43" s="356"/>
      <c r="C43" s="367" t="s">
        <v>540</v>
      </c>
      <c r="D43" s="654">
        <f t="shared" ref="D43:I43" si="0">SUM(D37:D42)</f>
        <v>0</v>
      </c>
      <c r="E43" s="795">
        <f t="shared" si="0"/>
        <v>0</v>
      </c>
      <c r="F43" s="644">
        <f t="shared" si="0"/>
        <v>0</v>
      </c>
      <c r="G43" s="794">
        <f t="shared" si="0"/>
        <v>0</v>
      </c>
      <c r="H43" s="652">
        <f t="shared" si="0"/>
        <v>0</v>
      </c>
      <c r="I43" s="613">
        <f t="shared" si="0"/>
        <v>0</v>
      </c>
      <c r="J43" s="331"/>
      <c r="L43" s="561" t="s">
        <v>646</v>
      </c>
    </row>
    <row r="44" spans="1:17" ht="6.75" customHeight="1">
      <c r="A44" s="317"/>
      <c r="B44" s="356"/>
      <c r="C44" s="316"/>
      <c r="D44" s="334"/>
      <c r="E44" s="450"/>
      <c r="F44" s="336"/>
      <c r="G44" s="451"/>
      <c r="H44" s="334"/>
      <c r="I44" s="335"/>
      <c r="J44" s="331"/>
    </row>
    <row r="45" spans="1:17" ht="12.75" customHeight="1">
      <c r="A45" s="317"/>
      <c r="B45" s="328" t="s">
        <v>589</v>
      </c>
      <c r="C45" s="388" t="s">
        <v>751</v>
      </c>
      <c r="D45" s="452"/>
      <c r="E45" s="453"/>
      <c r="F45" s="416"/>
      <c r="G45" s="454"/>
      <c r="H45" s="452"/>
      <c r="I45" s="375"/>
      <c r="J45" s="331"/>
      <c r="L45" s="653" t="s">
        <v>397</v>
      </c>
    </row>
    <row r="46" spans="1:17" ht="12.75" customHeight="1">
      <c r="A46" s="317"/>
      <c r="B46" s="356"/>
      <c r="C46" s="391" t="s">
        <v>541</v>
      </c>
      <c r="D46" s="455"/>
      <c r="E46" s="456"/>
      <c r="F46" s="455"/>
      <c r="G46" s="456"/>
      <c r="H46" s="455"/>
      <c r="I46" s="382" t="e">
        <f>#REF!</f>
        <v>#REF!</v>
      </c>
      <c r="J46" s="331"/>
      <c r="L46" s="561" t="s">
        <v>399</v>
      </c>
    </row>
    <row r="47" spans="1:17" ht="12.75" customHeight="1">
      <c r="A47" s="317"/>
      <c r="B47" s="356"/>
      <c r="C47" s="393" t="s">
        <v>753</v>
      </c>
      <c r="D47" s="457"/>
      <c r="E47" s="458"/>
      <c r="F47" s="457"/>
      <c r="G47" s="458"/>
      <c r="H47" s="457"/>
      <c r="I47" s="382" t="e">
        <f>#REF!</f>
        <v>#REF!</v>
      </c>
      <c r="J47" s="331"/>
      <c r="L47" s="561" t="s">
        <v>399</v>
      </c>
    </row>
    <row r="48" spans="1:17" ht="12.75" customHeight="1">
      <c r="A48" s="317"/>
      <c r="B48" s="356"/>
      <c r="C48" s="393" t="s">
        <v>754</v>
      </c>
      <c r="D48" s="457"/>
      <c r="E48" s="458"/>
      <c r="F48" s="457"/>
      <c r="G48" s="458"/>
      <c r="H48" s="457"/>
      <c r="I48" s="382" t="e">
        <f>#REF!</f>
        <v>#REF!</v>
      </c>
      <c r="J48" s="331"/>
      <c r="L48" s="561" t="s">
        <v>399</v>
      </c>
    </row>
    <row r="49" spans="1:12" ht="12.75" customHeight="1">
      <c r="A49" s="317"/>
      <c r="B49" s="356"/>
      <c r="C49" s="392" t="s">
        <v>755</v>
      </c>
      <c r="D49" s="457"/>
      <c r="E49" s="458"/>
      <c r="F49" s="457"/>
      <c r="G49" s="458"/>
      <c r="H49" s="457"/>
      <c r="I49" s="382" t="e">
        <f>#REF!</f>
        <v>#REF!</v>
      </c>
      <c r="J49" s="331"/>
      <c r="L49" s="561" t="s">
        <v>399</v>
      </c>
    </row>
    <row r="50" spans="1:12" ht="12.75" customHeight="1">
      <c r="A50" s="317"/>
      <c r="B50" s="356"/>
      <c r="C50" s="392" t="s">
        <v>756</v>
      </c>
      <c r="D50" s="459"/>
      <c r="E50" s="460"/>
      <c r="F50" s="459"/>
      <c r="G50" s="460"/>
      <c r="H50" s="459"/>
      <c r="I50" s="382" t="e">
        <f>#REF!</f>
        <v>#REF!</v>
      </c>
      <c r="J50" s="331"/>
      <c r="L50" s="561" t="s">
        <v>399</v>
      </c>
    </row>
    <row r="51" spans="1:12" ht="12.75" customHeight="1">
      <c r="A51" s="317"/>
      <c r="B51" s="356"/>
      <c r="C51" s="392" t="s">
        <v>757</v>
      </c>
      <c r="D51" s="459"/>
      <c r="E51" s="460"/>
      <c r="F51" s="459"/>
      <c r="G51" s="460"/>
      <c r="H51" s="459"/>
      <c r="I51" s="382" t="e">
        <f>#REF!</f>
        <v>#REF!</v>
      </c>
      <c r="J51" s="331"/>
      <c r="L51" s="561" t="s">
        <v>399</v>
      </c>
    </row>
    <row r="52" spans="1:12" ht="12.75" customHeight="1">
      <c r="A52" s="317"/>
      <c r="B52" s="356"/>
      <c r="C52" s="392" t="s">
        <v>542</v>
      </c>
      <c r="D52" s="459"/>
      <c r="E52" s="460"/>
      <c r="F52" s="459"/>
      <c r="G52" s="460"/>
      <c r="H52" s="459"/>
      <c r="I52" s="382" t="e">
        <f>#REF!</f>
        <v>#REF!</v>
      </c>
      <c r="J52" s="331"/>
      <c r="L52" s="561" t="s">
        <v>399</v>
      </c>
    </row>
    <row r="53" spans="1:12" ht="12.75" customHeight="1">
      <c r="A53" s="317"/>
      <c r="B53" s="356"/>
      <c r="C53" s="392" t="s">
        <v>758</v>
      </c>
      <c r="D53" s="459"/>
      <c r="E53" s="460"/>
      <c r="F53" s="459"/>
      <c r="G53" s="460"/>
      <c r="H53" s="459"/>
      <c r="I53" s="382" t="e">
        <f>#REF!</f>
        <v>#REF!</v>
      </c>
      <c r="J53" s="331"/>
      <c r="L53" s="561" t="s">
        <v>399</v>
      </c>
    </row>
    <row r="54" spans="1:12" ht="12.75" customHeight="1">
      <c r="A54" s="317"/>
      <c r="B54" s="356"/>
      <c r="C54" s="392" t="s">
        <v>308</v>
      </c>
      <c r="D54" s="459"/>
      <c r="E54" s="460"/>
      <c r="F54" s="459"/>
      <c r="G54" s="460"/>
      <c r="H54" s="459"/>
      <c r="I54" s="382" t="e">
        <f>#REF!</f>
        <v>#REF!</v>
      </c>
      <c r="J54" s="331"/>
      <c r="L54" s="561" t="s">
        <v>399</v>
      </c>
    </row>
    <row r="55" spans="1:12" ht="12.75" customHeight="1">
      <c r="A55" s="317"/>
      <c r="B55" s="356"/>
      <c r="C55" s="605" t="s">
        <v>308</v>
      </c>
      <c r="D55" s="461"/>
      <c r="E55" s="462"/>
      <c r="F55" s="461"/>
      <c r="G55" s="462"/>
      <c r="H55" s="461"/>
      <c r="I55" s="382" t="e">
        <f>#REF!</f>
        <v>#REF!</v>
      </c>
      <c r="J55" s="331"/>
      <c r="L55" s="561" t="s">
        <v>399</v>
      </c>
    </row>
    <row r="56" spans="1:12" ht="12.75" customHeight="1">
      <c r="A56" s="317"/>
      <c r="B56" s="356"/>
      <c r="C56" s="367" t="s">
        <v>760</v>
      </c>
      <c r="D56" s="776"/>
      <c r="E56" s="658">
        <f>SUM(E46:E55)</f>
        <v>0</v>
      </c>
      <c r="F56" s="776"/>
      <c r="G56" s="658">
        <f>SUM(G46:G55)</f>
        <v>0</v>
      </c>
      <c r="H56" s="776"/>
      <c r="I56" s="775" t="e">
        <f>SUM(I46:I55)</f>
        <v>#REF!</v>
      </c>
      <c r="J56" s="331"/>
      <c r="L56" s="561" t="s">
        <v>646</v>
      </c>
    </row>
    <row r="57" spans="1:12" ht="9" customHeight="1">
      <c r="A57" s="317"/>
      <c r="B57" s="356"/>
      <c r="C57" s="316"/>
      <c r="D57" s="334"/>
      <c r="E57" s="450"/>
      <c r="F57" s="336"/>
      <c r="G57" s="451"/>
      <c r="H57" s="334"/>
      <c r="I57" s="335"/>
      <c r="J57" s="331"/>
    </row>
    <row r="58" spans="1:12" ht="12.75" customHeight="1">
      <c r="A58" s="317"/>
      <c r="B58" s="328" t="s">
        <v>545</v>
      </c>
      <c r="C58" s="367" t="s">
        <v>761</v>
      </c>
      <c r="D58" s="644" t="s">
        <v>586</v>
      </c>
      <c r="E58" s="658"/>
      <c r="F58" s="644" t="s">
        <v>586</v>
      </c>
      <c r="G58" s="623"/>
      <c r="H58" s="644" t="s">
        <v>586</v>
      </c>
      <c r="I58" s="613" t="e">
        <f>#REF!</f>
        <v>#REF!</v>
      </c>
      <c r="J58" s="331"/>
      <c r="L58" s="561" t="s">
        <v>399</v>
      </c>
    </row>
    <row r="59" spans="1:12" ht="5.25" customHeight="1">
      <c r="A59" s="317"/>
      <c r="B59" s="328"/>
      <c r="C59" s="316"/>
      <c r="D59" s="645"/>
      <c r="E59" s="473"/>
      <c r="F59" s="645"/>
      <c r="G59" s="659"/>
      <c r="H59" s="419"/>
      <c r="I59" s="615"/>
      <c r="J59" s="331"/>
    </row>
    <row r="60" spans="1:12" ht="12.75" customHeight="1" thickBot="1">
      <c r="A60" s="317"/>
      <c r="B60" s="464"/>
      <c r="C60" s="399" t="s">
        <v>543</v>
      </c>
      <c r="D60" s="648" t="s">
        <v>586</v>
      </c>
      <c r="E60" s="660">
        <f>+E34+E43+E56+E58</f>
        <v>0</v>
      </c>
      <c r="F60" s="649" t="s">
        <v>586</v>
      </c>
      <c r="G60" s="660">
        <f>+G34+G43+G56+G58</f>
        <v>0</v>
      </c>
      <c r="H60" s="649" t="s">
        <v>586</v>
      </c>
      <c r="I60" s="647" t="e">
        <f>+I34+I43+I56+I58</f>
        <v>#REF!</v>
      </c>
      <c r="J60" s="331"/>
      <c r="L60" s="561" t="s">
        <v>646</v>
      </c>
    </row>
    <row r="61" spans="1:12" ht="6.75" customHeight="1">
      <c r="A61" s="317"/>
      <c r="B61" s="356"/>
      <c r="C61" s="316"/>
      <c r="D61" s="334"/>
      <c r="E61" s="450"/>
      <c r="F61" s="336"/>
      <c r="G61" s="465"/>
      <c r="H61" s="334"/>
      <c r="I61" s="335"/>
      <c r="J61" s="331"/>
    </row>
    <row r="62" spans="1:12" ht="12.75" customHeight="1">
      <c r="A62" s="317"/>
      <c r="B62" s="402" t="s">
        <v>9</v>
      </c>
      <c r="C62" s="320" t="s">
        <v>764</v>
      </c>
      <c r="D62" s="398"/>
      <c r="E62" s="463"/>
      <c r="F62" s="336"/>
      <c r="G62" s="465"/>
      <c r="H62" s="334"/>
      <c r="I62" s="335"/>
      <c r="J62" s="331"/>
      <c r="L62" s="653" t="s">
        <v>397</v>
      </c>
    </row>
    <row r="63" spans="1:12" ht="13.5" customHeight="1">
      <c r="A63" s="317"/>
      <c r="B63" s="356"/>
      <c r="C63" s="403" t="s">
        <v>121</v>
      </c>
      <c r="D63" s="404"/>
      <c r="E63" s="447"/>
      <c r="F63" s="405"/>
      <c r="G63" s="466"/>
      <c r="H63" s="407"/>
      <c r="I63" s="382" t="e">
        <f>#REF!</f>
        <v>#REF!</v>
      </c>
      <c r="J63" s="331"/>
      <c r="L63" s="561" t="s">
        <v>399</v>
      </c>
    </row>
    <row r="64" spans="1:12" ht="13.5" customHeight="1">
      <c r="A64" s="317"/>
      <c r="B64" s="356"/>
      <c r="C64" s="403" t="s">
        <v>587</v>
      </c>
      <c r="D64" s="404"/>
      <c r="E64" s="447"/>
      <c r="F64" s="405"/>
      <c r="G64" s="466"/>
      <c r="H64" s="407"/>
      <c r="I64" s="382" t="e">
        <f>#REF!</f>
        <v>#REF!</v>
      </c>
      <c r="J64" s="331"/>
      <c r="L64" s="561" t="s">
        <v>399</v>
      </c>
    </row>
    <row r="65" spans="1:14">
      <c r="A65" s="317"/>
      <c r="B65" s="356"/>
      <c r="C65" s="392" t="s">
        <v>765</v>
      </c>
      <c r="D65" s="404"/>
      <c r="E65" s="447"/>
      <c r="F65" s="405"/>
      <c r="G65" s="466"/>
      <c r="H65" s="409"/>
      <c r="I65" s="382" t="e">
        <f>#REF!</f>
        <v>#REF!</v>
      </c>
      <c r="J65" s="331"/>
      <c r="L65" s="561" t="s">
        <v>399</v>
      </c>
    </row>
    <row r="66" spans="1:14">
      <c r="A66" s="317"/>
      <c r="B66" s="356"/>
      <c r="C66" s="392" t="s">
        <v>126</v>
      </c>
      <c r="D66" s="404"/>
      <c r="E66" s="447"/>
      <c r="F66" s="405"/>
      <c r="G66" s="466"/>
      <c r="H66" s="409"/>
      <c r="I66" s="382" t="e">
        <f>#REF!</f>
        <v>#REF!</v>
      </c>
      <c r="J66" s="331"/>
      <c r="L66" s="561" t="s">
        <v>399</v>
      </c>
    </row>
    <row r="67" spans="1:14">
      <c r="A67" s="317"/>
      <c r="B67" s="356"/>
      <c r="C67" s="403" t="s">
        <v>766</v>
      </c>
      <c r="D67" s="404"/>
      <c r="E67" s="447"/>
      <c r="F67" s="405"/>
      <c r="G67" s="466"/>
      <c r="H67" s="409"/>
      <c r="I67" s="382" t="e">
        <f>#REF!</f>
        <v>#REF!</v>
      </c>
      <c r="J67" s="360"/>
      <c r="L67" s="561" t="s">
        <v>399</v>
      </c>
    </row>
    <row r="68" spans="1:14">
      <c r="A68" s="317"/>
      <c r="B68" s="356"/>
      <c r="C68" s="392" t="s">
        <v>298</v>
      </c>
      <c r="D68" s="404"/>
      <c r="E68" s="447"/>
      <c r="F68" s="405"/>
      <c r="G68" s="466"/>
      <c r="H68" s="409"/>
      <c r="I68" s="382" t="e">
        <f>#REF!</f>
        <v>#REF!</v>
      </c>
      <c r="J68" s="360"/>
      <c r="L68" s="561" t="s">
        <v>399</v>
      </c>
    </row>
    <row r="69" spans="1:14">
      <c r="A69" s="317"/>
      <c r="B69" s="356"/>
      <c r="C69" s="392" t="s">
        <v>588</v>
      </c>
      <c r="D69" s="410"/>
      <c r="E69" s="467"/>
      <c r="F69" s="412"/>
      <c r="G69" s="468"/>
      <c r="H69" s="414"/>
      <c r="I69" s="662" t="e">
        <f>#REF!</f>
        <v>#REF!</v>
      </c>
      <c r="J69" s="360"/>
      <c r="L69" s="561" t="s">
        <v>399</v>
      </c>
    </row>
    <row r="70" spans="1:14">
      <c r="A70" s="317"/>
      <c r="B70" s="356"/>
      <c r="C70" s="312" t="s">
        <v>299</v>
      </c>
      <c r="D70" s="470"/>
      <c r="E70" s="471">
        <f>SUM(E63:E69)</f>
        <v>0</v>
      </c>
      <c r="F70" s="472"/>
      <c r="G70" s="471">
        <f>SUM(G63:G69)</f>
        <v>0</v>
      </c>
      <c r="H70" s="417"/>
      <c r="I70" s="613" t="e">
        <f>SUM(I63:I69)</f>
        <v>#REF!</v>
      </c>
      <c r="J70" s="360"/>
      <c r="L70" s="561" t="s">
        <v>646</v>
      </c>
      <c r="M70" s="832" t="s">
        <v>634</v>
      </c>
      <c r="N70" s="778" t="s">
        <v>635</v>
      </c>
    </row>
    <row r="71" spans="1:14" ht="6.75" customHeight="1">
      <c r="A71" s="317"/>
      <c r="B71" s="356"/>
      <c r="C71" s="418"/>
      <c r="D71" s="419"/>
      <c r="E71" s="473"/>
      <c r="F71" s="336"/>
      <c r="G71" s="451"/>
      <c r="H71" s="420"/>
      <c r="I71" s="611"/>
      <c r="J71" s="360"/>
      <c r="M71" s="356"/>
      <c r="N71" s="830"/>
    </row>
    <row r="72" spans="1:14" ht="13.8" thickBot="1">
      <c r="A72" s="317"/>
      <c r="B72" s="421" t="s">
        <v>10</v>
      </c>
      <c r="C72" s="312" t="s">
        <v>300</v>
      </c>
      <c r="D72" s="474"/>
      <c r="E72" s="475"/>
      <c r="F72" s="476"/>
      <c r="G72" s="475"/>
      <c r="H72" s="422">
        <f>H43</f>
        <v>0</v>
      </c>
      <c r="I72" s="661" t="e">
        <f>+I60+I70</f>
        <v>#REF!</v>
      </c>
      <c r="J72" s="360"/>
      <c r="L72" s="561" t="s">
        <v>646</v>
      </c>
      <c r="M72" s="833" t="e">
        <f>#REF!</f>
        <v>#REF!</v>
      </c>
      <c r="N72" s="834" t="e">
        <f>+I72-M72</f>
        <v>#REF!</v>
      </c>
    </row>
    <row r="73" spans="1:14" ht="13.5" customHeight="1">
      <c r="A73" s="317"/>
      <c r="B73" s="402" t="s">
        <v>11</v>
      </c>
      <c r="C73" s="423" t="s">
        <v>301</v>
      </c>
      <c r="D73" s="424"/>
      <c r="E73" s="477"/>
      <c r="F73" s="336"/>
      <c r="G73" s="477"/>
      <c r="H73" s="384"/>
      <c r="I73" s="364" t="e">
        <f>+I23-I72</f>
        <v>#REF!</v>
      </c>
      <c r="J73" s="360"/>
      <c r="L73" s="561" t="s">
        <v>646</v>
      </c>
      <c r="M73" s="342"/>
      <c r="N73" s="835"/>
    </row>
    <row r="74" spans="1:14" ht="12.75" customHeight="1">
      <c r="A74" s="317"/>
      <c r="B74" s="425" t="s">
        <v>302</v>
      </c>
      <c r="C74" s="426" t="s">
        <v>396</v>
      </c>
      <c r="D74" s="478"/>
      <c r="E74" s="475"/>
      <c r="F74" s="478"/>
      <c r="G74" s="475"/>
      <c r="H74" s="422">
        <f>+H43</f>
        <v>0</v>
      </c>
      <c r="I74" s="661" t="e">
        <f>+I72+I73</f>
        <v>#REF!</v>
      </c>
      <c r="J74" s="341"/>
      <c r="L74" s="561" t="s">
        <v>646</v>
      </c>
    </row>
    <row r="75" spans="1:14" ht="10.5" customHeight="1">
      <c r="A75" s="427"/>
      <c r="B75" s="314"/>
      <c r="C75" s="428" t="s">
        <v>303</v>
      </c>
      <c r="D75" s="429"/>
      <c r="E75" s="430"/>
      <c r="F75" s="431"/>
      <c r="G75" s="430"/>
      <c r="H75" s="431"/>
      <c r="I75" s="433" t="e">
        <f>+I23-I74</f>
        <v>#REF!</v>
      </c>
      <c r="J75" s="434"/>
      <c r="L75" s="561" t="s">
        <v>646</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79" orientation="portrait" r:id="rId1"/>
  <headerFooter alignWithMargins="0">
    <oddFooter>&amp;L&amp;8Created:  May 2007  -  Printed:  &amp;D &amp;T   &amp;Z&amp;F  &amp;A</oddFooter>
  </headerFooter>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indexed="41"/>
    <pageSetUpPr fitToPage="1"/>
  </sheetPr>
  <dimension ref="A1:R82"/>
  <sheetViews>
    <sheetView zoomScale="75" zoomScaleNormal="100" workbookViewId="0">
      <selection activeCell="I7" sqref="I7"/>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14.109375" style="184" customWidth="1"/>
    <col min="12" max="12" width="11.109375" style="184" customWidth="1"/>
    <col min="13" max="13" width="18" style="184" customWidth="1"/>
    <col min="14" max="14" width="19.109375" style="184" customWidth="1"/>
    <col min="15" max="15" width="13.33203125" style="184" customWidth="1"/>
    <col min="16" max="16384" width="9.33203125" style="184"/>
  </cols>
  <sheetData>
    <row r="1" spans="1:14" ht="15.6">
      <c r="B1" s="804" t="s">
        <v>402</v>
      </c>
      <c r="C1" s="277"/>
      <c r="D1" s="277"/>
      <c r="E1" s="277"/>
      <c r="F1" s="277"/>
      <c r="G1" s="277"/>
      <c r="H1" s="277"/>
      <c r="I1" s="277"/>
      <c r="J1" s="277"/>
    </row>
    <row r="2" spans="1:14" ht="15.6">
      <c r="B2" s="804" t="s">
        <v>731</v>
      </c>
      <c r="C2" s="277"/>
      <c r="D2" s="277"/>
      <c r="E2" s="277"/>
      <c r="F2" s="277"/>
      <c r="G2" s="277"/>
      <c r="H2" s="277"/>
      <c r="I2" s="277"/>
      <c r="J2" s="277"/>
    </row>
    <row r="3" spans="1:14" ht="15.6">
      <c r="B3" s="806" t="s">
        <v>533</v>
      </c>
      <c r="C3" s="277"/>
      <c r="D3" s="277"/>
      <c r="E3" s="277"/>
      <c r="F3" s="277"/>
      <c r="G3" s="277"/>
      <c r="H3" s="277"/>
      <c r="I3" s="277"/>
      <c r="J3" s="277"/>
    </row>
    <row r="4" spans="1:14" ht="16.5" customHeight="1">
      <c r="B4" s="821" t="s">
        <v>433</v>
      </c>
      <c r="C4" s="816"/>
      <c r="D4" s="816"/>
      <c r="E4" s="816"/>
      <c r="F4" s="816"/>
      <c r="G4" s="816"/>
      <c r="H4" s="816"/>
      <c r="I4" s="816"/>
    </row>
    <row r="5" spans="1:14">
      <c r="A5" s="311"/>
      <c r="B5" s="2391"/>
      <c r="C5" s="2392"/>
      <c r="D5" s="312" t="s">
        <v>648</v>
      </c>
      <c r="E5" s="313"/>
      <c r="F5" s="312"/>
      <c r="G5" s="314"/>
      <c r="H5" s="314"/>
      <c r="I5" s="315"/>
      <c r="J5" s="316"/>
      <c r="K5" s="777" t="s">
        <v>501</v>
      </c>
      <c r="L5" s="929" t="s">
        <v>547</v>
      </c>
      <c r="M5" s="796" t="s">
        <v>218</v>
      </c>
      <c r="N5" s="797"/>
    </row>
    <row r="6" spans="1:14" ht="6" customHeight="1" thickBot="1">
      <c r="A6" s="2385"/>
      <c r="B6" s="2385"/>
      <c r="C6" s="2385"/>
      <c r="D6" s="2385"/>
      <c r="E6" s="2385"/>
      <c r="F6" s="2385"/>
      <c r="G6" s="2385"/>
      <c r="H6" s="2385"/>
      <c r="I6" s="2385"/>
      <c r="J6" s="2385"/>
      <c r="K6" s="356"/>
      <c r="L6" s="830"/>
    </row>
    <row r="7" spans="1:14" ht="5.25" customHeight="1">
      <c r="A7" s="317"/>
      <c r="B7" s="318"/>
      <c r="C7" s="319"/>
      <c r="D7" s="320"/>
      <c r="E7" s="320"/>
      <c r="F7" s="316"/>
      <c r="G7" s="135"/>
      <c r="H7" s="321"/>
      <c r="I7" s="938"/>
      <c r="J7" s="939"/>
      <c r="K7" s="316"/>
      <c r="L7" s="830"/>
    </row>
    <row r="8" spans="1:14" ht="12.75" customHeight="1">
      <c r="A8" s="317"/>
      <c r="B8" s="323" t="s">
        <v>304</v>
      </c>
      <c r="C8" s="324"/>
      <c r="D8" s="2382" t="s">
        <v>420</v>
      </c>
      <c r="E8" s="2383"/>
      <c r="F8" s="2382" t="s">
        <v>771</v>
      </c>
      <c r="G8" s="2384"/>
      <c r="H8" s="325" t="s">
        <v>650</v>
      </c>
      <c r="I8" s="326"/>
      <c r="J8" s="327"/>
      <c r="K8" s="316"/>
      <c r="L8" s="830"/>
    </row>
    <row r="9" spans="1:14">
      <c r="A9" s="317"/>
      <c r="B9" s="328"/>
      <c r="C9" s="329" t="s">
        <v>651</v>
      </c>
      <c r="D9" s="330" t="s">
        <v>586</v>
      </c>
      <c r="E9" s="754"/>
      <c r="F9" s="607" t="s">
        <v>586</v>
      </c>
      <c r="G9" s="756"/>
      <c r="H9" s="330" t="s">
        <v>586</v>
      </c>
      <c r="I9" s="935">
        <f>'Sch VII Example FY12'!I8</f>
        <v>709958</v>
      </c>
      <c r="J9" s="331"/>
      <c r="L9" s="930" t="e">
        <f>+#REF!-I9</f>
        <v>#REF!</v>
      </c>
      <c r="M9" s="561" t="s">
        <v>399</v>
      </c>
      <c r="N9" s="561"/>
    </row>
    <row r="10" spans="1:14">
      <c r="A10" s="317"/>
      <c r="B10" s="328"/>
      <c r="C10" s="332" t="s">
        <v>652</v>
      </c>
      <c r="D10" s="330" t="s">
        <v>586</v>
      </c>
      <c r="E10" s="755"/>
      <c r="F10" s="608" t="s">
        <v>586</v>
      </c>
      <c r="G10" s="449"/>
      <c r="H10" s="330" t="s">
        <v>586</v>
      </c>
      <c r="I10" s="936">
        <f>'Sch VII Example FY12'!I9</f>
        <v>51088</v>
      </c>
      <c r="J10" s="331"/>
      <c r="L10" s="930" t="e">
        <f>+#REF!-I10</f>
        <v>#REF!</v>
      </c>
      <c r="M10" s="561" t="s">
        <v>399</v>
      </c>
      <c r="N10" s="561"/>
    </row>
    <row r="11" spans="1:14">
      <c r="A11" s="317"/>
      <c r="B11" s="328"/>
      <c r="C11" s="332" t="s">
        <v>733</v>
      </c>
      <c r="D11" s="330" t="s">
        <v>586</v>
      </c>
      <c r="E11" s="755"/>
      <c r="F11" s="608" t="s">
        <v>586</v>
      </c>
      <c r="G11" s="449"/>
      <c r="H11" s="330" t="s">
        <v>586</v>
      </c>
      <c r="I11" s="936">
        <f>'Sch VII Example FY12'!I10</f>
        <v>0</v>
      </c>
      <c r="J11" s="331"/>
      <c r="L11" s="930" t="e">
        <f>+#REF!-I11</f>
        <v>#REF!</v>
      </c>
      <c r="M11" s="561" t="s">
        <v>399</v>
      </c>
      <c r="N11" s="561"/>
    </row>
    <row r="12" spans="1:14">
      <c r="A12" s="317"/>
      <c r="B12" s="328"/>
      <c r="C12" s="332" t="s">
        <v>734</v>
      </c>
      <c r="D12" s="330" t="s">
        <v>586</v>
      </c>
      <c r="E12" s="755"/>
      <c r="F12" s="608" t="s">
        <v>586</v>
      </c>
      <c r="G12" s="449"/>
      <c r="H12" s="330" t="s">
        <v>586</v>
      </c>
      <c r="I12" s="936">
        <f>'Sch VII Example FY12'!I11</f>
        <v>0</v>
      </c>
      <c r="J12" s="331"/>
      <c r="L12" s="930" t="e">
        <f>+#REF!-I12</f>
        <v>#REF!</v>
      </c>
      <c r="M12" s="561" t="s">
        <v>399</v>
      </c>
      <c r="N12" s="561"/>
    </row>
    <row r="13" spans="1:14">
      <c r="A13" s="317"/>
      <c r="B13" s="328"/>
      <c r="C13" s="332" t="s">
        <v>735</v>
      </c>
      <c r="D13" s="330" t="s">
        <v>586</v>
      </c>
      <c r="E13" s="755"/>
      <c r="F13" s="608" t="s">
        <v>586</v>
      </c>
      <c r="G13" s="449"/>
      <c r="H13" s="330" t="s">
        <v>586</v>
      </c>
      <c r="I13" s="936">
        <f>'Sch VII Example FY12'!I12</f>
        <v>1905260</v>
      </c>
      <c r="J13" s="331"/>
      <c r="L13" s="930" t="e">
        <f>+#REF!-I13</f>
        <v>#REF!</v>
      </c>
      <c r="M13" s="561" t="s">
        <v>399</v>
      </c>
      <c r="N13" s="561"/>
    </row>
    <row r="14" spans="1:14">
      <c r="A14" s="317"/>
      <c r="B14" s="328"/>
      <c r="C14" s="332" t="s">
        <v>736</v>
      </c>
      <c r="D14" s="330" t="s">
        <v>586</v>
      </c>
      <c r="E14" s="755"/>
      <c r="F14" s="608" t="s">
        <v>586</v>
      </c>
      <c r="G14" s="449"/>
      <c r="H14" s="330" t="s">
        <v>586</v>
      </c>
      <c r="I14" s="936">
        <f>'Sch VII Example FY12'!I13</f>
        <v>750000</v>
      </c>
      <c r="J14" s="331"/>
      <c r="L14" s="930" t="e">
        <f>+#REF!-I14</f>
        <v>#REF!</v>
      </c>
      <c r="M14" s="561" t="s">
        <v>399</v>
      </c>
      <c r="N14" s="561"/>
    </row>
    <row r="15" spans="1:14">
      <c r="A15" s="317"/>
      <c r="B15" s="328"/>
      <c r="C15" s="332" t="s">
        <v>737</v>
      </c>
      <c r="D15" s="330" t="s">
        <v>586</v>
      </c>
      <c r="E15" s="755"/>
      <c r="F15" s="608" t="s">
        <v>586</v>
      </c>
      <c r="G15" s="449"/>
      <c r="H15" s="330" t="s">
        <v>586</v>
      </c>
      <c r="I15" s="936">
        <f>'Sch VII Example FY12'!I14</f>
        <v>67112</v>
      </c>
      <c r="J15" s="331"/>
      <c r="L15" s="930" t="e">
        <f>+#REF!-I15</f>
        <v>#REF!</v>
      </c>
      <c r="M15" s="561" t="s">
        <v>399</v>
      </c>
      <c r="N15" s="561"/>
    </row>
    <row r="16" spans="1:14">
      <c r="A16" s="317"/>
      <c r="B16" s="328"/>
      <c r="C16" s="333" t="s">
        <v>738</v>
      </c>
      <c r="D16" s="330" t="s">
        <v>586</v>
      </c>
      <c r="E16" s="755"/>
      <c r="F16" s="608" t="s">
        <v>586</v>
      </c>
      <c r="G16" s="449"/>
      <c r="H16" s="330" t="s">
        <v>586</v>
      </c>
      <c r="I16" s="936">
        <f>'Sch VII Example FY12'!I15</f>
        <v>-29600</v>
      </c>
      <c r="J16" s="331"/>
      <c r="L16" s="930" t="e">
        <f>+#REF!-I16</f>
        <v>#REF!</v>
      </c>
      <c r="M16" s="561" t="s">
        <v>399</v>
      </c>
      <c r="N16" s="561"/>
    </row>
    <row r="17" spans="1:14">
      <c r="A17" s="317"/>
      <c r="B17" s="328"/>
      <c r="C17" s="333" t="s">
        <v>739</v>
      </c>
      <c r="D17" s="330" t="s">
        <v>586</v>
      </c>
      <c r="E17" s="755"/>
      <c r="F17" s="608" t="s">
        <v>586</v>
      </c>
      <c r="G17" s="449"/>
      <c r="H17" s="330" t="s">
        <v>586</v>
      </c>
      <c r="I17" s="936">
        <f>'Sch VII Example FY12'!I16</f>
        <v>0</v>
      </c>
      <c r="J17" s="331"/>
      <c r="L17" s="930" t="e">
        <f>+#REF!-I17</f>
        <v>#REF!</v>
      </c>
      <c r="M17" s="561" t="s">
        <v>399</v>
      </c>
      <c r="N17" s="561"/>
    </row>
    <row r="18" spans="1:14">
      <c r="A18" s="317"/>
      <c r="B18" s="328"/>
      <c r="C18" s="332" t="s">
        <v>740</v>
      </c>
      <c r="D18" s="330" t="s">
        <v>586</v>
      </c>
      <c r="E18" s="755"/>
      <c r="F18" s="608" t="s">
        <v>586</v>
      </c>
      <c r="G18" s="449"/>
      <c r="H18" s="330" t="s">
        <v>586</v>
      </c>
      <c r="I18" s="936">
        <f>'Sch VII Example FY12'!I17</f>
        <v>0</v>
      </c>
      <c r="J18" s="331"/>
      <c r="L18" s="930" t="e">
        <f>+#REF!-I18</f>
        <v>#REF!</v>
      </c>
      <c r="M18" s="561" t="s">
        <v>399</v>
      </c>
      <c r="N18" s="561"/>
    </row>
    <row r="19" spans="1:14">
      <c r="A19" s="317"/>
      <c r="B19" s="328"/>
      <c r="C19" s="332" t="s">
        <v>741</v>
      </c>
      <c r="D19" s="330" t="s">
        <v>586</v>
      </c>
      <c r="E19" s="755"/>
      <c r="F19" s="608" t="s">
        <v>586</v>
      </c>
      <c r="G19" s="449"/>
      <c r="H19" s="330" t="s">
        <v>586</v>
      </c>
      <c r="I19" s="936">
        <f>'Sch VII Example FY12'!I18</f>
        <v>500000</v>
      </c>
      <c r="J19" s="331"/>
      <c r="L19" s="930" t="e">
        <f>+#REF!-I19</f>
        <v>#REF!</v>
      </c>
      <c r="M19" s="561" t="s">
        <v>399</v>
      </c>
      <c r="N19" s="561"/>
    </row>
    <row r="20" spans="1:14">
      <c r="A20" s="317"/>
      <c r="B20" s="328"/>
      <c r="C20" s="332" t="s">
        <v>742</v>
      </c>
      <c r="D20" s="330" t="s">
        <v>586</v>
      </c>
      <c r="E20" s="755"/>
      <c r="F20" s="608" t="s">
        <v>586</v>
      </c>
      <c r="G20" s="449"/>
      <c r="H20" s="330" t="s">
        <v>586</v>
      </c>
      <c r="I20" s="936">
        <f>'Sch VII Example FY12'!I19</f>
        <v>0</v>
      </c>
      <c r="J20" s="331"/>
      <c r="L20" s="930" t="e">
        <f>+#REF!-I20</f>
        <v>#REF!</v>
      </c>
      <c r="M20" s="561" t="s">
        <v>399</v>
      </c>
      <c r="N20" s="561"/>
    </row>
    <row r="21" spans="1:14">
      <c r="A21" s="317"/>
      <c r="B21" s="328"/>
      <c r="C21" s="332" t="s">
        <v>743</v>
      </c>
      <c r="D21" s="330" t="s">
        <v>586</v>
      </c>
      <c r="E21" s="755"/>
      <c r="F21" s="608" t="s">
        <v>586</v>
      </c>
      <c r="G21" s="449"/>
      <c r="H21" s="330" t="s">
        <v>586</v>
      </c>
      <c r="I21" s="936">
        <f>'Sch VII Example FY12'!I20</f>
        <v>4827</v>
      </c>
      <c r="J21" s="331"/>
      <c r="L21" s="930" t="e">
        <f>+#REF!-I21</f>
        <v>#REF!</v>
      </c>
      <c r="M21" s="561" t="s">
        <v>399</v>
      </c>
      <c r="N21" s="561"/>
    </row>
    <row r="22" spans="1:14" ht="12.75" customHeight="1">
      <c r="A22" s="317"/>
      <c r="B22" s="328"/>
      <c r="C22" s="822" t="s">
        <v>321</v>
      </c>
      <c r="D22" s="330" t="s">
        <v>586</v>
      </c>
      <c r="E22" s="621"/>
      <c r="F22" s="330" t="s">
        <v>586</v>
      </c>
      <c r="G22" s="621">
        <v>0</v>
      </c>
      <c r="H22" s="330" t="s">
        <v>586</v>
      </c>
      <c r="I22" s="937">
        <f>'Sch VII Example FY12'!I21</f>
        <v>0</v>
      </c>
      <c r="J22" s="331"/>
      <c r="L22" s="930" t="e">
        <f>+#REF!-I22</f>
        <v>#REF!</v>
      </c>
      <c r="M22" s="561" t="s">
        <v>399</v>
      </c>
    </row>
    <row r="23" spans="1:14" ht="12.75" customHeight="1">
      <c r="A23" s="317"/>
      <c r="B23" s="328"/>
      <c r="C23" s="320" t="s">
        <v>772</v>
      </c>
      <c r="D23" s="774" t="s">
        <v>586</v>
      </c>
      <c r="E23" s="623">
        <f>SUM(E9:E22)</f>
        <v>0</v>
      </c>
      <c r="F23" s="774" t="s">
        <v>586</v>
      </c>
      <c r="G23" s="623">
        <f>SUM(G9:G22)</f>
        <v>0</v>
      </c>
      <c r="H23" s="774" t="s">
        <v>586</v>
      </c>
      <c r="I23" s="826">
        <f>SUM(I9:I22)</f>
        <v>3958645</v>
      </c>
      <c r="J23" s="341"/>
      <c r="K23" s="824">
        <f>'Sch VII Example FY12'!I22</f>
        <v>3958645</v>
      </c>
      <c r="L23" s="931">
        <f>+I23-K23</f>
        <v>0</v>
      </c>
      <c r="M23" s="561" t="s">
        <v>646</v>
      </c>
    </row>
    <row r="24" spans="1:14" ht="6" customHeight="1">
      <c r="A24" s="317"/>
      <c r="B24" s="342"/>
      <c r="C24" s="319"/>
      <c r="D24" s="319"/>
      <c r="E24" s="319"/>
      <c r="F24" s="343"/>
      <c r="G24" s="344"/>
      <c r="H24" s="345"/>
      <c r="I24" s="346"/>
      <c r="J24" s="341"/>
    </row>
    <row r="25" spans="1:14" ht="6" customHeight="1">
      <c r="A25" s="317"/>
      <c r="C25" s="277"/>
      <c r="D25" s="277"/>
      <c r="E25" s="277"/>
      <c r="F25" s="347"/>
      <c r="G25" s="347"/>
      <c r="H25" s="316"/>
      <c r="I25" s="316"/>
      <c r="J25" s="341"/>
    </row>
    <row r="26" spans="1:14" ht="12.75" customHeight="1">
      <c r="A26" s="317"/>
      <c r="B26" s="348" t="s">
        <v>744</v>
      </c>
      <c r="C26" s="278"/>
      <c r="D26" s="2388" t="s">
        <v>420</v>
      </c>
      <c r="E26" s="2389"/>
      <c r="F26" s="2388" t="s">
        <v>771</v>
      </c>
      <c r="G26" s="2390"/>
      <c r="H26" s="862" t="s">
        <v>650</v>
      </c>
      <c r="I26" s="326"/>
      <c r="J26" s="341"/>
      <c r="M26" s="541" t="s">
        <v>644</v>
      </c>
    </row>
    <row r="27" spans="1:14" ht="35.25" customHeight="1">
      <c r="A27" s="349"/>
      <c r="B27" s="350" t="s">
        <v>583</v>
      </c>
      <c r="C27" s="351" t="s">
        <v>745</v>
      </c>
      <c r="D27" s="857" t="s">
        <v>746</v>
      </c>
      <c r="E27" s="858" t="s">
        <v>222</v>
      </c>
      <c r="F27" s="857" t="s">
        <v>746</v>
      </c>
      <c r="G27" s="858" t="s">
        <v>222</v>
      </c>
      <c r="H27" s="857" t="s">
        <v>746</v>
      </c>
      <c r="I27" s="353" t="s">
        <v>747</v>
      </c>
      <c r="J27" s="354"/>
      <c r="M27" s="542" t="s">
        <v>622</v>
      </c>
    </row>
    <row r="28" spans="1:14" ht="16.5" customHeight="1">
      <c r="A28" s="349"/>
      <c r="B28" s="355"/>
      <c r="C28" s="903" t="s">
        <v>67</v>
      </c>
      <c r="D28" s="904"/>
      <c r="E28" s="905"/>
      <c r="F28" s="904"/>
      <c r="G28" s="905"/>
      <c r="H28" s="907">
        <f>'[1]New Sch I &amp; I-a'!B10+'[1]New Sch I &amp; I-a'!B11+'[1]New Sch I &amp; I-a'!B12+'[1]New Sch I &amp; I-a'!B13+'[1]New Sch I &amp; I-a'!B14+'[1]New Sch I &amp; I-a'!B15+'[1]New Sch I &amp; I-a'!B16+'[1]New Sch I &amp; I-a'!B17</f>
        <v>1</v>
      </c>
      <c r="I28" s="914">
        <f>'[1]New Sch I &amp; I-a'!B25</f>
        <v>3000</v>
      </c>
      <c r="J28" s="354"/>
      <c r="M28" s="545">
        <f>+I28/H28</f>
        <v>3000</v>
      </c>
      <c r="N28" s="823" t="s">
        <v>68</v>
      </c>
    </row>
    <row r="29" spans="1:14">
      <c r="A29" s="317"/>
      <c r="B29" s="328" t="s">
        <v>584</v>
      </c>
      <c r="C29" s="376" t="s">
        <v>467</v>
      </c>
      <c r="D29" s="330"/>
      <c r="E29" s="902"/>
      <c r="F29" s="330"/>
      <c r="G29" s="902"/>
      <c r="H29" s="362">
        <f>'[1]New Sch I &amp; I-a'!C10+'[1]New Sch I &amp; I-a'!C11+'[1]New Sch I &amp; I-a'!C12+'[1]New Sch I &amp; I-a'!C13+'[1]New Sch I &amp; I-a'!C14+'[1]New Sch I &amp; I-a'!C15+'[1]New Sch I &amp; I-a'!C16+'[1]New Sch I &amp; I-a'!C17</f>
        <v>8</v>
      </c>
      <c r="I29" s="359">
        <f>'[1]New Sch I &amp; I-a'!C25</f>
        <v>8000</v>
      </c>
      <c r="J29" s="360"/>
      <c r="M29" s="545">
        <f>+I29/H29</f>
        <v>1000</v>
      </c>
      <c r="N29" s="823" t="s">
        <v>419</v>
      </c>
    </row>
    <row r="30" spans="1:14">
      <c r="A30" s="317"/>
      <c r="B30" s="356"/>
      <c r="C30" s="361" t="s">
        <v>468</v>
      </c>
      <c r="D30" s="437"/>
      <c r="E30" s="438"/>
      <c r="F30" s="437"/>
      <c r="G30" s="438"/>
      <c r="H30" s="363">
        <f>'[1]New Sch I &amp; I-a'!D10+'[1]New Sch I &amp; I-a'!D11+'[1]New Sch I &amp; I-a'!D12+'[1]New Sch I &amp; I-a'!D13+'[1]New Sch I &amp; I-a'!D14+'[1]New Sch I &amp; I-a'!D15+'[1]New Sch I &amp; I-a'!D16+'[1]New Sch I &amp; I-a'!D17</f>
        <v>4</v>
      </c>
      <c r="I30" s="364">
        <f>'[1]New Sch I &amp; I-a'!D25</f>
        <v>4000</v>
      </c>
      <c r="J30" s="360"/>
      <c r="M30" s="545">
        <f>+I30/H30</f>
        <v>1000</v>
      </c>
      <c r="N30" s="823" t="s">
        <v>419</v>
      </c>
    </row>
    <row r="31" spans="1:14">
      <c r="A31" s="317"/>
      <c r="B31" s="356"/>
      <c r="C31" s="361" t="s">
        <v>60</v>
      </c>
      <c r="D31" s="437"/>
      <c r="E31" s="438"/>
      <c r="F31" s="437"/>
      <c r="G31" s="438"/>
      <c r="H31" s="363" t="e">
        <f>'[1]New Sch I &amp; I-a'!E10+'[1]New Sch I &amp; I-a'!E11+'[1]New Sch I &amp; I-a'!E12+'[1]New Sch I &amp; I-a'!E13+'[1]New Sch I &amp; I-a'!E14+'[1]New Sch I &amp; I-a'!E15+'[1]New Sch I &amp; I-a'!E16+'[1]New Sch I &amp; I-a'!E17</f>
        <v>#REF!</v>
      </c>
      <c r="I31" s="364">
        <f>'[1]New Sch I &amp; I-a'!E25</f>
        <v>1500</v>
      </c>
      <c r="J31" s="360"/>
      <c r="M31" s="545" t="e">
        <f>+I31/H31</f>
        <v>#REF!</v>
      </c>
      <c r="N31" s="823" t="s">
        <v>419</v>
      </c>
    </row>
    <row r="32" spans="1:14">
      <c r="A32" s="317"/>
      <c r="B32" s="356"/>
      <c r="C32" s="361"/>
      <c r="D32" s="437"/>
      <c r="E32" s="438"/>
      <c r="F32" s="437"/>
      <c r="G32" s="438"/>
      <c r="H32" s="363"/>
      <c r="I32" s="364"/>
      <c r="J32" s="360"/>
      <c r="M32" s="545" t="e">
        <f>+I32/H32</f>
        <v>#DIV/0!</v>
      </c>
    </row>
    <row r="33" spans="1:18">
      <c r="A33" s="317"/>
      <c r="B33" s="356"/>
      <c r="C33" s="361"/>
      <c r="D33" s="898"/>
      <c r="E33" s="899"/>
      <c r="F33" s="898"/>
      <c r="G33" s="899"/>
      <c r="H33" s="362"/>
      <c r="I33" s="364"/>
      <c r="J33" s="360"/>
      <c r="M33" s="545"/>
    </row>
    <row r="34" spans="1:18">
      <c r="A34" s="317"/>
      <c r="B34" s="356"/>
      <c r="C34" s="361" t="s">
        <v>61</v>
      </c>
      <c r="D34" s="898"/>
      <c r="E34" s="899"/>
      <c r="F34" s="898"/>
      <c r="G34" s="899"/>
      <c r="H34" s="362" t="s">
        <v>586</v>
      </c>
      <c r="I34" s="364"/>
      <c r="J34" s="360"/>
      <c r="M34" s="545"/>
      <c r="N34" s="561" t="s">
        <v>64</v>
      </c>
    </row>
    <row r="35" spans="1:18">
      <c r="A35" s="317"/>
      <c r="B35" s="356"/>
      <c r="C35" s="361" t="s">
        <v>62</v>
      </c>
      <c r="D35" s="898"/>
      <c r="E35" s="899"/>
      <c r="F35" s="898"/>
      <c r="G35" s="899"/>
      <c r="H35" s="362" t="s">
        <v>586</v>
      </c>
      <c r="I35" s="364"/>
      <c r="J35" s="360"/>
      <c r="M35" s="545"/>
      <c r="N35" s="561" t="s">
        <v>65</v>
      </c>
    </row>
    <row r="36" spans="1:18">
      <c r="A36" s="317"/>
      <c r="B36" s="356"/>
      <c r="C36" s="361" t="s">
        <v>63</v>
      </c>
      <c r="D36" s="898"/>
      <c r="E36" s="899"/>
      <c r="F36" s="898"/>
      <c r="G36" s="899"/>
      <c r="H36" s="362" t="s">
        <v>586</v>
      </c>
      <c r="I36" s="364"/>
      <c r="J36" s="360"/>
      <c r="M36" s="545"/>
      <c r="N36" s="561" t="s">
        <v>66</v>
      </c>
    </row>
    <row r="37" spans="1:18">
      <c r="A37" s="317"/>
      <c r="B37" s="356"/>
      <c r="C37" s="361"/>
      <c r="D37" s="898"/>
      <c r="E37" s="899"/>
      <c r="F37" s="898"/>
      <c r="G37" s="899"/>
      <c r="H37" s="362"/>
      <c r="I37" s="364"/>
      <c r="J37" s="360"/>
      <c r="M37" s="545"/>
      <c r="N37" s="561" t="s">
        <v>69</v>
      </c>
    </row>
    <row r="38" spans="1:18">
      <c r="A38" s="317"/>
      <c r="B38" s="356"/>
      <c r="C38" s="801" t="s">
        <v>435</v>
      </c>
      <c r="D38" s="439"/>
      <c r="E38" s="440"/>
      <c r="F38" s="439"/>
      <c r="G38" s="440"/>
      <c r="H38" s="362" t="s">
        <v>586</v>
      </c>
      <c r="I38" s="364"/>
      <c r="J38" s="360"/>
      <c r="M38" s="546"/>
    </row>
    <row r="39" spans="1:18">
      <c r="A39" s="317"/>
      <c r="B39" s="356"/>
      <c r="C39" s="367" t="s">
        <v>309</v>
      </c>
      <c r="D39" s="654" t="s">
        <v>586</v>
      </c>
      <c r="E39" s="655">
        <f>SUM(E29:E38)</f>
        <v>0</v>
      </c>
      <c r="F39" s="644" t="s">
        <v>586</v>
      </c>
      <c r="G39" s="656">
        <f>SUM(G29:G38)</f>
        <v>0</v>
      </c>
      <c r="H39" s="624" t="e">
        <f>SUM(H28:H38)</f>
        <v>#REF!</v>
      </c>
      <c r="I39" s="657">
        <f>SUM(I28:I38)</f>
        <v>16500</v>
      </c>
      <c r="J39" s="360"/>
      <c r="M39" s="561" t="s">
        <v>646</v>
      </c>
    </row>
    <row r="40" spans="1:18" ht="7.5" customHeight="1">
      <c r="A40" s="317"/>
      <c r="B40" s="356"/>
      <c r="C40" s="316"/>
      <c r="D40" s="419"/>
      <c r="E40" s="473"/>
      <c r="F40" s="620"/>
      <c r="G40" s="621"/>
      <c r="H40" s="369"/>
      <c r="I40" s="335"/>
      <c r="J40" s="360"/>
    </row>
    <row r="41" spans="1:18">
      <c r="A41" s="317"/>
      <c r="B41" s="328" t="s">
        <v>544</v>
      </c>
      <c r="C41" s="319" t="s">
        <v>629</v>
      </c>
      <c r="D41" s="859"/>
      <c r="E41" s="860"/>
      <c r="F41" s="773"/>
      <c r="G41" s="861"/>
      <c r="H41" s="369"/>
      <c r="I41" s="375"/>
      <c r="J41" s="360"/>
    </row>
    <row r="42" spans="1:18">
      <c r="A42" s="317"/>
      <c r="B42" s="356"/>
      <c r="C42" s="376" t="s">
        <v>624</v>
      </c>
      <c r="D42" s="441"/>
      <c r="E42" s="442"/>
      <c r="F42" s="443"/>
      <c r="G42" s="444"/>
      <c r="H42" s="445">
        <f>'Sch II-b'!F11</f>
        <v>0</v>
      </c>
      <c r="I42" s="908">
        <f>'Sch II-b'!G11</f>
        <v>0</v>
      </c>
      <c r="J42" s="341"/>
      <c r="M42" s="779" t="s">
        <v>445</v>
      </c>
      <c r="N42" s="780"/>
      <c r="O42" s="780"/>
      <c r="P42" s="780"/>
      <c r="Q42" s="780"/>
      <c r="R42" s="789"/>
    </row>
    <row r="43" spans="1:18" ht="12.75" customHeight="1">
      <c r="A43" s="317"/>
      <c r="B43" s="356"/>
      <c r="C43" s="361" t="s">
        <v>625</v>
      </c>
      <c r="D43" s="404"/>
      <c r="E43" s="447"/>
      <c r="F43" s="448"/>
      <c r="G43" s="449"/>
      <c r="H43" s="381">
        <f>'Sch II-b'!F12</f>
        <v>0</v>
      </c>
      <c r="I43" s="909">
        <f>'Sch II-b'!G12</f>
        <v>0</v>
      </c>
      <c r="J43" s="331"/>
      <c r="M43" s="781" t="s">
        <v>444</v>
      </c>
      <c r="N43" s="782"/>
      <c r="O43" s="782"/>
      <c r="P43" s="782"/>
      <c r="Q43" s="782"/>
      <c r="R43" s="790"/>
    </row>
    <row r="44" spans="1:18" ht="12.75" customHeight="1">
      <c r="A44" s="317"/>
      <c r="B44" s="356"/>
      <c r="C44" s="361" t="s">
        <v>626</v>
      </c>
      <c r="D44" s="404"/>
      <c r="E44" s="447"/>
      <c r="F44" s="448"/>
      <c r="G44" s="449"/>
      <c r="H44" s="381">
        <f>'Sch II-b'!F13</f>
        <v>0</v>
      </c>
      <c r="I44" s="909">
        <f>'Sch II-b'!G13</f>
        <v>0</v>
      </c>
      <c r="J44" s="331"/>
      <c r="M44" s="783" t="s">
        <v>443</v>
      </c>
      <c r="N44" s="784"/>
      <c r="O44" s="785"/>
    </row>
    <row r="45" spans="1:18" ht="12.75" customHeight="1">
      <c r="A45" s="317"/>
      <c r="B45" s="356"/>
      <c r="C45" s="361" t="s">
        <v>627</v>
      </c>
      <c r="D45" s="404"/>
      <c r="E45" s="447"/>
      <c r="F45" s="448"/>
      <c r="G45" s="449"/>
      <c r="H45" s="381"/>
      <c r="I45" s="382"/>
      <c r="J45" s="331"/>
      <c r="M45" s="786" t="s">
        <v>440</v>
      </c>
      <c r="N45" s="787" t="s">
        <v>441</v>
      </c>
      <c r="O45" s="788" t="s">
        <v>442</v>
      </c>
    </row>
    <row r="46" spans="1:18" ht="12.75" customHeight="1">
      <c r="A46" s="317"/>
      <c r="B46" s="356"/>
      <c r="C46" s="361" t="s">
        <v>628</v>
      </c>
      <c r="D46" s="404"/>
      <c r="E46" s="447"/>
      <c r="F46" s="448"/>
      <c r="G46" s="449"/>
      <c r="H46" s="381"/>
      <c r="I46" s="382"/>
      <c r="J46" s="331"/>
      <c r="M46" s="791" t="e">
        <f>#REF!+#REF!</f>
        <v>#REF!</v>
      </c>
      <c r="N46" s="791">
        <f>I39+I48</f>
        <v>16500</v>
      </c>
      <c r="O46" s="791" t="e">
        <f>+M46-N46</f>
        <v>#REF!</v>
      </c>
    </row>
    <row r="47" spans="1:18" ht="12.75" customHeight="1">
      <c r="A47" s="317"/>
      <c r="B47" s="356"/>
      <c r="C47" s="801" t="s">
        <v>623</v>
      </c>
      <c r="D47" s="404"/>
      <c r="E47" s="447"/>
      <c r="F47" s="448"/>
      <c r="G47" s="449"/>
      <c r="H47" s="381"/>
      <c r="I47" s="382"/>
      <c r="J47" s="331"/>
      <c r="M47" s="700"/>
    </row>
    <row r="48" spans="1:18" ht="12.75" customHeight="1">
      <c r="A48" s="317"/>
      <c r="B48" s="356"/>
      <c r="C48" s="367" t="s">
        <v>540</v>
      </c>
      <c r="D48" s="654">
        <f t="shared" ref="D48:I48" si="0">SUM(D42:D47)</f>
        <v>0</v>
      </c>
      <c r="E48" s="795">
        <f t="shared" si="0"/>
        <v>0</v>
      </c>
      <c r="F48" s="644">
        <f t="shared" si="0"/>
        <v>0</v>
      </c>
      <c r="G48" s="794">
        <f t="shared" si="0"/>
        <v>0</v>
      </c>
      <c r="H48" s="652">
        <f t="shared" si="0"/>
        <v>0</v>
      </c>
      <c r="I48" s="613">
        <f t="shared" si="0"/>
        <v>0</v>
      </c>
      <c r="J48" s="331"/>
      <c r="M48" s="561" t="s">
        <v>646</v>
      </c>
    </row>
    <row r="49" spans="1:13" ht="6.75" customHeight="1">
      <c r="A49" s="317"/>
      <c r="B49" s="356"/>
      <c r="C49" s="316"/>
      <c r="D49" s="334"/>
      <c r="E49" s="450"/>
      <c r="F49" s="336"/>
      <c r="G49" s="451"/>
      <c r="H49" s="334"/>
      <c r="I49" s="335"/>
      <c r="J49" s="331"/>
    </row>
    <row r="50" spans="1:13" ht="12.75" customHeight="1">
      <c r="A50" s="317"/>
      <c r="B50" s="328" t="s">
        <v>589</v>
      </c>
      <c r="C50" s="388" t="s">
        <v>751</v>
      </c>
      <c r="D50" s="452"/>
      <c r="E50" s="453"/>
      <c r="F50" s="416"/>
      <c r="G50" s="454"/>
      <c r="H50" s="452"/>
      <c r="I50" s="375"/>
      <c r="J50" s="331"/>
      <c r="M50" s="653" t="s">
        <v>397</v>
      </c>
    </row>
    <row r="51" spans="1:13" ht="12.75" customHeight="1">
      <c r="A51" s="317"/>
      <c r="B51" s="356"/>
      <c r="C51" s="391" t="s">
        <v>541</v>
      </c>
      <c r="D51" s="455"/>
      <c r="E51" s="456"/>
      <c r="F51" s="455"/>
      <c r="G51" s="456"/>
      <c r="H51" s="455"/>
      <c r="I51" s="382" t="e">
        <f>#REF!</f>
        <v>#REF!</v>
      </c>
      <c r="J51" s="331"/>
      <c r="M51" s="561" t="s">
        <v>399</v>
      </c>
    </row>
    <row r="52" spans="1:13" ht="12.75" customHeight="1">
      <c r="A52" s="317"/>
      <c r="B52" s="356"/>
      <c r="C52" s="393" t="s">
        <v>753</v>
      </c>
      <c r="D52" s="457"/>
      <c r="E52" s="458"/>
      <c r="F52" s="457"/>
      <c r="G52" s="458"/>
      <c r="H52" s="457"/>
      <c r="I52" s="382" t="e">
        <f>#REF!</f>
        <v>#REF!</v>
      </c>
      <c r="J52" s="331"/>
      <c r="M52" s="561" t="s">
        <v>399</v>
      </c>
    </row>
    <row r="53" spans="1:13" ht="12.75" customHeight="1">
      <c r="A53" s="317"/>
      <c r="B53" s="356"/>
      <c r="C53" s="393" t="s">
        <v>754</v>
      </c>
      <c r="D53" s="457"/>
      <c r="E53" s="458"/>
      <c r="F53" s="457"/>
      <c r="G53" s="458"/>
      <c r="H53" s="457"/>
      <c r="I53" s="382" t="e">
        <f>#REF!</f>
        <v>#REF!</v>
      </c>
      <c r="J53" s="331"/>
      <c r="M53" s="561" t="s">
        <v>399</v>
      </c>
    </row>
    <row r="54" spans="1:13" ht="12.75" customHeight="1">
      <c r="A54" s="317"/>
      <c r="B54" s="356"/>
      <c r="C54" s="392" t="s">
        <v>755</v>
      </c>
      <c r="D54" s="457"/>
      <c r="E54" s="458"/>
      <c r="F54" s="457"/>
      <c r="G54" s="458"/>
      <c r="H54" s="457"/>
      <c r="I54" s="382" t="e">
        <f>#REF!</f>
        <v>#REF!</v>
      </c>
      <c r="J54" s="331"/>
      <c r="M54" s="561" t="s">
        <v>399</v>
      </c>
    </row>
    <row r="55" spans="1:13" ht="12.75" customHeight="1">
      <c r="A55" s="317"/>
      <c r="B55" s="356"/>
      <c r="C55" s="392" t="s">
        <v>756</v>
      </c>
      <c r="D55" s="459"/>
      <c r="E55" s="460"/>
      <c r="F55" s="459"/>
      <c r="G55" s="460"/>
      <c r="H55" s="459"/>
      <c r="I55" s="382" t="e">
        <f>#REF!</f>
        <v>#REF!</v>
      </c>
      <c r="J55" s="331"/>
      <c r="M55" s="561" t="s">
        <v>399</v>
      </c>
    </row>
    <row r="56" spans="1:13" ht="12.75" customHeight="1">
      <c r="A56" s="317"/>
      <c r="B56" s="356"/>
      <c r="C56" s="392" t="s">
        <v>757</v>
      </c>
      <c r="D56" s="459"/>
      <c r="E56" s="460"/>
      <c r="F56" s="459"/>
      <c r="G56" s="460"/>
      <c r="H56" s="459"/>
      <c r="I56" s="382" t="e">
        <f>#REF!</f>
        <v>#REF!</v>
      </c>
      <c r="J56" s="331"/>
      <c r="M56" s="561" t="s">
        <v>399</v>
      </c>
    </row>
    <row r="57" spans="1:13" ht="12.75" customHeight="1">
      <c r="A57" s="317"/>
      <c r="B57" s="356"/>
      <c r="C57" s="392" t="s">
        <v>542</v>
      </c>
      <c r="D57" s="459"/>
      <c r="E57" s="460"/>
      <c r="F57" s="459"/>
      <c r="G57" s="460"/>
      <c r="H57" s="459"/>
      <c r="I57" s="382" t="e">
        <f>#REF!</f>
        <v>#REF!</v>
      </c>
      <c r="J57" s="331"/>
      <c r="M57" s="561" t="s">
        <v>399</v>
      </c>
    </row>
    <row r="58" spans="1:13" ht="12.75" customHeight="1">
      <c r="A58" s="317"/>
      <c r="B58" s="356"/>
      <c r="C58" s="392" t="s">
        <v>308</v>
      </c>
      <c r="D58" s="459"/>
      <c r="E58" s="460"/>
      <c r="F58" s="459"/>
      <c r="G58" s="460"/>
      <c r="H58" s="459"/>
      <c r="I58" s="382" t="e">
        <f>#REF!</f>
        <v>#REF!</v>
      </c>
      <c r="J58" s="331"/>
      <c r="M58" s="561" t="s">
        <v>399</v>
      </c>
    </row>
    <row r="59" spans="1:13" ht="12.75" customHeight="1">
      <c r="A59" s="317"/>
      <c r="B59" s="356"/>
      <c r="C59" s="605" t="s">
        <v>308</v>
      </c>
      <c r="D59" s="461"/>
      <c r="E59" s="462"/>
      <c r="F59" s="461"/>
      <c r="G59" s="462"/>
      <c r="H59" s="461"/>
      <c r="I59" s="382" t="e">
        <f>#REF!</f>
        <v>#REF!</v>
      </c>
      <c r="J59" s="331"/>
      <c r="M59" s="561" t="s">
        <v>399</v>
      </c>
    </row>
    <row r="60" spans="1:13" ht="12.75" customHeight="1">
      <c r="A60" s="317"/>
      <c r="B60" s="356"/>
      <c r="C60" s="367" t="s">
        <v>760</v>
      </c>
      <c r="D60" s="776"/>
      <c r="E60" s="658">
        <f>SUM(E51:E59)</f>
        <v>0</v>
      </c>
      <c r="F60" s="776"/>
      <c r="G60" s="658">
        <f>SUM(G51:G59)</f>
        <v>0</v>
      </c>
      <c r="H60" s="776"/>
      <c r="I60" s="775" t="e">
        <f>SUM(I51:I59)</f>
        <v>#REF!</v>
      </c>
      <c r="J60" s="331"/>
      <c r="M60" s="561" t="s">
        <v>646</v>
      </c>
    </row>
    <row r="61" spans="1:13" ht="12.75" customHeight="1">
      <c r="A61" s="317"/>
      <c r="B61" s="356"/>
      <c r="C61" s="932"/>
      <c r="D61" s="933"/>
      <c r="E61" s="473"/>
      <c r="F61" s="933"/>
      <c r="G61" s="473"/>
      <c r="H61" s="933"/>
      <c r="I61" s="934"/>
      <c r="J61" s="331"/>
      <c r="M61" s="561"/>
    </row>
    <row r="62" spans="1:13" ht="12.75" customHeight="1">
      <c r="A62" s="317"/>
      <c r="B62" s="356"/>
      <c r="C62" s="932" t="s">
        <v>503</v>
      </c>
      <c r="D62" s="933"/>
      <c r="E62" s="473"/>
      <c r="F62" s="933"/>
      <c r="G62" s="473"/>
      <c r="H62" s="933"/>
      <c r="I62" s="382" t="e">
        <f>#REF!</f>
        <v>#REF!</v>
      </c>
      <c r="J62" s="331"/>
      <c r="M62" s="561"/>
    </row>
    <row r="63" spans="1:13" ht="12.75" customHeight="1">
      <c r="A63" s="317"/>
      <c r="B63" s="356"/>
      <c r="C63" s="932"/>
      <c r="D63" s="933"/>
      <c r="E63" s="473"/>
      <c r="F63" s="933"/>
      <c r="G63" s="473"/>
      <c r="H63" s="933"/>
      <c r="I63" s="934"/>
      <c r="J63" s="331"/>
      <c r="M63" s="561"/>
    </row>
    <row r="64" spans="1:13" ht="9" customHeight="1">
      <c r="A64" s="317"/>
      <c r="B64" s="356"/>
      <c r="C64" s="316"/>
      <c r="D64" s="334"/>
      <c r="E64" s="450"/>
      <c r="F64" s="336"/>
      <c r="G64" s="451"/>
      <c r="H64" s="334"/>
      <c r="I64" s="335"/>
      <c r="J64" s="331"/>
    </row>
    <row r="65" spans="1:15" ht="12.75" customHeight="1">
      <c r="A65" s="317"/>
      <c r="B65" s="328" t="s">
        <v>545</v>
      </c>
      <c r="C65" s="367" t="s">
        <v>761</v>
      </c>
      <c r="D65" s="644" t="s">
        <v>586</v>
      </c>
      <c r="E65" s="658"/>
      <c r="F65" s="644" t="s">
        <v>586</v>
      </c>
      <c r="G65" s="623"/>
      <c r="H65" s="644" t="s">
        <v>586</v>
      </c>
      <c r="I65" s="613" t="e">
        <f>#REF!</f>
        <v>#REF!</v>
      </c>
      <c r="J65" s="331"/>
      <c r="M65" s="561" t="s">
        <v>399</v>
      </c>
    </row>
    <row r="66" spans="1:15" ht="5.25" customHeight="1">
      <c r="A66" s="317"/>
      <c r="B66" s="328"/>
      <c r="C66" s="316"/>
      <c r="D66" s="645"/>
      <c r="E66" s="473"/>
      <c r="F66" s="645"/>
      <c r="G66" s="659"/>
      <c r="H66" s="419"/>
      <c r="I66" s="615"/>
      <c r="J66" s="331"/>
    </row>
    <row r="67" spans="1:15" ht="12.75" customHeight="1" thickBot="1">
      <c r="A67" s="317"/>
      <c r="B67" s="464"/>
      <c r="C67" s="399" t="s">
        <v>543</v>
      </c>
      <c r="D67" s="648" t="s">
        <v>586</v>
      </c>
      <c r="E67" s="660">
        <f>+E39+E48+E60+E65</f>
        <v>0</v>
      </c>
      <c r="F67" s="649" t="s">
        <v>586</v>
      </c>
      <c r="G67" s="660">
        <f>+G39+G48+G60+G65</f>
        <v>0</v>
      </c>
      <c r="H67" s="649" t="s">
        <v>586</v>
      </c>
      <c r="I67" s="647" t="e">
        <f>+I39+I48+I60+I65</f>
        <v>#REF!</v>
      </c>
      <c r="J67" s="331"/>
      <c r="M67" s="561" t="s">
        <v>646</v>
      </c>
    </row>
    <row r="68" spans="1:15" ht="6.75" customHeight="1">
      <c r="A68" s="317"/>
      <c r="B68" s="356"/>
      <c r="C68" s="316"/>
      <c r="D68" s="334"/>
      <c r="E68" s="450"/>
      <c r="F68" s="336"/>
      <c r="G68" s="465"/>
      <c r="H68" s="334"/>
      <c r="I68" s="335"/>
      <c r="J68" s="331"/>
    </row>
    <row r="69" spans="1:15" ht="12.75" customHeight="1">
      <c r="A69" s="317"/>
      <c r="B69" s="402" t="s">
        <v>9</v>
      </c>
      <c r="C69" s="320" t="s">
        <v>764</v>
      </c>
      <c r="D69" s="398"/>
      <c r="E69" s="463"/>
      <c r="F69" s="336"/>
      <c r="G69" s="465"/>
      <c r="H69" s="334"/>
      <c r="I69" s="335"/>
      <c r="J69" s="331"/>
      <c r="M69" s="653" t="s">
        <v>397</v>
      </c>
    </row>
    <row r="70" spans="1:15" ht="13.5" customHeight="1">
      <c r="A70" s="317"/>
      <c r="B70" s="356"/>
      <c r="C70" s="403" t="s">
        <v>121</v>
      </c>
      <c r="D70" s="404"/>
      <c r="E70" s="447"/>
      <c r="F70" s="405"/>
      <c r="G70" s="466"/>
      <c r="H70" s="407"/>
      <c r="I70" s="382" t="e">
        <f>#REF!</f>
        <v>#REF!</v>
      </c>
      <c r="J70" s="331"/>
      <c r="M70" s="561" t="s">
        <v>399</v>
      </c>
    </row>
    <row r="71" spans="1:15" ht="13.5" customHeight="1">
      <c r="A71" s="317"/>
      <c r="B71" s="356"/>
      <c r="C71" s="403" t="s">
        <v>587</v>
      </c>
      <c r="D71" s="404"/>
      <c r="E71" s="447"/>
      <c r="F71" s="405"/>
      <c r="G71" s="466"/>
      <c r="H71" s="407"/>
      <c r="I71" s="382" t="e">
        <f>#REF!</f>
        <v>#REF!</v>
      </c>
      <c r="J71" s="331"/>
      <c r="M71" s="561" t="s">
        <v>399</v>
      </c>
    </row>
    <row r="72" spans="1:15">
      <c r="A72" s="317"/>
      <c r="B72" s="356"/>
      <c r="C72" s="392" t="s">
        <v>765</v>
      </c>
      <c r="D72" s="404"/>
      <c r="E72" s="447"/>
      <c r="F72" s="405"/>
      <c r="G72" s="466"/>
      <c r="H72" s="409"/>
      <c r="I72" s="382" t="e">
        <f>#REF!</f>
        <v>#REF!</v>
      </c>
      <c r="J72" s="331"/>
      <c r="M72" s="561" t="s">
        <v>399</v>
      </c>
    </row>
    <row r="73" spans="1:15">
      <c r="A73" s="317"/>
      <c r="B73" s="356"/>
      <c r="C73" s="392" t="s">
        <v>126</v>
      </c>
      <c r="D73" s="404"/>
      <c r="E73" s="447"/>
      <c r="F73" s="405"/>
      <c r="G73" s="466"/>
      <c r="H73" s="409"/>
      <c r="I73" s="382" t="e">
        <f>#REF!</f>
        <v>#REF!</v>
      </c>
      <c r="J73" s="331"/>
      <c r="M73" s="561" t="s">
        <v>399</v>
      </c>
    </row>
    <row r="74" spans="1:15">
      <c r="A74" s="317"/>
      <c r="B74" s="356"/>
      <c r="C74" s="403" t="s">
        <v>766</v>
      </c>
      <c r="D74" s="404"/>
      <c r="E74" s="447"/>
      <c r="F74" s="405"/>
      <c r="G74" s="466"/>
      <c r="H74" s="409"/>
      <c r="I74" s="382" t="e">
        <f>#REF!</f>
        <v>#REF!</v>
      </c>
      <c r="J74" s="360"/>
      <c r="M74" s="561" t="s">
        <v>399</v>
      </c>
    </row>
    <row r="75" spans="1:15">
      <c r="A75" s="317"/>
      <c r="B75" s="356"/>
      <c r="C75" s="392" t="s">
        <v>298</v>
      </c>
      <c r="D75" s="404"/>
      <c r="E75" s="447"/>
      <c r="F75" s="405"/>
      <c r="G75" s="466"/>
      <c r="H75" s="409"/>
      <c r="I75" s="382" t="e">
        <f>#REF!</f>
        <v>#REF!</v>
      </c>
      <c r="J75" s="360"/>
      <c r="M75" s="561" t="s">
        <v>399</v>
      </c>
    </row>
    <row r="76" spans="1:15">
      <c r="A76" s="317"/>
      <c r="B76" s="356"/>
      <c r="C76" s="392" t="s">
        <v>588</v>
      </c>
      <c r="D76" s="410"/>
      <c r="E76" s="467"/>
      <c r="F76" s="412"/>
      <c r="G76" s="468"/>
      <c r="H76" s="414"/>
      <c r="I76" s="662" t="e">
        <f>#REF!</f>
        <v>#REF!</v>
      </c>
      <c r="J76" s="360"/>
      <c r="M76" s="561" t="s">
        <v>399</v>
      </c>
    </row>
    <row r="77" spans="1:15">
      <c r="A77" s="317"/>
      <c r="B77" s="356"/>
      <c r="C77" s="312" t="s">
        <v>299</v>
      </c>
      <c r="D77" s="470"/>
      <c r="E77" s="471">
        <f>SUM(E70:E76)</f>
        <v>0</v>
      </c>
      <c r="F77" s="472"/>
      <c r="G77" s="471">
        <f>SUM(G70:G76)</f>
        <v>0</v>
      </c>
      <c r="H77" s="417"/>
      <c r="I77" s="613" t="e">
        <f>SUM(I70:I76)</f>
        <v>#REF!</v>
      </c>
      <c r="J77" s="360"/>
      <c r="M77" s="561" t="s">
        <v>646</v>
      </c>
      <c r="N77" s="832" t="s">
        <v>634</v>
      </c>
      <c r="O77" s="778" t="s">
        <v>635</v>
      </c>
    </row>
    <row r="78" spans="1:15" ht="6.75" customHeight="1">
      <c r="A78" s="317"/>
      <c r="B78" s="356"/>
      <c r="C78" s="418"/>
      <c r="D78" s="419"/>
      <c r="E78" s="473"/>
      <c r="F78" s="336"/>
      <c r="G78" s="451"/>
      <c r="H78" s="420"/>
      <c r="I78" s="611"/>
      <c r="J78" s="360"/>
      <c r="N78" s="356"/>
      <c r="O78" s="830"/>
    </row>
    <row r="79" spans="1:15" ht="13.8" thickBot="1">
      <c r="A79" s="317"/>
      <c r="B79" s="421" t="s">
        <v>10</v>
      </c>
      <c r="C79" s="312" t="s">
        <v>300</v>
      </c>
      <c r="D79" s="474"/>
      <c r="E79" s="475"/>
      <c r="F79" s="476"/>
      <c r="G79" s="475"/>
      <c r="H79" s="422">
        <f>H48</f>
        <v>0</v>
      </c>
      <c r="I79" s="661" t="e">
        <f>+I67+I77</f>
        <v>#REF!</v>
      </c>
      <c r="J79" s="360"/>
      <c r="M79" s="561" t="s">
        <v>646</v>
      </c>
      <c r="N79" s="833" t="e">
        <f>#REF!</f>
        <v>#REF!</v>
      </c>
      <c r="O79" s="834" t="e">
        <f>+I79-N79</f>
        <v>#REF!</v>
      </c>
    </row>
    <row r="80" spans="1:15" ht="13.5" customHeight="1">
      <c r="A80" s="317"/>
      <c r="B80" s="402" t="s">
        <v>11</v>
      </c>
      <c r="C80" s="423" t="s">
        <v>301</v>
      </c>
      <c r="D80" s="424"/>
      <c r="E80" s="477"/>
      <c r="F80" s="336"/>
      <c r="G80" s="477"/>
      <c r="H80" s="384"/>
      <c r="I80" s="364" t="e">
        <f>+I23-I79</f>
        <v>#REF!</v>
      </c>
      <c r="J80" s="360"/>
      <c r="M80" s="561" t="s">
        <v>646</v>
      </c>
      <c r="N80" s="342"/>
      <c r="O80" s="835"/>
    </row>
    <row r="81" spans="1:13" ht="12.75" customHeight="1">
      <c r="A81" s="317"/>
      <c r="B81" s="425" t="s">
        <v>302</v>
      </c>
      <c r="C81" s="426" t="s">
        <v>396</v>
      </c>
      <c r="D81" s="478"/>
      <c r="E81" s="475"/>
      <c r="F81" s="478"/>
      <c r="G81" s="475"/>
      <c r="H81" s="422">
        <f>+H48</f>
        <v>0</v>
      </c>
      <c r="I81" s="661" t="e">
        <f>+I79+I80</f>
        <v>#REF!</v>
      </c>
      <c r="J81" s="341"/>
      <c r="M81" s="561" t="s">
        <v>646</v>
      </c>
    </row>
    <row r="82" spans="1:13" ht="10.5" customHeight="1">
      <c r="A82" s="427"/>
      <c r="B82" s="314"/>
      <c r="C82" s="428" t="s">
        <v>303</v>
      </c>
      <c r="D82" s="429"/>
      <c r="E82" s="430"/>
      <c r="F82" s="431"/>
      <c r="G82" s="430"/>
      <c r="H82" s="431"/>
      <c r="I82" s="433" t="e">
        <f>+I23-I81</f>
        <v>#REF!</v>
      </c>
      <c r="J82" s="434"/>
      <c r="M82" s="561" t="s">
        <v>646</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73" orientation="portrait" r:id="rId1"/>
  <headerFooter alignWithMargins="0">
    <oddFooter>&amp;L&amp;8Created:  May 2007  -  Printed:  &amp;D &amp;T   &amp;Z&amp;F  &amp;A</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C37"/>
  <sheetViews>
    <sheetView workbookViewId="0">
      <selection activeCell="E20" sqref="E20"/>
    </sheetView>
  </sheetViews>
  <sheetFormatPr defaultRowHeight="13.2"/>
  <cols>
    <col min="1" max="1" width="20.109375" customWidth="1"/>
    <col min="2" max="2" width="94.6640625" customWidth="1"/>
    <col min="3" max="3" width="11.77734375" customWidth="1"/>
  </cols>
  <sheetData>
    <row r="1" spans="1:2" ht="15.6">
      <c r="A1" s="802" t="s">
        <v>653</v>
      </c>
      <c r="B1" s="802"/>
    </row>
    <row r="2" spans="1:2" ht="15.6">
      <c r="A2" s="802" t="s">
        <v>654</v>
      </c>
      <c r="B2" s="802"/>
    </row>
    <row r="3" spans="1:2" ht="6.75" customHeight="1"/>
    <row r="4" spans="1:2" ht="15" customHeight="1">
      <c r="A4" s="757"/>
      <c r="B4" s="757"/>
    </row>
    <row r="5" spans="1:2" ht="15" customHeight="1">
      <c r="A5" s="758" t="s">
        <v>612</v>
      </c>
      <c r="B5" s="758" t="s">
        <v>613</v>
      </c>
    </row>
    <row r="6" spans="1:2" ht="35.25" customHeight="1">
      <c r="A6" s="758" t="s">
        <v>227</v>
      </c>
      <c r="B6" s="759" t="s">
        <v>346</v>
      </c>
    </row>
    <row r="7" spans="1:2" ht="15.75" customHeight="1">
      <c r="A7" s="758" t="s">
        <v>140</v>
      </c>
      <c r="B7" s="759" t="s">
        <v>340</v>
      </c>
    </row>
    <row r="8" spans="1:2" ht="18.75" customHeight="1">
      <c r="A8" s="757" t="s">
        <v>223</v>
      </c>
      <c r="B8" s="757" t="s">
        <v>660</v>
      </c>
    </row>
    <row r="9" spans="1:2" ht="15.75" customHeight="1">
      <c r="A9" s="757" t="s">
        <v>437</v>
      </c>
      <c r="B9" s="757" t="s">
        <v>660</v>
      </c>
    </row>
    <row r="10" spans="1:2" ht="15" customHeight="1">
      <c r="A10" s="757" t="s">
        <v>234</v>
      </c>
      <c r="B10" s="757" t="s">
        <v>438</v>
      </c>
    </row>
    <row r="11" spans="1:2" ht="45.75" customHeight="1">
      <c r="A11" s="757" t="s">
        <v>235</v>
      </c>
      <c r="B11" s="757" t="s">
        <v>816</v>
      </c>
    </row>
    <row r="12" spans="1:2" ht="15" customHeight="1">
      <c r="A12" s="757" t="s">
        <v>426</v>
      </c>
      <c r="B12" s="757" t="s">
        <v>817</v>
      </c>
    </row>
    <row r="13" spans="1:2" ht="15" customHeight="1">
      <c r="A13" s="757" t="s">
        <v>593</v>
      </c>
      <c r="B13" s="757" t="s">
        <v>471</v>
      </c>
    </row>
    <row r="14" spans="1:2" ht="47.25" customHeight="1">
      <c r="A14" s="757" t="s">
        <v>594</v>
      </c>
      <c r="B14" s="757" t="s">
        <v>347</v>
      </c>
    </row>
    <row r="15" spans="1:2" ht="30" customHeight="1">
      <c r="A15" s="757" t="s">
        <v>595</v>
      </c>
      <c r="B15" s="757" t="s">
        <v>819</v>
      </c>
    </row>
    <row r="16" spans="1:2" ht="18.75" customHeight="1">
      <c r="A16" s="757" t="s">
        <v>596</v>
      </c>
      <c r="B16" s="757" t="s">
        <v>439</v>
      </c>
    </row>
    <row r="17" spans="1:3" ht="15.75" customHeight="1">
      <c r="A17" s="757" t="s">
        <v>598</v>
      </c>
      <c r="B17" s="757" t="s">
        <v>236</v>
      </c>
    </row>
    <row r="18" spans="1:3" ht="15.75" customHeight="1">
      <c r="A18" s="757" t="s">
        <v>599</v>
      </c>
      <c r="B18" s="757" t="s">
        <v>471</v>
      </c>
    </row>
    <row r="19" spans="1:3" ht="65.25" customHeight="1">
      <c r="A19" s="757" t="s">
        <v>339</v>
      </c>
      <c r="B19" s="757" t="s">
        <v>341</v>
      </c>
    </row>
    <row r="20" spans="1:3" ht="18.75" customHeight="1">
      <c r="A20" s="757" t="s">
        <v>659</v>
      </c>
      <c r="B20" s="757" t="s">
        <v>236</v>
      </c>
    </row>
    <row r="21" spans="1:3" ht="32.25" customHeight="1">
      <c r="A21" s="757" t="s">
        <v>335</v>
      </c>
      <c r="B21" s="757" t="s">
        <v>655</v>
      </c>
    </row>
    <row r="22" spans="1:3" ht="100.5" hidden="1" customHeight="1">
      <c r="A22" s="757" t="s">
        <v>335</v>
      </c>
      <c r="B22" s="757" t="s">
        <v>98</v>
      </c>
    </row>
    <row r="23" spans="1:3" ht="15.75" customHeight="1">
      <c r="A23" s="757" t="s">
        <v>381</v>
      </c>
      <c r="B23" s="757" t="s">
        <v>656</v>
      </c>
    </row>
    <row r="24" spans="1:3" ht="15.6">
      <c r="A24" s="757" t="s">
        <v>314</v>
      </c>
      <c r="B24" s="757" t="s">
        <v>236</v>
      </c>
    </row>
    <row r="25" spans="1:3" ht="15.6">
      <c r="A25" s="757" t="s">
        <v>315</v>
      </c>
      <c r="B25" s="827" t="s">
        <v>236</v>
      </c>
      <c r="C25" s="42"/>
    </row>
    <row r="26" spans="1:3" ht="17.25" hidden="1" customHeight="1">
      <c r="A26" s="760" t="s">
        <v>316</v>
      </c>
      <c r="B26" s="757" t="s">
        <v>236</v>
      </c>
    </row>
    <row r="27" spans="1:3" ht="15.6" hidden="1">
      <c r="A27" s="760" t="s">
        <v>317</v>
      </c>
      <c r="B27" s="757" t="s">
        <v>236</v>
      </c>
    </row>
    <row r="28" spans="1:3" ht="15.6">
      <c r="A28" s="760"/>
      <c r="B28" s="760"/>
    </row>
    <row r="29" spans="1:3" ht="15.6">
      <c r="A29" s="137"/>
      <c r="B29" s="137"/>
    </row>
    <row r="30" spans="1:3">
      <c r="A30" s="7"/>
      <c r="B30" s="7"/>
    </row>
    <row r="31" spans="1:3">
      <c r="A31" s="7"/>
      <c r="B31" s="7"/>
    </row>
    <row r="32" spans="1:3">
      <c r="A32" s="7"/>
      <c r="B32" s="7"/>
    </row>
    <row r="33" spans="1:2">
      <c r="A33" s="7"/>
      <c r="B33" s="7"/>
    </row>
    <row r="34" spans="1:2">
      <c r="A34" s="7"/>
      <c r="B34" s="7"/>
    </row>
    <row r="35" spans="1:2">
      <c r="A35" s="7"/>
      <c r="B35" s="7"/>
    </row>
    <row r="36" spans="1:2">
      <c r="A36" s="7"/>
      <c r="B36" s="7"/>
    </row>
    <row r="37" spans="1:2">
      <c r="B37" s="7"/>
    </row>
  </sheetData>
  <phoneticPr fontId="0" type="noConversion"/>
  <printOptions horizontalCentered="1"/>
  <pageMargins left="0" right="0" top="0.75" bottom="0.35" header="0.25" footer="0.25"/>
  <pageSetup orientation="portrait" r:id="rId1"/>
  <headerFooter alignWithMargins="0">
    <oddFooter>&amp;L&amp;8Revised:  May 5, 2008    &amp;Z&amp;F  &amp;A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indexed="42"/>
    <pageSetUpPr fitToPage="1"/>
  </sheetPr>
  <dimension ref="A1:M69"/>
  <sheetViews>
    <sheetView zoomScale="75" zoomScaleNormal="100" workbookViewId="0">
      <selection activeCell="E23" sqref="E23"/>
    </sheetView>
  </sheetViews>
  <sheetFormatPr defaultColWidth="9.33203125" defaultRowHeight="13.2"/>
  <cols>
    <col min="1" max="1" width="1.33203125" style="184" customWidth="1"/>
    <col min="2" max="2" width="3.6640625" style="184" customWidth="1"/>
    <col min="3" max="3" width="65.7773437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2.77734375" style="184" customWidth="1"/>
    <col min="10" max="10" width="2.109375" style="184" customWidth="1"/>
    <col min="11" max="11" width="16" style="184" customWidth="1"/>
    <col min="12" max="12" width="18" style="184" customWidth="1"/>
    <col min="13" max="13" width="20.109375" style="184" customWidth="1"/>
    <col min="14" max="16384" width="9.33203125" style="184"/>
  </cols>
  <sheetData>
    <row r="1" spans="1:13">
      <c r="A1" s="311"/>
      <c r="B1" s="2391"/>
      <c r="C1" s="2392"/>
      <c r="D1" s="312" t="s">
        <v>648</v>
      </c>
      <c r="E1" s="313"/>
      <c r="F1" s="312"/>
      <c r="G1" s="314"/>
      <c r="H1" s="314"/>
      <c r="I1" s="315"/>
      <c r="J1" s="316"/>
    </row>
    <row r="2" spans="1:13" ht="6" customHeight="1" thickBot="1">
      <c r="A2" s="2385"/>
      <c r="B2" s="2385"/>
      <c r="C2" s="2385"/>
      <c r="D2" s="2385"/>
      <c r="E2" s="2385"/>
      <c r="F2" s="2385"/>
      <c r="G2" s="2385"/>
      <c r="H2" s="2385"/>
      <c r="I2" s="2385"/>
      <c r="J2" s="2385"/>
    </row>
    <row r="3" spans="1:13" ht="5.25" customHeight="1">
      <c r="A3" s="317"/>
      <c r="B3" s="318"/>
      <c r="C3" s="319"/>
      <c r="D3" s="320"/>
      <c r="E3" s="320"/>
      <c r="F3" s="316"/>
      <c r="G3" s="135"/>
      <c r="H3" s="321"/>
      <c r="I3" s="321"/>
      <c r="J3" s="322"/>
    </row>
    <row r="4" spans="1:13" ht="12.75" customHeight="1">
      <c r="A4" s="317"/>
      <c r="B4" s="323" t="s">
        <v>304</v>
      </c>
      <c r="C4" s="324"/>
      <c r="D4" s="2382" t="s">
        <v>647</v>
      </c>
      <c r="E4" s="2383"/>
      <c r="F4" s="2382" t="s">
        <v>318</v>
      </c>
      <c r="G4" s="2384"/>
      <c r="H4" s="325" t="s">
        <v>650</v>
      </c>
      <c r="I4" s="326"/>
      <c r="J4" s="327"/>
      <c r="L4" s="653" t="s">
        <v>397</v>
      </c>
      <c r="M4" s="700" t="s">
        <v>398</v>
      </c>
    </row>
    <row r="5" spans="1:13">
      <c r="A5" s="317"/>
      <c r="B5" s="328"/>
      <c r="C5" s="329" t="s">
        <v>651</v>
      </c>
      <c r="D5" s="330" t="s">
        <v>586</v>
      </c>
      <c r="E5" s="614" t="e">
        <f>#REF!</f>
        <v>#REF!</v>
      </c>
      <c r="F5" s="436" t="s">
        <v>586</v>
      </c>
      <c r="G5" s="618" t="e">
        <f>#REF!</f>
        <v>#REF!</v>
      </c>
      <c r="H5" s="330" t="s">
        <v>586</v>
      </c>
      <c r="I5" s="359" t="e">
        <f t="shared" ref="I5:I17" si="0">+G5-E5</f>
        <v>#REF!</v>
      </c>
      <c r="J5" s="331"/>
      <c r="L5" s="561" t="s">
        <v>646</v>
      </c>
      <c r="M5" s="701" t="s">
        <v>399</v>
      </c>
    </row>
    <row r="6" spans="1:13">
      <c r="A6" s="317"/>
      <c r="B6" s="328"/>
      <c r="C6" s="332" t="s">
        <v>652</v>
      </c>
      <c r="D6" s="330" t="s">
        <v>586</v>
      </c>
      <c r="E6" s="610" t="e">
        <f>#REF!</f>
        <v>#REF!</v>
      </c>
      <c r="F6" s="437" t="s">
        <v>586</v>
      </c>
      <c r="G6" s="617" t="e">
        <f>#REF!</f>
        <v>#REF!</v>
      </c>
      <c r="H6" s="330" t="s">
        <v>586</v>
      </c>
      <c r="I6" s="364" t="e">
        <f t="shared" si="0"/>
        <v>#REF!</v>
      </c>
      <c r="J6" s="331"/>
      <c r="L6" s="561" t="s">
        <v>646</v>
      </c>
      <c r="M6" s="701" t="s">
        <v>399</v>
      </c>
    </row>
    <row r="7" spans="1:13">
      <c r="A7" s="317"/>
      <c r="B7" s="328"/>
      <c r="C7" s="332" t="s">
        <v>733</v>
      </c>
      <c r="D7" s="330" t="s">
        <v>586</v>
      </c>
      <c r="E7" s="610" t="e">
        <f>#REF!</f>
        <v>#REF!</v>
      </c>
      <c r="F7" s="437" t="s">
        <v>586</v>
      </c>
      <c r="G7" s="617" t="e">
        <f>#REF!</f>
        <v>#REF!</v>
      </c>
      <c r="H7" s="330" t="s">
        <v>586</v>
      </c>
      <c r="I7" s="364" t="e">
        <f t="shared" si="0"/>
        <v>#REF!</v>
      </c>
      <c r="J7" s="331"/>
      <c r="L7" s="561" t="s">
        <v>646</v>
      </c>
      <c r="M7" s="701" t="s">
        <v>399</v>
      </c>
    </row>
    <row r="8" spans="1:13">
      <c r="A8" s="317"/>
      <c r="B8" s="328"/>
      <c r="C8" s="332" t="s">
        <v>734</v>
      </c>
      <c r="D8" s="330" t="s">
        <v>586</v>
      </c>
      <c r="E8" s="610" t="e">
        <f>#REF!</f>
        <v>#REF!</v>
      </c>
      <c r="F8" s="437" t="s">
        <v>586</v>
      </c>
      <c r="G8" s="617" t="e">
        <f>#REF!</f>
        <v>#REF!</v>
      </c>
      <c r="H8" s="330" t="s">
        <v>586</v>
      </c>
      <c r="I8" s="364" t="e">
        <f t="shared" si="0"/>
        <v>#REF!</v>
      </c>
      <c r="J8" s="331"/>
      <c r="L8" s="561" t="s">
        <v>646</v>
      </c>
      <c r="M8" s="701" t="s">
        <v>399</v>
      </c>
    </row>
    <row r="9" spans="1:13">
      <c r="A9" s="317"/>
      <c r="B9" s="328"/>
      <c r="C9" s="332" t="s">
        <v>735</v>
      </c>
      <c r="D9" s="330" t="s">
        <v>586</v>
      </c>
      <c r="E9" s="610" t="e">
        <f>#REF!</f>
        <v>#REF!</v>
      </c>
      <c r="F9" s="437" t="s">
        <v>586</v>
      </c>
      <c r="G9" s="617" t="e">
        <f>#REF!</f>
        <v>#REF!</v>
      </c>
      <c r="H9" s="330" t="s">
        <v>586</v>
      </c>
      <c r="I9" s="364" t="e">
        <f t="shared" si="0"/>
        <v>#REF!</v>
      </c>
      <c r="J9" s="331"/>
      <c r="L9" s="561" t="s">
        <v>646</v>
      </c>
      <c r="M9" s="701" t="s">
        <v>399</v>
      </c>
    </row>
    <row r="10" spans="1:13">
      <c r="A10" s="317"/>
      <c r="B10" s="328"/>
      <c r="C10" s="332" t="s">
        <v>736</v>
      </c>
      <c r="D10" s="330" t="s">
        <v>586</v>
      </c>
      <c r="E10" s="610" t="e">
        <f>#REF!</f>
        <v>#REF!</v>
      </c>
      <c r="F10" s="437" t="s">
        <v>586</v>
      </c>
      <c r="G10" s="617" t="e">
        <f>#REF!</f>
        <v>#REF!</v>
      </c>
      <c r="H10" s="330" t="s">
        <v>586</v>
      </c>
      <c r="I10" s="364" t="e">
        <f t="shared" si="0"/>
        <v>#REF!</v>
      </c>
      <c r="J10" s="331"/>
      <c r="L10" s="561" t="s">
        <v>646</v>
      </c>
      <c r="M10" s="701" t="s">
        <v>399</v>
      </c>
    </row>
    <row r="11" spans="1:13">
      <c r="A11" s="317"/>
      <c r="B11" s="328"/>
      <c r="C11" s="332" t="s">
        <v>737</v>
      </c>
      <c r="D11" s="330" t="s">
        <v>586</v>
      </c>
      <c r="E11" s="610" t="e">
        <f>#REF!</f>
        <v>#REF!</v>
      </c>
      <c r="F11" s="437" t="s">
        <v>586</v>
      </c>
      <c r="G11" s="617" t="e">
        <f>#REF!</f>
        <v>#REF!</v>
      </c>
      <c r="H11" s="330" t="s">
        <v>586</v>
      </c>
      <c r="I11" s="364" t="e">
        <f t="shared" si="0"/>
        <v>#REF!</v>
      </c>
      <c r="J11" s="331"/>
      <c r="L11" s="561" t="s">
        <v>646</v>
      </c>
      <c r="M11" s="701" t="s">
        <v>399</v>
      </c>
    </row>
    <row r="12" spans="1:13">
      <c r="A12" s="317"/>
      <c r="B12" s="328"/>
      <c r="C12" s="333" t="s">
        <v>738</v>
      </c>
      <c r="D12" s="330" t="s">
        <v>586</v>
      </c>
      <c r="E12" s="610" t="e">
        <f>#REF!</f>
        <v>#REF!</v>
      </c>
      <c r="F12" s="437" t="s">
        <v>586</v>
      </c>
      <c r="G12" s="617" t="e">
        <f>#REF!</f>
        <v>#REF!</v>
      </c>
      <c r="H12" s="330" t="s">
        <v>586</v>
      </c>
      <c r="I12" s="364" t="e">
        <f t="shared" si="0"/>
        <v>#REF!</v>
      </c>
      <c r="J12" s="331"/>
      <c r="L12" s="561" t="s">
        <v>646</v>
      </c>
      <c r="M12" s="701" t="s">
        <v>399</v>
      </c>
    </row>
    <row r="13" spans="1:13">
      <c r="A13" s="317"/>
      <c r="B13" s="328"/>
      <c r="C13" s="333" t="s">
        <v>739</v>
      </c>
      <c r="D13" s="330" t="s">
        <v>586</v>
      </c>
      <c r="E13" s="610" t="e">
        <f>#REF!</f>
        <v>#REF!</v>
      </c>
      <c r="F13" s="437" t="s">
        <v>586</v>
      </c>
      <c r="G13" s="617" t="e">
        <f>#REF!</f>
        <v>#REF!</v>
      </c>
      <c r="H13" s="330" t="s">
        <v>586</v>
      </c>
      <c r="I13" s="364" t="e">
        <f t="shared" si="0"/>
        <v>#REF!</v>
      </c>
      <c r="J13" s="331"/>
      <c r="L13" s="561" t="s">
        <v>646</v>
      </c>
      <c r="M13" s="701" t="s">
        <v>399</v>
      </c>
    </row>
    <row r="14" spans="1:13">
      <c r="A14" s="317"/>
      <c r="B14" s="328"/>
      <c r="C14" s="332" t="s">
        <v>740</v>
      </c>
      <c r="D14" s="330" t="s">
        <v>586</v>
      </c>
      <c r="E14" s="610" t="e">
        <f>#REF!</f>
        <v>#REF!</v>
      </c>
      <c r="F14" s="437" t="s">
        <v>586</v>
      </c>
      <c r="G14" s="617" t="e">
        <f>#REF!</f>
        <v>#REF!</v>
      </c>
      <c r="H14" s="330" t="s">
        <v>586</v>
      </c>
      <c r="I14" s="364" t="e">
        <f t="shared" si="0"/>
        <v>#REF!</v>
      </c>
      <c r="J14" s="331"/>
      <c r="L14" s="561" t="s">
        <v>646</v>
      </c>
      <c r="M14" s="701" t="s">
        <v>399</v>
      </c>
    </row>
    <row r="15" spans="1:13">
      <c r="A15" s="317"/>
      <c r="B15" s="328"/>
      <c r="C15" s="332" t="s">
        <v>741</v>
      </c>
      <c r="D15" s="330" t="s">
        <v>586</v>
      </c>
      <c r="E15" s="610" t="e">
        <f>#REF!</f>
        <v>#REF!</v>
      </c>
      <c r="F15" s="437" t="s">
        <v>586</v>
      </c>
      <c r="G15" s="617" t="e">
        <f>#REF!</f>
        <v>#REF!</v>
      </c>
      <c r="H15" s="330" t="s">
        <v>586</v>
      </c>
      <c r="I15" s="364" t="e">
        <f t="shared" si="0"/>
        <v>#REF!</v>
      </c>
      <c r="J15" s="331"/>
      <c r="L15" s="561" t="s">
        <v>646</v>
      </c>
      <c r="M15" s="701" t="s">
        <v>399</v>
      </c>
    </row>
    <row r="16" spans="1:13">
      <c r="A16" s="317"/>
      <c r="B16" s="328"/>
      <c r="C16" s="332" t="s">
        <v>742</v>
      </c>
      <c r="D16" s="330" t="s">
        <v>586</v>
      </c>
      <c r="E16" s="610" t="e">
        <f>#REF!</f>
        <v>#REF!</v>
      </c>
      <c r="F16" s="437" t="s">
        <v>586</v>
      </c>
      <c r="G16" s="617" t="e">
        <f>#REF!</f>
        <v>#REF!</v>
      </c>
      <c r="H16" s="330" t="s">
        <v>586</v>
      </c>
      <c r="I16" s="364" t="e">
        <f t="shared" si="0"/>
        <v>#REF!</v>
      </c>
      <c r="J16" s="331"/>
      <c r="L16" s="561" t="s">
        <v>646</v>
      </c>
      <c r="M16" s="701" t="s">
        <v>399</v>
      </c>
    </row>
    <row r="17" spans="1:13">
      <c r="A17" s="317"/>
      <c r="B17" s="328"/>
      <c r="C17" s="332" t="s">
        <v>743</v>
      </c>
      <c r="D17" s="330" t="s">
        <v>586</v>
      </c>
      <c r="E17" s="610" t="e">
        <f>#REF!</f>
        <v>#REF!</v>
      </c>
      <c r="F17" s="437" t="s">
        <v>586</v>
      </c>
      <c r="G17" s="617" t="e">
        <f>#REF!</f>
        <v>#REF!</v>
      </c>
      <c r="H17" s="330" t="s">
        <v>586</v>
      </c>
      <c r="I17" s="364" t="e">
        <f t="shared" si="0"/>
        <v>#REF!</v>
      </c>
      <c r="J17" s="331"/>
      <c r="L17" s="561" t="s">
        <v>646</v>
      </c>
      <c r="M17" s="701" t="s">
        <v>399</v>
      </c>
    </row>
    <row r="18" spans="1:13" ht="6.75" customHeight="1">
      <c r="A18" s="317"/>
      <c r="B18" s="328"/>
      <c r="C18" s="316"/>
      <c r="D18" s="334"/>
      <c r="E18" s="611"/>
      <c r="F18" s="336"/>
      <c r="G18" s="337"/>
      <c r="H18" s="338"/>
      <c r="I18" s="339"/>
      <c r="J18" s="331"/>
    </row>
    <row r="19" spans="1:13" ht="12.75" customHeight="1">
      <c r="A19" s="317"/>
      <c r="B19" s="328"/>
      <c r="C19" s="320" t="s">
        <v>449</v>
      </c>
      <c r="D19" s="340" t="s">
        <v>586</v>
      </c>
      <c r="E19" s="612" t="e">
        <f>SUM(E5:E18)</f>
        <v>#REF!</v>
      </c>
      <c r="F19" s="340" t="s">
        <v>586</v>
      </c>
      <c r="G19" s="612" t="e">
        <f>SUM(G5:G18)</f>
        <v>#REF!</v>
      </c>
      <c r="H19" s="340" t="s">
        <v>586</v>
      </c>
      <c r="I19" s="613" t="e">
        <f>+G19-E19</f>
        <v>#REF!</v>
      </c>
      <c r="J19" s="341"/>
      <c r="L19" s="561" t="s">
        <v>646</v>
      </c>
    </row>
    <row r="20" spans="1:13" ht="6" customHeight="1">
      <c r="A20" s="317"/>
      <c r="B20" s="342"/>
      <c r="C20" s="319"/>
      <c r="D20" s="319"/>
      <c r="E20" s="319"/>
      <c r="F20" s="343"/>
      <c r="G20" s="344"/>
      <c r="H20" s="345"/>
      <c r="I20" s="346"/>
      <c r="J20" s="341"/>
    </row>
    <row r="21" spans="1:13" ht="6" customHeight="1">
      <c r="A21" s="317"/>
      <c r="C21" s="277"/>
      <c r="D21" s="277"/>
      <c r="E21" s="277"/>
      <c r="F21" s="347"/>
      <c r="G21" s="347"/>
      <c r="H21" s="316"/>
      <c r="I21" s="316"/>
      <c r="J21" s="341"/>
    </row>
    <row r="22" spans="1:13" ht="12.75" customHeight="1">
      <c r="A22" s="317"/>
      <c r="B22" s="348" t="s">
        <v>744</v>
      </c>
      <c r="C22" s="278"/>
      <c r="D22" s="2382" t="s">
        <v>647</v>
      </c>
      <c r="E22" s="2383"/>
      <c r="F22" s="2382" t="s">
        <v>318</v>
      </c>
      <c r="G22" s="2384"/>
      <c r="H22" s="325" t="s">
        <v>650</v>
      </c>
      <c r="I22" s="326"/>
      <c r="J22" s="341"/>
      <c r="L22" s="541" t="s">
        <v>644</v>
      </c>
    </row>
    <row r="23" spans="1:13" ht="35.25" customHeight="1">
      <c r="A23" s="349"/>
      <c r="B23" s="350" t="s">
        <v>583</v>
      </c>
      <c r="C23" s="351" t="s">
        <v>549</v>
      </c>
      <c r="D23" s="352" t="s">
        <v>746</v>
      </c>
      <c r="E23" s="353" t="s">
        <v>747</v>
      </c>
      <c r="F23" s="352" t="s">
        <v>746</v>
      </c>
      <c r="G23" s="353" t="s">
        <v>747</v>
      </c>
      <c r="H23" s="352" t="s">
        <v>746</v>
      </c>
      <c r="I23" s="353" t="s">
        <v>747</v>
      </c>
      <c r="J23" s="354"/>
      <c r="L23" s="542" t="s">
        <v>221</v>
      </c>
    </row>
    <row r="24" spans="1:13">
      <c r="A24" s="317"/>
      <c r="B24" s="356"/>
      <c r="C24" s="435" t="s">
        <v>305</v>
      </c>
      <c r="D24" s="358"/>
      <c r="E24" s="663"/>
      <c r="F24" s="664"/>
      <c r="G24" s="663"/>
      <c r="H24" s="630">
        <f t="shared" ref="H24:I28" si="1">+F24-D24</f>
        <v>0</v>
      </c>
      <c r="I24" s="617">
        <f t="shared" si="1"/>
        <v>0</v>
      </c>
      <c r="J24" s="360"/>
      <c r="K24" s="561" t="s">
        <v>646</v>
      </c>
      <c r="L24" s="543" t="e">
        <f>+I24/H24</f>
        <v>#DIV/0!</v>
      </c>
    </row>
    <row r="25" spans="1:13">
      <c r="A25" s="317"/>
      <c r="B25" s="356"/>
      <c r="C25" s="377" t="s">
        <v>306</v>
      </c>
      <c r="D25" s="363"/>
      <c r="E25" s="665"/>
      <c r="F25" s="666"/>
      <c r="G25" s="665"/>
      <c r="H25" s="630">
        <f t="shared" si="1"/>
        <v>0</v>
      </c>
      <c r="I25" s="617">
        <f t="shared" si="1"/>
        <v>0</v>
      </c>
      <c r="J25" s="360"/>
      <c r="K25" s="561" t="s">
        <v>646</v>
      </c>
      <c r="L25" s="539" t="e">
        <f>+I25/H25</f>
        <v>#DIV/0!</v>
      </c>
    </row>
    <row r="26" spans="1:13">
      <c r="A26" s="317"/>
      <c r="B26" s="356"/>
      <c r="C26" s="377" t="s">
        <v>307</v>
      </c>
      <c r="D26" s="363"/>
      <c r="E26" s="665"/>
      <c r="F26" s="666"/>
      <c r="G26" s="665"/>
      <c r="H26" s="630">
        <f t="shared" si="1"/>
        <v>0</v>
      </c>
      <c r="I26" s="617">
        <f t="shared" si="1"/>
        <v>0</v>
      </c>
      <c r="J26" s="360"/>
      <c r="K26" s="561" t="s">
        <v>646</v>
      </c>
      <c r="L26" s="539" t="e">
        <f>+I26/H26</f>
        <v>#DIV/0!</v>
      </c>
    </row>
    <row r="27" spans="1:13">
      <c r="A27" s="317"/>
      <c r="B27" s="356"/>
      <c r="C27" s="361" t="s">
        <v>400</v>
      </c>
      <c r="D27" s="363"/>
      <c r="E27" s="665"/>
      <c r="F27" s="666"/>
      <c r="G27" s="665"/>
      <c r="H27" s="630">
        <f t="shared" si="1"/>
        <v>0</v>
      </c>
      <c r="I27" s="617">
        <f t="shared" si="1"/>
        <v>0</v>
      </c>
      <c r="J27" s="360"/>
      <c r="K27" s="561" t="s">
        <v>646</v>
      </c>
      <c r="L27" s="539" t="e">
        <f>+I27/H27</f>
        <v>#DIV/0!</v>
      </c>
    </row>
    <row r="28" spans="1:13">
      <c r="A28" s="317"/>
      <c r="B28" s="356"/>
      <c r="C28" s="365" t="s">
        <v>308</v>
      </c>
      <c r="D28" s="366"/>
      <c r="E28" s="667"/>
      <c r="F28" s="668"/>
      <c r="G28" s="667"/>
      <c r="H28" s="630">
        <f t="shared" si="1"/>
        <v>0</v>
      </c>
      <c r="I28" s="617">
        <f t="shared" si="1"/>
        <v>0</v>
      </c>
      <c r="J28" s="360"/>
      <c r="K28" s="561" t="s">
        <v>646</v>
      </c>
      <c r="L28" s="544"/>
    </row>
    <row r="29" spans="1:13">
      <c r="A29" s="317"/>
      <c r="B29" s="356"/>
      <c r="C29" s="367" t="s">
        <v>309</v>
      </c>
      <c r="D29" s="538">
        <f t="shared" ref="D29:I29" si="2">SUM(D24:D28)</f>
        <v>0</v>
      </c>
      <c r="E29" s="669">
        <f t="shared" si="2"/>
        <v>0</v>
      </c>
      <c r="F29" s="538">
        <f t="shared" si="2"/>
        <v>0</v>
      </c>
      <c r="G29" s="669">
        <f t="shared" si="2"/>
        <v>0</v>
      </c>
      <c r="H29" s="538">
        <f t="shared" si="2"/>
        <v>0</v>
      </c>
      <c r="I29" s="368">
        <f t="shared" si="2"/>
        <v>0</v>
      </c>
      <c r="J29" s="341"/>
      <c r="K29" s="561" t="s">
        <v>646</v>
      </c>
      <c r="L29" s="540"/>
    </row>
    <row r="30" spans="1:13" ht="3" customHeight="1">
      <c r="A30" s="317"/>
      <c r="B30" s="356"/>
      <c r="C30" s="316"/>
      <c r="D30" s="369"/>
      <c r="E30" s="632"/>
      <c r="F30" s="629"/>
      <c r="G30" s="372"/>
      <c r="H30" s="629"/>
      <c r="I30" s="337"/>
      <c r="J30" s="331"/>
    </row>
    <row r="31" spans="1:13" ht="12.75" customHeight="1">
      <c r="A31" s="317"/>
      <c r="B31" s="328"/>
      <c r="C31" s="319" t="s">
        <v>310</v>
      </c>
      <c r="D31" s="373"/>
      <c r="E31" s="633"/>
      <c r="F31" s="634"/>
      <c r="G31" s="374"/>
      <c r="H31" s="629"/>
      <c r="I31" s="635"/>
      <c r="J31" s="331"/>
    </row>
    <row r="32" spans="1:13" ht="12.75" customHeight="1">
      <c r="A32" s="317"/>
      <c r="B32" s="356"/>
      <c r="C32" s="186" t="s">
        <v>311</v>
      </c>
      <c r="D32" s="671"/>
      <c r="E32" s="672"/>
      <c r="F32" s="673"/>
      <c r="G32" s="674"/>
      <c r="H32" s="636">
        <f t="shared" ref="H32:I37" si="3">+F32-D32</f>
        <v>0</v>
      </c>
      <c r="I32" s="637">
        <f t="shared" si="3"/>
        <v>0</v>
      </c>
      <c r="J32" s="331"/>
      <c r="L32" s="561" t="s">
        <v>646</v>
      </c>
    </row>
    <row r="33" spans="1:12" ht="12.75" customHeight="1">
      <c r="A33" s="317"/>
      <c r="B33" s="356"/>
      <c r="C33" s="377" t="s">
        <v>312</v>
      </c>
      <c r="D33" s="378"/>
      <c r="E33" s="675"/>
      <c r="F33" s="676"/>
      <c r="G33" s="380"/>
      <c r="H33" s="630">
        <f t="shared" si="3"/>
        <v>0</v>
      </c>
      <c r="I33" s="638">
        <f t="shared" si="3"/>
        <v>0</v>
      </c>
      <c r="J33" s="331"/>
      <c r="L33" s="561" t="s">
        <v>646</v>
      </c>
    </row>
    <row r="34" spans="1:12" ht="12.75" customHeight="1">
      <c r="A34" s="317"/>
      <c r="B34" s="356"/>
      <c r="C34" s="377" t="s">
        <v>539</v>
      </c>
      <c r="D34" s="378"/>
      <c r="E34" s="675"/>
      <c r="F34" s="676"/>
      <c r="G34" s="380"/>
      <c r="H34" s="630">
        <f t="shared" si="3"/>
        <v>0</v>
      </c>
      <c r="I34" s="638">
        <f t="shared" si="3"/>
        <v>0</v>
      </c>
      <c r="J34" s="331"/>
      <c r="L34" s="561" t="s">
        <v>646</v>
      </c>
    </row>
    <row r="35" spans="1:12" ht="12.75" customHeight="1">
      <c r="A35" s="317"/>
      <c r="B35" s="356"/>
      <c r="C35" s="361" t="s">
        <v>394</v>
      </c>
      <c r="D35" s="378"/>
      <c r="E35" s="675"/>
      <c r="F35" s="676"/>
      <c r="G35" s="380"/>
      <c r="H35" s="630">
        <f t="shared" si="3"/>
        <v>0</v>
      </c>
      <c r="I35" s="638">
        <f t="shared" si="3"/>
        <v>0</v>
      </c>
      <c r="J35" s="331"/>
      <c r="L35" s="561" t="s">
        <v>646</v>
      </c>
    </row>
    <row r="36" spans="1:12" ht="12.75" customHeight="1">
      <c r="A36" s="317"/>
      <c r="B36" s="356"/>
      <c r="C36" s="361" t="s">
        <v>395</v>
      </c>
      <c r="D36" s="378"/>
      <c r="E36" s="675"/>
      <c r="F36" s="676"/>
      <c r="G36" s="380"/>
      <c r="H36" s="630">
        <f t="shared" si="3"/>
        <v>0</v>
      </c>
      <c r="I36" s="638">
        <f t="shared" si="3"/>
        <v>0</v>
      </c>
      <c r="J36" s="331"/>
      <c r="L36" s="561" t="s">
        <v>646</v>
      </c>
    </row>
    <row r="37" spans="1:12" ht="12.75" customHeight="1">
      <c r="A37" s="317"/>
      <c r="B37" s="356"/>
      <c r="C37" s="377"/>
      <c r="D37" s="378"/>
      <c r="E37" s="675"/>
      <c r="F37" s="676"/>
      <c r="G37" s="380"/>
      <c r="H37" s="630">
        <f t="shared" si="3"/>
        <v>0</v>
      </c>
      <c r="I37" s="638">
        <f t="shared" si="3"/>
        <v>0</v>
      </c>
      <c r="J37" s="331"/>
      <c r="L37" s="561" t="s">
        <v>646</v>
      </c>
    </row>
    <row r="38" spans="1:12" ht="12.75" customHeight="1">
      <c r="A38" s="317"/>
      <c r="B38" s="356"/>
      <c r="C38" s="367" t="s">
        <v>540</v>
      </c>
      <c r="D38" s="383">
        <f t="shared" ref="D38:I38" si="4">SUM(D32:D37)</f>
        <v>0</v>
      </c>
      <c r="E38" s="699">
        <f t="shared" si="4"/>
        <v>0</v>
      </c>
      <c r="F38" s="670">
        <f t="shared" si="4"/>
        <v>0</v>
      </c>
      <c r="G38" s="698">
        <f t="shared" si="4"/>
        <v>0</v>
      </c>
      <c r="H38" s="639">
        <f t="shared" si="4"/>
        <v>0</v>
      </c>
      <c r="I38" s="368">
        <f t="shared" si="4"/>
        <v>0</v>
      </c>
      <c r="J38" s="331"/>
      <c r="L38" s="561" t="s">
        <v>646</v>
      </c>
    </row>
    <row r="39" spans="1:12" ht="3" customHeight="1">
      <c r="A39" s="317"/>
      <c r="B39" s="356"/>
      <c r="C39" s="316"/>
      <c r="D39" s="384"/>
      <c r="E39" s="677"/>
      <c r="F39" s="678"/>
      <c r="G39" s="387"/>
      <c r="H39" s="678"/>
      <c r="I39" s="337"/>
      <c r="J39" s="331"/>
    </row>
    <row r="40" spans="1:12" ht="12.75" customHeight="1">
      <c r="A40" s="317"/>
      <c r="B40" s="356"/>
      <c r="C40" s="388" t="s">
        <v>751</v>
      </c>
      <c r="D40" s="389"/>
      <c r="E40" s="679"/>
      <c r="F40" s="680"/>
      <c r="G40" s="390"/>
      <c r="H40" s="680"/>
      <c r="I40" s="635"/>
      <c r="J40" s="331"/>
    </row>
    <row r="41" spans="1:12" ht="12.75" customHeight="1">
      <c r="A41" s="317"/>
      <c r="B41" s="356"/>
      <c r="C41" s="391" t="s">
        <v>541</v>
      </c>
      <c r="D41" s="330" t="s">
        <v>586</v>
      </c>
      <c r="E41" s="681"/>
      <c r="F41" s="330" t="s">
        <v>586</v>
      </c>
      <c r="G41" s="681"/>
      <c r="H41" s="330" t="s">
        <v>586</v>
      </c>
      <c r="I41" s="638">
        <f>+G41-E41</f>
        <v>0</v>
      </c>
      <c r="J41" s="331"/>
      <c r="L41" s="561" t="s">
        <v>646</v>
      </c>
    </row>
    <row r="42" spans="1:12" ht="12.75" customHeight="1">
      <c r="A42" s="317"/>
      <c r="B42" s="356"/>
      <c r="C42" s="393" t="s">
        <v>753</v>
      </c>
      <c r="D42" s="330" t="s">
        <v>586</v>
      </c>
      <c r="E42" s="682"/>
      <c r="F42" s="330" t="s">
        <v>586</v>
      </c>
      <c r="G42" s="682"/>
      <c r="H42" s="330" t="s">
        <v>586</v>
      </c>
      <c r="I42" s="638">
        <f t="shared" ref="I42:I49" si="5">+G42-E42</f>
        <v>0</v>
      </c>
      <c r="J42" s="331"/>
      <c r="L42" s="561" t="s">
        <v>646</v>
      </c>
    </row>
    <row r="43" spans="1:12" ht="12.75" customHeight="1">
      <c r="A43" s="317"/>
      <c r="B43" s="356"/>
      <c r="C43" s="393" t="s">
        <v>754</v>
      </c>
      <c r="D43" s="330" t="s">
        <v>586</v>
      </c>
      <c r="E43" s="682"/>
      <c r="F43" s="330" t="s">
        <v>586</v>
      </c>
      <c r="G43" s="682"/>
      <c r="H43" s="330" t="s">
        <v>586</v>
      </c>
      <c r="I43" s="638">
        <f t="shared" si="5"/>
        <v>0</v>
      </c>
      <c r="J43" s="331"/>
      <c r="L43" s="561" t="s">
        <v>646</v>
      </c>
    </row>
    <row r="44" spans="1:12" ht="12.75" customHeight="1">
      <c r="A44" s="317"/>
      <c r="B44" s="356"/>
      <c r="C44" s="392" t="s">
        <v>755</v>
      </c>
      <c r="D44" s="330" t="s">
        <v>586</v>
      </c>
      <c r="E44" s="682"/>
      <c r="F44" s="330" t="s">
        <v>586</v>
      </c>
      <c r="G44" s="682"/>
      <c r="H44" s="330" t="s">
        <v>586</v>
      </c>
      <c r="I44" s="638">
        <f t="shared" si="5"/>
        <v>0</v>
      </c>
      <c r="J44" s="331"/>
      <c r="L44" s="561" t="s">
        <v>646</v>
      </c>
    </row>
    <row r="45" spans="1:12" ht="12.75" customHeight="1">
      <c r="A45" s="317"/>
      <c r="B45" s="356"/>
      <c r="C45" s="392" t="s">
        <v>756</v>
      </c>
      <c r="D45" s="330" t="s">
        <v>586</v>
      </c>
      <c r="E45" s="683"/>
      <c r="F45" s="330" t="s">
        <v>586</v>
      </c>
      <c r="G45" s="683"/>
      <c r="H45" s="330" t="s">
        <v>586</v>
      </c>
      <c r="I45" s="638">
        <f t="shared" si="5"/>
        <v>0</v>
      </c>
      <c r="J45" s="331"/>
      <c r="L45" s="561" t="s">
        <v>646</v>
      </c>
    </row>
    <row r="46" spans="1:12" ht="12.75" customHeight="1">
      <c r="A46" s="317"/>
      <c r="B46" s="356"/>
      <c r="C46" s="392" t="s">
        <v>757</v>
      </c>
      <c r="D46" s="330" t="s">
        <v>586</v>
      </c>
      <c r="E46" s="683"/>
      <c r="F46" s="330" t="s">
        <v>586</v>
      </c>
      <c r="G46" s="683"/>
      <c r="H46" s="330" t="s">
        <v>586</v>
      </c>
      <c r="I46" s="638">
        <f t="shared" si="5"/>
        <v>0</v>
      </c>
      <c r="J46" s="331"/>
      <c r="L46" s="561" t="s">
        <v>646</v>
      </c>
    </row>
    <row r="47" spans="1:12" ht="12.75" customHeight="1">
      <c r="A47" s="317"/>
      <c r="B47" s="356"/>
      <c r="C47" s="392" t="s">
        <v>758</v>
      </c>
      <c r="D47" s="330" t="s">
        <v>586</v>
      </c>
      <c r="E47" s="683"/>
      <c r="F47" s="330" t="s">
        <v>586</v>
      </c>
      <c r="G47" s="683"/>
      <c r="H47" s="330" t="s">
        <v>586</v>
      </c>
      <c r="I47" s="638">
        <f t="shared" si="5"/>
        <v>0</v>
      </c>
      <c r="J47" s="331"/>
      <c r="L47" s="561" t="s">
        <v>646</v>
      </c>
    </row>
    <row r="48" spans="1:12" ht="12.75" customHeight="1">
      <c r="A48" s="317"/>
      <c r="B48" s="356"/>
      <c r="C48" s="392" t="s">
        <v>759</v>
      </c>
      <c r="D48" s="330" t="s">
        <v>586</v>
      </c>
      <c r="E48" s="683">
        <v>0</v>
      </c>
      <c r="F48" s="330" t="s">
        <v>586</v>
      </c>
      <c r="G48" s="683">
        <v>0</v>
      </c>
      <c r="H48" s="330" t="s">
        <v>586</v>
      </c>
      <c r="I48" s="638">
        <f t="shared" si="5"/>
        <v>0</v>
      </c>
      <c r="J48" s="331"/>
      <c r="L48" s="561" t="s">
        <v>646</v>
      </c>
    </row>
    <row r="49" spans="1:13" ht="12.75" customHeight="1">
      <c r="A49" s="317"/>
      <c r="B49" s="356"/>
      <c r="C49" s="365"/>
      <c r="D49" s="394" t="s">
        <v>586</v>
      </c>
      <c r="E49" s="684">
        <v>0</v>
      </c>
      <c r="F49" s="394" t="s">
        <v>586</v>
      </c>
      <c r="G49" s="684">
        <v>0</v>
      </c>
      <c r="H49" s="394" t="s">
        <v>586</v>
      </c>
      <c r="I49" s="638">
        <f t="shared" si="5"/>
        <v>0</v>
      </c>
      <c r="J49" s="331"/>
      <c r="L49" s="561" t="s">
        <v>646</v>
      </c>
    </row>
    <row r="50" spans="1:13" ht="12.75" customHeight="1">
      <c r="A50" s="317"/>
      <c r="B50" s="356"/>
      <c r="C50" s="367" t="s">
        <v>550</v>
      </c>
      <c r="D50" s="395" t="s">
        <v>586</v>
      </c>
      <c r="E50" s="685">
        <f>SUM(E41:E49)</f>
        <v>0</v>
      </c>
      <c r="F50" s="395" t="s">
        <v>586</v>
      </c>
      <c r="G50" s="685">
        <f>SUM(G41:G49)</f>
        <v>0</v>
      </c>
      <c r="H50" s="395" t="s">
        <v>586</v>
      </c>
      <c r="I50" s="640">
        <f>SUM(I41:I49)</f>
        <v>0</v>
      </c>
      <c r="J50" s="331"/>
      <c r="L50" s="561" t="s">
        <v>646</v>
      </c>
    </row>
    <row r="51" spans="1:13" ht="5.25" customHeight="1">
      <c r="A51" s="317"/>
      <c r="B51" s="356"/>
      <c r="C51" s="316"/>
      <c r="D51" s="384"/>
      <c r="E51" s="677"/>
      <c r="F51" s="678"/>
      <c r="G51" s="387"/>
      <c r="H51" s="678"/>
      <c r="I51" s="337"/>
      <c r="J51" s="331"/>
    </row>
    <row r="52" spans="1:13" ht="12.75" customHeight="1">
      <c r="A52" s="317"/>
      <c r="B52" s="328"/>
      <c r="C52" s="367" t="s">
        <v>761</v>
      </c>
      <c r="D52" s="396" t="s">
        <v>586</v>
      </c>
      <c r="E52" s="685"/>
      <c r="F52" s="631" t="s">
        <v>586</v>
      </c>
      <c r="G52" s="686"/>
      <c r="H52" s="631" t="s">
        <v>586</v>
      </c>
      <c r="I52" s="368">
        <f>+G52-E52</f>
        <v>0</v>
      </c>
      <c r="J52" s="331"/>
      <c r="L52" s="561" t="s">
        <v>646</v>
      </c>
    </row>
    <row r="53" spans="1:13" ht="6.75" customHeight="1">
      <c r="A53" s="317"/>
      <c r="B53" s="328"/>
      <c r="C53" s="316"/>
      <c r="D53" s="687"/>
      <c r="E53" s="688"/>
      <c r="F53" s="689"/>
      <c r="G53" s="690"/>
      <c r="H53" s="691"/>
      <c r="I53" s="606"/>
      <c r="J53" s="331"/>
    </row>
    <row r="54" spans="1:13" ht="12.75" customHeight="1" thickBot="1">
      <c r="A54" s="317"/>
      <c r="B54" s="464"/>
      <c r="C54" s="399" t="s">
        <v>543</v>
      </c>
      <c r="D54" s="400" t="s">
        <v>586</v>
      </c>
      <c r="E54" s="692">
        <f>+E29+E38+E50+E52</f>
        <v>0</v>
      </c>
      <c r="F54" s="641" t="s">
        <v>586</v>
      </c>
      <c r="G54" s="692">
        <f>+G29+G38+G50+G52</f>
        <v>0</v>
      </c>
      <c r="H54" s="641" t="s">
        <v>586</v>
      </c>
      <c r="I54" s="642">
        <f>+I29+I38+I50+I52</f>
        <v>0</v>
      </c>
      <c r="J54" s="331"/>
      <c r="L54" s="561" t="s">
        <v>646</v>
      </c>
    </row>
    <row r="55" spans="1:13" ht="6.75" customHeight="1">
      <c r="A55" s="317"/>
      <c r="B55" s="356"/>
      <c r="C55" s="316"/>
      <c r="D55" s="384"/>
      <c r="E55" s="385"/>
      <c r="F55" s="386"/>
      <c r="G55" s="401"/>
      <c r="H55" s="384"/>
      <c r="I55" s="335"/>
      <c r="J55" s="331"/>
    </row>
    <row r="56" spans="1:13">
      <c r="A56" s="317"/>
      <c r="B56" s="402" t="s">
        <v>9</v>
      </c>
      <c r="C56" s="320" t="s">
        <v>764</v>
      </c>
      <c r="D56" s="693"/>
      <c r="E56" s="397"/>
      <c r="F56" s="386"/>
      <c r="G56" s="401"/>
      <c r="H56" s="384"/>
      <c r="I56" s="335"/>
      <c r="J56" s="331"/>
      <c r="L56" s="653" t="s">
        <v>397</v>
      </c>
      <c r="M56" s="700" t="s">
        <v>398</v>
      </c>
    </row>
    <row r="57" spans="1:13">
      <c r="A57" s="317"/>
      <c r="B57" s="356"/>
      <c r="C57" s="403" t="s">
        <v>121</v>
      </c>
      <c r="D57" s="404"/>
      <c r="E57" s="675" t="e">
        <f>#REF!</f>
        <v>#REF!</v>
      </c>
      <c r="F57" s="409"/>
      <c r="G57" s="408" t="e">
        <f>#REF!</f>
        <v>#REF!</v>
      </c>
      <c r="H57" s="407"/>
      <c r="I57" s="382" t="e">
        <f t="shared" ref="I57:I64" si="6">+G57-E57</f>
        <v>#REF!</v>
      </c>
      <c r="J57" s="331"/>
      <c r="L57" s="561" t="s">
        <v>646</v>
      </c>
      <c r="M57" s="701" t="s">
        <v>399</v>
      </c>
    </row>
    <row r="58" spans="1:13">
      <c r="A58" s="317"/>
      <c r="B58" s="356"/>
      <c r="C58" s="403" t="s">
        <v>587</v>
      </c>
      <c r="D58" s="404"/>
      <c r="E58" s="675" t="e">
        <f>#REF!</f>
        <v>#REF!</v>
      </c>
      <c r="F58" s="409"/>
      <c r="G58" s="408" t="e">
        <f>#REF!</f>
        <v>#REF!</v>
      </c>
      <c r="H58" s="407"/>
      <c r="I58" s="382" t="e">
        <f t="shared" si="6"/>
        <v>#REF!</v>
      </c>
      <c r="J58" s="331"/>
      <c r="L58" s="561" t="s">
        <v>646</v>
      </c>
      <c r="M58" s="701" t="s">
        <v>399</v>
      </c>
    </row>
    <row r="59" spans="1:13">
      <c r="A59" s="317"/>
      <c r="B59" s="356"/>
      <c r="C59" s="392" t="s">
        <v>765</v>
      </c>
      <c r="D59" s="404"/>
      <c r="E59" s="675" t="e">
        <f>#REF!</f>
        <v>#REF!</v>
      </c>
      <c r="F59" s="409"/>
      <c r="G59" s="408" t="e">
        <f>#REF!</f>
        <v>#REF!</v>
      </c>
      <c r="H59" s="409"/>
      <c r="I59" s="382" t="e">
        <f t="shared" si="6"/>
        <v>#REF!</v>
      </c>
      <c r="J59" s="360"/>
      <c r="L59" s="561" t="s">
        <v>646</v>
      </c>
      <c r="M59" s="701" t="s">
        <v>399</v>
      </c>
    </row>
    <row r="60" spans="1:13">
      <c r="A60" s="317"/>
      <c r="B60" s="356"/>
      <c r="C60" s="392" t="s">
        <v>126</v>
      </c>
      <c r="D60" s="404"/>
      <c r="E60" s="675" t="e">
        <f>#REF!</f>
        <v>#REF!</v>
      </c>
      <c r="F60" s="409"/>
      <c r="G60" s="408" t="e">
        <f>#REF!</f>
        <v>#REF!</v>
      </c>
      <c r="H60" s="409"/>
      <c r="I60" s="382" t="e">
        <f t="shared" si="6"/>
        <v>#REF!</v>
      </c>
      <c r="J60" s="360"/>
      <c r="L60" s="561" t="s">
        <v>646</v>
      </c>
      <c r="M60" s="701" t="s">
        <v>399</v>
      </c>
    </row>
    <row r="61" spans="1:13">
      <c r="A61" s="317"/>
      <c r="B61" s="356"/>
      <c r="C61" s="403" t="s">
        <v>766</v>
      </c>
      <c r="D61" s="404"/>
      <c r="E61" s="675" t="e">
        <f>#REF!</f>
        <v>#REF!</v>
      </c>
      <c r="F61" s="409"/>
      <c r="G61" s="408" t="e">
        <f>#REF!</f>
        <v>#REF!</v>
      </c>
      <c r="H61" s="409"/>
      <c r="I61" s="382" t="e">
        <f t="shared" si="6"/>
        <v>#REF!</v>
      </c>
      <c r="J61" s="360"/>
      <c r="L61" s="561" t="s">
        <v>646</v>
      </c>
      <c r="M61" s="701" t="s">
        <v>399</v>
      </c>
    </row>
    <row r="62" spans="1:13">
      <c r="A62" s="317"/>
      <c r="B62" s="356"/>
      <c r="C62" s="392" t="s">
        <v>298</v>
      </c>
      <c r="D62" s="404"/>
      <c r="E62" s="675" t="e">
        <f>#REF!</f>
        <v>#REF!</v>
      </c>
      <c r="F62" s="409"/>
      <c r="G62" s="408" t="e">
        <f>#REF!</f>
        <v>#REF!</v>
      </c>
      <c r="H62" s="409"/>
      <c r="I62" s="382" t="e">
        <f t="shared" si="6"/>
        <v>#REF!</v>
      </c>
      <c r="J62" s="360"/>
      <c r="L62" s="561" t="s">
        <v>646</v>
      </c>
      <c r="M62" s="701" t="s">
        <v>399</v>
      </c>
    </row>
    <row r="63" spans="1:13">
      <c r="A63" s="317"/>
      <c r="B63" s="356"/>
      <c r="C63" s="392" t="s">
        <v>588</v>
      </c>
      <c r="D63" s="410"/>
      <c r="E63" s="675" t="e">
        <f>#REF!</f>
        <v>#REF!</v>
      </c>
      <c r="F63" s="414"/>
      <c r="G63" s="408" t="e">
        <f>#REF!</f>
        <v>#REF!</v>
      </c>
      <c r="H63" s="414"/>
      <c r="I63" s="469" t="e">
        <f t="shared" si="6"/>
        <v>#REF!</v>
      </c>
      <c r="J63" s="360"/>
      <c r="L63" s="561" t="s">
        <v>646</v>
      </c>
      <c r="M63" s="701" t="s">
        <v>399</v>
      </c>
    </row>
    <row r="64" spans="1:13">
      <c r="A64" s="317"/>
      <c r="B64" s="356"/>
      <c r="C64" s="312" t="s">
        <v>299</v>
      </c>
      <c r="D64" s="415"/>
      <c r="E64" s="374" t="e">
        <f>SUM(E57:E63)</f>
        <v>#REF!</v>
      </c>
      <c r="F64" s="626"/>
      <c r="G64" s="374" t="e">
        <f>SUM(G57:G63)</f>
        <v>#REF!</v>
      </c>
      <c r="H64" s="619"/>
      <c r="I64" s="627" t="e">
        <f t="shared" si="6"/>
        <v>#REF!</v>
      </c>
      <c r="J64" s="360"/>
      <c r="L64" s="561" t="s">
        <v>646</v>
      </c>
      <c r="M64" s="701" t="s">
        <v>399</v>
      </c>
    </row>
    <row r="65" spans="1:13" ht="6.75" customHeight="1">
      <c r="A65" s="317"/>
      <c r="B65" s="356"/>
      <c r="C65" s="418"/>
      <c r="D65" s="369"/>
      <c r="E65" s="632"/>
      <c r="F65" s="629"/>
      <c r="G65" s="372"/>
      <c r="H65" s="629"/>
      <c r="I65" s="611"/>
      <c r="J65" s="360"/>
      <c r="M65" s="561"/>
    </row>
    <row r="66" spans="1:13" ht="12.75" customHeight="1">
      <c r="A66" s="317"/>
      <c r="B66" s="421" t="s">
        <v>10</v>
      </c>
      <c r="C66" s="312" t="s">
        <v>300</v>
      </c>
      <c r="D66" s="694"/>
      <c r="E66" s="628" t="e">
        <f>+E54+E64</f>
        <v>#REF!</v>
      </c>
      <c r="F66" s="624"/>
      <c r="G66" s="628" t="e">
        <f>+G54+G64</f>
        <v>#REF!</v>
      </c>
      <c r="H66" s="624">
        <f>+H38</f>
        <v>0</v>
      </c>
      <c r="I66" s="628" t="e">
        <f>+I54+I64</f>
        <v>#REF!</v>
      </c>
      <c r="J66" s="341"/>
      <c r="L66" s="561" t="s">
        <v>646</v>
      </c>
      <c r="M66" s="561"/>
    </row>
    <row r="67" spans="1:13" ht="12.75" customHeight="1">
      <c r="A67" s="317"/>
      <c r="B67" s="402" t="s">
        <v>11</v>
      </c>
      <c r="C67" s="423" t="s">
        <v>301</v>
      </c>
      <c r="D67" s="424"/>
      <c r="E67" s="632" t="e">
        <f>E19-E66</f>
        <v>#REF!</v>
      </c>
      <c r="F67" s="622"/>
      <c r="G67" s="632" t="e">
        <f>G19-G66</f>
        <v>#REF!</v>
      </c>
      <c r="H67" s="622"/>
      <c r="I67" s="617" t="e">
        <f>+G67-E67</f>
        <v>#REF!</v>
      </c>
      <c r="J67" s="341"/>
      <c r="L67" s="561" t="s">
        <v>646</v>
      </c>
      <c r="M67" s="561"/>
    </row>
    <row r="68" spans="1:13" ht="12.75" customHeight="1">
      <c r="A68" s="317"/>
      <c r="B68" s="425" t="s">
        <v>302</v>
      </c>
      <c r="C68" s="426" t="s">
        <v>551</v>
      </c>
      <c r="D68" s="422">
        <f>+D38</f>
        <v>0</v>
      </c>
      <c r="E68" s="628" t="e">
        <f>+E66+E67</f>
        <v>#REF!</v>
      </c>
      <c r="F68" s="624">
        <f>+F38</f>
        <v>0</v>
      </c>
      <c r="G68" s="628" t="e">
        <f>+G66+G67</f>
        <v>#REF!</v>
      </c>
      <c r="H68" s="624">
        <f>+H38</f>
        <v>0</v>
      </c>
      <c r="I68" s="628" t="e">
        <f>+I66+I67</f>
        <v>#REF!</v>
      </c>
      <c r="J68" s="341"/>
      <c r="L68" s="561" t="s">
        <v>646</v>
      </c>
    </row>
    <row r="69" spans="1:13" ht="12.75" customHeight="1" thickBot="1">
      <c r="A69" s="479"/>
      <c r="B69" s="480"/>
      <c r="C69" s="481" t="s">
        <v>303</v>
      </c>
      <c r="D69" s="695"/>
      <c r="E69" s="696" t="e">
        <f>+E19-E68</f>
        <v>#REF!</v>
      </c>
      <c r="F69" s="697"/>
      <c r="G69" s="696" t="e">
        <f>+G19-G68</f>
        <v>#REF!</v>
      </c>
      <c r="H69" s="697"/>
      <c r="I69" s="482" t="e">
        <f>+I19-I68</f>
        <v>#REF!</v>
      </c>
      <c r="J69" s="483"/>
      <c r="L69" s="561" t="s">
        <v>646</v>
      </c>
    </row>
  </sheetData>
  <mergeCells count="6">
    <mergeCell ref="D22:E22"/>
    <mergeCell ref="F22:G22"/>
    <mergeCell ref="A2:J2"/>
    <mergeCell ref="B1:C1"/>
    <mergeCell ref="D4:E4"/>
    <mergeCell ref="F4:G4"/>
  </mergeCells>
  <phoneticPr fontId="1" type="noConversion"/>
  <printOptions horizontalCentered="1"/>
  <pageMargins left="0" right="0" top="1" bottom="0.25" header="0.25" footer="0.25"/>
  <pageSetup scale="84" fitToHeight="0" orientation="portrait" cellComments="atEnd" r:id="rId1"/>
  <headerFooter alignWithMargins="0">
    <oddHeader>&amp;C&amp;"Times New Roman,Bold"&amp;11Oklahoma State Regents for Higher Education
SRA3 Background - Schedule VIII
Comparison of Budgeted Income and Expenditures from FY08 to FY09
With Emphasis on Salary Increases and New Positions</oddHeader>
    <oddFooter>&amp;L&amp;8&amp;D &amp;T&amp;R&amp;8G:Mike:Budget Needs FY04:&amp;F-&amp;A</oddFooter>
  </headerFooter>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indexed="41"/>
    <pageSetUpPr fitToPage="1"/>
  </sheetPr>
  <dimension ref="A1:Q75"/>
  <sheetViews>
    <sheetView zoomScale="75" zoomScaleNormal="100" workbookViewId="0">
      <selection activeCell="F32" sqref="F32"/>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6.6640625" style="184" customWidth="1"/>
    <col min="12" max="12" width="18" style="184" customWidth="1"/>
    <col min="13" max="13" width="19.109375" style="184" customWidth="1"/>
    <col min="14" max="14" width="13.33203125" style="184" customWidth="1"/>
    <col min="15" max="16384" width="9.33203125" style="184"/>
  </cols>
  <sheetData>
    <row r="1" spans="1:13" ht="15.6">
      <c r="B1" s="804" t="s">
        <v>402</v>
      </c>
      <c r="C1" s="277"/>
      <c r="D1" s="277"/>
      <c r="E1" s="277"/>
      <c r="F1" s="277"/>
      <c r="G1" s="277"/>
      <c r="H1" s="277"/>
      <c r="I1" s="277"/>
      <c r="J1" s="277"/>
    </row>
    <row r="2" spans="1:13" ht="15.6">
      <c r="B2" s="804" t="s">
        <v>731</v>
      </c>
      <c r="C2" s="277"/>
      <c r="D2" s="277"/>
      <c r="E2" s="277"/>
      <c r="F2" s="277"/>
      <c r="G2" s="277"/>
      <c r="H2" s="277"/>
      <c r="I2" s="277"/>
      <c r="J2" s="277"/>
    </row>
    <row r="3" spans="1:13" ht="15.6">
      <c r="B3" s="806" t="s">
        <v>533</v>
      </c>
      <c r="C3" s="277"/>
      <c r="D3" s="277"/>
      <c r="E3" s="277"/>
      <c r="F3" s="277"/>
      <c r="G3" s="277"/>
      <c r="H3" s="277"/>
      <c r="I3" s="277"/>
      <c r="J3" s="277"/>
    </row>
    <row r="4" spans="1:13" ht="16.5" customHeight="1">
      <c r="B4" s="821" t="s">
        <v>433</v>
      </c>
      <c r="C4" s="816"/>
      <c r="D4" s="816"/>
      <c r="E4" s="816"/>
      <c r="F4" s="816"/>
      <c r="G4" s="816"/>
      <c r="H4" s="816"/>
      <c r="I4" s="816"/>
    </row>
    <row r="5" spans="1:13">
      <c r="A5" s="311"/>
      <c r="B5" s="2391"/>
      <c r="C5" s="2392"/>
      <c r="D5" s="312" t="s">
        <v>648</v>
      </c>
      <c r="E5" s="313"/>
      <c r="F5" s="312"/>
      <c r="G5" s="314"/>
      <c r="H5" s="314"/>
      <c r="I5" s="315"/>
      <c r="J5" s="316"/>
      <c r="L5" s="796" t="s">
        <v>218</v>
      </c>
      <c r="M5" s="797"/>
    </row>
    <row r="6" spans="1:13" ht="6" customHeight="1" thickBot="1">
      <c r="A6" s="2385"/>
      <c r="B6" s="2385"/>
      <c r="C6" s="2385"/>
      <c r="D6" s="2385"/>
      <c r="E6" s="2385"/>
      <c r="F6" s="2385"/>
      <c r="G6" s="2385"/>
      <c r="H6" s="2385"/>
      <c r="I6" s="2385"/>
      <c r="J6" s="2385"/>
    </row>
    <row r="7" spans="1:13" ht="5.25" customHeight="1">
      <c r="A7" s="317"/>
      <c r="B7" s="318"/>
      <c r="C7" s="319"/>
      <c r="D7" s="320"/>
      <c r="E7" s="320"/>
      <c r="F7" s="316"/>
      <c r="G7" s="135"/>
      <c r="H7" s="321"/>
      <c r="I7" s="321"/>
      <c r="J7" s="322"/>
    </row>
    <row r="8" spans="1:13" ht="12.75" customHeight="1">
      <c r="A8" s="317"/>
      <c r="B8" s="323" t="s">
        <v>304</v>
      </c>
      <c r="C8" s="324"/>
      <c r="D8" s="2382" t="s">
        <v>420</v>
      </c>
      <c r="E8" s="2383"/>
      <c r="F8" s="2382" t="s">
        <v>771</v>
      </c>
      <c r="G8" s="2384"/>
      <c r="H8" s="325" t="s">
        <v>650</v>
      </c>
      <c r="I8" s="326"/>
      <c r="J8" s="327"/>
    </row>
    <row r="9" spans="1:13">
      <c r="A9" s="317"/>
      <c r="B9" s="328"/>
      <c r="C9" s="329" t="s">
        <v>651</v>
      </c>
      <c r="D9" s="330" t="s">
        <v>586</v>
      </c>
      <c r="E9" s="754"/>
      <c r="F9" s="607" t="s">
        <v>586</v>
      </c>
      <c r="G9" s="756"/>
      <c r="H9" s="330" t="s">
        <v>586</v>
      </c>
      <c r="I9" s="359" t="e">
        <f>#REF!</f>
        <v>#REF!</v>
      </c>
      <c r="J9" s="331"/>
      <c r="L9" s="561" t="s">
        <v>399</v>
      </c>
      <c r="M9" s="561"/>
    </row>
    <row r="10" spans="1:13">
      <c r="A10" s="317"/>
      <c r="B10" s="328"/>
      <c r="C10" s="332" t="s">
        <v>652</v>
      </c>
      <c r="D10" s="330" t="s">
        <v>586</v>
      </c>
      <c r="E10" s="755"/>
      <c r="F10" s="608" t="s">
        <v>586</v>
      </c>
      <c r="G10" s="449"/>
      <c r="H10" s="330" t="s">
        <v>586</v>
      </c>
      <c r="I10" s="359" t="e">
        <f>#REF!</f>
        <v>#REF!</v>
      </c>
      <c r="J10" s="331"/>
      <c r="L10" s="561" t="s">
        <v>399</v>
      </c>
      <c r="M10" s="561"/>
    </row>
    <row r="11" spans="1:13">
      <c r="A11" s="317"/>
      <c r="B11" s="328"/>
      <c r="C11" s="332" t="s">
        <v>733</v>
      </c>
      <c r="D11" s="330" t="s">
        <v>586</v>
      </c>
      <c r="E11" s="755"/>
      <c r="F11" s="608" t="s">
        <v>586</v>
      </c>
      <c r="G11" s="449"/>
      <c r="H11" s="330" t="s">
        <v>586</v>
      </c>
      <c r="I11" s="359" t="e">
        <f>#REF!</f>
        <v>#REF!</v>
      </c>
      <c r="J11" s="331"/>
      <c r="L11" s="561" t="s">
        <v>399</v>
      </c>
      <c r="M11" s="561"/>
    </row>
    <row r="12" spans="1:13">
      <c r="A12" s="317"/>
      <c r="B12" s="328"/>
      <c r="C12" s="332" t="s">
        <v>734</v>
      </c>
      <c r="D12" s="330" t="s">
        <v>586</v>
      </c>
      <c r="E12" s="755"/>
      <c r="F12" s="608" t="s">
        <v>586</v>
      </c>
      <c r="G12" s="449"/>
      <c r="H12" s="330" t="s">
        <v>586</v>
      </c>
      <c r="I12" s="359" t="e">
        <f>#REF!</f>
        <v>#REF!</v>
      </c>
      <c r="J12" s="331"/>
      <c r="L12" s="561" t="s">
        <v>399</v>
      </c>
      <c r="M12" s="561"/>
    </row>
    <row r="13" spans="1:13">
      <c r="A13" s="317"/>
      <c r="B13" s="328"/>
      <c r="C13" s="332" t="s">
        <v>735</v>
      </c>
      <c r="D13" s="330" t="s">
        <v>586</v>
      </c>
      <c r="E13" s="755"/>
      <c r="F13" s="608" t="s">
        <v>586</v>
      </c>
      <c r="G13" s="449"/>
      <c r="H13" s="330" t="s">
        <v>586</v>
      </c>
      <c r="I13" s="359" t="e">
        <f>#REF!</f>
        <v>#REF!</v>
      </c>
      <c r="J13" s="331"/>
      <c r="L13" s="561" t="s">
        <v>399</v>
      </c>
      <c r="M13" s="561"/>
    </row>
    <row r="14" spans="1:13">
      <c r="A14" s="317"/>
      <c r="B14" s="328"/>
      <c r="C14" s="332" t="s">
        <v>736</v>
      </c>
      <c r="D14" s="330" t="s">
        <v>586</v>
      </c>
      <c r="E14" s="755"/>
      <c r="F14" s="608" t="s">
        <v>586</v>
      </c>
      <c r="G14" s="449"/>
      <c r="H14" s="330" t="s">
        <v>586</v>
      </c>
      <c r="I14" s="359" t="e">
        <f>#REF!</f>
        <v>#REF!</v>
      </c>
      <c r="J14" s="331"/>
      <c r="L14" s="561" t="s">
        <v>399</v>
      </c>
      <c r="M14" s="561"/>
    </row>
    <row r="15" spans="1:13">
      <c r="A15" s="317"/>
      <c r="B15" s="328"/>
      <c r="C15" s="332" t="s">
        <v>737</v>
      </c>
      <c r="D15" s="330" t="s">
        <v>586</v>
      </c>
      <c r="E15" s="755"/>
      <c r="F15" s="608" t="s">
        <v>586</v>
      </c>
      <c r="G15" s="449"/>
      <c r="H15" s="330" t="s">
        <v>586</v>
      </c>
      <c r="I15" s="359" t="e">
        <f>#REF!</f>
        <v>#REF!</v>
      </c>
      <c r="J15" s="331"/>
      <c r="L15" s="561" t="s">
        <v>399</v>
      </c>
      <c r="M15" s="561"/>
    </row>
    <row r="16" spans="1:13">
      <c r="A16" s="317"/>
      <c r="B16" s="328"/>
      <c r="C16" s="333" t="s">
        <v>738</v>
      </c>
      <c r="D16" s="330" t="s">
        <v>586</v>
      </c>
      <c r="E16" s="755"/>
      <c r="F16" s="608" t="s">
        <v>586</v>
      </c>
      <c r="G16" s="449"/>
      <c r="H16" s="330" t="s">
        <v>586</v>
      </c>
      <c r="I16" s="359" t="e">
        <f>#REF!</f>
        <v>#REF!</v>
      </c>
      <c r="J16" s="331"/>
      <c r="L16" s="561" t="s">
        <v>399</v>
      </c>
      <c r="M16" s="561"/>
    </row>
    <row r="17" spans="1:13">
      <c r="A17" s="317"/>
      <c r="B17" s="328"/>
      <c r="C17" s="333" t="s">
        <v>739</v>
      </c>
      <c r="D17" s="330" t="s">
        <v>586</v>
      </c>
      <c r="E17" s="755"/>
      <c r="F17" s="608" t="s">
        <v>586</v>
      </c>
      <c r="G17" s="449"/>
      <c r="H17" s="330" t="s">
        <v>586</v>
      </c>
      <c r="I17" s="359" t="e">
        <f>#REF!</f>
        <v>#REF!</v>
      </c>
      <c r="J17" s="331"/>
      <c r="L17" s="561" t="s">
        <v>399</v>
      </c>
      <c r="M17" s="561"/>
    </row>
    <row r="18" spans="1:13">
      <c r="A18" s="317"/>
      <c r="B18" s="328"/>
      <c r="C18" s="332" t="s">
        <v>740</v>
      </c>
      <c r="D18" s="330" t="s">
        <v>586</v>
      </c>
      <c r="E18" s="755"/>
      <c r="F18" s="608" t="s">
        <v>586</v>
      </c>
      <c r="G18" s="449"/>
      <c r="H18" s="330" t="s">
        <v>586</v>
      </c>
      <c r="I18" s="359" t="e">
        <f>#REF!</f>
        <v>#REF!</v>
      </c>
      <c r="J18" s="331"/>
      <c r="L18" s="561" t="s">
        <v>399</v>
      </c>
      <c r="M18" s="561"/>
    </row>
    <row r="19" spans="1:13">
      <c r="A19" s="317"/>
      <c r="B19" s="328"/>
      <c r="C19" s="332" t="s">
        <v>741</v>
      </c>
      <c r="D19" s="330" t="s">
        <v>586</v>
      </c>
      <c r="E19" s="755"/>
      <c r="F19" s="608" t="s">
        <v>586</v>
      </c>
      <c r="G19" s="449"/>
      <c r="H19" s="330" t="s">
        <v>586</v>
      </c>
      <c r="I19" s="359" t="e">
        <f>#REF!</f>
        <v>#REF!</v>
      </c>
      <c r="J19" s="331"/>
      <c r="L19" s="561" t="s">
        <v>399</v>
      </c>
      <c r="M19" s="561"/>
    </row>
    <row r="20" spans="1:13">
      <c r="A20" s="317"/>
      <c r="B20" s="328"/>
      <c r="C20" s="332" t="s">
        <v>742</v>
      </c>
      <c r="D20" s="330" t="s">
        <v>586</v>
      </c>
      <c r="E20" s="755"/>
      <c r="F20" s="608" t="s">
        <v>586</v>
      </c>
      <c r="G20" s="449"/>
      <c r="H20" s="330" t="s">
        <v>586</v>
      </c>
      <c r="I20" s="359" t="e">
        <f>#REF!</f>
        <v>#REF!</v>
      </c>
      <c r="J20" s="331"/>
      <c r="L20" s="561" t="s">
        <v>399</v>
      </c>
      <c r="M20" s="561"/>
    </row>
    <row r="21" spans="1:13">
      <c r="A21" s="317"/>
      <c r="B21" s="328"/>
      <c r="C21" s="332" t="s">
        <v>743</v>
      </c>
      <c r="D21" s="330" t="s">
        <v>586</v>
      </c>
      <c r="E21" s="755"/>
      <c r="F21" s="608" t="s">
        <v>586</v>
      </c>
      <c r="G21" s="449"/>
      <c r="H21" s="330" t="s">
        <v>586</v>
      </c>
      <c r="I21" s="359" t="e">
        <f>#REF!</f>
        <v>#REF!</v>
      </c>
      <c r="J21" s="331"/>
      <c r="L21" s="561" t="s">
        <v>399</v>
      </c>
      <c r="M21" s="561"/>
    </row>
    <row r="22" spans="1:13" ht="12.75" customHeight="1">
      <c r="A22" s="317"/>
      <c r="B22" s="328"/>
      <c r="C22" s="822" t="s">
        <v>321</v>
      </c>
      <c r="D22" s="330" t="s">
        <v>586</v>
      </c>
      <c r="E22" s="621"/>
      <c r="F22" s="330" t="s">
        <v>586</v>
      </c>
      <c r="G22" s="621">
        <v>0</v>
      </c>
      <c r="H22" s="330" t="s">
        <v>586</v>
      </c>
      <c r="I22" s="359" t="e">
        <f>#REF!</f>
        <v>#REF!</v>
      </c>
      <c r="J22" s="331"/>
      <c r="L22" s="561" t="s">
        <v>399</v>
      </c>
    </row>
    <row r="23" spans="1:13" ht="12.75" customHeight="1">
      <c r="A23" s="317"/>
      <c r="B23" s="328"/>
      <c r="C23" s="320" t="s">
        <v>772</v>
      </c>
      <c r="D23" s="774" t="s">
        <v>586</v>
      </c>
      <c r="E23" s="623">
        <f>SUM(E9:E22)</f>
        <v>0</v>
      </c>
      <c r="F23" s="774" t="s">
        <v>586</v>
      </c>
      <c r="G23" s="623">
        <f>SUM(G9:G22)</f>
        <v>0</v>
      </c>
      <c r="H23" s="774" t="s">
        <v>586</v>
      </c>
      <c r="I23" s="826" t="e">
        <f>SUM(I9:I22)</f>
        <v>#REF!</v>
      </c>
      <c r="J23" s="341"/>
      <c r="L23" s="561" t="s">
        <v>646</v>
      </c>
    </row>
    <row r="24" spans="1:13" ht="6" customHeight="1">
      <c r="A24" s="317"/>
      <c r="B24" s="342"/>
      <c r="C24" s="319"/>
      <c r="D24" s="319"/>
      <c r="E24" s="319"/>
      <c r="F24" s="343"/>
      <c r="G24" s="344"/>
      <c r="H24" s="345"/>
      <c r="I24" s="346"/>
      <c r="J24" s="341"/>
    </row>
    <row r="25" spans="1:13" ht="6" customHeight="1">
      <c r="A25" s="317"/>
      <c r="C25" s="277"/>
      <c r="D25" s="277"/>
      <c r="E25" s="277"/>
      <c r="F25" s="347"/>
      <c r="G25" s="347"/>
      <c r="H25" s="316"/>
      <c r="I25" s="316"/>
      <c r="J25" s="341"/>
    </row>
    <row r="26" spans="1:13" ht="12.75" customHeight="1">
      <c r="A26" s="317"/>
      <c r="B26" s="348" t="s">
        <v>744</v>
      </c>
      <c r="C26" s="278"/>
      <c r="D26" s="2388" t="s">
        <v>420</v>
      </c>
      <c r="E26" s="2389"/>
      <c r="F26" s="2388" t="s">
        <v>771</v>
      </c>
      <c r="G26" s="2390"/>
      <c r="H26" s="862" t="s">
        <v>650</v>
      </c>
      <c r="I26" s="326"/>
      <c r="J26" s="341"/>
      <c r="L26" s="541" t="s">
        <v>644</v>
      </c>
    </row>
    <row r="27" spans="1:13" ht="35.25" customHeight="1">
      <c r="A27" s="349"/>
      <c r="B27" s="350" t="s">
        <v>583</v>
      </c>
      <c r="C27" s="351" t="s">
        <v>745</v>
      </c>
      <c r="D27" s="857" t="s">
        <v>746</v>
      </c>
      <c r="E27" s="858" t="s">
        <v>222</v>
      </c>
      <c r="F27" s="857" t="s">
        <v>746</v>
      </c>
      <c r="G27" s="858" t="s">
        <v>222</v>
      </c>
      <c r="H27" s="857" t="s">
        <v>746</v>
      </c>
      <c r="I27" s="353" t="s">
        <v>747</v>
      </c>
      <c r="J27" s="354"/>
      <c r="L27" s="542" t="s">
        <v>622</v>
      </c>
    </row>
    <row r="28" spans="1:13" ht="13.5" customHeight="1">
      <c r="A28" s="349"/>
      <c r="B28" s="328" t="s">
        <v>584</v>
      </c>
      <c r="C28" s="357" t="s">
        <v>325</v>
      </c>
      <c r="D28" s="904"/>
      <c r="E28" s="905"/>
      <c r="F28" s="904"/>
      <c r="G28" s="905"/>
      <c r="H28" s="904"/>
      <c r="I28" s="900"/>
      <c r="J28" s="354"/>
      <c r="L28" s="545" t="e">
        <f>+I28/H28</f>
        <v>#DIV/0!</v>
      </c>
    </row>
    <row r="29" spans="1:13">
      <c r="A29" s="317"/>
      <c r="B29" s="328"/>
      <c r="C29" s="376" t="s">
        <v>325</v>
      </c>
      <c r="D29" s="330"/>
      <c r="E29" s="902"/>
      <c r="F29" s="330"/>
      <c r="G29" s="913" t="s">
        <v>72</v>
      </c>
      <c r="H29" s="362"/>
      <c r="I29" s="364"/>
      <c r="J29" s="360"/>
      <c r="L29" s="545" t="e">
        <f>+I29/H29</f>
        <v>#DIV/0!</v>
      </c>
      <c r="M29" s="823" t="s">
        <v>419</v>
      </c>
    </row>
    <row r="30" spans="1:13">
      <c r="A30" s="317"/>
      <c r="B30" s="356"/>
      <c r="C30" s="361" t="s">
        <v>619</v>
      </c>
      <c r="D30" s="437"/>
      <c r="E30" s="438"/>
      <c r="F30" s="437"/>
      <c r="G30" s="912" t="s">
        <v>72</v>
      </c>
      <c r="H30" s="363"/>
      <c r="I30" s="364"/>
      <c r="J30" s="360"/>
      <c r="L30" s="545" t="e">
        <f>+I30/H30</f>
        <v>#DIV/0!</v>
      </c>
      <c r="M30" s="823" t="s">
        <v>419</v>
      </c>
    </row>
    <row r="31" spans="1:13">
      <c r="A31" s="317"/>
      <c r="B31" s="356"/>
      <c r="C31" s="361" t="s">
        <v>620</v>
      </c>
      <c r="D31" s="437"/>
      <c r="E31" s="438"/>
      <c r="F31" s="437"/>
      <c r="G31" s="912" t="s">
        <v>72</v>
      </c>
      <c r="H31" s="363"/>
      <c r="I31" s="364"/>
      <c r="J31" s="360"/>
      <c r="L31" s="545" t="e">
        <f>+I31/H31</f>
        <v>#DIV/0!</v>
      </c>
      <c r="M31" s="823" t="s">
        <v>419</v>
      </c>
    </row>
    <row r="32" spans="1:13">
      <c r="A32" s="317"/>
      <c r="B32" s="356"/>
      <c r="C32" s="801" t="s">
        <v>435</v>
      </c>
      <c r="D32" s="439"/>
      <c r="E32" s="440"/>
      <c r="F32" s="439"/>
      <c r="G32" s="440"/>
      <c r="H32" s="362" t="s">
        <v>586</v>
      </c>
      <c r="I32" s="364"/>
      <c r="J32" s="360"/>
      <c r="L32" s="546"/>
    </row>
    <row r="33" spans="1:17">
      <c r="A33" s="317"/>
      <c r="B33" s="356"/>
      <c r="C33" s="367" t="s">
        <v>309</v>
      </c>
      <c r="D33" s="654" t="s">
        <v>586</v>
      </c>
      <c r="E33" s="655">
        <f>SUM(E28:E32)</f>
        <v>0</v>
      </c>
      <c r="F33" s="644" t="s">
        <v>586</v>
      </c>
      <c r="G33" s="656">
        <f>SUM(G29:G32)</f>
        <v>0</v>
      </c>
      <c r="H33" s="624">
        <f>SUM(H28:H32)</f>
        <v>0</v>
      </c>
      <c r="I33" s="657">
        <f>SUM(I28:I32)</f>
        <v>0</v>
      </c>
      <c r="J33" s="360"/>
      <c r="L33" s="561" t="s">
        <v>646</v>
      </c>
    </row>
    <row r="34" spans="1:17" ht="7.5" customHeight="1">
      <c r="A34" s="317"/>
      <c r="B34" s="356"/>
      <c r="C34" s="316"/>
      <c r="D34" s="419"/>
      <c r="E34" s="473"/>
      <c r="F34" s="620"/>
      <c r="G34" s="621"/>
      <c r="H34" s="369"/>
      <c r="I34" s="335"/>
      <c r="J34" s="360"/>
    </row>
    <row r="35" spans="1:17">
      <c r="A35" s="317"/>
      <c r="B35" s="328" t="s">
        <v>544</v>
      </c>
      <c r="C35" s="319" t="s">
        <v>629</v>
      </c>
      <c r="D35" s="859"/>
      <c r="E35" s="860"/>
      <c r="F35" s="773"/>
      <c r="G35" s="861"/>
      <c r="H35" s="369"/>
      <c r="I35" s="375"/>
      <c r="J35" s="360"/>
    </row>
    <row r="36" spans="1:17">
      <c r="A36" s="317"/>
      <c r="B36" s="356"/>
      <c r="C36" s="376" t="s">
        <v>624</v>
      </c>
      <c r="D36" s="441"/>
      <c r="E36" s="442"/>
      <c r="F36" s="443"/>
      <c r="G36" s="911" t="s">
        <v>71</v>
      </c>
      <c r="H36" s="445"/>
      <c r="I36" s="446"/>
      <c r="J36" s="341"/>
      <c r="L36" s="779" t="s">
        <v>445</v>
      </c>
      <c r="M36" s="780"/>
      <c r="N36" s="780"/>
      <c r="O36" s="780"/>
      <c r="P36" s="780"/>
      <c r="Q36" s="789"/>
    </row>
    <row r="37" spans="1:17" ht="12.75" customHeight="1">
      <c r="A37" s="317"/>
      <c r="B37" s="356"/>
      <c r="C37" s="361" t="s">
        <v>625</v>
      </c>
      <c r="D37" s="404"/>
      <c r="E37" s="447"/>
      <c r="F37" s="448"/>
      <c r="G37" s="911" t="s">
        <v>71</v>
      </c>
      <c r="H37" s="381"/>
      <c r="I37" s="382"/>
      <c r="J37" s="331"/>
      <c r="L37" s="781" t="s">
        <v>444</v>
      </c>
      <c r="M37" s="782"/>
      <c r="N37" s="782"/>
      <c r="O37" s="782"/>
      <c r="P37" s="782"/>
      <c r="Q37" s="790"/>
    </row>
    <row r="38" spans="1:17" ht="12.75" customHeight="1">
      <c r="A38" s="317"/>
      <c r="B38" s="356"/>
      <c r="C38" s="361" t="s">
        <v>626</v>
      </c>
      <c r="D38" s="404"/>
      <c r="E38" s="447"/>
      <c r="F38" s="448"/>
      <c r="G38" s="911" t="s">
        <v>71</v>
      </c>
      <c r="H38" s="381"/>
      <c r="I38" s="382"/>
      <c r="J38" s="331"/>
      <c r="L38" s="783" t="s">
        <v>443</v>
      </c>
      <c r="M38" s="784"/>
      <c r="N38" s="785"/>
    </row>
    <row r="39" spans="1:17" ht="12.75" customHeight="1">
      <c r="A39" s="317"/>
      <c r="B39" s="356"/>
      <c r="C39" s="801" t="s">
        <v>70</v>
      </c>
      <c r="D39" s="404"/>
      <c r="E39" s="447"/>
      <c r="F39" s="448"/>
      <c r="G39" s="449"/>
      <c r="H39" s="381"/>
      <c r="I39" s="382"/>
      <c r="J39" s="331"/>
      <c r="L39" s="786" t="s">
        <v>440</v>
      </c>
      <c r="M39" s="787" t="s">
        <v>441</v>
      </c>
      <c r="N39" s="788" t="s">
        <v>442</v>
      </c>
    </row>
    <row r="40" spans="1:17" ht="12.75" customHeight="1">
      <c r="A40" s="317"/>
      <c r="B40" s="356"/>
      <c r="D40" s="404"/>
      <c r="E40" s="447"/>
      <c r="F40" s="448"/>
      <c r="G40" s="449"/>
      <c r="H40" s="381"/>
      <c r="I40" s="382"/>
      <c r="J40" s="331"/>
      <c r="L40" s="791" t="e">
        <f>#REF!+#REF!</f>
        <v>#REF!</v>
      </c>
      <c r="M40" s="791">
        <f>I33+I41</f>
        <v>0</v>
      </c>
      <c r="N40" s="791" t="e">
        <f>+L40-M40</f>
        <v>#REF!</v>
      </c>
    </row>
    <row r="41" spans="1:17" ht="12.75" customHeight="1">
      <c r="A41" s="317"/>
      <c r="B41" s="356"/>
      <c r="C41" s="367" t="s">
        <v>540</v>
      </c>
      <c r="D41" s="654">
        <f t="shared" ref="D41:I41" si="0">SUM(D36:D40)</f>
        <v>0</v>
      </c>
      <c r="E41" s="795">
        <f t="shared" si="0"/>
        <v>0</v>
      </c>
      <c r="F41" s="644">
        <f t="shared" si="0"/>
        <v>0</v>
      </c>
      <c r="G41" s="794">
        <f t="shared" si="0"/>
        <v>0</v>
      </c>
      <c r="H41" s="652">
        <f t="shared" si="0"/>
        <v>0</v>
      </c>
      <c r="I41" s="613">
        <f t="shared" si="0"/>
        <v>0</v>
      </c>
      <c r="J41" s="331"/>
      <c r="L41" s="561" t="s">
        <v>646</v>
      </c>
    </row>
    <row r="42" spans="1:17" ht="6.75" customHeight="1">
      <c r="A42" s="317"/>
      <c r="B42" s="356"/>
      <c r="C42" s="316"/>
      <c r="D42" s="334"/>
      <c r="E42" s="450"/>
      <c r="F42" s="336"/>
      <c r="G42" s="451"/>
      <c r="H42" s="334"/>
      <c r="I42" s="335"/>
      <c r="J42" s="331"/>
    </row>
    <row r="43" spans="1:17" ht="12.75" customHeight="1">
      <c r="A43" s="317"/>
      <c r="B43" s="328" t="s">
        <v>589</v>
      </c>
      <c r="C43" s="388" t="s">
        <v>751</v>
      </c>
      <c r="D43" s="452"/>
      <c r="E43" s="453"/>
      <c r="F43" s="416"/>
      <c r="G43" s="454"/>
      <c r="H43" s="452"/>
      <c r="I43" s="375"/>
      <c r="J43" s="331"/>
      <c r="L43" s="653" t="s">
        <v>397</v>
      </c>
    </row>
    <row r="44" spans="1:17" ht="12.75" customHeight="1">
      <c r="A44" s="317"/>
      <c r="B44" s="356"/>
      <c r="C44" s="391" t="s">
        <v>541</v>
      </c>
      <c r="D44" s="455"/>
      <c r="E44" s="456"/>
      <c r="F44" s="455"/>
      <c r="G44" s="456"/>
      <c r="H44" s="455"/>
      <c r="I44" s="382" t="e">
        <f>#REF!</f>
        <v>#REF!</v>
      </c>
      <c r="J44" s="331"/>
      <c r="L44" s="561" t="s">
        <v>399</v>
      </c>
    </row>
    <row r="45" spans="1:17" ht="12.75" customHeight="1">
      <c r="A45" s="317"/>
      <c r="B45" s="356"/>
      <c r="C45" s="393" t="s">
        <v>753</v>
      </c>
      <c r="D45" s="457"/>
      <c r="E45" s="458"/>
      <c r="F45" s="457"/>
      <c r="G45" s="458"/>
      <c r="H45" s="457"/>
      <c r="I45" s="382" t="e">
        <f>#REF!</f>
        <v>#REF!</v>
      </c>
      <c r="J45" s="331"/>
      <c r="L45" s="561" t="s">
        <v>399</v>
      </c>
    </row>
    <row r="46" spans="1:17" ht="12.75" customHeight="1">
      <c r="A46" s="317"/>
      <c r="B46" s="356"/>
      <c r="C46" s="393" t="s">
        <v>754</v>
      </c>
      <c r="D46" s="457"/>
      <c r="E46" s="458"/>
      <c r="F46" s="457"/>
      <c r="G46" s="458"/>
      <c r="H46" s="457"/>
      <c r="I46" s="382" t="e">
        <f>#REF!</f>
        <v>#REF!</v>
      </c>
      <c r="J46" s="331"/>
      <c r="L46" s="561" t="s">
        <v>399</v>
      </c>
    </row>
    <row r="47" spans="1:17" ht="12.75" customHeight="1">
      <c r="A47" s="317"/>
      <c r="B47" s="356"/>
      <c r="C47" s="392" t="s">
        <v>755</v>
      </c>
      <c r="D47" s="457"/>
      <c r="E47" s="458"/>
      <c r="F47" s="457"/>
      <c r="G47" s="458"/>
      <c r="H47" s="457"/>
      <c r="I47" s="382" t="e">
        <f>#REF!</f>
        <v>#REF!</v>
      </c>
      <c r="J47" s="331"/>
      <c r="L47" s="561" t="s">
        <v>399</v>
      </c>
    </row>
    <row r="48" spans="1:17" ht="12.75" customHeight="1">
      <c r="A48" s="317"/>
      <c r="B48" s="356"/>
      <c r="C48" s="910" t="s">
        <v>627</v>
      </c>
      <c r="D48" s="457"/>
      <c r="E48" s="458"/>
      <c r="F48" s="457"/>
      <c r="G48" s="458"/>
      <c r="H48" s="457"/>
      <c r="I48" s="382" t="e">
        <f>#REF!</f>
        <v>#REF!</v>
      </c>
      <c r="J48" s="331"/>
      <c r="L48" s="561"/>
    </row>
    <row r="49" spans="1:12" ht="12.75" customHeight="1">
      <c r="A49" s="317"/>
      <c r="B49" s="356"/>
      <c r="C49" s="910" t="s">
        <v>628</v>
      </c>
      <c r="D49" s="457"/>
      <c r="E49" s="458"/>
      <c r="F49" s="457"/>
      <c r="G49" s="458"/>
      <c r="H49" s="457"/>
      <c r="I49" s="382" t="e">
        <f>#REF!</f>
        <v>#REF!</v>
      </c>
      <c r="J49" s="331"/>
      <c r="L49" s="561"/>
    </row>
    <row r="50" spans="1:12" ht="12.75" customHeight="1">
      <c r="A50" s="317"/>
      <c r="B50" s="356"/>
      <c r="C50" s="392" t="s">
        <v>756</v>
      </c>
      <c r="D50" s="459"/>
      <c r="E50" s="460"/>
      <c r="F50" s="459"/>
      <c r="G50" s="460"/>
      <c r="H50" s="459"/>
      <c r="I50" s="382" t="e">
        <f>#REF!</f>
        <v>#REF!</v>
      </c>
      <c r="J50" s="331"/>
      <c r="L50" s="561" t="s">
        <v>399</v>
      </c>
    </row>
    <row r="51" spans="1:12" ht="12.75" customHeight="1">
      <c r="A51" s="317"/>
      <c r="B51" s="356"/>
      <c r="C51" s="392" t="s">
        <v>757</v>
      </c>
      <c r="D51" s="459"/>
      <c r="E51" s="460"/>
      <c r="F51" s="459"/>
      <c r="G51" s="460"/>
      <c r="H51" s="459"/>
      <c r="I51" s="382" t="e">
        <f>#REF!</f>
        <v>#REF!</v>
      </c>
      <c r="J51" s="331"/>
      <c r="L51" s="561" t="s">
        <v>399</v>
      </c>
    </row>
    <row r="52" spans="1:12" ht="12.75" customHeight="1">
      <c r="A52" s="317"/>
      <c r="B52" s="356"/>
      <c r="C52" s="392" t="s">
        <v>542</v>
      </c>
      <c r="D52" s="459"/>
      <c r="E52" s="460"/>
      <c r="F52" s="459"/>
      <c r="G52" s="460"/>
      <c r="H52" s="459"/>
      <c r="I52" s="382" t="e">
        <f>#REF!</f>
        <v>#REF!</v>
      </c>
      <c r="J52" s="331"/>
      <c r="L52" s="561" t="s">
        <v>399</v>
      </c>
    </row>
    <row r="53" spans="1:12" ht="12.75" customHeight="1">
      <c r="A53" s="317"/>
      <c r="B53" s="356"/>
      <c r="C53" s="392" t="s">
        <v>758</v>
      </c>
      <c r="D53" s="459"/>
      <c r="E53" s="460"/>
      <c r="F53" s="459"/>
      <c r="G53" s="460"/>
      <c r="H53" s="459"/>
      <c r="I53" s="382" t="e">
        <f>#REF!</f>
        <v>#REF!</v>
      </c>
      <c r="J53" s="331"/>
      <c r="L53" s="561" t="s">
        <v>399</v>
      </c>
    </row>
    <row r="54" spans="1:12" ht="12.75" customHeight="1">
      <c r="A54" s="317"/>
      <c r="B54" s="356"/>
      <c r="C54" s="392" t="s">
        <v>308</v>
      </c>
      <c r="D54" s="459"/>
      <c r="E54" s="460"/>
      <c r="F54" s="459"/>
      <c r="G54" s="460"/>
      <c r="H54" s="459"/>
      <c r="I54" s="382" t="e">
        <f>#REF!</f>
        <v>#REF!</v>
      </c>
      <c r="J54" s="331"/>
      <c r="L54" s="561" t="s">
        <v>399</v>
      </c>
    </row>
    <row r="55" spans="1:12" ht="12.75" customHeight="1">
      <c r="A55" s="317"/>
      <c r="B55" s="356"/>
      <c r="C55" s="605" t="s">
        <v>308</v>
      </c>
      <c r="D55" s="461"/>
      <c r="E55" s="462"/>
      <c r="F55" s="461"/>
      <c r="G55" s="462"/>
      <c r="H55" s="461"/>
      <c r="I55" s="382" t="e">
        <f>#REF!</f>
        <v>#REF!</v>
      </c>
      <c r="J55" s="331"/>
      <c r="L55" s="561" t="s">
        <v>399</v>
      </c>
    </row>
    <row r="56" spans="1:12" ht="12.75" customHeight="1">
      <c r="A56" s="317"/>
      <c r="B56" s="356"/>
      <c r="C56" s="367" t="s">
        <v>760</v>
      </c>
      <c r="D56" s="776"/>
      <c r="E56" s="658">
        <f>SUM(E44:E55)</f>
        <v>0</v>
      </c>
      <c r="F56" s="776"/>
      <c r="G56" s="658">
        <f>SUM(G44:G55)</f>
        <v>0</v>
      </c>
      <c r="H56" s="776"/>
      <c r="I56" s="775" t="e">
        <f>SUM(I44:I55)</f>
        <v>#REF!</v>
      </c>
      <c r="J56" s="331"/>
      <c r="L56" s="561" t="s">
        <v>646</v>
      </c>
    </row>
    <row r="57" spans="1:12" ht="9" customHeight="1">
      <c r="A57" s="317"/>
      <c r="B57" s="356"/>
      <c r="C57" s="316"/>
      <c r="D57" s="334"/>
      <c r="E57" s="450"/>
      <c r="F57" s="336"/>
      <c r="G57" s="451"/>
      <c r="H57" s="334"/>
      <c r="I57" s="335"/>
      <c r="J57" s="331"/>
    </row>
    <row r="58" spans="1:12" ht="12.75" customHeight="1">
      <c r="A58" s="317"/>
      <c r="B58" s="328" t="s">
        <v>545</v>
      </c>
      <c r="C58" s="367" t="s">
        <v>761</v>
      </c>
      <c r="D58" s="644" t="s">
        <v>586</v>
      </c>
      <c r="E58" s="658"/>
      <c r="F58" s="644" t="s">
        <v>586</v>
      </c>
      <c r="G58" s="623"/>
      <c r="H58" s="644" t="s">
        <v>586</v>
      </c>
      <c r="I58" s="613" t="e">
        <f>#REF!</f>
        <v>#REF!</v>
      </c>
      <c r="J58" s="331"/>
      <c r="L58" s="561" t="s">
        <v>399</v>
      </c>
    </row>
    <row r="59" spans="1:12" ht="5.25" customHeight="1">
      <c r="A59" s="317"/>
      <c r="B59" s="328"/>
      <c r="C59" s="316"/>
      <c r="D59" s="645"/>
      <c r="E59" s="473"/>
      <c r="F59" s="645"/>
      <c r="G59" s="659"/>
      <c r="H59" s="419"/>
      <c r="I59" s="615"/>
      <c r="J59" s="331"/>
    </row>
    <row r="60" spans="1:12" ht="12.75" customHeight="1" thickBot="1">
      <c r="A60" s="317"/>
      <c r="B60" s="464"/>
      <c r="C60" s="399" t="s">
        <v>543</v>
      </c>
      <c r="D60" s="648" t="s">
        <v>586</v>
      </c>
      <c r="E60" s="660">
        <f>+E33+E41+E56+E58</f>
        <v>0</v>
      </c>
      <c r="F60" s="649" t="s">
        <v>586</v>
      </c>
      <c r="G60" s="660">
        <f>+G33+G41+G56+G58</f>
        <v>0</v>
      </c>
      <c r="H60" s="649" t="s">
        <v>586</v>
      </c>
      <c r="I60" s="647" t="e">
        <f>+I33+I41+I56+I58</f>
        <v>#REF!</v>
      </c>
      <c r="J60" s="331"/>
      <c r="L60" s="561" t="s">
        <v>646</v>
      </c>
    </row>
    <row r="61" spans="1:12" ht="6.75" customHeight="1">
      <c r="A61" s="317"/>
      <c r="B61" s="356"/>
      <c r="C61" s="316"/>
      <c r="D61" s="334"/>
      <c r="E61" s="450"/>
      <c r="F61" s="336"/>
      <c r="G61" s="465"/>
      <c r="H61" s="334"/>
      <c r="I61" s="335"/>
      <c r="J61" s="331"/>
    </row>
    <row r="62" spans="1:12" ht="12.75" customHeight="1">
      <c r="A62" s="317"/>
      <c r="B62" s="402" t="s">
        <v>9</v>
      </c>
      <c r="C62" s="320" t="s">
        <v>764</v>
      </c>
      <c r="D62" s="398"/>
      <c r="E62" s="463"/>
      <c r="F62" s="336"/>
      <c r="G62" s="465"/>
      <c r="H62" s="334"/>
      <c r="I62" s="335"/>
      <c r="J62" s="331"/>
      <c r="L62" s="653" t="s">
        <v>397</v>
      </c>
    </row>
    <row r="63" spans="1:12" ht="13.5" customHeight="1">
      <c r="A63" s="317"/>
      <c r="B63" s="356"/>
      <c r="C63" s="403" t="s">
        <v>121</v>
      </c>
      <c r="D63" s="404"/>
      <c r="E63" s="447"/>
      <c r="F63" s="405"/>
      <c r="G63" s="466"/>
      <c r="H63" s="407"/>
      <c r="I63" s="382" t="e">
        <f>#REF!</f>
        <v>#REF!</v>
      </c>
      <c r="J63" s="331"/>
      <c r="L63" s="561" t="s">
        <v>399</v>
      </c>
    </row>
    <row r="64" spans="1:12" ht="13.5" customHeight="1">
      <c r="A64" s="317"/>
      <c r="B64" s="356"/>
      <c r="C64" s="403" t="s">
        <v>587</v>
      </c>
      <c r="D64" s="404"/>
      <c r="E64" s="447"/>
      <c r="F64" s="405"/>
      <c r="G64" s="466"/>
      <c r="H64" s="407"/>
      <c r="I64" s="382" t="e">
        <f>#REF!</f>
        <v>#REF!</v>
      </c>
      <c r="J64" s="331"/>
      <c r="L64" s="561" t="s">
        <v>399</v>
      </c>
    </row>
    <row r="65" spans="1:14">
      <c r="A65" s="317"/>
      <c r="B65" s="356"/>
      <c r="C65" s="392" t="s">
        <v>765</v>
      </c>
      <c r="D65" s="404"/>
      <c r="E65" s="447"/>
      <c r="F65" s="405"/>
      <c r="G65" s="466"/>
      <c r="H65" s="409"/>
      <c r="I65" s="382" t="e">
        <f>#REF!</f>
        <v>#REF!</v>
      </c>
      <c r="J65" s="331"/>
      <c r="L65" s="561" t="s">
        <v>399</v>
      </c>
    </row>
    <row r="66" spans="1:14">
      <c r="A66" s="317"/>
      <c r="B66" s="356"/>
      <c r="C66" s="392" t="s">
        <v>126</v>
      </c>
      <c r="D66" s="404"/>
      <c r="E66" s="447"/>
      <c r="F66" s="405"/>
      <c r="G66" s="466"/>
      <c r="H66" s="409"/>
      <c r="I66" s="382" t="e">
        <f>#REF!</f>
        <v>#REF!</v>
      </c>
      <c r="J66" s="331"/>
      <c r="L66" s="561" t="s">
        <v>399</v>
      </c>
    </row>
    <row r="67" spans="1:14">
      <c r="A67" s="317"/>
      <c r="B67" s="356"/>
      <c r="C67" s="403" t="s">
        <v>766</v>
      </c>
      <c r="D67" s="404"/>
      <c r="E67" s="447"/>
      <c r="F67" s="405"/>
      <c r="G67" s="466"/>
      <c r="H67" s="409"/>
      <c r="I67" s="382" t="e">
        <f>#REF!</f>
        <v>#REF!</v>
      </c>
      <c r="J67" s="360"/>
      <c r="L67" s="561" t="s">
        <v>399</v>
      </c>
    </row>
    <row r="68" spans="1:14">
      <c r="A68" s="317"/>
      <c r="B68" s="356"/>
      <c r="C68" s="392" t="s">
        <v>298</v>
      </c>
      <c r="D68" s="404"/>
      <c r="E68" s="447"/>
      <c r="F68" s="405"/>
      <c r="G68" s="466"/>
      <c r="H68" s="409"/>
      <c r="I68" s="382" t="e">
        <f>#REF!</f>
        <v>#REF!</v>
      </c>
      <c r="J68" s="360"/>
      <c r="L68" s="561" t="s">
        <v>399</v>
      </c>
    </row>
    <row r="69" spans="1:14">
      <c r="A69" s="317"/>
      <c r="B69" s="356"/>
      <c r="C69" s="392" t="s">
        <v>588</v>
      </c>
      <c r="D69" s="410"/>
      <c r="E69" s="467"/>
      <c r="F69" s="412"/>
      <c r="G69" s="468"/>
      <c r="H69" s="414"/>
      <c r="I69" s="662" t="e">
        <f>#REF!</f>
        <v>#REF!</v>
      </c>
      <c r="J69" s="360"/>
      <c r="L69" s="561" t="s">
        <v>399</v>
      </c>
    </row>
    <row r="70" spans="1:14">
      <c r="A70" s="317"/>
      <c r="B70" s="356"/>
      <c r="C70" s="312" t="s">
        <v>299</v>
      </c>
      <c r="D70" s="470"/>
      <c r="E70" s="471">
        <f>SUM(E63:E69)</f>
        <v>0</v>
      </c>
      <c r="F70" s="472"/>
      <c r="G70" s="471">
        <f>SUM(G63:G69)</f>
        <v>0</v>
      </c>
      <c r="H70" s="417"/>
      <c r="I70" s="613" t="e">
        <f>SUM(I63:I69)</f>
        <v>#REF!</v>
      </c>
      <c r="J70" s="360"/>
      <c r="L70" s="561" t="s">
        <v>646</v>
      </c>
      <c r="M70" s="832" t="s">
        <v>634</v>
      </c>
      <c r="N70" s="778" t="s">
        <v>635</v>
      </c>
    </row>
    <row r="71" spans="1:14" ht="6.75" customHeight="1">
      <c r="A71" s="317"/>
      <c r="B71" s="356"/>
      <c r="C71" s="418"/>
      <c r="D71" s="419"/>
      <c r="E71" s="473"/>
      <c r="F71" s="336"/>
      <c r="G71" s="451"/>
      <c r="H71" s="420"/>
      <c r="I71" s="611"/>
      <c r="J71" s="360"/>
      <c r="M71" s="356"/>
      <c r="N71" s="830"/>
    </row>
    <row r="72" spans="1:14" ht="13.8" thickBot="1">
      <c r="A72" s="317"/>
      <c r="B72" s="421" t="s">
        <v>10</v>
      </c>
      <c r="C72" s="312" t="s">
        <v>300</v>
      </c>
      <c r="D72" s="474"/>
      <c r="E72" s="475"/>
      <c r="F72" s="476"/>
      <c r="G72" s="475"/>
      <c r="H72" s="422">
        <f>H41</f>
        <v>0</v>
      </c>
      <c r="I72" s="661" t="e">
        <f>+I60+I70</f>
        <v>#REF!</v>
      </c>
      <c r="J72" s="360"/>
      <c r="L72" s="561" t="s">
        <v>646</v>
      </c>
      <c r="M72" s="833" t="e">
        <f>#REF!</f>
        <v>#REF!</v>
      </c>
      <c r="N72" s="834" t="e">
        <f>+I72-M72</f>
        <v>#REF!</v>
      </c>
    </row>
    <row r="73" spans="1:14" ht="13.5" customHeight="1">
      <c r="A73" s="317"/>
      <c r="B73" s="402" t="s">
        <v>11</v>
      </c>
      <c r="C73" s="423" t="s">
        <v>301</v>
      </c>
      <c r="D73" s="424"/>
      <c r="E73" s="477"/>
      <c r="F73" s="336"/>
      <c r="G73" s="477"/>
      <c r="H73" s="384"/>
      <c r="I73" s="364" t="e">
        <f>+I23-I72</f>
        <v>#REF!</v>
      </c>
      <c r="J73" s="360"/>
      <c r="L73" s="561" t="s">
        <v>646</v>
      </c>
      <c r="M73" s="342"/>
      <c r="N73" s="835"/>
    </row>
    <row r="74" spans="1:14" ht="12.75" customHeight="1">
      <c r="A74" s="317"/>
      <c r="B74" s="425" t="s">
        <v>302</v>
      </c>
      <c r="C74" s="426" t="s">
        <v>396</v>
      </c>
      <c r="D74" s="478"/>
      <c r="E74" s="475"/>
      <c r="F74" s="478"/>
      <c r="G74" s="475"/>
      <c r="H74" s="422">
        <f>+H41</f>
        <v>0</v>
      </c>
      <c r="I74" s="661" t="e">
        <f>+I72+I73</f>
        <v>#REF!</v>
      </c>
      <c r="J74" s="341"/>
      <c r="L74" s="561" t="s">
        <v>646</v>
      </c>
    </row>
    <row r="75" spans="1:14" ht="10.5" customHeight="1">
      <c r="A75" s="427"/>
      <c r="B75" s="314"/>
      <c r="C75" s="428" t="s">
        <v>303</v>
      </c>
      <c r="D75" s="429"/>
      <c r="E75" s="430"/>
      <c r="F75" s="431"/>
      <c r="G75" s="430"/>
      <c r="H75" s="431"/>
      <c r="I75" s="433" t="e">
        <f>+I23-I74</f>
        <v>#REF!</v>
      </c>
      <c r="J75" s="434"/>
      <c r="L75" s="561" t="s">
        <v>646</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81" orientation="portrait" r:id="rId1"/>
  <headerFooter alignWithMargins="0">
    <oddFooter>&amp;L&amp;8Created:  May 2007  -  Printed:  &amp;D &amp;T   &amp;Z&amp;F  &amp;A</oddFooter>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66FFFF"/>
    <pageSetUpPr fitToPage="1"/>
  </sheetPr>
  <dimension ref="A1:V82"/>
  <sheetViews>
    <sheetView zoomScale="75" zoomScaleNormal="100" workbookViewId="0">
      <selection activeCell="N3" sqref="N3"/>
    </sheetView>
  </sheetViews>
  <sheetFormatPr defaultColWidth="9.33203125" defaultRowHeight="13.2"/>
  <cols>
    <col min="1" max="1" width="1.6640625" style="184" customWidth="1"/>
    <col min="2" max="2" width="3.6640625" style="184" customWidth="1"/>
    <col min="3" max="3" width="70.6640625" style="184" customWidth="1"/>
    <col min="4" max="4" width="8" style="184" hidden="1" customWidth="1"/>
    <col min="5" max="5" width="13.77734375" style="184" hidden="1" customWidth="1"/>
    <col min="6" max="6" width="7.77734375" style="184" customWidth="1"/>
    <col min="7" max="7" width="14.6640625" style="184" customWidth="1"/>
    <col min="8" max="8" width="8.109375" style="184" hidden="1" customWidth="1"/>
    <col min="9" max="9" width="13.33203125" style="184" hidden="1" customWidth="1"/>
    <col min="10" max="10" width="2.109375" style="184" customWidth="1"/>
    <col min="11" max="11" width="6.33203125" style="184" customWidth="1"/>
    <col min="12" max="12" width="30" style="184" customWidth="1"/>
    <col min="13" max="13" width="9.33203125" style="184"/>
    <col min="14" max="14" width="32.77734375" style="184" customWidth="1"/>
    <col min="15" max="15" width="29.33203125" style="184" customWidth="1"/>
    <col min="16" max="19" width="15.109375" style="184" customWidth="1"/>
    <col min="20" max="20" width="15.33203125" style="184" customWidth="1"/>
    <col min="21" max="16384" width="9.33203125" style="184"/>
  </cols>
  <sheetData>
    <row r="1" spans="1:15" ht="15.6">
      <c r="B1" s="804" t="s">
        <v>1143</v>
      </c>
      <c r="C1" s="277"/>
      <c r="D1" s="277"/>
      <c r="E1" s="277"/>
      <c r="F1" s="277"/>
      <c r="G1" s="277"/>
      <c r="H1" s="277"/>
      <c r="I1" s="277"/>
      <c r="J1" s="277"/>
    </row>
    <row r="2" spans="1:15" ht="15.6">
      <c r="B2" s="1760" t="s">
        <v>1145</v>
      </c>
      <c r="C2" s="277"/>
      <c r="D2" s="277"/>
      <c r="E2" s="277"/>
      <c r="F2" s="277"/>
      <c r="G2" s="277"/>
      <c r="H2" s="277"/>
      <c r="I2" s="277"/>
      <c r="J2" s="277"/>
    </row>
    <row r="3" spans="1:15" ht="18" customHeight="1">
      <c r="B3" s="821" t="s">
        <v>661</v>
      </c>
      <c r="C3" s="820"/>
      <c r="D3" s="277"/>
      <c r="E3" s="277"/>
      <c r="F3" s="277"/>
      <c r="G3" s="277"/>
      <c r="H3" s="277"/>
      <c r="I3" s="277"/>
      <c r="J3" s="277"/>
    </row>
    <row r="4" spans="1:15">
      <c r="A4" s="311"/>
      <c r="B4" s="2016"/>
      <c r="C4" s="2017"/>
      <c r="D4" s="312"/>
      <c r="E4" s="313"/>
      <c r="F4" s="312"/>
      <c r="G4" s="1804" t="s">
        <v>1009</v>
      </c>
      <c r="H4" s="314"/>
      <c r="I4" s="315"/>
      <c r="J4" s="316"/>
    </row>
    <row r="5" spans="1:15" ht="6" customHeight="1" thickBot="1">
      <c r="A5" s="2385"/>
      <c r="B5" s="2385"/>
      <c r="C5" s="2385"/>
      <c r="D5" s="2385"/>
      <c r="E5" s="2385"/>
      <c r="F5" s="2385"/>
      <c r="G5" s="2385"/>
      <c r="H5" s="2385"/>
      <c r="I5" s="2385"/>
      <c r="J5" s="2385"/>
    </row>
    <row r="6" spans="1:15" ht="5.25" customHeight="1">
      <c r="A6" s="317"/>
      <c r="B6" s="318"/>
      <c r="C6" s="324"/>
      <c r="D6" s="320"/>
      <c r="E6" s="320"/>
      <c r="F6" s="316"/>
      <c r="G6" s="135"/>
      <c r="H6" s="321"/>
      <c r="I6" s="321"/>
      <c r="J6" s="322"/>
    </row>
    <row r="7" spans="1:15" ht="12.75" customHeight="1">
      <c r="A7" s="317"/>
      <c r="B7" s="323" t="s">
        <v>1149</v>
      </c>
      <c r="C7" s="963"/>
      <c r="D7" s="2382" t="s">
        <v>37</v>
      </c>
      <c r="E7" s="2383"/>
      <c r="F7" s="1865" t="s">
        <v>1144</v>
      </c>
      <c r="G7" s="2004"/>
      <c r="H7" s="325" t="s">
        <v>650</v>
      </c>
      <c r="I7" s="326"/>
      <c r="J7" s="327"/>
      <c r="L7" s="796" t="s">
        <v>218</v>
      </c>
    </row>
    <row r="8" spans="1:15">
      <c r="A8" s="317"/>
      <c r="B8" s="328"/>
      <c r="C8" s="329" t="s">
        <v>651</v>
      </c>
      <c r="D8" s="330" t="s">
        <v>586</v>
      </c>
      <c r="E8" s="1061">
        <v>0</v>
      </c>
      <c r="F8" s="330" t="s">
        <v>586</v>
      </c>
      <c r="G8" s="2097">
        <f>'[4]Schedule C - C1'!$C17</f>
        <v>0</v>
      </c>
      <c r="H8" s="330" t="s">
        <v>586</v>
      </c>
      <c r="I8" s="359">
        <f>+G8-E8</f>
        <v>0</v>
      </c>
      <c r="J8" s="331"/>
      <c r="L8" s="1678" t="s">
        <v>1058</v>
      </c>
    </row>
    <row r="9" spans="1:15">
      <c r="A9" s="317"/>
      <c r="B9" s="328"/>
      <c r="C9" s="332" t="s">
        <v>652</v>
      </c>
      <c r="D9" s="330" t="s">
        <v>586</v>
      </c>
      <c r="E9" s="1062">
        <v>0</v>
      </c>
      <c r="F9" s="330" t="s">
        <v>586</v>
      </c>
      <c r="G9" s="2097">
        <f>'[4]Schedule C - C1'!$C18</f>
        <v>0</v>
      </c>
      <c r="H9" s="330" t="s">
        <v>586</v>
      </c>
      <c r="I9" s="359">
        <f>+G9-E9</f>
        <v>0</v>
      </c>
      <c r="J9" s="331"/>
      <c r="L9" s="1678" t="s">
        <v>1058</v>
      </c>
    </row>
    <row r="10" spans="1:15">
      <c r="A10" s="317"/>
      <c r="B10" s="328"/>
      <c r="C10" s="332" t="s">
        <v>733</v>
      </c>
      <c r="D10" s="330" t="s">
        <v>586</v>
      </c>
      <c r="E10" s="1062">
        <v>0</v>
      </c>
      <c r="F10" s="330" t="s">
        <v>586</v>
      </c>
      <c r="G10" s="2097">
        <f>'[4]Schedule C - C1'!$C19</f>
        <v>0</v>
      </c>
      <c r="H10" s="330" t="s">
        <v>586</v>
      </c>
      <c r="I10" s="364">
        <f t="shared" ref="I10:I22" si="0">+G10-E10</f>
        <v>0</v>
      </c>
      <c r="J10" s="331"/>
      <c r="L10" s="1678" t="s">
        <v>1058</v>
      </c>
    </row>
    <row r="11" spans="1:15">
      <c r="A11" s="317"/>
      <c r="B11" s="328"/>
      <c r="C11" s="332" t="s">
        <v>734</v>
      </c>
      <c r="D11" s="330" t="s">
        <v>586</v>
      </c>
      <c r="E11" s="1062">
        <v>0</v>
      </c>
      <c r="F11" s="330" t="s">
        <v>586</v>
      </c>
      <c r="G11" s="2097">
        <f>'[4]Schedule C - C1'!$C20</f>
        <v>0</v>
      </c>
      <c r="H11" s="330" t="s">
        <v>586</v>
      </c>
      <c r="I11" s="364">
        <f t="shared" si="0"/>
        <v>0</v>
      </c>
      <c r="J11" s="331"/>
      <c r="L11" s="1678" t="s">
        <v>1058</v>
      </c>
    </row>
    <row r="12" spans="1:15">
      <c r="A12" s="317"/>
      <c r="B12" s="328"/>
      <c r="C12" s="332" t="s">
        <v>735</v>
      </c>
      <c r="D12" s="330" t="s">
        <v>586</v>
      </c>
      <c r="E12" s="1062">
        <v>0</v>
      </c>
      <c r="F12" s="330" t="s">
        <v>586</v>
      </c>
      <c r="G12" s="2097">
        <f>'[4]Schedule C - C1'!$C21</f>
        <v>0</v>
      </c>
      <c r="H12" s="330" t="s">
        <v>586</v>
      </c>
      <c r="I12" s="364">
        <f t="shared" si="0"/>
        <v>0</v>
      </c>
      <c r="J12" s="331"/>
      <c r="L12" s="1678" t="s">
        <v>1058</v>
      </c>
    </row>
    <row r="13" spans="1:15">
      <c r="A13" s="317"/>
      <c r="B13" s="328"/>
      <c r="C13" s="332" t="s">
        <v>736</v>
      </c>
      <c r="D13" s="330" t="s">
        <v>586</v>
      </c>
      <c r="E13" s="1062">
        <v>0</v>
      </c>
      <c r="F13" s="330" t="s">
        <v>586</v>
      </c>
      <c r="G13" s="2097">
        <f>'[4]Schedule C - C1'!$C22</f>
        <v>0</v>
      </c>
      <c r="H13" s="330" t="s">
        <v>586</v>
      </c>
      <c r="I13" s="364">
        <f t="shared" si="0"/>
        <v>0</v>
      </c>
      <c r="J13" s="331"/>
      <c r="L13" s="1678" t="s">
        <v>1058</v>
      </c>
    </row>
    <row r="14" spans="1:15">
      <c r="A14" s="317"/>
      <c r="B14" s="328"/>
      <c r="C14" s="332" t="s">
        <v>737</v>
      </c>
      <c r="D14" s="330" t="s">
        <v>586</v>
      </c>
      <c r="E14" s="1062">
        <v>0</v>
      </c>
      <c r="F14" s="330" t="s">
        <v>586</v>
      </c>
      <c r="G14" s="2097">
        <f>'[4]Schedule C - C1'!$C23</f>
        <v>0</v>
      </c>
      <c r="H14" s="330" t="s">
        <v>586</v>
      </c>
      <c r="I14" s="364">
        <f t="shared" si="0"/>
        <v>0</v>
      </c>
      <c r="J14" s="331"/>
      <c r="L14" s="1678" t="s">
        <v>1058</v>
      </c>
      <c r="O14" s="1679" t="s">
        <v>986</v>
      </c>
    </row>
    <row r="15" spans="1:15">
      <c r="A15" s="317"/>
      <c r="B15" s="328"/>
      <c r="C15" s="333" t="s">
        <v>738</v>
      </c>
      <c r="D15" s="330" t="s">
        <v>586</v>
      </c>
      <c r="E15" s="1062">
        <v>0</v>
      </c>
      <c r="F15" s="330" t="s">
        <v>586</v>
      </c>
      <c r="G15" s="2097">
        <f>'[4]Schedule C - C1'!$C24</f>
        <v>0</v>
      </c>
      <c r="H15" s="330" t="s">
        <v>586</v>
      </c>
      <c r="I15" s="364">
        <f t="shared" si="0"/>
        <v>0</v>
      </c>
      <c r="J15" s="331"/>
      <c r="L15" s="1678" t="s">
        <v>1058</v>
      </c>
      <c r="O15" s="1679" t="s">
        <v>631</v>
      </c>
    </row>
    <row r="16" spans="1:15">
      <c r="A16" s="317"/>
      <c r="B16" s="328"/>
      <c r="C16" s="333" t="s">
        <v>739</v>
      </c>
      <c r="D16" s="330" t="s">
        <v>586</v>
      </c>
      <c r="E16" s="1062">
        <v>0</v>
      </c>
      <c r="F16" s="330" t="s">
        <v>586</v>
      </c>
      <c r="G16" s="2097">
        <f>'[4]Schedule C - C1'!$C25</f>
        <v>0</v>
      </c>
      <c r="H16" s="330" t="s">
        <v>586</v>
      </c>
      <c r="I16" s="364">
        <f t="shared" si="0"/>
        <v>0</v>
      </c>
      <c r="J16" s="331"/>
      <c r="L16" s="1678" t="s">
        <v>1058</v>
      </c>
    </row>
    <row r="17" spans="1:22">
      <c r="A17" s="317"/>
      <c r="B17" s="328"/>
      <c r="C17" s="332" t="s">
        <v>740</v>
      </c>
      <c r="D17" s="330" t="s">
        <v>586</v>
      </c>
      <c r="E17" s="1062">
        <v>0</v>
      </c>
      <c r="F17" s="330" t="s">
        <v>586</v>
      </c>
      <c r="G17" s="2097">
        <f>'[4]Schedule C - C1'!$C26</f>
        <v>0</v>
      </c>
      <c r="H17" s="330" t="s">
        <v>586</v>
      </c>
      <c r="I17" s="364">
        <f t="shared" si="0"/>
        <v>0</v>
      </c>
      <c r="J17" s="331"/>
      <c r="L17" s="1678" t="s">
        <v>1058</v>
      </c>
      <c r="N17" s="1372"/>
    </row>
    <row r="18" spans="1:22">
      <c r="A18" s="317"/>
      <c r="B18" s="328"/>
      <c r="C18" s="332" t="s">
        <v>741</v>
      </c>
      <c r="D18" s="330" t="s">
        <v>586</v>
      </c>
      <c r="E18" s="1062">
        <v>0</v>
      </c>
      <c r="F18" s="330" t="s">
        <v>586</v>
      </c>
      <c r="G18" s="2097">
        <f>'[4]Schedule C - C1'!$C27</f>
        <v>0</v>
      </c>
      <c r="H18" s="330" t="s">
        <v>586</v>
      </c>
      <c r="I18" s="364">
        <f t="shared" si="0"/>
        <v>0</v>
      </c>
      <c r="J18" s="331"/>
      <c r="L18" s="1678" t="s">
        <v>1058</v>
      </c>
    </row>
    <row r="19" spans="1:22">
      <c r="A19" s="317"/>
      <c r="B19" s="328"/>
      <c r="C19" s="332" t="s">
        <v>742</v>
      </c>
      <c r="D19" s="330" t="s">
        <v>586</v>
      </c>
      <c r="E19" s="1062">
        <v>0</v>
      </c>
      <c r="F19" s="330" t="s">
        <v>586</v>
      </c>
      <c r="G19" s="2097">
        <f>'[4]Schedule C - C1'!$C28</f>
        <v>0</v>
      </c>
      <c r="H19" s="330" t="s">
        <v>586</v>
      </c>
      <c r="I19" s="364">
        <f t="shared" si="0"/>
        <v>0</v>
      </c>
      <c r="J19" s="331"/>
      <c r="L19" s="1678" t="s">
        <v>1058</v>
      </c>
    </row>
    <row r="20" spans="1:22">
      <c r="A20" s="317"/>
      <c r="B20" s="328"/>
      <c r="C20" s="332" t="s">
        <v>743</v>
      </c>
      <c r="D20" s="330" t="s">
        <v>586</v>
      </c>
      <c r="E20" s="1062">
        <v>0</v>
      </c>
      <c r="F20" s="330" t="s">
        <v>586</v>
      </c>
      <c r="G20" s="2097">
        <f>'[4]Schedule C - C1'!$C29</f>
        <v>0</v>
      </c>
      <c r="H20" s="330" t="s">
        <v>586</v>
      </c>
      <c r="I20" s="364">
        <f t="shared" si="0"/>
        <v>0</v>
      </c>
      <c r="J20" s="331"/>
      <c r="L20" s="1678" t="s">
        <v>1058</v>
      </c>
    </row>
    <row r="21" spans="1:22" ht="12.75" customHeight="1">
      <c r="A21" s="317"/>
      <c r="B21" s="328"/>
      <c r="C21" s="1363" t="s">
        <v>1055</v>
      </c>
      <c r="D21" s="330" t="s">
        <v>586</v>
      </c>
      <c r="E21" s="1062">
        <v>0</v>
      </c>
      <c r="F21" s="330" t="s">
        <v>586</v>
      </c>
      <c r="G21" s="942">
        <f>'[4]Schedule C - C1'!$C$47</f>
        <v>0</v>
      </c>
      <c r="H21" s="330" t="s">
        <v>586</v>
      </c>
      <c r="I21" s="364">
        <f t="shared" si="0"/>
        <v>0</v>
      </c>
      <c r="J21" s="331"/>
      <c r="L21" s="1678" t="s">
        <v>1057</v>
      </c>
    </row>
    <row r="22" spans="1:22" ht="12.75" customHeight="1">
      <c r="A22" s="317"/>
      <c r="B22" s="328"/>
      <c r="C22" s="320" t="s">
        <v>1008</v>
      </c>
      <c r="D22" s="774" t="s">
        <v>586</v>
      </c>
      <c r="E22" s="1063">
        <f>SUM(E8:E21)</f>
        <v>0</v>
      </c>
      <c r="F22" s="774" t="s">
        <v>586</v>
      </c>
      <c r="G22" s="612">
        <f>SUM(G8:G21)</f>
        <v>0</v>
      </c>
      <c r="H22" s="774" t="s">
        <v>586</v>
      </c>
      <c r="I22" s="613">
        <f t="shared" si="0"/>
        <v>0</v>
      </c>
      <c r="J22" s="341"/>
      <c r="M22" s="1371"/>
      <c r="N22" s="1372"/>
      <c r="O22" s="1714" t="s">
        <v>1048</v>
      </c>
    </row>
    <row r="23" spans="1:22" ht="3" customHeight="1">
      <c r="A23" s="317"/>
      <c r="B23" s="342"/>
      <c r="C23" s="318"/>
      <c r="D23" s="319"/>
      <c r="E23" s="319"/>
      <c r="F23" s="343"/>
      <c r="G23" s="824"/>
      <c r="H23" s="825"/>
      <c r="I23" s="346"/>
      <c r="J23" s="341"/>
    </row>
    <row r="24" spans="1:22" ht="6" customHeight="1">
      <c r="A24" s="317"/>
      <c r="C24" s="277"/>
      <c r="D24" s="277"/>
      <c r="E24" s="277"/>
      <c r="F24" s="347"/>
      <c r="G24" s="347"/>
      <c r="H24" s="316"/>
      <c r="I24" s="316"/>
      <c r="J24" s="341"/>
    </row>
    <row r="25" spans="1:22" ht="12.75" customHeight="1">
      <c r="A25" s="317"/>
      <c r="B25" s="348" t="s">
        <v>744</v>
      </c>
      <c r="C25" s="278"/>
      <c r="D25" s="2382" t="s">
        <v>37</v>
      </c>
      <c r="E25" s="2383"/>
      <c r="F25" s="1865" t="s">
        <v>1144</v>
      </c>
      <c r="G25" s="1866"/>
      <c r="H25" s="325" t="s">
        <v>650</v>
      </c>
      <c r="I25" s="326"/>
      <c r="J25" s="341"/>
      <c r="L25" s="1693" t="s">
        <v>100</v>
      </c>
      <c r="M25" s="1694">
        <f>'Schedule I  '!C17</f>
        <v>0</v>
      </c>
      <c r="N25" s="561" t="s">
        <v>34</v>
      </c>
      <c r="O25" s="1707" t="s">
        <v>1146</v>
      </c>
      <c r="P25" s="1708"/>
      <c r="Q25" s="1708"/>
      <c r="R25" s="1708"/>
      <c r="S25" s="1761"/>
      <c r="T25" s="1762"/>
    </row>
    <row r="26" spans="1:22" ht="27" customHeight="1">
      <c r="A26" s="349"/>
      <c r="B26" s="350" t="s">
        <v>583</v>
      </c>
      <c r="C26" s="351" t="s">
        <v>745</v>
      </c>
      <c r="D26" s="352" t="s">
        <v>746</v>
      </c>
      <c r="E26" s="353" t="s">
        <v>222</v>
      </c>
      <c r="F26" s="352" t="s">
        <v>746</v>
      </c>
      <c r="G26" s="353" t="s">
        <v>222</v>
      </c>
      <c r="H26" s="352" t="s">
        <v>746</v>
      </c>
      <c r="I26" s="353" t="s">
        <v>93</v>
      </c>
      <c r="J26" s="354"/>
      <c r="L26" s="1695" t="s">
        <v>101</v>
      </c>
      <c r="M26" s="1689">
        <f>'Sch II-b'!F11</f>
        <v>0</v>
      </c>
      <c r="N26" s="561" t="s">
        <v>35</v>
      </c>
      <c r="O26" s="1701" t="s">
        <v>952</v>
      </c>
      <c r="P26" s="1702" t="s">
        <v>949</v>
      </c>
      <c r="Q26" s="1702" t="s">
        <v>950</v>
      </c>
      <c r="R26" s="1709" t="s">
        <v>959</v>
      </c>
      <c r="S26" s="1763" t="s">
        <v>953</v>
      </c>
      <c r="T26" s="1764" t="s">
        <v>951</v>
      </c>
      <c r="U26" s="1700"/>
      <c r="V26" s="1700"/>
    </row>
    <row r="27" spans="1:22" ht="12.75" customHeight="1">
      <c r="A27" s="349"/>
      <c r="B27" s="355" t="s">
        <v>74</v>
      </c>
      <c r="C27" s="1004" t="s">
        <v>978</v>
      </c>
      <c r="D27" s="907"/>
      <c r="E27" s="1467"/>
      <c r="F27" s="907"/>
      <c r="G27" s="1467"/>
      <c r="H27" s="907"/>
      <c r="I27" s="1467"/>
      <c r="J27" s="354"/>
      <c r="L27" s="1696" t="s">
        <v>102</v>
      </c>
      <c r="M27" s="1697">
        <f>SUM(M25:M26)</f>
        <v>0</v>
      </c>
      <c r="N27" s="1683" t="s">
        <v>948</v>
      </c>
      <c r="O27" s="1688" t="s">
        <v>106</v>
      </c>
      <c r="P27" s="1703">
        <f>'Schedule I  '!C17</f>
        <v>0</v>
      </c>
      <c r="Q27" s="1703">
        <f>'Sch II-b'!F11</f>
        <v>0</v>
      </c>
      <c r="R27" s="1710">
        <f>SUM(P27:Q27)</f>
        <v>0</v>
      </c>
      <c r="S27" s="1765">
        <f>F29</f>
        <v>0</v>
      </c>
      <c r="T27" s="1766">
        <f>+R27+S27</f>
        <v>0</v>
      </c>
    </row>
    <row r="28" spans="1:22" ht="12.75" customHeight="1">
      <c r="A28" s="349"/>
      <c r="B28" s="355"/>
      <c r="C28" s="1028" t="s">
        <v>955</v>
      </c>
      <c r="D28" s="1441">
        <v>0</v>
      </c>
      <c r="E28" s="1469">
        <v>0</v>
      </c>
      <c r="F28" s="1441">
        <f>'Sch II-b'!E22</f>
        <v>0</v>
      </c>
      <c r="G28" s="1469">
        <v>0</v>
      </c>
      <c r="H28" s="1441">
        <f>+F28-D28</f>
        <v>0</v>
      </c>
      <c r="I28" s="1487">
        <f t="shared" ref="I28:I35" si="1">+G28-E28</f>
        <v>0</v>
      </c>
      <c r="J28" s="354"/>
      <c r="L28" s="1688" t="s">
        <v>942</v>
      </c>
      <c r="M28" s="1690">
        <f>F28</f>
        <v>0</v>
      </c>
      <c r="N28" s="561" t="s">
        <v>36</v>
      </c>
      <c r="O28" s="1754" t="s">
        <v>255</v>
      </c>
      <c r="P28" s="1755">
        <f>'Schedule I  '!B17</f>
        <v>0</v>
      </c>
      <c r="Q28" s="1755"/>
      <c r="R28" s="1756">
        <f t="shared" ref="R28:R30" si="2">SUM(P28:Q28)</f>
        <v>0</v>
      </c>
      <c r="S28" s="1773">
        <f>'Sch II-b'!I21</f>
        <v>0</v>
      </c>
      <c r="T28" s="1767">
        <f t="shared" ref="T28:T30" si="3">+R28+S28</f>
        <v>0</v>
      </c>
    </row>
    <row r="29" spans="1:22" ht="12.75" customHeight="1" thickBot="1">
      <c r="A29" s="349"/>
      <c r="B29" s="355"/>
      <c r="C29" s="1028" t="s">
        <v>936</v>
      </c>
      <c r="D29" s="1682">
        <v>0</v>
      </c>
      <c r="E29" s="1469">
        <v>0</v>
      </c>
      <c r="F29" s="1682">
        <f>'Sch II-b'!I22</f>
        <v>0</v>
      </c>
      <c r="G29" s="1469">
        <f>' Sch II-a'!D49</f>
        <v>0</v>
      </c>
      <c r="H29" s="1441">
        <f>+F29-D29</f>
        <v>0</v>
      </c>
      <c r="I29" s="1487">
        <f t="shared" si="1"/>
        <v>0</v>
      </c>
      <c r="J29" s="354"/>
      <c r="L29" s="1698" t="s">
        <v>99</v>
      </c>
      <c r="M29" s="1699">
        <f>+M27-M28</f>
        <v>0</v>
      </c>
      <c r="N29" s="561" t="s">
        <v>632</v>
      </c>
      <c r="O29" s="1757" t="s">
        <v>701</v>
      </c>
      <c r="P29" s="1758">
        <f>'Schedule I  '!D17</f>
        <v>0</v>
      </c>
      <c r="Q29" s="1758">
        <f>'Sch II-b'!F12</f>
        <v>0</v>
      </c>
      <c r="R29" s="1759">
        <f t="shared" si="2"/>
        <v>0</v>
      </c>
      <c r="S29" s="1768">
        <f>F40</f>
        <v>0</v>
      </c>
      <c r="T29" s="1769">
        <f t="shared" si="3"/>
        <v>0</v>
      </c>
    </row>
    <row r="30" spans="1:22" ht="12.75" customHeight="1">
      <c r="A30" s="349"/>
      <c r="B30" s="355"/>
      <c r="C30" s="1028" t="s">
        <v>497</v>
      </c>
      <c r="D30" s="1468" t="s">
        <v>586</v>
      </c>
      <c r="E30" s="1470">
        <v>0</v>
      </c>
      <c r="F30" s="1468" t="s">
        <v>586</v>
      </c>
      <c r="G30" s="1469">
        <v>0</v>
      </c>
      <c r="H30" s="1441"/>
      <c r="I30" s="1487">
        <f t="shared" si="1"/>
        <v>0</v>
      </c>
      <c r="J30" s="354"/>
      <c r="O30" s="1704" t="s">
        <v>703</v>
      </c>
      <c r="P30" s="1705">
        <f>'Schedule I  '!E17</f>
        <v>0</v>
      </c>
      <c r="Q30" s="1705">
        <f>'Sch II-b'!F13</f>
        <v>0</v>
      </c>
      <c r="R30" s="1710">
        <f t="shared" si="2"/>
        <v>0</v>
      </c>
      <c r="S30" s="1770">
        <f>F50</f>
        <v>0</v>
      </c>
      <c r="T30" s="1766">
        <f t="shared" si="3"/>
        <v>0</v>
      </c>
      <c r="U30" s="1712"/>
    </row>
    <row r="31" spans="1:22" ht="12.75" customHeight="1">
      <c r="A31" s="349"/>
      <c r="B31" s="355"/>
      <c r="C31" s="1007" t="s">
        <v>752</v>
      </c>
      <c r="D31" s="1468" t="s">
        <v>586</v>
      </c>
      <c r="E31" s="1470">
        <v>0</v>
      </c>
      <c r="F31" s="1468" t="s">
        <v>586</v>
      </c>
      <c r="G31" s="1470">
        <v>0</v>
      </c>
      <c r="H31" s="1443"/>
      <c r="I31" s="1488">
        <f t="shared" si="1"/>
        <v>0</v>
      </c>
      <c r="J31" s="354"/>
      <c r="O31" s="1701" t="s">
        <v>954</v>
      </c>
      <c r="P31" s="1706">
        <f>SUM(P27:P30)</f>
        <v>0</v>
      </c>
      <c r="Q31" s="1706">
        <f t="shared" ref="Q31:T31" si="4">SUM(Q27:Q30)</f>
        <v>0</v>
      </c>
      <c r="R31" s="1711">
        <f t="shared" si="4"/>
        <v>0</v>
      </c>
      <c r="S31" s="1771">
        <f t="shared" si="4"/>
        <v>0</v>
      </c>
      <c r="T31" s="1772">
        <f t="shared" si="4"/>
        <v>0</v>
      </c>
      <c r="U31" s="1713"/>
    </row>
    <row r="32" spans="1:22" ht="12.75" customHeight="1">
      <c r="A32" s="349"/>
      <c r="B32" s="355"/>
      <c r="C32" s="1011" t="s">
        <v>76</v>
      </c>
      <c r="D32" s="1468" t="s">
        <v>586</v>
      </c>
      <c r="E32" s="1470">
        <v>0</v>
      </c>
      <c r="F32" s="1468" t="s">
        <v>586</v>
      </c>
      <c r="G32" s="1470">
        <v>0</v>
      </c>
      <c r="H32" s="1443"/>
      <c r="I32" s="1488">
        <f t="shared" si="1"/>
        <v>0</v>
      </c>
      <c r="J32" s="354"/>
      <c r="L32" s="1154"/>
      <c r="M32" s="1154"/>
      <c r="N32" s="561"/>
      <c r="O32" s="1701" t="s">
        <v>960</v>
      </c>
      <c r="P32" s="1708"/>
      <c r="Q32" s="1708"/>
      <c r="R32" s="1711">
        <f>+P31+Q31</f>
        <v>0</v>
      </c>
      <c r="S32" s="1761"/>
      <c r="T32" s="1772">
        <f>+R31+S31</f>
        <v>0</v>
      </c>
    </row>
    <row r="33" spans="1:16" ht="12.75" customHeight="1">
      <c r="A33" s="349"/>
      <c r="B33" s="355"/>
      <c r="C33" s="1011" t="s">
        <v>77</v>
      </c>
      <c r="D33" s="1468" t="s">
        <v>586</v>
      </c>
      <c r="E33" s="1470">
        <v>0</v>
      </c>
      <c r="F33" s="1468" t="s">
        <v>586</v>
      </c>
      <c r="G33" s="1470">
        <v>0</v>
      </c>
      <c r="H33" s="1443"/>
      <c r="I33" s="1488">
        <f t="shared" si="1"/>
        <v>0</v>
      </c>
      <c r="J33" s="354"/>
      <c r="L33" s="823"/>
    </row>
    <row r="34" spans="1:16" ht="12.75" customHeight="1">
      <c r="A34" s="349"/>
      <c r="B34" s="355"/>
      <c r="C34" s="393" t="s">
        <v>749</v>
      </c>
      <c r="D34" s="1468" t="s">
        <v>586</v>
      </c>
      <c r="E34" s="1470">
        <v>0</v>
      </c>
      <c r="F34" s="1468" t="s">
        <v>586</v>
      </c>
      <c r="G34" s="1470">
        <v>0</v>
      </c>
      <c r="H34" s="1444"/>
      <c r="I34" s="1488">
        <f t="shared" si="1"/>
        <v>0</v>
      </c>
      <c r="J34" s="354"/>
      <c r="M34" s="823"/>
      <c r="N34" s="823"/>
      <c r="O34" s="1683" t="s">
        <v>963</v>
      </c>
      <c r="P34" s="823"/>
    </row>
    <row r="35" spans="1:16" ht="12.75" customHeight="1">
      <c r="A35" s="349"/>
      <c r="B35" s="355"/>
      <c r="C35" s="1026" t="s">
        <v>1147</v>
      </c>
      <c r="D35" s="1468" t="s">
        <v>586</v>
      </c>
      <c r="E35" s="1470">
        <v>0</v>
      </c>
      <c r="F35" s="1468" t="s">
        <v>586</v>
      </c>
      <c r="G35" s="1470">
        <v>0</v>
      </c>
      <c r="H35" s="1444"/>
      <c r="I35" s="1488">
        <f t="shared" si="1"/>
        <v>0</v>
      </c>
      <c r="J35" s="354"/>
      <c r="L35" s="1678" t="s">
        <v>944</v>
      </c>
      <c r="O35" s="1683" t="s">
        <v>964</v>
      </c>
    </row>
    <row r="36" spans="1:16" ht="12.75" customHeight="1">
      <c r="A36" s="349"/>
      <c r="B36" s="355"/>
      <c r="C36" s="1016" t="s">
        <v>500</v>
      </c>
      <c r="D36" s="1445"/>
      <c r="E36" s="1471">
        <f>SUM(E28:E35)</f>
        <v>0</v>
      </c>
      <c r="F36" s="1445">
        <f>+F28+F29</f>
        <v>0</v>
      </c>
      <c r="G36" s="1471">
        <f>SUM(G28:G35)</f>
        <v>0</v>
      </c>
      <c r="H36" s="1445"/>
      <c r="I36" s="1471">
        <f>SUM(I28:I35)</f>
        <v>0</v>
      </c>
      <c r="J36" s="354"/>
    </row>
    <row r="37" spans="1:16" ht="6" customHeight="1">
      <c r="A37" s="349"/>
      <c r="B37" s="355"/>
      <c r="C37" s="1020"/>
      <c r="D37" s="1446"/>
      <c r="E37" s="1472"/>
      <c r="F37" s="1446"/>
      <c r="G37" s="1472"/>
      <c r="H37" s="1446"/>
      <c r="I37" s="1472"/>
      <c r="J37" s="354"/>
    </row>
    <row r="38" spans="1:16" ht="12.75" customHeight="1">
      <c r="A38" s="349"/>
      <c r="B38" s="355" t="s">
        <v>78</v>
      </c>
      <c r="C38" s="1024" t="s">
        <v>979</v>
      </c>
      <c r="D38" s="1443"/>
      <c r="E38" s="1470"/>
      <c r="F38" s="1443"/>
      <c r="G38" s="1470"/>
      <c r="H38" s="1443"/>
      <c r="I38" s="1470"/>
      <c r="J38" s="354"/>
      <c r="L38" s="1684" t="s">
        <v>938</v>
      </c>
      <c r="M38" s="1685">
        <f>'Schedule I  '!D17</f>
        <v>0</v>
      </c>
      <c r="N38" s="1683" t="s">
        <v>34</v>
      </c>
    </row>
    <row r="39" spans="1:16" ht="12.75" customHeight="1">
      <c r="A39" s="349"/>
      <c r="B39" s="355"/>
      <c r="C39" s="1167" t="s">
        <v>956</v>
      </c>
      <c r="D39" s="1441">
        <v>0</v>
      </c>
      <c r="E39" s="1469">
        <v>0</v>
      </c>
      <c r="F39" s="1441">
        <f>'Sch II-b'!E23+'Sch II-b'!E21</f>
        <v>0</v>
      </c>
      <c r="G39" s="1469">
        <v>0</v>
      </c>
      <c r="H39" s="1441">
        <f>+F39-D39</f>
        <v>0</v>
      </c>
      <c r="I39" s="1487">
        <f t="shared" ref="I39:I45" si="5">+G39-E39</f>
        <v>0</v>
      </c>
      <c r="J39" s="354"/>
      <c r="L39" s="1753" t="s">
        <v>977</v>
      </c>
      <c r="M39" s="1690">
        <f>'Sch II-b'!E21</f>
        <v>0</v>
      </c>
    </row>
    <row r="40" spans="1:16" ht="12.75" customHeight="1">
      <c r="A40" s="349"/>
      <c r="B40" s="355"/>
      <c r="C40" s="1167" t="s">
        <v>937</v>
      </c>
      <c r="D40" s="1682">
        <v>0</v>
      </c>
      <c r="E40" s="1469">
        <v>0</v>
      </c>
      <c r="F40" s="1682">
        <f>'Sch II-b'!I23+'Sch II-b'!I21</f>
        <v>0</v>
      </c>
      <c r="G40" s="1469">
        <f>' Sch II-a'!D48+' Sch II-a'!D50</f>
        <v>0</v>
      </c>
      <c r="H40" s="1441">
        <f>+F40-D40</f>
        <v>0</v>
      </c>
      <c r="I40" s="1487">
        <f t="shared" ref="I40" si="6">+G40-E40</f>
        <v>0</v>
      </c>
      <c r="J40" s="354"/>
      <c r="L40" s="1686" t="s">
        <v>939</v>
      </c>
      <c r="M40" s="1687">
        <f>'Sch II-b'!F12</f>
        <v>0</v>
      </c>
      <c r="N40" s="561" t="s">
        <v>35</v>
      </c>
      <c r="O40" s="1683"/>
    </row>
    <row r="41" spans="1:16" ht="12.75" customHeight="1">
      <c r="A41" s="349"/>
      <c r="B41" s="355"/>
      <c r="C41" s="1167" t="s">
        <v>498</v>
      </c>
      <c r="D41" s="1468" t="s">
        <v>586</v>
      </c>
      <c r="E41" s="1470">
        <v>0</v>
      </c>
      <c r="F41" s="1468" t="s">
        <v>586</v>
      </c>
      <c r="G41" s="1469">
        <v>0</v>
      </c>
      <c r="H41" s="1441"/>
      <c r="I41" s="1487">
        <f t="shared" si="5"/>
        <v>0</v>
      </c>
      <c r="J41" s="354"/>
      <c r="L41" s="1688" t="s">
        <v>940</v>
      </c>
      <c r="M41" s="1689">
        <f>SUM(M38:M40)</f>
        <v>0</v>
      </c>
      <c r="N41" s="1683" t="s">
        <v>948</v>
      </c>
    </row>
    <row r="42" spans="1:16" ht="12.75" customHeight="1">
      <c r="A42" s="349"/>
      <c r="B42" s="355"/>
      <c r="C42" s="1025" t="s">
        <v>80</v>
      </c>
      <c r="D42" s="1468" t="s">
        <v>586</v>
      </c>
      <c r="E42" s="1470">
        <v>0</v>
      </c>
      <c r="F42" s="1468" t="s">
        <v>586</v>
      </c>
      <c r="G42" s="1470">
        <v>0</v>
      </c>
      <c r="H42" s="1443"/>
      <c r="I42" s="1488">
        <f t="shared" si="5"/>
        <v>0</v>
      </c>
      <c r="J42" s="354"/>
      <c r="L42" s="1688" t="s">
        <v>941</v>
      </c>
      <c r="M42" s="1690">
        <f>F39</f>
        <v>0</v>
      </c>
      <c r="N42" s="1683" t="s">
        <v>943</v>
      </c>
    </row>
    <row r="43" spans="1:16" ht="12.75" customHeight="1">
      <c r="A43" s="349"/>
      <c r="B43" s="355"/>
      <c r="C43" s="1025" t="s">
        <v>81</v>
      </c>
      <c r="D43" s="1468" t="s">
        <v>586</v>
      </c>
      <c r="E43" s="1470">
        <v>0</v>
      </c>
      <c r="F43" s="1468" t="s">
        <v>586</v>
      </c>
      <c r="G43" s="1470">
        <v>0</v>
      </c>
      <c r="H43" s="1443"/>
      <c r="I43" s="1488">
        <f t="shared" si="5"/>
        <v>0</v>
      </c>
      <c r="J43" s="354"/>
      <c r="L43" s="1691" t="s">
        <v>99</v>
      </c>
      <c r="M43" s="1692">
        <f>+M41-M42</f>
        <v>0</v>
      </c>
      <c r="N43" s="561" t="s">
        <v>632</v>
      </c>
    </row>
    <row r="44" spans="1:16" ht="12.75" customHeight="1">
      <c r="A44" s="349"/>
      <c r="B44" s="355"/>
      <c r="C44" s="1026" t="s">
        <v>750</v>
      </c>
      <c r="D44" s="1468" t="s">
        <v>586</v>
      </c>
      <c r="E44" s="1470">
        <v>0</v>
      </c>
      <c r="F44" s="1468" t="s">
        <v>586</v>
      </c>
      <c r="G44" s="1470">
        <v>0</v>
      </c>
      <c r="H44" s="1443"/>
      <c r="I44" s="1488">
        <f t="shared" si="5"/>
        <v>0</v>
      </c>
      <c r="J44" s="354"/>
    </row>
    <row r="45" spans="1:16" ht="12.75" customHeight="1">
      <c r="A45" s="349"/>
      <c r="B45" s="355"/>
      <c r="C45" s="1026" t="s">
        <v>1147</v>
      </c>
      <c r="D45" s="1468" t="s">
        <v>586</v>
      </c>
      <c r="E45" s="1470">
        <v>0</v>
      </c>
      <c r="F45" s="1468" t="s">
        <v>586</v>
      </c>
      <c r="G45" s="1470">
        <v>0</v>
      </c>
      <c r="H45" s="1443"/>
      <c r="I45" s="1488">
        <f t="shared" si="5"/>
        <v>0</v>
      </c>
      <c r="J45" s="354"/>
      <c r="L45" s="1678" t="s">
        <v>944</v>
      </c>
    </row>
    <row r="46" spans="1:16" ht="12.75" customHeight="1">
      <c r="A46" s="349"/>
      <c r="B46" s="355"/>
      <c r="C46" s="1016" t="s">
        <v>83</v>
      </c>
      <c r="D46" s="1445"/>
      <c r="E46" s="1471">
        <f>SUM(E39:E45)</f>
        <v>0</v>
      </c>
      <c r="F46" s="1445">
        <f>+F39+F40</f>
        <v>0</v>
      </c>
      <c r="G46" s="1471">
        <f>SUM(G39:G45)</f>
        <v>0</v>
      </c>
      <c r="H46" s="1445"/>
      <c r="I46" s="1471">
        <f>SUM(I39:I45)</f>
        <v>0</v>
      </c>
      <c r="J46" s="354"/>
    </row>
    <row r="47" spans="1:16" ht="6" customHeight="1">
      <c r="A47" s="349"/>
      <c r="B47" s="355"/>
      <c r="C47" s="1020"/>
      <c r="D47" s="1446"/>
      <c r="E47" s="1472"/>
      <c r="F47" s="1446"/>
      <c r="G47" s="1472"/>
      <c r="H47" s="1446"/>
      <c r="I47" s="1472"/>
      <c r="J47" s="354"/>
    </row>
    <row r="48" spans="1:16" ht="12.75" customHeight="1">
      <c r="A48" s="349"/>
      <c r="B48" s="355" t="s">
        <v>84</v>
      </c>
      <c r="C48" s="1024" t="s">
        <v>980</v>
      </c>
      <c r="D48" s="1443"/>
      <c r="E48" s="1470"/>
      <c r="F48" s="1443"/>
      <c r="G48" s="1470"/>
      <c r="H48" s="1443"/>
      <c r="I48" s="1470"/>
      <c r="J48" s="354"/>
      <c r="L48" s="1684" t="s">
        <v>945</v>
      </c>
      <c r="M48" s="1685">
        <f>'Schedule I  '!E17</f>
        <v>0</v>
      </c>
      <c r="N48" s="1683" t="s">
        <v>34</v>
      </c>
    </row>
    <row r="49" spans="1:15" ht="12.75" customHeight="1">
      <c r="A49" s="349"/>
      <c r="B49" s="355"/>
      <c r="C49" s="1167" t="s">
        <v>958</v>
      </c>
      <c r="D49" s="1441">
        <v>0</v>
      </c>
      <c r="E49" s="1469">
        <v>0</v>
      </c>
      <c r="F49" s="1441">
        <f>'Sch II-b'!E24</f>
        <v>0</v>
      </c>
      <c r="G49" s="1469"/>
      <c r="H49" s="1441">
        <f>+F49-D49</f>
        <v>0</v>
      </c>
      <c r="I49" s="1487">
        <f t="shared" ref="I49:I55" si="7">+G49-E49</f>
        <v>0</v>
      </c>
      <c r="J49" s="354"/>
      <c r="L49" s="1686" t="s">
        <v>939</v>
      </c>
      <c r="M49" s="1687">
        <f>'Sch II-b'!F13</f>
        <v>0</v>
      </c>
      <c r="N49" s="561" t="s">
        <v>35</v>
      </c>
    </row>
    <row r="50" spans="1:15" ht="12.75" customHeight="1">
      <c r="A50" s="349"/>
      <c r="B50" s="355"/>
      <c r="C50" s="1167" t="s">
        <v>957</v>
      </c>
      <c r="D50" s="1682"/>
      <c r="E50" s="1469"/>
      <c r="F50" s="1682">
        <f>'Sch II-b'!I24</f>
        <v>0</v>
      </c>
      <c r="G50" s="1469">
        <f>' Sch II-a'!D51</f>
        <v>0</v>
      </c>
      <c r="H50" s="1441"/>
      <c r="I50" s="1487"/>
      <c r="J50" s="354"/>
      <c r="L50" s="1688"/>
      <c r="M50" s="1689"/>
      <c r="N50" s="561"/>
    </row>
    <row r="51" spans="1:15" ht="12.75" customHeight="1">
      <c r="A51" s="349"/>
      <c r="B51" s="355"/>
      <c r="C51" s="1167" t="s">
        <v>499</v>
      </c>
      <c r="D51" s="1468" t="s">
        <v>586</v>
      </c>
      <c r="E51" s="1469">
        <v>0</v>
      </c>
      <c r="F51" s="1468" t="s">
        <v>586</v>
      </c>
      <c r="G51" s="1469">
        <v>0</v>
      </c>
      <c r="H51" s="1441"/>
      <c r="I51" s="1487">
        <f t="shared" si="7"/>
        <v>0</v>
      </c>
      <c r="J51" s="354"/>
      <c r="L51" s="1688" t="s">
        <v>940</v>
      </c>
      <c r="M51" s="1689">
        <f>SUM(M48:M49)</f>
        <v>0</v>
      </c>
      <c r="N51" s="1683" t="s">
        <v>948</v>
      </c>
      <c r="O51" s="1683"/>
    </row>
    <row r="52" spans="1:15" ht="12.75" customHeight="1">
      <c r="A52" s="349"/>
      <c r="B52" s="355"/>
      <c r="C52" s="1025" t="s">
        <v>88</v>
      </c>
      <c r="D52" s="1468" t="s">
        <v>586</v>
      </c>
      <c r="E52" s="1470">
        <v>0</v>
      </c>
      <c r="F52" s="1468" t="s">
        <v>586</v>
      </c>
      <c r="G52" s="1470">
        <v>0</v>
      </c>
      <c r="H52" s="1443"/>
      <c r="I52" s="1488">
        <f t="shared" si="7"/>
        <v>0</v>
      </c>
      <c r="J52" s="354"/>
      <c r="L52" s="1688" t="s">
        <v>947</v>
      </c>
      <c r="M52" s="1690">
        <f>F49</f>
        <v>0</v>
      </c>
      <c r="N52" s="1683" t="s">
        <v>946</v>
      </c>
    </row>
    <row r="53" spans="1:15" ht="12.75" customHeight="1">
      <c r="A53" s="349"/>
      <c r="B53" s="355"/>
      <c r="C53" s="1025" t="s">
        <v>89</v>
      </c>
      <c r="D53" s="1468" t="s">
        <v>586</v>
      </c>
      <c r="E53" s="1470">
        <v>0</v>
      </c>
      <c r="F53" s="1468" t="s">
        <v>586</v>
      </c>
      <c r="G53" s="1470">
        <v>0</v>
      </c>
      <c r="H53" s="1443"/>
      <c r="I53" s="1488">
        <f t="shared" si="7"/>
        <v>0</v>
      </c>
      <c r="J53" s="354"/>
      <c r="L53" s="1691" t="s">
        <v>99</v>
      </c>
      <c r="M53" s="1692">
        <f>+M51-M52</f>
        <v>0</v>
      </c>
      <c r="N53" s="561" t="s">
        <v>632</v>
      </c>
    </row>
    <row r="54" spans="1:15" ht="12.75" customHeight="1">
      <c r="A54" s="349"/>
      <c r="B54" s="355"/>
      <c r="C54" s="1025" t="s">
        <v>757</v>
      </c>
      <c r="D54" s="1468" t="s">
        <v>586</v>
      </c>
      <c r="E54" s="1470">
        <v>0</v>
      </c>
      <c r="F54" s="1468" t="s">
        <v>586</v>
      </c>
      <c r="G54" s="1470">
        <v>0</v>
      </c>
      <c r="H54" s="1443"/>
      <c r="I54" s="1488">
        <f t="shared" si="7"/>
        <v>0</v>
      </c>
      <c r="J54" s="354"/>
    </row>
    <row r="55" spans="1:15" ht="12.75" customHeight="1">
      <c r="A55" s="349"/>
      <c r="B55" s="355"/>
      <c r="C55" s="1026" t="s">
        <v>1147</v>
      </c>
      <c r="D55" s="1468" t="s">
        <v>586</v>
      </c>
      <c r="E55" s="1470">
        <v>0</v>
      </c>
      <c r="F55" s="1468" t="s">
        <v>586</v>
      </c>
      <c r="G55" s="1470">
        <v>0</v>
      </c>
      <c r="H55" s="1443"/>
      <c r="I55" s="1488">
        <f t="shared" si="7"/>
        <v>0</v>
      </c>
      <c r="J55" s="354"/>
      <c r="L55" s="1678" t="s">
        <v>944</v>
      </c>
    </row>
    <row r="56" spans="1:15" ht="12.75" customHeight="1">
      <c r="A56" s="349"/>
      <c r="B56" s="355"/>
      <c r="C56" s="1016" t="s">
        <v>91</v>
      </c>
      <c r="D56" s="1445"/>
      <c r="E56" s="1471">
        <f>SUM(E49:E55)</f>
        <v>0</v>
      </c>
      <c r="F56" s="1445">
        <f>+F49+F50</f>
        <v>0</v>
      </c>
      <c r="G56" s="1471">
        <f>SUM(G49:G55)</f>
        <v>0</v>
      </c>
      <c r="H56" s="1445"/>
      <c r="I56" s="1471">
        <f>SUM(I49:I55)</f>
        <v>0</v>
      </c>
      <c r="J56" s="354"/>
    </row>
    <row r="57" spans="1:15" ht="6.75" customHeight="1">
      <c r="A57" s="317"/>
      <c r="B57" s="356"/>
      <c r="C57" s="314"/>
      <c r="D57" s="792"/>
      <c r="E57" s="1473"/>
      <c r="F57" s="792"/>
      <c r="G57" s="1473"/>
      <c r="H57" s="792"/>
      <c r="I57" s="1489"/>
      <c r="J57" s="360"/>
    </row>
    <row r="58" spans="1:15">
      <c r="A58" s="317"/>
      <c r="B58" s="356"/>
      <c r="C58" s="1153" t="s">
        <v>981</v>
      </c>
      <c r="D58" s="650">
        <f t="shared" ref="D58:I58" si="8">D36+D46+D56</f>
        <v>0</v>
      </c>
      <c r="E58" s="1474">
        <f t="shared" si="8"/>
        <v>0</v>
      </c>
      <c r="F58" s="650">
        <f t="shared" si="8"/>
        <v>0</v>
      </c>
      <c r="G58" s="1474">
        <f t="shared" si="8"/>
        <v>0</v>
      </c>
      <c r="H58" s="650">
        <f t="shared" si="8"/>
        <v>0</v>
      </c>
      <c r="I58" s="1474">
        <f t="shared" si="8"/>
        <v>0</v>
      </c>
      <c r="J58" s="360"/>
    </row>
    <row r="59" spans="1:15" ht="7.5" customHeight="1">
      <c r="A59" s="317"/>
      <c r="B59" s="356"/>
      <c r="C59" s="1154"/>
      <c r="D59" s="369"/>
      <c r="E59" s="632"/>
      <c r="F59" s="371"/>
      <c r="G59" s="372"/>
      <c r="H59" s="369"/>
      <c r="I59" s="372"/>
      <c r="J59" s="360"/>
    </row>
    <row r="60" spans="1:15" ht="12.75" customHeight="1">
      <c r="A60" s="317"/>
      <c r="B60" s="328" t="s">
        <v>94</v>
      </c>
      <c r="C60" s="388" t="s">
        <v>982</v>
      </c>
      <c r="D60" s="373"/>
      <c r="E60" s="1475">
        <v>0</v>
      </c>
      <c r="F60" s="1450"/>
      <c r="G60" s="1484">
        <f>'[4]Schedule B - 1'!$C$16</f>
        <v>0</v>
      </c>
      <c r="H60" s="1450"/>
      <c r="I60" s="1484">
        <f>+G60-E60</f>
        <v>0</v>
      </c>
      <c r="J60" s="331"/>
    </row>
    <row r="61" spans="1:15" ht="9" customHeight="1">
      <c r="A61" s="317"/>
      <c r="B61" s="328"/>
      <c r="C61" s="1154"/>
      <c r="D61" s="369"/>
      <c r="E61" s="1476"/>
      <c r="F61" s="1158"/>
      <c r="G61" s="1457"/>
      <c r="H61" s="1158"/>
      <c r="I61" s="1457"/>
      <c r="J61" s="331"/>
      <c r="L61" s="316"/>
      <c r="M61" s="316"/>
      <c r="N61" s="316"/>
    </row>
    <row r="62" spans="1:15" ht="12.75" customHeight="1">
      <c r="A62" s="317"/>
      <c r="B62" s="328" t="s">
        <v>96</v>
      </c>
      <c r="C62" s="1153" t="s">
        <v>450</v>
      </c>
      <c r="D62" s="793" t="s">
        <v>586</v>
      </c>
      <c r="E62" s="1477">
        <v>0</v>
      </c>
      <c r="F62" s="793" t="s">
        <v>586</v>
      </c>
      <c r="G62" s="1485">
        <f>'[4]Schedule B - 1'!$C$17</f>
        <v>0</v>
      </c>
      <c r="H62" s="793" t="s">
        <v>586</v>
      </c>
      <c r="I62" s="1485">
        <f>+G62-E62</f>
        <v>0</v>
      </c>
      <c r="J62" s="331"/>
      <c r="L62" s="316"/>
      <c r="M62" s="316"/>
      <c r="N62" s="316"/>
    </row>
    <row r="63" spans="1:15" ht="5.25" customHeight="1">
      <c r="A63" s="317"/>
      <c r="B63" s="356"/>
      <c r="C63" s="1154"/>
      <c r="D63" s="1158"/>
      <c r="E63" s="1476"/>
      <c r="F63" s="1158"/>
      <c r="G63" s="1457"/>
      <c r="H63" s="369"/>
      <c r="I63" s="1490"/>
      <c r="J63" s="331"/>
      <c r="L63" s="316"/>
      <c r="M63" s="316"/>
      <c r="N63" s="316"/>
    </row>
    <row r="64" spans="1:15" ht="12.75" customHeight="1" thickBot="1">
      <c r="A64" s="317"/>
      <c r="B64" s="328"/>
      <c r="C64" s="1163" t="s">
        <v>985</v>
      </c>
      <c r="D64" s="1164" t="s">
        <v>586</v>
      </c>
      <c r="E64" s="1478">
        <f>E36+E46+E56+E60+E62</f>
        <v>0</v>
      </c>
      <c r="F64" s="1164" t="s">
        <v>586</v>
      </c>
      <c r="G64" s="1478">
        <f>G36+G46+G56+G60+G62</f>
        <v>0</v>
      </c>
      <c r="H64" s="1166" t="s">
        <v>586</v>
      </c>
      <c r="I64" s="1478">
        <f>I36+I46+I56+I60+I62</f>
        <v>0</v>
      </c>
      <c r="J64" s="331"/>
      <c r="K64" s="1209"/>
      <c r="L64" s="1934" t="s">
        <v>1074</v>
      </c>
      <c r="M64" s="316"/>
      <c r="N64" s="316"/>
    </row>
    <row r="65" spans="1:17" ht="6" customHeight="1">
      <c r="A65" s="317"/>
      <c r="B65" s="328"/>
      <c r="D65" s="949"/>
      <c r="E65" s="1479"/>
      <c r="F65" s="1431"/>
      <c r="G65" s="1486"/>
      <c r="H65" s="949"/>
      <c r="I65" s="1486"/>
      <c r="J65" s="331"/>
      <c r="M65" s="316"/>
      <c r="N65" s="316"/>
    </row>
    <row r="66" spans="1:17" ht="12.75" customHeight="1">
      <c r="A66" s="317"/>
      <c r="B66" s="402" t="s">
        <v>9</v>
      </c>
      <c r="C66" s="320" t="s">
        <v>1148</v>
      </c>
      <c r="D66" s="949"/>
      <c r="E66" s="1479"/>
      <c r="F66" s="1431"/>
      <c r="G66" s="1486"/>
      <c r="H66" s="949"/>
      <c r="I66" s="1486"/>
      <c r="J66" s="331"/>
      <c r="L66" s="316"/>
      <c r="M66" s="316"/>
      <c r="N66" s="316"/>
      <c r="Q66" s="1933"/>
    </row>
    <row r="67" spans="1:17" ht="13.5" customHeight="1">
      <c r="A67" s="317"/>
      <c r="B67" s="356"/>
      <c r="C67" s="403" t="s">
        <v>121</v>
      </c>
      <c r="D67" s="950"/>
      <c r="E67" s="1480">
        <v>0</v>
      </c>
      <c r="F67" s="1914" t="s">
        <v>586</v>
      </c>
      <c r="G67" s="1432">
        <f>'[4]Schedule B - 1'!$C$19</f>
        <v>0</v>
      </c>
      <c r="H67" s="1433"/>
      <c r="I67" s="1483" t="e">
        <f>+#REF!-E67</f>
        <v>#REF!</v>
      </c>
      <c r="J67" s="331"/>
      <c r="L67" s="316"/>
      <c r="M67" s="316"/>
      <c r="N67" s="316"/>
    </row>
    <row r="68" spans="1:17" ht="13.5" customHeight="1">
      <c r="A68" s="317"/>
      <c r="B68" s="356"/>
      <c r="C68" s="403" t="s">
        <v>587</v>
      </c>
      <c r="D68" s="950"/>
      <c r="E68" s="1480">
        <v>0</v>
      </c>
      <c r="F68" s="1468" t="s">
        <v>586</v>
      </c>
      <c r="G68" s="1432">
        <f>'[4]Schedule B - 1'!$C$20</f>
        <v>0</v>
      </c>
      <c r="H68" s="1433"/>
      <c r="I68" s="1483" t="e">
        <f>+#REF!-E68</f>
        <v>#REF!</v>
      </c>
      <c r="J68" s="331"/>
      <c r="L68" s="316"/>
      <c r="M68" s="316"/>
      <c r="N68" s="316"/>
    </row>
    <row r="69" spans="1:17">
      <c r="A69" s="317"/>
      <c r="B69" s="402"/>
      <c r="C69" s="392" t="s">
        <v>765</v>
      </c>
      <c r="D69" s="950"/>
      <c r="E69" s="1480">
        <v>0</v>
      </c>
      <c r="F69" s="1468" t="s">
        <v>586</v>
      </c>
      <c r="G69" s="1432">
        <f>'[4]Schedule B - 1'!$C$21</f>
        <v>0</v>
      </c>
      <c r="H69" s="1434"/>
      <c r="I69" s="1483" t="e">
        <f>+#REF!-E69</f>
        <v>#REF!</v>
      </c>
      <c r="J69" s="331"/>
      <c r="L69" s="316"/>
      <c r="M69" s="316"/>
      <c r="N69" s="316"/>
    </row>
    <row r="70" spans="1:17">
      <c r="A70" s="317"/>
      <c r="B70" s="356"/>
      <c r="C70" s="392" t="s">
        <v>126</v>
      </c>
      <c r="D70" s="950"/>
      <c r="E70" s="1480">
        <v>0</v>
      </c>
      <c r="F70" s="1468" t="s">
        <v>586</v>
      </c>
      <c r="G70" s="1432">
        <f>'[4]Schedule B - 1'!$C$22</f>
        <v>0</v>
      </c>
      <c r="H70" s="1434"/>
      <c r="I70" s="1483" t="e">
        <f>+#REF!-E70</f>
        <v>#REF!</v>
      </c>
      <c r="J70" s="331"/>
      <c r="L70" s="1932" t="s">
        <v>1075</v>
      </c>
      <c r="M70" s="316"/>
      <c r="N70" s="316"/>
    </row>
    <row r="71" spans="1:17">
      <c r="A71" s="317"/>
      <c r="B71" s="356"/>
      <c r="C71" s="403" t="s">
        <v>766</v>
      </c>
      <c r="D71" s="950"/>
      <c r="E71" s="1480">
        <v>0</v>
      </c>
      <c r="F71" s="1468" t="s">
        <v>586</v>
      </c>
      <c r="G71" s="1432">
        <f>'[4]Schedule B - 1'!$C$23</f>
        <v>0</v>
      </c>
      <c r="H71" s="1434"/>
      <c r="I71" s="1483" t="e">
        <f>+#REF!-E71</f>
        <v>#REF!</v>
      </c>
      <c r="J71" s="360"/>
      <c r="L71" s="316"/>
      <c r="M71" s="316"/>
      <c r="N71" s="316"/>
    </row>
    <row r="72" spans="1:17">
      <c r="A72" s="317"/>
      <c r="B72" s="356"/>
      <c r="C72" s="392" t="s">
        <v>298</v>
      </c>
      <c r="D72" s="950"/>
      <c r="E72" s="1480">
        <v>0</v>
      </c>
      <c r="F72" s="1468" t="s">
        <v>586</v>
      </c>
      <c r="G72" s="1432">
        <f>'[4]Schedule B - 1'!$C$24</f>
        <v>0</v>
      </c>
      <c r="H72" s="1434"/>
      <c r="I72" s="1483" t="e">
        <f>+#REF!-E72</f>
        <v>#REF!</v>
      </c>
      <c r="J72" s="360"/>
      <c r="L72" s="316"/>
      <c r="M72" s="316"/>
      <c r="N72" s="316"/>
    </row>
    <row r="73" spans="1:17">
      <c r="A73" s="317"/>
      <c r="B73" s="356"/>
      <c r="C73" s="392" t="s">
        <v>588</v>
      </c>
      <c r="D73" s="951"/>
      <c r="E73" s="1481">
        <v>0</v>
      </c>
      <c r="F73" s="1468" t="s">
        <v>586</v>
      </c>
      <c r="G73" s="1432">
        <f>'[4]Schedule B - 1'!$C$25</f>
        <v>0</v>
      </c>
      <c r="H73" s="1435"/>
      <c r="I73" s="1491" t="e">
        <f>+#REF!-E73</f>
        <v>#REF!</v>
      </c>
      <c r="J73" s="360"/>
      <c r="L73" s="316"/>
      <c r="M73" s="316"/>
      <c r="N73" s="316"/>
    </row>
    <row r="74" spans="1:17">
      <c r="A74" s="317"/>
      <c r="B74" s="356"/>
      <c r="C74" s="312" t="s">
        <v>983</v>
      </c>
      <c r="D74" s="1436"/>
      <c r="E74" s="1482">
        <f>SUM(E67:E73)</f>
        <v>0</v>
      </c>
      <c r="F74" s="952"/>
      <c r="G74" s="1482">
        <f>SUM(G67:G73)</f>
        <v>0</v>
      </c>
      <c r="H74" s="953"/>
      <c r="I74" s="1482" t="e">
        <f>SUM(I67:I73)</f>
        <v>#REF!</v>
      </c>
      <c r="J74" s="360"/>
      <c r="L74" s="316"/>
      <c r="M74" s="316"/>
      <c r="N74" s="316"/>
    </row>
    <row r="75" spans="1:17" ht="6.75" customHeight="1">
      <c r="A75" s="317"/>
      <c r="B75" s="356"/>
      <c r="C75" s="418"/>
      <c r="D75" s="949"/>
      <c r="E75" s="955"/>
      <c r="F75" s="948"/>
      <c r="G75" s="955"/>
      <c r="H75" s="956"/>
      <c r="I75" s="955"/>
      <c r="J75" s="360"/>
      <c r="L75" s="316"/>
    </row>
    <row r="76" spans="1:17">
      <c r="A76" s="317"/>
      <c r="B76" s="421" t="s">
        <v>10</v>
      </c>
      <c r="C76" s="312" t="s">
        <v>984</v>
      </c>
      <c r="D76" s="953"/>
      <c r="E76" s="1482">
        <f>E64+E74</f>
        <v>0</v>
      </c>
      <c r="F76" s="957"/>
      <c r="G76" s="1482">
        <f>G64+G74</f>
        <v>0</v>
      </c>
      <c r="H76" s="957"/>
      <c r="I76" s="1482" t="e">
        <f>I64+I74</f>
        <v>#REF!</v>
      </c>
      <c r="J76" s="360"/>
      <c r="L76" s="831"/>
    </row>
    <row r="77" spans="1:17" ht="13.5" customHeight="1">
      <c r="A77" s="317"/>
      <c r="B77" s="402" t="s">
        <v>11</v>
      </c>
      <c r="C77" s="2060" t="s">
        <v>1102</v>
      </c>
      <c r="D77" s="1437"/>
      <c r="E77" s="1483">
        <f>+E22-E76</f>
        <v>0</v>
      </c>
      <c r="F77" s="948"/>
      <c r="G77" s="1483">
        <f>+G22-G76</f>
        <v>0</v>
      </c>
      <c r="H77" s="958"/>
      <c r="I77" s="1483" t="e">
        <f>+I22-I76</f>
        <v>#REF!</v>
      </c>
      <c r="J77" s="360"/>
    </row>
    <row r="78" spans="1:17" ht="12.75" customHeight="1">
      <c r="A78" s="317"/>
      <c r="B78" s="425" t="s">
        <v>302</v>
      </c>
      <c r="C78" s="919" t="s">
        <v>1094</v>
      </c>
      <c r="D78" s="953"/>
      <c r="E78" s="1482">
        <f>+E76+E77</f>
        <v>0</v>
      </c>
      <c r="F78" s="957"/>
      <c r="G78" s="1482">
        <f>+G76+G77</f>
        <v>0</v>
      </c>
      <c r="H78" s="957"/>
      <c r="I78" s="1482" t="e">
        <f>+I76+I77</f>
        <v>#REF!</v>
      </c>
      <c r="J78" s="341"/>
    </row>
    <row r="79" spans="1:17" ht="10.5" customHeight="1">
      <c r="A79" s="427"/>
      <c r="B79" s="314"/>
      <c r="C79" s="428" t="s">
        <v>303</v>
      </c>
      <c r="D79" s="1438"/>
      <c r="E79" s="1439">
        <f>+E22-E78</f>
        <v>0</v>
      </c>
      <c r="F79" s="954"/>
      <c r="G79" s="1439">
        <f>+G22-G78</f>
        <v>0</v>
      </c>
      <c r="H79" s="954"/>
      <c r="I79" s="1440" t="e">
        <f>+I22-I78</f>
        <v>#REF!</v>
      </c>
      <c r="J79" s="434"/>
    </row>
    <row r="82" spans="3:3">
      <c r="C82" s="2001"/>
    </row>
  </sheetData>
  <mergeCells count="3">
    <mergeCell ref="D25:E25"/>
    <mergeCell ref="A5:J5"/>
    <mergeCell ref="D7:E7"/>
  </mergeCells>
  <phoneticPr fontId="1" type="noConversion"/>
  <printOptions horizontalCentered="1" headings="1"/>
  <pageMargins left="0" right="0" top="0.25" bottom="0.25" header="0.25" footer="0"/>
  <pageSetup scale="80" orientation="portrait" cellComments="atEnd" r:id="rId1"/>
  <headerFooter alignWithMargins="0">
    <oddFooter>&amp;L&amp;8Created May 2007:  Printed:  &amp;D &amp;T     &amp;Z&amp;F  &amp;A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66FFFF"/>
  </sheetPr>
  <dimension ref="B1:E44"/>
  <sheetViews>
    <sheetView zoomScaleNormal="100" workbookViewId="0"/>
  </sheetViews>
  <sheetFormatPr defaultRowHeight="13.2"/>
  <cols>
    <col min="1" max="1" width="2.109375" customWidth="1"/>
    <col min="2" max="2" width="121" customWidth="1"/>
    <col min="4" max="4" width="33.6640625" customWidth="1"/>
  </cols>
  <sheetData>
    <row r="1" spans="2:4" ht="15.6">
      <c r="B1" s="804" t="s">
        <v>402</v>
      </c>
    </row>
    <row r="2" spans="2:4" ht="15.6">
      <c r="B2" s="804" t="s">
        <v>1229</v>
      </c>
    </row>
    <row r="3" spans="2:4" ht="15.6">
      <c r="B3" s="1760" t="s">
        <v>1273</v>
      </c>
    </row>
    <row r="4" spans="2:4" ht="5.25" customHeight="1"/>
    <row r="5" spans="2:4">
      <c r="B5" s="52" t="s">
        <v>244</v>
      </c>
    </row>
    <row r="6" spans="2:4" ht="46.5" customHeight="1">
      <c r="B6" s="716" t="s">
        <v>1274</v>
      </c>
    </row>
    <row r="7" spans="2:4" ht="18" customHeight="1">
      <c r="B7" s="1869" t="s">
        <v>1034</v>
      </c>
      <c r="D7" s="1774" t="s">
        <v>585</v>
      </c>
    </row>
    <row r="8" spans="2:4" ht="5.25" customHeight="1">
      <c r="B8" s="310"/>
    </row>
    <row r="9" spans="2:4">
      <c r="B9" s="718" t="s">
        <v>332</v>
      </c>
    </row>
    <row r="10" spans="2:4" ht="72.75" customHeight="1">
      <c r="B10" s="717"/>
    </row>
    <row r="11" spans="2:4">
      <c r="B11" s="124" t="s">
        <v>127</v>
      </c>
    </row>
    <row r="13" spans="2:4">
      <c r="B13" s="718" t="s">
        <v>332</v>
      </c>
    </row>
    <row r="14" spans="2:4" ht="54" customHeight="1">
      <c r="B14" s="717"/>
    </row>
    <row r="15" spans="2:4">
      <c r="B15" s="124" t="s">
        <v>127</v>
      </c>
    </row>
    <row r="17" spans="2:2">
      <c r="B17" s="718" t="s">
        <v>332</v>
      </c>
    </row>
    <row r="18" spans="2:2" ht="49.5" customHeight="1">
      <c r="B18" s="717"/>
    </row>
    <row r="19" spans="2:2">
      <c r="B19" s="124" t="s">
        <v>127</v>
      </c>
    </row>
    <row r="21" spans="2:2">
      <c r="B21" s="718" t="s">
        <v>332</v>
      </c>
    </row>
    <row r="22" spans="2:2" ht="48.75" customHeight="1">
      <c r="B22" s="717"/>
    </row>
    <row r="23" spans="2:2">
      <c r="B23" s="124" t="s">
        <v>127</v>
      </c>
    </row>
    <row r="24" spans="2:2" ht="13.8">
      <c r="B24" s="719" t="s">
        <v>1035</v>
      </c>
    </row>
    <row r="37" spans="5:5">
      <c r="E37" s="63"/>
    </row>
    <row r="38" spans="5:5">
      <c r="E38" s="63"/>
    </row>
    <row r="39" spans="5:5">
      <c r="E39" s="63"/>
    </row>
    <row r="40" spans="5:5">
      <c r="E40" s="63"/>
    </row>
    <row r="41" spans="5:5">
      <c r="E41" s="63"/>
    </row>
    <row r="42" spans="5:5">
      <c r="E42" s="63"/>
    </row>
    <row r="43" spans="5:5">
      <c r="E43" s="63"/>
    </row>
    <row r="44" spans="5:5">
      <c r="E44" s="63"/>
    </row>
  </sheetData>
  <phoneticPr fontId="0" type="noConversion"/>
  <printOptions horizontalCentered="1"/>
  <pageMargins left="0" right="0" top="0.25" bottom="0.5" header="0.25" footer="0.5"/>
  <pageSetup orientation="landscape" r:id="rId1"/>
  <headerFooter alignWithMargins="0">
    <oddFooter>&amp;L&amp;8Date Prepared:  May 5, 2008  -  Date  Printed:  &amp;D  &amp;T  &amp;Z&amp;F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DI55"/>
  <sheetViews>
    <sheetView zoomScaleNormal="100" workbookViewId="0">
      <selection sqref="A1:I1"/>
    </sheetView>
  </sheetViews>
  <sheetFormatPr defaultRowHeight="13.2"/>
  <cols>
    <col min="1" max="1" width="33.109375" customWidth="1"/>
    <col min="2" max="6" width="13.77734375" customWidth="1"/>
    <col min="7" max="21" width="15.77734375" customWidth="1"/>
    <col min="22" max="22" width="11.33203125" customWidth="1"/>
    <col min="23" max="37" width="15.77734375" customWidth="1"/>
    <col min="38" max="38" width="9.33203125" customWidth="1"/>
    <col min="40" max="40" width="11.6640625" customWidth="1"/>
    <col min="41" max="41" width="10.33203125" customWidth="1"/>
    <col min="42" max="54" width="15.77734375" customWidth="1"/>
    <col min="55" max="55" width="14" bestFit="1" customWidth="1"/>
    <col min="56" max="56" width="11.6640625" bestFit="1" customWidth="1"/>
    <col min="57" max="63" width="7.6640625" customWidth="1"/>
    <col min="64" max="65" width="10.77734375" customWidth="1"/>
    <col min="73" max="78" width="7.6640625" customWidth="1"/>
    <col min="79" max="79" width="6.6640625" customWidth="1"/>
    <col min="80" max="80" width="11.33203125" customWidth="1"/>
    <col min="98" max="98" width="3.109375" customWidth="1"/>
    <col min="99" max="99" width="13" customWidth="1"/>
    <col min="100" max="100" width="10.33203125" bestFit="1" customWidth="1"/>
    <col min="102" max="102" width="3.33203125" customWidth="1"/>
    <col min="103" max="103" width="10.77734375" customWidth="1"/>
    <col min="104" max="104" width="8.33203125" customWidth="1"/>
    <col min="105" max="105" width="10.33203125" customWidth="1"/>
    <col min="106" max="106" width="9" customWidth="1"/>
    <col min="108" max="108" width="8.33203125" customWidth="1"/>
    <col min="111" max="111" width="10.6640625" customWidth="1"/>
    <col min="113" max="113" width="21.33203125" customWidth="1"/>
  </cols>
  <sheetData>
    <row r="1" spans="1:113" ht="13.8">
      <c r="A1" s="2399" t="s">
        <v>1204</v>
      </c>
      <c r="B1" s="2399"/>
      <c r="C1" s="2399"/>
      <c r="D1" s="2399"/>
      <c r="E1" s="2399"/>
      <c r="F1" s="2399"/>
      <c r="G1" s="2399"/>
      <c r="H1" s="2399"/>
      <c r="I1" s="2399"/>
      <c r="W1" s="42"/>
      <c r="X1" s="2150" t="s">
        <v>1165</v>
      </c>
      <c r="Y1" s="6"/>
      <c r="Z1" s="2151" t="s">
        <v>1166</v>
      </c>
      <c r="AA1" s="16"/>
      <c r="AB1" s="16"/>
      <c r="AC1" s="16"/>
      <c r="AD1" s="16"/>
      <c r="AE1" s="16"/>
      <c r="AF1" s="16"/>
      <c r="AG1" s="16"/>
      <c r="AH1" s="16"/>
      <c r="AI1" s="16"/>
      <c r="AJ1" s="16"/>
      <c r="AK1" s="16"/>
      <c r="AL1" s="16"/>
      <c r="AM1" s="16"/>
      <c r="AN1" s="16"/>
      <c r="AO1" s="16"/>
      <c r="AP1" s="16"/>
      <c r="AQ1" s="16"/>
      <c r="AR1" s="16"/>
      <c r="AS1" s="16"/>
      <c r="CV1" s="1774" t="s">
        <v>988</v>
      </c>
      <c r="CY1" s="1774" t="s">
        <v>987</v>
      </c>
    </row>
    <row r="2" spans="1:113" ht="14.4" thickBot="1">
      <c r="A2" s="2146"/>
      <c r="B2" s="2146"/>
      <c r="C2" s="2146"/>
      <c r="D2" s="2146"/>
      <c r="E2" s="2146"/>
      <c r="F2" s="2146"/>
      <c r="G2" s="2146"/>
      <c r="H2" s="2146"/>
      <c r="I2" s="2146"/>
      <c r="W2" s="42"/>
      <c r="X2" s="2150"/>
      <c r="Y2" s="16"/>
      <c r="Z2" s="2151"/>
      <c r="AA2" s="16"/>
      <c r="AB2" s="16"/>
      <c r="AC2" s="16"/>
      <c r="AD2" s="16"/>
      <c r="AE2" s="16"/>
      <c r="AF2" s="16"/>
      <c r="AG2" s="16"/>
      <c r="AH2" s="16"/>
      <c r="AI2" s="16"/>
      <c r="AJ2" s="16"/>
      <c r="AK2" s="16"/>
      <c r="AL2" s="16"/>
      <c r="AM2" s="16"/>
      <c r="AN2" s="16"/>
      <c r="AO2" s="16"/>
      <c r="AP2" s="16"/>
      <c r="AQ2" s="16"/>
      <c r="AR2" s="16"/>
      <c r="AS2" s="16"/>
      <c r="CV2" s="1774"/>
      <c r="CY2" s="1774"/>
    </row>
    <row r="3" spans="1:113" ht="13.8" thickBot="1">
      <c r="A3" s="1566">
        <f>'Schedule I  '!$B$5</f>
        <v>0</v>
      </c>
      <c r="B3" s="1775" t="s">
        <v>988</v>
      </c>
      <c r="C3" s="1041"/>
      <c r="D3" s="1041"/>
      <c r="E3" s="1041"/>
      <c r="F3" s="1041"/>
      <c r="G3" s="2393" t="s">
        <v>404</v>
      </c>
      <c r="H3" s="2394"/>
      <c r="I3" s="2394"/>
      <c r="J3" s="2394"/>
      <c r="K3" s="2394"/>
      <c r="L3" s="2394"/>
      <c r="M3" s="2394"/>
      <c r="N3" s="2394"/>
      <c r="O3" s="2394"/>
      <c r="P3" s="2394"/>
      <c r="Q3" s="2394"/>
      <c r="R3" s="2394"/>
      <c r="S3" s="2394"/>
      <c r="T3" s="2394"/>
      <c r="U3" s="2394"/>
      <c r="V3" s="2395"/>
      <c r="W3" s="2400" t="s">
        <v>106</v>
      </c>
      <c r="X3" s="2401"/>
      <c r="Y3" s="2401"/>
      <c r="Z3" s="2401"/>
      <c r="AA3" s="2401"/>
      <c r="AB3" s="2401"/>
      <c r="AC3" s="2401"/>
      <c r="AD3" s="2401"/>
      <c r="AE3" s="2401"/>
      <c r="AF3" s="2401"/>
      <c r="AG3" s="2401"/>
      <c r="AH3" s="2401"/>
      <c r="AI3" s="2401"/>
      <c r="AJ3" s="2401"/>
      <c r="AK3" s="2401"/>
      <c r="AL3" s="2402"/>
      <c r="AM3" s="2393" t="s">
        <v>405</v>
      </c>
      <c r="AN3" s="2394"/>
      <c r="AO3" s="2394"/>
      <c r="AP3" s="2394"/>
      <c r="AQ3" s="2394"/>
      <c r="AR3" s="2394"/>
      <c r="AS3" s="2394"/>
      <c r="AT3" s="2394"/>
      <c r="AU3" s="2394"/>
      <c r="AV3" s="2394"/>
      <c r="AW3" s="2394"/>
      <c r="AX3" s="2394"/>
      <c r="AY3" s="2394"/>
      <c r="AZ3" s="2394"/>
      <c r="BA3" s="2394"/>
      <c r="BB3" s="2395"/>
      <c r="BC3" s="2393" t="s">
        <v>406</v>
      </c>
      <c r="BD3" s="2394"/>
      <c r="BE3" s="2394"/>
      <c r="BF3" s="2394"/>
      <c r="BG3" s="2394"/>
      <c r="BH3" s="2394"/>
      <c r="BI3" s="2394"/>
      <c r="BJ3" s="2394"/>
      <c r="BK3" s="2394"/>
      <c r="BL3" s="2394"/>
      <c r="BM3" s="2394"/>
      <c r="BN3" s="2394"/>
      <c r="BO3" s="2394"/>
      <c r="BP3" s="2394"/>
      <c r="BQ3" s="2394"/>
      <c r="BR3" s="2395"/>
      <c r="BS3" s="2393" t="s">
        <v>728</v>
      </c>
      <c r="BT3" s="2394"/>
      <c r="BU3" s="2394"/>
      <c r="BV3" s="2394"/>
      <c r="BW3" s="2394"/>
      <c r="BX3" s="2394"/>
      <c r="BY3" s="2394"/>
      <c r="BZ3" s="2394"/>
      <c r="CA3" s="2394"/>
      <c r="CB3" s="2394"/>
      <c r="CC3" s="2394"/>
      <c r="CD3" s="2394"/>
      <c r="CE3" s="2394"/>
      <c r="CF3" s="2394"/>
      <c r="CG3" s="2394"/>
      <c r="CH3" s="2395"/>
      <c r="CJ3" s="1051" t="s">
        <v>729</v>
      </c>
      <c r="CK3" s="1052"/>
      <c r="CL3" s="1052"/>
      <c r="CM3" s="1052"/>
      <c r="CN3" s="1052"/>
      <c r="CO3" s="1052"/>
      <c r="CP3" s="1052"/>
      <c r="CQ3" s="1052"/>
      <c r="CR3" s="1052"/>
      <c r="CS3" s="1053"/>
    </row>
    <row r="4" spans="1:113" ht="65.099999999999994" customHeight="1">
      <c r="A4" s="1060" t="s">
        <v>414</v>
      </c>
      <c r="B4" s="1195" t="s">
        <v>526</v>
      </c>
      <c r="C4" s="1195" t="s">
        <v>527</v>
      </c>
      <c r="D4" s="1195" t="s">
        <v>528</v>
      </c>
      <c r="E4" s="1195" t="s">
        <v>529</v>
      </c>
      <c r="F4" s="1195" t="s">
        <v>530</v>
      </c>
      <c r="G4" s="2154" t="s">
        <v>517</v>
      </c>
      <c r="H4" s="1048" t="s">
        <v>535</v>
      </c>
      <c r="I4" s="1042" t="str">
        <f>'Schedule I  '!A11</f>
        <v>0.1% to 2.9%</v>
      </c>
      <c r="J4" s="1042" t="str">
        <f>'Schedule I  '!A12</f>
        <v>3.0% to 4.9%</v>
      </c>
      <c r="K4" s="1042" t="str">
        <f>'Schedule I  '!A13</f>
        <v>5.0% to 6.9%</v>
      </c>
      <c r="L4" s="1042" t="str">
        <f>'Schedule I  '!A14</f>
        <v>7.0% to 9.9%</v>
      </c>
      <c r="M4" s="1042" t="str">
        <f>'Schedule I  '!A15</f>
        <v>10.0% to 14.9%</v>
      </c>
      <c r="N4" s="1042" t="str">
        <f>'Schedule I  '!A16</f>
        <v>15% or more</v>
      </c>
      <c r="O4" s="1042" t="s">
        <v>242</v>
      </c>
      <c r="P4" s="1043" t="s">
        <v>534</v>
      </c>
      <c r="Q4" s="1042" t="s">
        <v>536</v>
      </c>
      <c r="R4" s="1042" t="s">
        <v>537</v>
      </c>
      <c r="S4" s="1045" t="s">
        <v>538</v>
      </c>
      <c r="T4" s="1040" t="s">
        <v>664</v>
      </c>
      <c r="U4" s="1040" t="s">
        <v>730</v>
      </c>
      <c r="V4" s="1197" t="s">
        <v>221</v>
      </c>
      <c r="W4" s="1198" t="s">
        <v>517</v>
      </c>
      <c r="X4" s="1048" t="s">
        <v>535</v>
      </c>
      <c r="Y4" s="1042" t="str">
        <f>'Schedule I  '!A11</f>
        <v>0.1% to 2.9%</v>
      </c>
      <c r="Z4" s="1042" t="str">
        <f>'Schedule I  '!A12</f>
        <v>3.0% to 4.9%</v>
      </c>
      <c r="AA4" s="1042" t="str">
        <f>'Schedule I  '!A13</f>
        <v>5.0% to 6.9%</v>
      </c>
      <c r="AB4" s="1042" t="str">
        <f>'Schedule I  '!A14</f>
        <v>7.0% to 9.9%</v>
      </c>
      <c r="AC4" s="1042" t="str">
        <f>'Schedule I  '!A15</f>
        <v>10.0% to 14.9%</v>
      </c>
      <c r="AD4" s="1042" t="s">
        <v>241</v>
      </c>
      <c r="AE4" s="1042" t="s">
        <v>242</v>
      </c>
      <c r="AF4" s="1043" t="s">
        <v>534</v>
      </c>
      <c r="AG4" s="1042" t="s">
        <v>536</v>
      </c>
      <c r="AH4" s="1042" t="s">
        <v>537</v>
      </c>
      <c r="AI4" s="1045" t="s">
        <v>538</v>
      </c>
      <c r="AJ4" s="1040" t="s">
        <v>664</v>
      </c>
      <c r="AK4" s="1040" t="s">
        <v>730</v>
      </c>
      <c r="AL4" s="1049" t="s">
        <v>221</v>
      </c>
      <c r="AM4" s="1198" t="s">
        <v>517</v>
      </c>
      <c r="AN4" s="1048" t="s">
        <v>535</v>
      </c>
      <c r="AO4" s="1042" t="str">
        <f>'Schedule I  '!A11</f>
        <v>0.1% to 2.9%</v>
      </c>
      <c r="AP4" s="1042" t="str">
        <f>'Schedule I  '!A12</f>
        <v>3.0% to 4.9%</v>
      </c>
      <c r="AQ4" s="1042" t="str">
        <f>'Schedule I  '!A13</f>
        <v>5.0% to 6.9%</v>
      </c>
      <c r="AR4" s="1042" t="str">
        <f>'Schedule I  '!A14</f>
        <v>7.0% to 9.9%</v>
      </c>
      <c r="AS4" s="1042" t="str">
        <f>'Schedule I  '!A15</f>
        <v>10.0% to 14.9%</v>
      </c>
      <c r="AT4" s="1042" t="str">
        <f>'Schedule I  '!A16</f>
        <v>15% or more</v>
      </c>
      <c r="AU4" s="1042" t="s">
        <v>242</v>
      </c>
      <c r="AV4" s="1043" t="s">
        <v>534</v>
      </c>
      <c r="AW4" s="1042" t="s">
        <v>536</v>
      </c>
      <c r="AX4" s="1042" t="s">
        <v>537</v>
      </c>
      <c r="AY4" s="1042" t="s">
        <v>538</v>
      </c>
      <c r="AZ4" s="1044" t="s">
        <v>664</v>
      </c>
      <c r="BA4" s="1044" t="s">
        <v>730</v>
      </c>
      <c r="BB4" s="1049" t="s">
        <v>221</v>
      </c>
      <c r="BC4" s="1198" t="s">
        <v>517</v>
      </c>
      <c r="BD4" s="1048" t="s">
        <v>535</v>
      </c>
      <c r="BE4" s="1042" t="str">
        <f>'Schedule I  '!A11</f>
        <v>0.1% to 2.9%</v>
      </c>
      <c r="BF4" s="1042" t="str">
        <f>'Schedule I  '!A12</f>
        <v>3.0% to 4.9%</v>
      </c>
      <c r="BG4" s="1042" t="str">
        <f>'Schedule I  '!A13</f>
        <v>5.0% to 6.9%</v>
      </c>
      <c r="BH4" s="1042" t="str">
        <f>'Schedule I  '!A14</f>
        <v>7.0% to 9.9%</v>
      </c>
      <c r="BI4" s="1042" t="str">
        <f>'Schedule I  '!A15</f>
        <v>10.0% to 14.9%</v>
      </c>
      <c r="BJ4" s="1042" t="str">
        <f>'Schedule I  '!A16</f>
        <v>15% or more</v>
      </c>
      <c r="BK4" s="1042" t="s">
        <v>242</v>
      </c>
      <c r="BL4" s="1043" t="s">
        <v>534</v>
      </c>
      <c r="BM4" s="1042" t="s">
        <v>536</v>
      </c>
      <c r="BN4" s="1042" t="s">
        <v>537</v>
      </c>
      <c r="BO4" s="1042" t="s">
        <v>538</v>
      </c>
      <c r="BP4" s="1040" t="s">
        <v>664</v>
      </c>
      <c r="BQ4" s="1044" t="s">
        <v>730</v>
      </c>
      <c r="BR4" s="1049" t="s">
        <v>221</v>
      </c>
      <c r="BS4" s="1048" t="s">
        <v>518</v>
      </c>
      <c r="BT4" s="1048" t="s">
        <v>535</v>
      </c>
      <c r="BU4" s="1042" t="str">
        <f>'Schedule I  '!A11</f>
        <v>0.1% to 2.9%</v>
      </c>
      <c r="BV4" s="1042" t="str">
        <f>'Schedule I  '!A12</f>
        <v>3.0% to 4.9%</v>
      </c>
      <c r="BW4" s="1042" t="str">
        <f>'Schedule I  '!A13</f>
        <v>5.0% to 6.9%</v>
      </c>
      <c r="BX4" s="1042" t="str">
        <f>'Schedule I  '!A14</f>
        <v>7.0% to 9.9%</v>
      </c>
      <c r="BY4" s="1042" t="str">
        <f>'Schedule I  '!A15</f>
        <v>10.0% to 14.9%</v>
      </c>
      <c r="BZ4" s="1042" t="str">
        <f>'Schedule I  '!A16</f>
        <v>15% or more</v>
      </c>
      <c r="CA4" s="1042" t="s">
        <v>242</v>
      </c>
      <c r="CB4" s="1043" t="s">
        <v>534</v>
      </c>
      <c r="CC4" s="1042" t="s">
        <v>536</v>
      </c>
      <c r="CD4" s="1042" t="s">
        <v>537</v>
      </c>
      <c r="CE4" s="1042" t="s">
        <v>538</v>
      </c>
      <c r="CF4" s="1044" t="s">
        <v>664</v>
      </c>
      <c r="CG4" s="1044" t="s">
        <v>730</v>
      </c>
      <c r="CH4" s="1049" t="s">
        <v>221</v>
      </c>
      <c r="CJ4" s="1040" t="s">
        <v>255</v>
      </c>
      <c r="CK4" s="1050" t="s">
        <v>547</v>
      </c>
      <c r="CL4" s="1040" t="s">
        <v>106</v>
      </c>
      <c r="CM4" s="1050" t="s">
        <v>547</v>
      </c>
      <c r="CN4" s="1040" t="s">
        <v>408</v>
      </c>
      <c r="CO4" s="1050" t="s">
        <v>547</v>
      </c>
      <c r="CP4" s="1040" t="s">
        <v>727</v>
      </c>
      <c r="CQ4" s="1050" t="s">
        <v>547</v>
      </c>
      <c r="CR4" s="1040" t="s">
        <v>240</v>
      </c>
      <c r="CS4" s="1050" t="s">
        <v>547</v>
      </c>
    </row>
    <row r="5" spans="1:113">
      <c r="A5" s="1055"/>
      <c r="B5" s="1046"/>
      <c r="C5" s="1046"/>
      <c r="D5" s="1046"/>
      <c r="E5" s="1046"/>
      <c r="F5" s="1046"/>
      <c r="G5" s="1554"/>
      <c r="W5" s="27"/>
      <c r="AL5" s="57"/>
      <c r="AM5" s="16"/>
      <c r="BB5" s="57"/>
      <c r="BR5" s="57"/>
      <c r="CH5" s="57"/>
      <c r="CJ5" s="1662">
        <f>O7</f>
        <v>0</v>
      </c>
      <c r="CK5" s="1671"/>
      <c r="CL5" s="1662">
        <f>AE7</f>
        <v>0</v>
      </c>
      <c r="CM5" s="1671"/>
      <c r="CN5" s="1662">
        <f>AU7</f>
        <v>0</v>
      </c>
      <c r="CO5" s="1671"/>
      <c r="CP5" s="1662">
        <f>BK7</f>
        <v>0</v>
      </c>
      <c r="CQ5" s="1671"/>
      <c r="CR5" s="1662">
        <f>CA7</f>
        <v>0</v>
      </c>
      <c r="CS5" s="1520"/>
      <c r="CT5" s="1517" t="s">
        <v>170</v>
      </c>
    </row>
    <row r="6" spans="1:113">
      <c r="A6" s="2123" t="s">
        <v>1160</v>
      </c>
      <c r="B6" s="1046"/>
      <c r="C6" s="1046"/>
      <c r="D6" s="1046"/>
      <c r="E6" s="1046"/>
      <c r="F6" s="1046"/>
      <c r="G6" s="1554"/>
      <c r="W6" s="58"/>
      <c r="AL6" s="57"/>
      <c r="AM6" s="16"/>
      <c r="BB6" s="57"/>
      <c r="BR6" s="57"/>
      <c r="CH6" s="57"/>
      <c r="CJ6" s="1518" t="s">
        <v>173</v>
      </c>
      <c r="CK6" s="1519" t="s">
        <v>174</v>
      </c>
      <c r="CL6" s="1518" t="s">
        <v>173</v>
      </c>
      <c r="CM6" s="1519" t="s">
        <v>174</v>
      </c>
      <c r="CN6" s="1518" t="s">
        <v>173</v>
      </c>
      <c r="CO6" s="1519" t="s">
        <v>174</v>
      </c>
      <c r="CP6" s="1518" t="s">
        <v>173</v>
      </c>
      <c r="CQ6" s="1519" t="s">
        <v>174</v>
      </c>
      <c r="CR6" s="1518" t="s">
        <v>173</v>
      </c>
      <c r="CS6" s="1519" t="s">
        <v>174</v>
      </c>
      <c r="CT6" s="1517"/>
    </row>
    <row r="7" spans="1:113" ht="28.5" customHeight="1">
      <c r="A7" s="1055" t="s">
        <v>407</v>
      </c>
      <c r="B7" s="1639">
        <f>'Schedule I  '!E31</f>
        <v>0</v>
      </c>
      <c r="C7" s="1639">
        <f>'Schedule I  '!E32</f>
        <v>0</v>
      </c>
      <c r="D7" s="1639">
        <f>'Schedule I  '!E33</f>
        <v>0</v>
      </c>
      <c r="E7" s="2131">
        <f>'Schedule I  '!D34</f>
        <v>0</v>
      </c>
      <c r="F7" s="1639">
        <f>'Schedule I  '!F34</f>
        <v>0</v>
      </c>
      <c r="G7" s="2132">
        <f>'Schedule I  '!B9</f>
        <v>0</v>
      </c>
      <c r="H7" s="1203">
        <f>'Schedule I  '!B10</f>
        <v>0</v>
      </c>
      <c r="I7" s="1203">
        <f>'Schedule I  '!B11</f>
        <v>0</v>
      </c>
      <c r="J7" s="1203">
        <f>'Schedule I  '!B12</f>
        <v>0</v>
      </c>
      <c r="K7" s="1203">
        <f>'Schedule I  '!B13</f>
        <v>0</v>
      </c>
      <c r="L7" s="1203">
        <f>'Schedule I  '!B14</f>
        <v>0</v>
      </c>
      <c r="M7" s="1203">
        <f>'Schedule I  '!B15</f>
        <v>0</v>
      </c>
      <c r="N7" s="1203">
        <f>'Schedule I  '!B16</f>
        <v>0</v>
      </c>
      <c r="O7" s="1203">
        <f>'Schedule I  '!B17</f>
        <v>0</v>
      </c>
      <c r="P7" s="1203"/>
      <c r="Q7" s="1641">
        <f>'Schedule I  '!B19</f>
        <v>0</v>
      </c>
      <c r="R7" s="1641">
        <f>'Schedule I  '!B20</f>
        <v>0</v>
      </c>
      <c r="S7" s="1641">
        <f>'Schedule I  '!B21</f>
        <v>0</v>
      </c>
      <c r="T7" s="1203">
        <f>'Schedule I  '!B24</f>
        <v>0</v>
      </c>
      <c r="U7" s="1203">
        <f>'Schedule I  '!B25</f>
        <v>0</v>
      </c>
      <c r="V7" s="1642" t="e">
        <f>'Schedule I  '!B26</f>
        <v>#DIV/0!</v>
      </c>
      <c r="W7" s="2153">
        <f>'Schedule I  '!C9</f>
        <v>0</v>
      </c>
      <c r="X7" s="1203">
        <f>'Schedule I  '!C10</f>
        <v>0</v>
      </c>
      <c r="Y7" s="1203">
        <f>'Schedule I  '!C11</f>
        <v>0</v>
      </c>
      <c r="Z7" s="1203">
        <f>'Schedule I  '!C12</f>
        <v>0</v>
      </c>
      <c r="AA7" s="1203">
        <f>'Schedule I  '!C13</f>
        <v>0</v>
      </c>
      <c r="AB7" s="1203">
        <f>'Schedule I  '!C14</f>
        <v>0</v>
      </c>
      <c r="AC7" s="1203">
        <f>'Schedule I  '!C15</f>
        <v>0</v>
      </c>
      <c r="AD7" s="1203">
        <f>'Schedule I  '!C16</f>
        <v>0</v>
      </c>
      <c r="AE7" s="1203">
        <f>'Schedule I  '!C17</f>
        <v>0</v>
      </c>
      <c r="AF7" s="1203"/>
      <c r="AG7" s="1641">
        <f>'Schedule I  '!C19</f>
        <v>0</v>
      </c>
      <c r="AH7" s="1641">
        <f>'Schedule I  '!C20</f>
        <v>0</v>
      </c>
      <c r="AI7" s="1641">
        <f>'Schedule I  '!C21</f>
        <v>0</v>
      </c>
      <c r="AJ7" s="1203">
        <f>'Schedule I  '!C24</f>
        <v>0</v>
      </c>
      <c r="AK7" s="1203">
        <f>'Schedule I  '!C25</f>
        <v>0</v>
      </c>
      <c r="AL7" s="1643" t="e">
        <f>'Schedule I  '!C26</f>
        <v>#DIV/0!</v>
      </c>
      <c r="AM7" s="1644">
        <f>'Schedule I  '!D9</f>
        <v>0</v>
      </c>
      <c r="AN7" s="1645">
        <f>'Schedule I  '!D10</f>
        <v>0</v>
      </c>
      <c r="AO7" s="1645">
        <f>'Schedule I  '!D11</f>
        <v>0</v>
      </c>
      <c r="AP7" s="1645">
        <f>'Schedule I  '!D12</f>
        <v>0</v>
      </c>
      <c r="AQ7" s="1645">
        <f>'Schedule I  '!D13</f>
        <v>0</v>
      </c>
      <c r="AR7" s="1645">
        <f>'Schedule I  '!D14</f>
        <v>0</v>
      </c>
      <c r="AS7" s="1645">
        <f>'Schedule I  '!D15</f>
        <v>0</v>
      </c>
      <c r="AT7" s="1645">
        <f>'Schedule I  '!D16</f>
        <v>0</v>
      </c>
      <c r="AU7" s="1645">
        <f>'Schedule I  '!D17</f>
        <v>0</v>
      </c>
      <c r="AV7" s="1203"/>
      <c r="AW7" s="1641">
        <f>'Schedule I  '!D19</f>
        <v>0</v>
      </c>
      <c r="AX7" s="1641">
        <f>'Schedule I  '!D20</f>
        <v>0</v>
      </c>
      <c r="AY7" s="1641">
        <f>'Schedule I  '!D21</f>
        <v>0</v>
      </c>
      <c r="AZ7" s="1646">
        <f>'Schedule I  '!D24</f>
        <v>0</v>
      </c>
      <c r="BA7" s="1645">
        <f>'Schedule I  '!D25</f>
        <v>0</v>
      </c>
      <c r="BB7" s="1643" t="e">
        <f>'Schedule I  '!D26</f>
        <v>#DIV/0!</v>
      </c>
      <c r="BC7" s="1645">
        <f>'Schedule I  '!E9</f>
        <v>0</v>
      </c>
      <c r="BD7" s="1645">
        <f>'Schedule I  '!E10</f>
        <v>0</v>
      </c>
      <c r="BE7" s="1645">
        <f>'Schedule I  '!E11</f>
        <v>0</v>
      </c>
      <c r="BF7" s="1645">
        <f>'Schedule I  '!E12</f>
        <v>0</v>
      </c>
      <c r="BG7" s="1645">
        <f>'Schedule I  '!E13</f>
        <v>0</v>
      </c>
      <c r="BH7" s="1645">
        <f>'Schedule I  '!E14</f>
        <v>0</v>
      </c>
      <c r="BI7" s="1645">
        <f>'Schedule I  '!E15</f>
        <v>0</v>
      </c>
      <c r="BJ7" s="1645">
        <f>'Schedule I  '!E16</f>
        <v>0</v>
      </c>
      <c r="BK7" s="1645">
        <f>'Schedule I  '!E17</f>
        <v>0</v>
      </c>
      <c r="BL7" s="1203"/>
      <c r="BM7" s="1641">
        <f>'Schedule I  '!E19</f>
        <v>0</v>
      </c>
      <c r="BN7" s="1641">
        <f>'Schedule I  '!E20</f>
        <v>0</v>
      </c>
      <c r="BO7" s="1641">
        <f>'Schedule I  '!E21</f>
        <v>0</v>
      </c>
      <c r="BP7" s="1646">
        <f>'Schedule I  '!E24</f>
        <v>0</v>
      </c>
      <c r="BQ7" s="1645">
        <f>'Schedule I  '!E25</f>
        <v>0</v>
      </c>
      <c r="BR7" s="1643" t="e">
        <f>'Schedule I  '!E26</f>
        <v>#DIV/0!</v>
      </c>
      <c r="BS7" s="1642">
        <f>'Schedule I  '!F9</f>
        <v>0</v>
      </c>
      <c r="BT7" s="1642">
        <f>'Schedule I  '!F10</f>
        <v>0</v>
      </c>
      <c r="BU7" s="1642">
        <f>'Schedule I  '!F11</f>
        <v>0</v>
      </c>
      <c r="BV7" s="1642">
        <f>'Schedule I  '!F12</f>
        <v>0</v>
      </c>
      <c r="BW7" s="1642">
        <f>'Schedule I  '!F13</f>
        <v>0</v>
      </c>
      <c r="BX7" s="1642">
        <f>'Schedule I  '!F14</f>
        <v>0</v>
      </c>
      <c r="BY7" s="1642">
        <f>'Schedule I  '!F15</f>
        <v>0</v>
      </c>
      <c r="BZ7" s="1642">
        <f>'Schedule I  '!F16</f>
        <v>0</v>
      </c>
      <c r="CA7" s="1642">
        <f>'Schedule I  '!F17</f>
        <v>0</v>
      </c>
      <c r="CB7" s="1642"/>
      <c r="CC7" s="1641">
        <f>'Schedule I  '!F19</f>
        <v>0</v>
      </c>
      <c r="CD7" s="1641">
        <f>'Schedule I  '!F20</f>
        <v>0</v>
      </c>
      <c r="CE7" s="1641">
        <f>'Schedule I  '!F21</f>
        <v>0</v>
      </c>
      <c r="CF7" s="1642">
        <f>'Schedule I  '!F24</f>
        <v>0</v>
      </c>
      <c r="CG7" s="1645">
        <f>'Schedule I  '!F25</f>
        <v>0</v>
      </c>
      <c r="CH7" s="1643" t="e">
        <f>'Schedule I  '!F26</f>
        <v>#DIV/0!</v>
      </c>
      <c r="CI7" s="1203"/>
      <c r="CJ7" s="584">
        <f>I7+J7+K7+L7+M7+N7</f>
        <v>0</v>
      </c>
      <c r="CK7" s="1647">
        <f>T7-CJ7</f>
        <v>0</v>
      </c>
      <c r="CL7" s="584">
        <f>Y7+Z7+AA7+AB7+AC7+AD7</f>
        <v>0</v>
      </c>
      <c r="CM7" s="1647">
        <f>AJ7-CL7</f>
        <v>0</v>
      </c>
      <c r="CN7" s="584">
        <f>AO7+AP7+AQ7+AR7+AS7+AT7</f>
        <v>0</v>
      </c>
      <c r="CO7" s="1647">
        <f>AZ7-CN7</f>
        <v>0</v>
      </c>
      <c r="CP7" s="584">
        <f>BE7+BF7+BG7+BH7+BI7+BJ7</f>
        <v>0</v>
      </c>
      <c r="CQ7" s="1647">
        <f>BP7-CP7</f>
        <v>0</v>
      </c>
      <c r="CR7" s="584">
        <f>BU7+BV7+BW7+BX7+BY7+BZ7</f>
        <v>0</v>
      </c>
      <c r="CS7" s="1647">
        <f>CF7-CR7</f>
        <v>0</v>
      </c>
      <c r="CT7" s="1517" t="s">
        <v>171</v>
      </c>
    </row>
    <row r="8" spans="1:113" ht="13.8" thickBot="1">
      <c r="A8" s="1056"/>
      <c r="B8" s="1196"/>
      <c r="C8" s="1196"/>
      <c r="D8" s="1196"/>
      <c r="E8" s="1196"/>
      <c r="F8" s="1196"/>
      <c r="G8" s="2155"/>
      <c r="H8" s="96"/>
      <c r="I8" s="96"/>
      <c r="J8" s="96"/>
      <c r="K8" s="96"/>
      <c r="L8" s="96"/>
      <c r="M8" s="96"/>
      <c r="N8" s="96"/>
      <c r="O8" s="96"/>
      <c r="P8" s="96"/>
      <c r="Q8" s="96"/>
      <c r="R8" s="96"/>
      <c r="S8" s="96"/>
      <c r="T8" s="96"/>
      <c r="U8" s="96"/>
      <c r="V8" s="96"/>
      <c r="W8" s="2152"/>
      <c r="X8" s="96"/>
      <c r="Y8" s="96"/>
      <c r="Z8" s="96"/>
      <c r="AA8" s="96"/>
      <c r="AB8" s="96"/>
      <c r="AC8" s="96"/>
      <c r="AD8" s="96"/>
      <c r="AE8" s="96"/>
      <c r="AF8" s="96"/>
      <c r="AG8" s="96"/>
      <c r="AH8" s="96"/>
      <c r="AI8" s="96"/>
      <c r="AJ8" s="96"/>
      <c r="AK8" s="96"/>
      <c r="AL8" s="1054"/>
      <c r="AM8" s="96"/>
      <c r="AN8" s="96"/>
      <c r="AO8" s="96"/>
      <c r="AP8" s="96"/>
      <c r="AQ8" s="96"/>
      <c r="AR8" s="96"/>
      <c r="AS8" s="96"/>
      <c r="AT8" s="96"/>
      <c r="AU8" s="96"/>
      <c r="AV8" s="96"/>
      <c r="AW8" s="96"/>
      <c r="AX8" s="96"/>
      <c r="AY8" s="96"/>
      <c r="AZ8" s="96"/>
      <c r="BA8" s="96"/>
      <c r="BB8" s="1054"/>
      <c r="BC8" s="96"/>
      <c r="BD8" s="96"/>
      <c r="BE8" s="96"/>
      <c r="BF8" s="96"/>
      <c r="BG8" s="96"/>
      <c r="BH8" s="96"/>
      <c r="BI8" s="96"/>
      <c r="BJ8" s="96"/>
      <c r="BK8" s="96"/>
      <c r="BL8" s="96"/>
      <c r="BM8" s="96"/>
      <c r="BN8" s="96"/>
      <c r="BO8" s="96"/>
      <c r="BP8" s="96"/>
      <c r="BQ8" s="96"/>
      <c r="BR8" s="1054"/>
      <c r="BS8" s="96"/>
      <c r="BT8" s="96"/>
      <c r="BU8" s="96"/>
      <c r="BV8" s="96"/>
      <c r="BW8" s="96"/>
      <c r="BX8" s="96"/>
      <c r="BY8" s="96"/>
      <c r="BZ8" s="96"/>
      <c r="CA8" s="96"/>
      <c r="CB8" s="96"/>
      <c r="CC8" s="96"/>
      <c r="CD8" s="96"/>
      <c r="CE8" s="96"/>
      <c r="CF8" s="96"/>
      <c r="CG8" s="96"/>
      <c r="CH8" s="1054"/>
      <c r="CJ8" s="1515">
        <f>+CJ5-(CJ7+CK7)</f>
        <v>0</v>
      </c>
      <c r="CK8" s="1516"/>
      <c r="CL8" s="1515">
        <f>+CL5-(CL7+CM7)</f>
        <v>0</v>
      </c>
      <c r="CM8" s="1516"/>
      <c r="CN8" s="1515">
        <f>+CN5-(CN7+CO7)</f>
        <v>0</v>
      </c>
      <c r="CO8" s="1516"/>
      <c r="CP8" s="1515">
        <f>+CP5-(CP7+CQ7)</f>
        <v>0</v>
      </c>
      <c r="CQ8" s="1516"/>
      <c r="CR8" s="1515">
        <f>+CR5-(CR7+CS7)</f>
        <v>0</v>
      </c>
      <c r="CS8" s="1516"/>
      <c r="CT8" s="1517" t="s">
        <v>172</v>
      </c>
    </row>
    <row r="9" spans="1:113">
      <c r="A9" s="1046"/>
      <c r="B9" s="1046"/>
      <c r="C9" s="1046"/>
      <c r="D9" s="1046"/>
      <c r="E9" s="1046"/>
      <c r="F9" s="1046"/>
      <c r="G9" s="104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Y9" s="1634"/>
      <c r="CZ9" s="1634"/>
      <c r="DA9" s="1634"/>
      <c r="DB9" s="1634"/>
      <c r="DC9" s="1634"/>
      <c r="DD9" s="1634"/>
      <c r="DE9" s="1634"/>
      <c r="DF9" s="1634"/>
      <c r="DG9" s="1634"/>
      <c r="DH9" s="1634"/>
      <c r="DI9" s="1517"/>
    </row>
    <row r="10" spans="1:113" ht="15.6">
      <c r="A10" s="1636" t="s">
        <v>930</v>
      </c>
      <c r="B10" s="1046"/>
      <c r="C10" s="1046"/>
      <c r="D10" s="1046"/>
      <c r="E10" s="1046"/>
      <c r="F10" s="1046"/>
      <c r="G10" s="104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Y10" s="1634"/>
      <c r="CZ10" s="1634"/>
      <c r="DA10" s="1634"/>
      <c r="DB10" s="1634"/>
      <c r="DC10" s="1634"/>
      <c r="DD10" s="1634"/>
      <c r="DE10" s="1634"/>
      <c r="DF10" s="1634"/>
      <c r="DG10" s="1634"/>
      <c r="DH10" s="1634"/>
      <c r="DI10" s="1517"/>
    </row>
    <row r="11" spans="1:113">
      <c r="A11" s="1046"/>
      <c r="B11" s="1631" t="s">
        <v>929</v>
      </c>
      <c r="C11" s="1632"/>
      <c r="D11" s="1632"/>
      <c r="E11" s="1632"/>
      <c r="F11" s="1632"/>
      <c r="G11" s="1632"/>
      <c r="H11" s="17"/>
      <c r="I11" s="17"/>
      <c r="J11" s="17"/>
      <c r="K11" s="17"/>
      <c r="L11" s="17"/>
      <c r="M11" s="17"/>
      <c r="N11" s="17"/>
      <c r="O11" s="17"/>
      <c r="P11" s="590"/>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Y11" s="1634"/>
      <c r="CZ11" s="1634"/>
      <c r="DA11" s="1634"/>
      <c r="DB11" s="1634"/>
      <c r="DC11" s="1634"/>
      <c r="DD11" s="1634"/>
      <c r="DE11" s="1634"/>
      <c r="DF11" s="1634"/>
      <c r="DG11" s="1634"/>
      <c r="DH11" s="1634"/>
      <c r="DI11" s="1517"/>
    </row>
    <row r="12" spans="1:113">
      <c r="A12" s="1046"/>
      <c r="B12" s="2133" t="s">
        <v>255</v>
      </c>
      <c r="C12" s="1560" t="s">
        <v>572</v>
      </c>
      <c r="D12" s="1560" t="s">
        <v>480</v>
      </c>
      <c r="E12" s="1561" t="s">
        <v>106</v>
      </c>
      <c r="F12" s="1561" t="s">
        <v>572</v>
      </c>
      <c r="G12" s="1561" t="s">
        <v>480</v>
      </c>
      <c r="H12" s="1562" t="s">
        <v>701</v>
      </c>
      <c r="I12" s="1562" t="s">
        <v>572</v>
      </c>
      <c r="J12" s="1562" t="s">
        <v>480</v>
      </c>
      <c r="K12" s="1563" t="s">
        <v>727</v>
      </c>
      <c r="L12" s="1563" t="s">
        <v>572</v>
      </c>
      <c r="M12" s="1563" t="s">
        <v>480</v>
      </c>
      <c r="N12" s="1564" t="s">
        <v>524</v>
      </c>
      <c r="O12" s="1564" t="s">
        <v>572</v>
      </c>
      <c r="P12" s="1633" t="s">
        <v>480</v>
      </c>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Y12" s="1634"/>
      <c r="CZ12" s="1634"/>
      <c r="DA12" s="1634"/>
      <c r="DB12" s="1634"/>
      <c r="DC12" s="1634"/>
      <c r="DD12" s="1634"/>
      <c r="DE12" s="1634"/>
      <c r="DF12" s="1634"/>
      <c r="DG12" s="1634"/>
      <c r="DH12" s="1634"/>
      <c r="DI12" s="1517"/>
    </row>
    <row r="13" spans="1:113">
      <c r="A13" s="1972" t="s">
        <v>1155</v>
      </c>
      <c r="B13" s="1648">
        <f>'Schedule I  '!B24</f>
        <v>0</v>
      </c>
      <c r="C13" s="1649">
        <f>'Schedule I  '!B25</f>
        <v>0</v>
      </c>
      <c r="D13" s="1649" t="e">
        <f>'Schedule I  '!B26</f>
        <v>#DIV/0!</v>
      </c>
      <c r="E13" s="1650">
        <f>'Schedule I  '!C24</f>
        <v>0</v>
      </c>
      <c r="F13" s="1650">
        <f>'Schedule I  '!C25</f>
        <v>0</v>
      </c>
      <c r="G13" s="1650" t="e">
        <f>'Schedule I  '!C26</f>
        <v>#DIV/0!</v>
      </c>
      <c r="H13" s="1651">
        <f>'Schedule I  '!D24</f>
        <v>0</v>
      </c>
      <c r="I13" s="1652">
        <f>'Schedule I  '!D25</f>
        <v>0</v>
      </c>
      <c r="J13" s="1653" t="e">
        <f>'Schedule I  '!D26</f>
        <v>#DIV/0!</v>
      </c>
      <c r="K13" s="1654">
        <f>'Schedule I  '!E24</f>
        <v>0</v>
      </c>
      <c r="L13" s="1655">
        <f>'Schedule I  '!E25</f>
        <v>0</v>
      </c>
      <c r="M13" s="1656" t="e">
        <f>'Schedule I  '!E26</f>
        <v>#DIV/0!</v>
      </c>
      <c r="N13" s="1657">
        <f>'Schedule I  '!F24</f>
        <v>0</v>
      </c>
      <c r="O13" s="1658">
        <f>'Schedule I  '!F25</f>
        <v>0</v>
      </c>
      <c r="P13" s="1659" t="e">
        <f>'Schedule I  '!F26</f>
        <v>#DIV/0!</v>
      </c>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Y13" s="1634"/>
      <c r="CZ13" s="1634"/>
      <c r="DA13" s="1634"/>
      <c r="DB13" s="1634"/>
      <c r="DC13" s="1634"/>
      <c r="DD13" s="1634"/>
      <c r="DE13" s="1634"/>
      <c r="DF13" s="1634"/>
      <c r="DG13" s="1634"/>
      <c r="DH13" s="1634"/>
      <c r="DI13" s="1517"/>
    </row>
    <row r="14" spans="1:113">
      <c r="A14" s="1046"/>
      <c r="B14" s="1046"/>
      <c r="C14" s="1046"/>
      <c r="D14" s="1046"/>
      <c r="E14" s="1046"/>
      <c r="F14" s="1046"/>
      <c r="G14" s="1046"/>
    </row>
    <row r="15" spans="1:113">
      <c r="A15" s="1046"/>
      <c r="B15" s="1635" t="s">
        <v>928</v>
      </c>
      <c r="C15" s="1543"/>
      <c r="D15" s="1544"/>
      <c r="E15" s="1544"/>
      <c r="F15" s="1545"/>
      <c r="G15" s="1548" t="s">
        <v>344</v>
      </c>
      <c r="H15" s="90"/>
      <c r="I15" s="90"/>
      <c r="J15" s="90"/>
      <c r="K15" s="91"/>
      <c r="L15" s="1551" t="s">
        <v>622</v>
      </c>
      <c r="M15" s="1546"/>
      <c r="N15" s="1546"/>
      <c r="O15" s="1546"/>
      <c r="P15" s="1547"/>
    </row>
    <row r="16" spans="1:113">
      <c r="A16" s="1972" t="s">
        <v>1156</v>
      </c>
      <c r="B16" s="1552" t="s">
        <v>255</v>
      </c>
      <c r="C16" s="1529" t="s">
        <v>106</v>
      </c>
      <c r="D16" s="1530" t="s">
        <v>701</v>
      </c>
      <c r="E16" s="1530" t="s">
        <v>727</v>
      </c>
      <c r="F16" s="1530" t="s">
        <v>630</v>
      </c>
      <c r="G16" s="1502" t="s">
        <v>255</v>
      </c>
      <c r="H16" s="1502" t="s">
        <v>106</v>
      </c>
      <c r="I16" s="1503" t="s">
        <v>701</v>
      </c>
      <c r="J16" s="1503" t="s">
        <v>727</v>
      </c>
      <c r="K16" s="1503" t="s">
        <v>630</v>
      </c>
      <c r="L16" s="1549" t="s">
        <v>255</v>
      </c>
      <c r="M16" s="1549" t="s">
        <v>106</v>
      </c>
      <c r="N16" s="1550" t="s">
        <v>701</v>
      </c>
      <c r="O16" s="1550" t="s">
        <v>727</v>
      </c>
      <c r="P16" s="1553" t="s">
        <v>630</v>
      </c>
    </row>
    <row r="17" spans="1:58">
      <c r="A17" s="1559"/>
      <c r="B17" s="2132">
        <f>'Schedule I  '!B28</f>
        <v>0</v>
      </c>
      <c r="C17" s="1640">
        <f>'Schedule I  '!C28</f>
        <v>0</v>
      </c>
      <c r="D17" s="1640">
        <f>'Schedule I  '!D28</f>
        <v>0</v>
      </c>
      <c r="E17" s="1640">
        <f>'Schedule I  '!E28</f>
        <v>0</v>
      </c>
      <c r="F17" s="1640">
        <f>'Schedule I  '!F28</f>
        <v>0</v>
      </c>
      <c r="G17" s="1640">
        <f>'Schedule I  '!B29</f>
        <v>0</v>
      </c>
      <c r="H17" s="1640">
        <f>'Schedule I  '!C29</f>
        <v>0</v>
      </c>
      <c r="I17" s="1640">
        <f>'Schedule I  '!D29</f>
        <v>0</v>
      </c>
      <c r="J17" s="1640">
        <f>'Schedule I  '!E29</f>
        <v>0</v>
      </c>
      <c r="K17" s="1640">
        <f>'Schedule I  '!F29</f>
        <v>0</v>
      </c>
      <c r="L17" s="1555" t="e">
        <f>'Schedule I  '!B30</f>
        <v>#DIV/0!</v>
      </c>
      <c r="M17" s="1555" t="e">
        <f>'Schedule I  '!C30</f>
        <v>#DIV/0!</v>
      </c>
      <c r="N17" s="1555" t="e">
        <f>'Schedule I  '!D30</f>
        <v>#DIV/0!</v>
      </c>
      <c r="O17" s="1555" t="e">
        <f>'Schedule I  '!E30</f>
        <v>#DIV/0!</v>
      </c>
      <c r="P17" s="1556" t="e">
        <f>'Schedule I  '!F30</f>
        <v>#DIV/0!</v>
      </c>
    </row>
    <row r="18" spans="1:58">
      <c r="A18" s="1046"/>
      <c r="B18" s="1554"/>
      <c r="C18" s="1046"/>
      <c r="D18" s="1046"/>
      <c r="E18" s="1046"/>
      <c r="F18" s="1046"/>
      <c r="G18" s="1046"/>
      <c r="H18" s="16"/>
      <c r="I18" s="16"/>
      <c r="J18" s="16"/>
      <c r="K18" s="16"/>
      <c r="L18" s="16"/>
      <c r="M18" s="16"/>
      <c r="N18" s="16"/>
      <c r="O18" s="16"/>
      <c r="P18" s="6"/>
    </row>
    <row r="19" spans="1:58">
      <c r="B19" s="1554"/>
      <c r="C19" s="1046"/>
      <c r="D19" s="1046"/>
      <c r="E19" s="1046"/>
      <c r="F19" s="1046"/>
      <c r="G19" s="1046"/>
      <c r="H19" s="16"/>
      <c r="I19" s="16"/>
      <c r="J19" s="16"/>
      <c r="K19" s="16"/>
      <c r="L19" s="16"/>
      <c r="M19" s="16"/>
      <c r="N19" s="16"/>
      <c r="O19" s="16"/>
      <c r="P19" s="6"/>
    </row>
    <row r="20" spans="1:58">
      <c r="A20" s="1557" t="s">
        <v>573</v>
      </c>
      <c r="B20" s="1637" t="s">
        <v>931</v>
      </c>
      <c r="C20" s="1199"/>
      <c r="D20" s="1199"/>
      <c r="E20" s="1199"/>
      <c r="F20" s="1199"/>
      <c r="G20" s="1199"/>
      <c r="H20" s="15"/>
      <c r="I20" s="15"/>
      <c r="J20" s="15"/>
      <c r="K20" s="15"/>
      <c r="L20" s="15"/>
      <c r="M20" s="15"/>
      <c r="N20" s="15"/>
      <c r="O20" s="15"/>
      <c r="P20" s="12"/>
    </row>
    <row r="21" spans="1:58">
      <c r="A21" s="1557" t="s">
        <v>574</v>
      </c>
      <c r="B21" s="1631" t="s">
        <v>928</v>
      </c>
      <c r="C21" s="1632"/>
      <c r="D21" s="1632"/>
      <c r="E21" s="1632"/>
      <c r="F21" s="1632"/>
      <c r="G21" s="1632"/>
      <c r="H21" s="17"/>
      <c r="I21" s="17"/>
      <c r="J21" s="17"/>
      <c r="K21" s="17"/>
      <c r="L21" s="17"/>
      <c r="M21" s="17"/>
      <c r="N21" s="17"/>
      <c r="O21" s="17"/>
      <c r="P21" s="590"/>
    </row>
    <row r="22" spans="1:58">
      <c r="A22" s="1558" t="s">
        <v>575</v>
      </c>
      <c r="B22" s="2133" t="s">
        <v>255</v>
      </c>
      <c r="C22" s="2134" t="s">
        <v>572</v>
      </c>
      <c r="D22" s="1560" t="s">
        <v>480</v>
      </c>
      <c r="E22" s="1561" t="s">
        <v>106</v>
      </c>
      <c r="F22" s="1561" t="s">
        <v>572</v>
      </c>
      <c r="G22" s="1561" t="s">
        <v>480</v>
      </c>
      <c r="H22" s="1562" t="s">
        <v>701</v>
      </c>
      <c r="I22" s="1562" t="s">
        <v>572</v>
      </c>
      <c r="J22" s="1562" t="s">
        <v>480</v>
      </c>
      <c r="K22" s="1563" t="s">
        <v>727</v>
      </c>
      <c r="L22" s="1563" t="s">
        <v>572</v>
      </c>
      <c r="M22" s="1563" t="s">
        <v>480</v>
      </c>
      <c r="N22" s="1564" t="s">
        <v>524</v>
      </c>
      <c r="O22" s="1564" t="s">
        <v>572</v>
      </c>
      <c r="P22" s="1633" t="s">
        <v>480</v>
      </c>
    </row>
    <row r="23" spans="1:58">
      <c r="A23" s="1558" t="s">
        <v>576</v>
      </c>
      <c r="B23" s="1648">
        <f>'Schedule I  '!B28</f>
        <v>0</v>
      </c>
      <c r="C23" s="1649">
        <f>'Schedule I  '!B29</f>
        <v>0</v>
      </c>
      <c r="D23" s="1649" t="e">
        <f>'Schedule I  '!B30</f>
        <v>#DIV/0!</v>
      </c>
      <c r="E23" s="1650">
        <f>'Schedule I  '!C28</f>
        <v>0</v>
      </c>
      <c r="F23" s="1650">
        <f>'Schedule I  '!C29</f>
        <v>0</v>
      </c>
      <c r="G23" s="1650" t="e">
        <f>'Schedule I  '!C30</f>
        <v>#DIV/0!</v>
      </c>
      <c r="H23" s="1651">
        <f>'Schedule I  '!D28</f>
        <v>0</v>
      </c>
      <c r="I23" s="1652">
        <f>'Schedule I  '!D29</f>
        <v>0</v>
      </c>
      <c r="J23" s="1653" t="e">
        <f>'Schedule I  '!D30</f>
        <v>#DIV/0!</v>
      </c>
      <c r="K23" s="1654">
        <f>'Schedule I  '!E28</f>
        <v>0</v>
      </c>
      <c r="L23" s="1655">
        <f>'Schedule I  '!E29</f>
        <v>0</v>
      </c>
      <c r="M23" s="1656" t="e">
        <f>'Schedule I  '!E30</f>
        <v>#DIV/0!</v>
      </c>
      <c r="N23" s="1657">
        <f>'Schedule I  '!F28</f>
        <v>0</v>
      </c>
      <c r="O23" s="1658">
        <f>'Schedule I  '!F29</f>
        <v>0</v>
      </c>
      <c r="P23" s="1659" t="e">
        <f>'Schedule I  '!F30</f>
        <v>#DIV/0!</v>
      </c>
    </row>
    <row r="24" spans="1:58">
      <c r="A24" s="1046"/>
      <c r="B24" s="1046"/>
      <c r="C24" s="1046"/>
      <c r="D24" s="1046"/>
      <c r="E24" s="1046"/>
      <c r="F24" s="1046"/>
      <c r="G24" s="1046"/>
    </row>
    <row r="25" spans="1:58">
      <c r="A25" s="1046"/>
      <c r="B25" s="1046"/>
      <c r="C25" s="1046"/>
      <c r="D25" s="1046"/>
      <c r="E25" s="1046"/>
      <c r="F25" s="1046"/>
      <c r="G25" s="1046"/>
    </row>
    <row r="26" spans="1:58">
      <c r="A26" s="1046"/>
      <c r="B26" s="1046"/>
      <c r="C26" s="1046"/>
      <c r="D26" s="1046"/>
      <c r="E26" s="1046"/>
      <c r="F26" s="1046"/>
      <c r="G26" s="1046"/>
    </row>
    <row r="27" spans="1:58">
      <c r="A27" s="1046"/>
      <c r="B27" s="1046"/>
      <c r="C27" s="1046"/>
      <c r="D27" s="1046"/>
      <c r="E27" s="1046"/>
      <c r="F27" s="1046"/>
      <c r="G27" s="1046"/>
    </row>
    <row r="28" spans="1:58">
      <c r="A28" s="1680" t="s">
        <v>519</v>
      </c>
      <c r="B28" s="1665"/>
      <c r="C28" s="1665"/>
      <c r="D28" s="1665"/>
      <c r="E28" s="1665"/>
      <c r="F28" s="1665"/>
      <c r="G28" s="1640"/>
      <c r="H28" s="1203"/>
      <c r="I28" s="1203"/>
      <c r="J28" s="1203"/>
      <c r="K28" s="1203"/>
      <c r="L28" s="1203"/>
      <c r="M28" s="1203"/>
      <c r="N28" s="1203"/>
      <c r="O28" s="1203"/>
      <c r="P28" s="1203"/>
    </row>
    <row r="29" spans="1:58">
      <c r="A29" s="1640"/>
      <c r="B29" s="1681" t="s">
        <v>671</v>
      </c>
      <c r="C29" s="1640"/>
      <c r="D29" s="1640"/>
      <c r="E29" s="1640"/>
      <c r="F29" s="1640"/>
      <c r="G29" s="1640"/>
      <c r="H29" s="1203"/>
      <c r="I29" s="1203"/>
      <c r="J29" s="1203"/>
      <c r="K29" s="1203"/>
      <c r="L29" s="1203"/>
      <c r="M29" s="1203"/>
      <c r="N29" s="1203"/>
      <c r="O29" s="1203"/>
      <c r="P29" s="1203"/>
      <c r="R29" t="s">
        <v>520</v>
      </c>
      <c r="W29" t="s">
        <v>520</v>
      </c>
      <c r="AH29" t="s">
        <v>179</v>
      </c>
    </row>
    <row r="30" spans="1:58">
      <c r="A30" s="1666" t="s">
        <v>671</v>
      </c>
      <c r="B30" s="1662" t="s">
        <v>404</v>
      </c>
      <c r="C30" s="1663"/>
      <c r="D30" s="1664"/>
      <c r="E30" s="1662" t="s">
        <v>106</v>
      </c>
      <c r="F30" s="1663"/>
      <c r="G30" s="1664"/>
      <c r="H30" s="1662" t="s">
        <v>521</v>
      </c>
      <c r="I30" s="1663"/>
      <c r="J30" s="1664"/>
      <c r="K30" s="1662" t="s">
        <v>727</v>
      </c>
      <c r="L30" s="1663"/>
      <c r="M30" s="1664"/>
      <c r="N30" s="1662" t="s">
        <v>522</v>
      </c>
      <c r="O30" s="1663"/>
      <c r="P30" s="1664"/>
      <c r="R30" s="1200" t="s">
        <v>404</v>
      </c>
      <c r="S30" s="55"/>
      <c r="T30" s="54"/>
      <c r="U30" s="1200" t="s">
        <v>106</v>
      </c>
      <c r="V30" s="55"/>
      <c r="W30" s="54"/>
      <c r="X30" s="1200" t="s">
        <v>521</v>
      </c>
      <c r="Y30" s="55"/>
      <c r="Z30" s="54"/>
      <c r="AA30" s="1200" t="s">
        <v>727</v>
      </c>
      <c r="AB30" s="55"/>
      <c r="AC30" s="54"/>
      <c r="AD30" s="1200" t="s">
        <v>522</v>
      </c>
      <c r="AE30" s="55"/>
      <c r="AF30" s="54"/>
      <c r="AH30" s="24"/>
      <c r="AI30" s="1200" t="s">
        <v>404</v>
      </c>
      <c r="AJ30" s="55"/>
      <c r="AK30" s="55"/>
      <c r="AL30" s="888"/>
      <c r="AM30" s="1200" t="s">
        <v>106</v>
      </c>
      <c r="AN30" s="55"/>
      <c r="AO30" s="55"/>
      <c r="AP30" s="888"/>
      <c r="AQ30" s="1200" t="s">
        <v>521</v>
      </c>
      <c r="AR30" s="55"/>
      <c r="AS30" s="55"/>
      <c r="AT30" s="888"/>
      <c r="AU30" s="1200" t="s">
        <v>523</v>
      </c>
      <c r="AV30" s="55"/>
      <c r="AW30" s="55"/>
      <c r="AX30" s="888"/>
      <c r="AY30" s="1200" t="s">
        <v>524</v>
      </c>
      <c r="AZ30" s="55"/>
      <c r="BA30" s="55"/>
      <c r="BB30" s="888"/>
    </row>
    <row r="31" spans="1:58" ht="65.099999999999994" customHeight="1">
      <c r="A31" s="1667"/>
      <c r="B31" s="1668" t="s">
        <v>672</v>
      </c>
      <c r="C31" s="1668" t="s">
        <v>673</v>
      </c>
      <c r="D31" s="1668" t="s">
        <v>674</v>
      </c>
      <c r="E31" s="1669" t="s">
        <v>672</v>
      </c>
      <c r="F31" s="1670" t="s">
        <v>673</v>
      </c>
      <c r="G31" s="1670" t="s">
        <v>674</v>
      </c>
      <c r="H31" s="1669" t="s">
        <v>672</v>
      </c>
      <c r="I31" s="1670" t="s">
        <v>673</v>
      </c>
      <c r="J31" s="1670" t="s">
        <v>674</v>
      </c>
      <c r="K31" s="1669" t="s">
        <v>672</v>
      </c>
      <c r="L31" s="1670" t="s">
        <v>673</v>
      </c>
      <c r="M31" s="1670" t="s">
        <v>674</v>
      </c>
      <c r="N31" s="1669" t="s">
        <v>672</v>
      </c>
      <c r="O31" s="1670" t="s">
        <v>673</v>
      </c>
      <c r="P31" s="1670" t="s">
        <v>674</v>
      </c>
      <c r="R31" s="1201" t="s">
        <v>676</v>
      </c>
      <c r="S31" s="1202" t="s">
        <v>677</v>
      </c>
      <c r="T31" s="1202" t="s">
        <v>678</v>
      </c>
      <c r="U31" s="1201" t="s">
        <v>676</v>
      </c>
      <c r="V31" s="1202" t="s">
        <v>677</v>
      </c>
      <c r="W31" s="1202" t="s">
        <v>678</v>
      </c>
      <c r="X31" s="1201" t="s">
        <v>676</v>
      </c>
      <c r="Y31" s="1202" t="s">
        <v>677</v>
      </c>
      <c r="Z31" s="1202" t="s">
        <v>678</v>
      </c>
      <c r="AA31" s="1201" t="s">
        <v>676</v>
      </c>
      <c r="AB31" s="1202" t="s">
        <v>677</v>
      </c>
      <c r="AC31" s="1202" t="s">
        <v>678</v>
      </c>
      <c r="AD31" s="1201" t="s">
        <v>676</v>
      </c>
      <c r="AE31" s="1202" t="s">
        <v>677</v>
      </c>
      <c r="AF31" s="1202" t="s">
        <v>678</v>
      </c>
      <c r="AG31" s="1203"/>
      <c r="AH31" s="1207" t="s">
        <v>525</v>
      </c>
      <c r="AI31" s="1204" t="s">
        <v>681</v>
      </c>
      <c r="AJ31" s="1204" t="s">
        <v>682</v>
      </c>
      <c r="AK31" s="1206" t="s">
        <v>683</v>
      </c>
      <c r="AL31" s="1205" t="s">
        <v>684</v>
      </c>
      <c r="AM31" s="1204" t="s">
        <v>681</v>
      </c>
      <c r="AN31" s="1204" t="s">
        <v>682</v>
      </c>
      <c r="AO31" s="1206" t="s">
        <v>683</v>
      </c>
      <c r="AP31" s="1205" t="s">
        <v>684</v>
      </c>
      <c r="AQ31" s="1204" t="s">
        <v>681</v>
      </c>
      <c r="AR31" s="1204" t="s">
        <v>682</v>
      </c>
      <c r="AS31" s="1206" t="s">
        <v>683</v>
      </c>
      <c r="AT31" s="1205" t="s">
        <v>684</v>
      </c>
      <c r="AU31" s="1204" t="s">
        <v>681</v>
      </c>
      <c r="AV31" s="1204" t="s">
        <v>682</v>
      </c>
      <c r="AW31" s="1206" t="s">
        <v>683</v>
      </c>
      <c r="AX31" s="1205" t="s">
        <v>684</v>
      </c>
      <c r="AY31" s="1204" t="s">
        <v>681</v>
      </c>
      <c r="AZ31" s="1204" t="s">
        <v>682</v>
      </c>
      <c r="BA31" s="1206" t="s">
        <v>683</v>
      </c>
      <c r="BB31" s="1205" t="s">
        <v>684</v>
      </c>
      <c r="BC31" s="1203"/>
      <c r="BF31" s="1203"/>
    </row>
    <row r="32" spans="1:58">
      <c r="A32" s="2122" t="s">
        <v>1159</v>
      </c>
      <c r="B32" s="1640"/>
      <c r="C32" s="1203"/>
      <c r="D32" s="1203"/>
      <c r="E32" s="1203"/>
      <c r="F32" s="1203"/>
      <c r="G32" s="1203"/>
      <c r="H32" s="1203"/>
      <c r="I32" s="1203"/>
      <c r="J32" s="1203"/>
      <c r="K32" s="1203"/>
      <c r="L32" s="1203"/>
      <c r="M32" s="1203"/>
      <c r="N32" s="1203"/>
      <c r="O32" s="1203"/>
      <c r="P32" s="1203"/>
    </row>
    <row r="33" spans="1:54">
      <c r="A33" s="1640" t="s">
        <v>407</v>
      </c>
      <c r="B33" s="1640">
        <f>'Schedule I  '!B37</f>
        <v>0</v>
      </c>
      <c r="C33" s="1642">
        <f>'Schedule I  '!B38</f>
        <v>0</v>
      </c>
      <c r="D33" s="1642" t="e">
        <f>'Schedule I  '!B39</f>
        <v>#DIV/0!</v>
      </c>
      <c r="E33" s="1642">
        <f>'Schedule I  '!C37</f>
        <v>0</v>
      </c>
      <c r="F33" s="1642">
        <f>'Schedule I  '!C38</f>
        <v>0</v>
      </c>
      <c r="G33" s="1642" t="e">
        <f>'Schedule I  '!C39</f>
        <v>#DIV/0!</v>
      </c>
      <c r="H33" s="1642">
        <f>'Schedule I  '!D37</f>
        <v>0</v>
      </c>
      <c r="I33" s="1642">
        <f>'Schedule I  '!D38</f>
        <v>0</v>
      </c>
      <c r="J33" s="1642" t="e">
        <f>'Schedule I  '!D39</f>
        <v>#DIV/0!</v>
      </c>
      <c r="K33" s="1642">
        <f>'Schedule I  '!E37</f>
        <v>0</v>
      </c>
      <c r="L33" s="1642">
        <f>'Schedule I  '!E38</f>
        <v>0</v>
      </c>
      <c r="M33" s="1642" t="e">
        <f>'Schedule I  '!E39</f>
        <v>#DIV/0!</v>
      </c>
      <c r="N33" s="1642">
        <f>'Schedule I  '!F37</f>
        <v>0</v>
      </c>
      <c r="O33" s="1642">
        <f>'Schedule I  '!F38</f>
        <v>0</v>
      </c>
      <c r="P33" s="1642" t="e">
        <f>'Schedule I  '!F39</f>
        <v>#DIV/0!</v>
      </c>
      <c r="Q33" s="1203"/>
      <c r="R33" s="1642">
        <f>'Schedule I  '!B42</f>
        <v>0</v>
      </c>
      <c r="S33" s="1642">
        <f>'Schedule I  '!B43</f>
        <v>0</v>
      </c>
      <c r="T33" s="1642" t="e">
        <f>'Schedule I  '!B44</f>
        <v>#DIV/0!</v>
      </c>
      <c r="U33" s="1642">
        <f>'Schedule I  '!C42</f>
        <v>0</v>
      </c>
      <c r="V33" s="1642">
        <f>'Schedule I  '!C43</f>
        <v>0</v>
      </c>
      <c r="W33" s="1642" t="e">
        <f>'Schedule I  '!C44</f>
        <v>#DIV/0!</v>
      </c>
      <c r="X33" s="1642">
        <f>'Schedule I  '!D42</f>
        <v>0</v>
      </c>
      <c r="Y33" s="1642">
        <f>'Schedule I  '!D43</f>
        <v>0</v>
      </c>
      <c r="Z33" s="1642" t="e">
        <f>'Schedule I  '!D44</f>
        <v>#DIV/0!</v>
      </c>
      <c r="AA33" s="1642">
        <f>'Schedule I  '!E42</f>
        <v>0</v>
      </c>
      <c r="AB33" s="1642">
        <f>'Schedule I  '!E43</f>
        <v>0</v>
      </c>
      <c r="AC33" s="1642" t="e">
        <f>'Schedule I  '!E44</f>
        <v>#DIV/0!</v>
      </c>
      <c r="AD33" s="1642">
        <f>'Schedule I  '!F42</f>
        <v>0</v>
      </c>
      <c r="AE33" s="1642">
        <f>'Schedule I  '!F43</f>
        <v>0</v>
      </c>
      <c r="AF33" s="1642" t="e">
        <f>'Schedule I  '!F44</f>
        <v>#DIV/0!</v>
      </c>
      <c r="AG33" s="1203"/>
      <c r="AH33" s="1660">
        <f>'Schedule I  '!E52</f>
        <v>0</v>
      </c>
      <c r="AI33" s="1642">
        <f>'Schedule I  '!B48</f>
        <v>0</v>
      </c>
      <c r="AJ33" s="1642">
        <f>'Schedule I  '!B49</f>
        <v>0</v>
      </c>
      <c r="AK33" s="1642" t="e">
        <f>'Schedule I  '!B50</f>
        <v>#DIV/0!</v>
      </c>
      <c r="AL33" s="1661">
        <f>'Schedule I  '!B51</f>
        <v>0</v>
      </c>
      <c r="AM33" s="1642">
        <f>'Schedule I  '!C48</f>
        <v>0</v>
      </c>
      <c r="AN33" s="1642">
        <f>'Schedule I  '!C49</f>
        <v>0</v>
      </c>
      <c r="AO33" s="1642" t="e">
        <f>'Schedule I  '!C50</f>
        <v>#DIV/0!</v>
      </c>
      <c r="AP33" s="1661">
        <f>'Schedule I  '!C51</f>
        <v>0</v>
      </c>
      <c r="AQ33" s="1642">
        <f>'Schedule I  '!D48</f>
        <v>0</v>
      </c>
      <c r="AR33" s="1642">
        <f>'Schedule I  '!D49</f>
        <v>0</v>
      </c>
      <c r="AS33" s="1642" t="e">
        <f>'Schedule I  '!D50</f>
        <v>#DIV/0!</v>
      </c>
      <c r="AT33" s="1661">
        <f>'Schedule I  '!D51</f>
        <v>0</v>
      </c>
      <c r="AU33" s="1642">
        <f>'Schedule I  '!E48</f>
        <v>0</v>
      </c>
      <c r="AV33" s="1642">
        <f>'Schedule I  '!E49</f>
        <v>0</v>
      </c>
      <c r="AW33" s="1642" t="e">
        <f>'Schedule I  '!E50</f>
        <v>#DIV/0!</v>
      </c>
      <c r="AX33" s="1661">
        <f>'Schedule I  '!E51</f>
        <v>0</v>
      </c>
      <c r="AY33" s="1642">
        <f>'Schedule I  '!F48</f>
        <v>0</v>
      </c>
      <c r="AZ33" s="1642">
        <f>'Schedule I  '!F49</f>
        <v>0</v>
      </c>
      <c r="BA33" s="1642" t="e">
        <f>'Schedule I  '!F50</f>
        <v>#DIV/0!</v>
      </c>
      <c r="BB33" s="1661">
        <f>'Schedule I  '!F51</f>
        <v>0</v>
      </c>
    </row>
    <row r="34" spans="1:54">
      <c r="A34" s="1046"/>
      <c r="B34" s="1046"/>
      <c r="C34" s="1046"/>
      <c r="D34" s="1046"/>
      <c r="E34" s="1046"/>
      <c r="F34" s="1046"/>
      <c r="G34" s="1046"/>
    </row>
    <row r="35" spans="1:54">
      <c r="A35" s="1046"/>
      <c r="B35" s="1046"/>
      <c r="C35" s="1046"/>
      <c r="D35" s="1046"/>
      <c r="E35" s="1046"/>
      <c r="F35" s="1046"/>
      <c r="G35" s="1046"/>
    </row>
    <row r="36" spans="1:54" ht="76.5" customHeight="1">
      <c r="A36" s="1208" t="s">
        <v>387</v>
      </c>
      <c r="B36" s="2396" t="s">
        <v>1190</v>
      </c>
      <c r="C36" s="2397"/>
      <c r="D36" s="2397"/>
      <c r="E36" s="2397"/>
      <c r="F36" s="2397"/>
      <c r="G36" s="2398"/>
    </row>
    <row r="37" spans="1:54">
      <c r="A37" s="1046"/>
      <c r="B37" s="1046"/>
      <c r="C37" s="1046"/>
      <c r="D37" s="1046"/>
      <c r="E37" s="1046"/>
      <c r="F37" s="1046"/>
      <c r="G37" s="1046"/>
    </row>
    <row r="38" spans="1:54">
      <c r="A38" s="1972" t="s">
        <v>1092</v>
      </c>
      <c r="B38" s="1046"/>
      <c r="C38" s="1046"/>
      <c r="D38" s="1046"/>
      <c r="E38" s="1046"/>
      <c r="F38" s="1046"/>
      <c r="G38" s="1046"/>
    </row>
    <row r="39" spans="1:54" ht="18">
      <c r="A39" s="1970" t="s">
        <v>1157</v>
      </c>
      <c r="B39" s="1969"/>
      <c r="C39" s="1969"/>
      <c r="D39" s="1969"/>
      <c r="E39" s="1969"/>
      <c r="F39" s="1971"/>
      <c r="G39" s="1995" t="s">
        <v>1091</v>
      </c>
    </row>
    <row r="40" spans="1:54">
      <c r="A40" s="1972" t="s">
        <v>1158</v>
      </c>
      <c r="B40" s="1973" t="s">
        <v>1088</v>
      </c>
      <c r="C40" s="1974"/>
      <c r="D40" s="1974"/>
      <c r="E40" s="1974"/>
      <c r="F40" s="1975"/>
      <c r="G40" s="1976" t="s">
        <v>1083</v>
      </c>
      <c r="H40" s="55"/>
      <c r="I40" s="55"/>
      <c r="J40" s="55"/>
      <c r="K40" s="54"/>
      <c r="L40" s="1976" t="s">
        <v>1084</v>
      </c>
      <c r="M40" s="55"/>
      <c r="N40" s="55"/>
      <c r="O40" s="55"/>
      <c r="P40" s="54"/>
      <c r="Q40" s="1976" t="s">
        <v>1085</v>
      </c>
      <c r="R40" s="55"/>
      <c r="S40" s="55"/>
      <c r="T40" s="55"/>
      <c r="U40" s="54"/>
      <c r="V40" s="1977" t="s">
        <v>1086</v>
      </c>
      <c r="W40" s="22"/>
      <c r="X40" s="22"/>
      <c r="Y40" s="22"/>
      <c r="Z40" s="888"/>
    </row>
    <row r="41" spans="1:54">
      <c r="A41" s="1972" t="s">
        <v>407</v>
      </c>
      <c r="B41" s="1996" t="s">
        <v>255</v>
      </c>
      <c r="C41" s="1978" t="s">
        <v>106</v>
      </c>
      <c r="D41" s="1979" t="s">
        <v>701</v>
      </c>
      <c r="E41" s="1979" t="s">
        <v>727</v>
      </c>
      <c r="F41" s="1980" t="s">
        <v>630</v>
      </c>
      <c r="G41" s="1978" t="s">
        <v>255</v>
      </c>
      <c r="H41" s="1978" t="s">
        <v>106</v>
      </c>
      <c r="I41" s="1979" t="s">
        <v>701</v>
      </c>
      <c r="J41" s="1979" t="s">
        <v>727</v>
      </c>
      <c r="K41" s="1980" t="s">
        <v>630</v>
      </c>
      <c r="L41" s="1978" t="s">
        <v>255</v>
      </c>
      <c r="M41" s="1978" t="s">
        <v>106</v>
      </c>
      <c r="N41" s="1979" t="s">
        <v>701</v>
      </c>
      <c r="O41" s="1979" t="s">
        <v>727</v>
      </c>
      <c r="P41" s="1980" t="s">
        <v>630</v>
      </c>
      <c r="Q41" s="1978" t="s">
        <v>255</v>
      </c>
      <c r="R41" s="1978" t="s">
        <v>106</v>
      </c>
      <c r="S41" s="1979" t="s">
        <v>701</v>
      </c>
      <c r="T41" s="1979" t="s">
        <v>727</v>
      </c>
      <c r="U41" s="1980" t="s">
        <v>630</v>
      </c>
      <c r="V41" s="1981" t="s">
        <v>255</v>
      </c>
      <c r="W41" s="1981" t="s">
        <v>106</v>
      </c>
      <c r="X41" s="1982" t="s">
        <v>701</v>
      </c>
      <c r="Y41" s="1982" t="s">
        <v>727</v>
      </c>
      <c r="Z41" s="1983" t="s">
        <v>630</v>
      </c>
    </row>
    <row r="42" spans="1:54">
      <c r="A42" s="1998"/>
      <c r="B42" s="1997">
        <f>'Schedule I  '!B59</f>
        <v>0</v>
      </c>
      <c r="C42" s="1991">
        <f>'Schedule I  '!C59</f>
        <v>0</v>
      </c>
      <c r="D42" s="1991">
        <f>'Schedule I  '!D59</f>
        <v>0</v>
      </c>
      <c r="E42" s="1991">
        <f>'Schedule I  '!E59</f>
        <v>0</v>
      </c>
      <c r="F42" s="1991">
        <f>'Schedule I  '!F59</f>
        <v>0</v>
      </c>
      <c r="G42" s="1988">
        <f>'Schedule I  '!B60</f>
        <v>0</v>
      </c>
      <c r="H42" s="1984">
        <f>'Schedule I  '!C60</f>
        <v>0</v>
      </c>
      <c r="I42" s="1984">
        <f>'Schedule I  '!D60</f>
        <v>0</v>
      </c>
      <c r="J42" s="1984">
        <f>'Schedule I  '!E60</f>
        <v>0</v>
      </c>
      <c r="K42" s="1984">
        <f>'Schedule I  '!F60</f>
        <v>0</v>
      </c>
      <c r="L42" s="1988">
        <f>'Schedule I  '!B61</f>
        <v>0</v>
      </c>
      <c r="M42" s="1984">
        <f>'Schedule I  '!C61</f>
        <v>0</v>
      </c>
      <c r="N42" s="1984">
        <f>'Schedule I  '!D61</f>
        <v>0</v>
      </c>
      <c r="O42" s="1984">
        <f>'Schedule I  '!E61</f>
        <v>0</v>
      </c>
      <c r="P42" s="1984">
        <f>'Schedule I  '!F61</f>
        <v>0</v>
      </c>
      <c r="Q42" s="1987">
        <f>'Schedule I  '!B62</f>
        <v>0</v>
      </c>
      <c r="R42" s="1985">
        <f>'Schedule I  '!C62</f>
        <v>0</v>
      </c>
      <c r="S42" s="1985">
        <f>'Schedule I  '!D62</f>
        <v>0</v>
      </c>
      <c r="T42" s="1985">
        <f>'Schedule I  '!E62</f>
        <v>0</v>
      </c>
      <c r="U42" s="1985">
        <f>'Schedule I  '!F62</f>
        <v>0</v>
      </c>
      <c r="V42" s="1987">
        <f>'Schedule I  '!B63</f>
        <v>0</v>
      </c>
      <c r="W42" s="1985">
        <f>'Schedule I  '!C63</f>
        <v>0</v>
      </c>
      <c r="X42" s="1985">
        <f>'Schedule I  '!D63</f>
        <v>0</v>
      </c>
      <c r="Y42" s="1985">
        <f>'Schedule I  '!E63</f>
        <v>0</v>
      </c>
      <c r="Z42" s="1986">
        <f>'Schedule I  '!F63</f>
        <v>0</v>
      </c>
    </row>
    <row r="43" spans="1:54">
      <c r="A43" s="1046"/>
      <c r="B43" s="1046"/>
      <c r="C43" s="1046"/>
      <c r="D43" s="1046"/>
      <c r="E43" s="1046"/>
      <c r="F43" s="1046"/>
      <c r="G43" s="1046"/>
    </row>
    <row r="44" spans="1:54">
      <c r="A44" s="1046"/>
      <c r="B44" s="1046"/>
      <c r="C44" s="1046"/>
      <c r="D44" s="1046"/>
      <c r="E44" s="1046"/>
      <c r="F44" s="1046"/>
      <c r="G44" s="1046"/>
    </row>
    <row r="45" spans="1:54">
      <c r="A45" s="1046"/>
      <c r="B45" s="1046"/>
      <c r="C45" s="1046"/>
      <c r="D45" s="1046"/>
      <c r="E45" s="1046"/>
      <c r="F45" s="1046"/>
      <c r="G45" s="1046"/>
    </row>
    <row r="46" spans="1:54">
      <c r="A46" s="1046"/>
      <c r="B46" s="1046"/>
      <c r="C46" s="1046"/>
      <c r="D46" s="1046"/>
      <c r="E46" s="1046"/>
      <c r="F46" s="1046"/>
      <c r="G46" s="1046"/>
    </row>
    <row r="47" spans="1:54">
      <c r="A47" s="1046"/>
      <c r="B47" s="1046"/>
      <c r="C47" s="1046"/>
      <c r="D47" s="1046"/>
      <c r="E47" s="1046"/>
      <c r="F47" s="1046"/>
      <c r="G47" s="1046"/>
    </row>
    <row r="48" spans="1:54">
      <c r="A48" s="1046"/>
      <c r="B48" s="1046"/>
      <c r="C48" s="1046"/>
      <c r="D48" s="1046"/>
      <c r="E48" s="1046"/>
      <c r="F48" s="1046"/>
      <c r="G48" s="1046"/>
    </row>
    <row r="49" spans="1:7">
      <c r="A49" s="1046"/>
      <c r="B49" s="1046"/>
      <c r="C49" s="1046"/>
      <c r="D49" s="1046"/>
      <c r="E49" s="1046"/>
      <c r="F49" s="1046"/>
      <c r="G49" s="1046"/>
    </row>
    <row r="50" spans="1:7">
      <c r="A50" s="1046"/>
      <c r="B50" s="1046"/>
      <c r="C50" s="1046"/>
      <c r="D50" s="1046"/>
      <c r="E50" s="1046"/>
      <c r="F50" s="1046"/>
      <c r="G50" s="1046"/>
    </row>
    <row r="51" spans="1:7">
      <c r="A51" s="1046"/>
      <c r="B51" s="1046"/>
      <c r="C51" s="1046"/>
      <c r="D51" s="1046"/>
      <c r="E51" s="1046"/>
      <c r="F51" s="1046"/>
      <c r="G51" s="1046"/>
    </row>
    <row r="52" spans="1:7">
      <c r="A52" s="1046"/>
      <c r="B52" s="1046"/>
      <c r="C52" s="1046"/>
      <c r="D52" s="1046"/>
      <c r="E52" s="1046"/>
      <c r="F52" s="1046"/>
      <c r="G52" s="1046"/>
    </row>
    <row r="53" spans="1:7">
      <c r="A53" s="1046"/>
      <c r="B53" s="1046"/>
      <c r="C53" s="1046"/>
      <c r="D53" s="1046"/>
      <c r="E53" s="1046"/>
      <c r="F53" s="1046"/>
      <c r="G53" s="1046"/>
    </row>
    <row r="54" spans="1:7">
      <c r="A54" s="1046"/>
      <c r="B54" s="1046"/>
      <c r="C54" s="1046"/>
      <c r="D54" s="1046"/>
      <c r="E54" s="1046"/>
      <c r="F54" s="1046"/>
      <c r="G54" s="1046"/>
    </row>
    <row r="55" spans="1:7">
      <c r="A55" s="1047"/>
      <c r="B55" s="1047"/>
      <c r="C55" s="1047"/>
      <c r="D55" s="1047"/>
      <c r="E55" s="1047"/>
      <c r="F55" s="1047"/>
      <c r="G55" s="1047"/>
    </row>
  </sheetData>
  <sheetProtection selectLockedCells="1" selectUnlockedCells="1"/>
  <mergeCells count="7">
    <mergeCell ref="BS3:CH3"/>
    <mergeCell ref="G3:V3"/>
    <mergeCell ref="B36:G36"/>
    <mergeCell ref="A1:I1"/>
    <mergeCell ref="W3:AL3"/>
    <mergeCell ref="AM3:BB3"/>
    <mergeCell ref="BC3:BR3"/>
  </mergeCells>
  <phoneticPr fontId="25" type="noConversion"/>
  <pageMargins left="0" right="0" top="1" bottom="1" header="0.5" footer="0.5"/>
  <pageSetup paperSize="5" scale="15" orientation="landscape" r:id="rId1"/>
  <headerFooter alignWithMargins="0">
    <oddFooter>&amp;LCreated:  May 7, 2010:  Printed:  &amp;D  &amp;T  &amp;Z&amp;F  &amp;A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FFFF00"/>
  </sheetPr>
  <dimension ref="A1"/>
  <sheetViews>
    <sheetView workbookViewId="0">
      <selection activeCell="L32" sqref="L32"/>
    </sheetView>
  </sheetViews>
  <sheetFormatPr defaultRowHeight="13.2"/>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FFFF00"/>
    <pageSetUpPr fitToPage="1"/>
  </sheetPr>
  <dimension ref="A1:F50"/>
  <sheetViews>
    <sheetView zoomScale="75" workbookViewId="0">
      <selection activeCell="P21" sqref="P21"/>
    </sheetView>
  </sheetViews>
  <sheetFormatPr defaultColWidth="9.33203125" defaultRowHeight="13.2"/>
  <cols>
    <col min="1" max="1" width="52.33203125" style="184" customWidth="1"/>
    <col min="2" max="2" width="52" style="184" customWidth="1"/>
    <col min="3" max="3" width="15.33203125" style="486" customWidth="1"/>
    <col min="4" max="4" width="20" style="184" customWidth="1"/>
    <col min="5" max="5" width="4.6640625" style="184" customWidth="1"/>
    <col min="6" max="6" width="24.6640625" style="184" customWidth="1"/>
    <col min="7" max="16384" width="9.33203125" style="184"/>
  </cols>
  <sheetData>
    <row r="1" spans="1:6" ht="14.25" customHeight="1">
      <c r="A1" s="804" t="s">
        <v>402</v>
      </c>
      <c r="B1" s="484"/>
      <c r="C1" s="817"/>
      <c r="D1" s="484"/>
    </row>
    <row r="2" spans="1:6" ht="14.25" customHeight="1">
      <c r="A2" s="804" t="s">
        <v>33</v>
      </c>
      <c r="B2" s="484"/>
      <c r="C2" s="817"/>
      <c r="D2" s="484"/>
    </row>
    <row r="3" spans="1:6" ht="14.25" customHeight="1">
      <c r="A3" s="806" t="s">
        <v>434</v>
      </c>
      <c r="B3" s="484"/>
      <c r="C3" s="817"/>
      <c r="D3" s="484"/>
    </row>
    <row r="4" spans="1:6" ht="12.75" customHeight="1">
      <c r="B4" s="484"/>
      <c r="C4" s="817"/>
      <c r="D4" s="484"/>
    </row>
    <row r="5" spans="1:6">
      <c r="A5" s="485" t="s">
        <v>244</v>
      </c>
      <c r="B5" s="2408"/>
      <c r="C5" s="2409"/>
      <c r="D5" s="2409"/>
    </row>
    <row r="6" spans="1:6" ht="6.75" customHeight="1"/>
    <row r="7" spans="1:6">
      <c r="A7" s="487"/>
      <c r="B7" s="488"/>
      <c r="C7" s="489"/>
      <c r="D7" s="490"/>
    </row>
    <row r="8" spans="1:6" ht="44.25" customHeight="1" thickBot="1">
      <c r="A8" s="491" t="s">
        <v>552</v>
      </c>
      <c r="B8" s="492" t="s">
        <v>553</v>
      </c>
      <c r="C8" s="493" t="s">
        <v>554</v>
      </c>
      <c r="D8" s="494" t="s">
        <v>555</v>
      </c>
    </row>
    <row r="9" spans="1:6">
      <c r="A9" s="495" t="s">
        <v>556</v>
      </c>
      <c r="B9" s="497"/>
      <c r="C9" s="496"/>
      <c r="D9" s="497"/>
    </row>
    <row r="10" spans="1:6">
      <c r="A10" s="495" t="s">
        <v>557</v>
      </c>
      <c r="B10" s="497"/>
      <c r="C10" s="498"/>
      <c r="D10" s="29">
        <v>0</v>
      </c>
      <c r="F10" s="561"/>
    </row>
    <row r="11" spans="1:6">
      <c r="A11" s="495" t="s">
        <v>558</v>
      </c>
      <c r="B11" s="497"/>
      <c r="C11" s="498"/>
      <c r="D11" s="29">
        <v>0</v>
      </c>
    </row>
    <row r="12" spans="1:6">
      <c r="A12" s="495" t="s">
        <v>559</v>
      </c>
      <c r="B12" s="497"/>
      <c r="C12" s="499"/>
      <c r="D12" s="29">
        <v>0</v>
      </c>
    </row>
    <row r="13" spans="1:6">
      <c r="A13" s="495" t="s">
        <v>560</v>
      </c>
      <c r="B13" s="497"/>
      <c r="C13" s="499"/>
      <c r="D13" s="29">
        <v>0</v>
      </c>
    </row>
    <row r="14" spans="1:6">
      <c r="A14" s="798" t="s">
        <v>18</v>
      </c>
      <c r="B14" s="713"/>
      <c r="C14" s="563"/>
      <c r="D14" s="30">
        <v>0</v>
      </c>
    </row>
    <row r="15" spans="1:6">
      <c r="A15" s="565" t="s">
        <v>19</v>
      </c>
      <c r="B15" s="799"/>
      <c r="C15" s="800">
        <f>SUM(C10:C14)</f>
        <v>0</v>
      </c>
      <c r="D15" s="566">
        <f>SUM(D10:D14)</f>
        <v>0</v>
      </c>
      <c r="F15" s="561" t="s">
        <v>646</v>
      </c>
    </row>
    <row r="16" spans="1:6">
      <c r="A16" s="495"/>
      <c r="B16" s="497"/>
      <c r="C16" s="499"/>
      <c r="D16" s="501"/>
    </row>
    <row r="17" spans="1:6">
      <c r="A17" s="500" t="s">
        <v>20</v>
      </c>
      <c r="B17" s="497"/>
      <c r="C17" s="499"/>
      <c r="D17" s="501">
        <v>0</v>
      </c>
    </row>
    <row r="18" spans="1:6">
      <c r="A18" s="500"/>
      <c r="B18" s="497"/>
      <c r="C18" s="499"/>
      <c r="D18" s="501">
        <v>0</v>
      </c>
    </row>
    <row r="19" spans="1:6">
      <c r="A19" s="500"/>
      <c r="B19" s="497"/>
      <c r="C19" s="499"/>
      <c r="D19" s="501">
        <v>0</v>
      </c>
    </row>
    <row r="20" spans="1:6">
      <c r="A20" s="500"/>
      <c r="B20" s="497"/>
      <c r="C20" s="499"/>
      <c r="D20" s="501">
        <v>0</v>
      </c>
    </row>
    <row r="21" spans="1:6">
      <c r="A21" s="500"/>
      <c r="B21" s="497"/>
      <c r="C21" s="499"/>
      <c r="D21" s="501">
        <v>0</v>
      </c>
    </row>
    <row r="22" spans="1:6">
      <c r="A22" s="500"/>
      <c r="B22" s="497"/>
      <c r="C22" s="499"/>
      <c r="D22" s="501">
        <v>0</v>
      </c>
    </row>
    <row r="23" spans="1:6">
      <c r="A23" s="500"/>
      <c r="B23" s="497"/>
      <c r="C23" s="499"/>
      <c r="D23" s="501">
        <v>0</v>
      </c>
    </row>
    <row r="24" spans="1:6">
      <c r="A24" s="500"/>
      <c r="B24" s="497"/>
      <c r="C24" s="499"/>
      <c r="D24" s="501">
        <v>0</v>
      </c>
    </row>
    <row r="25" spans="1:6">
      <c r="A25" s="500" t="s">
        <v>333</v>
      </c>
      <c r="B25" s="497"/>
      <c r="C25" s="499"/>
      <c r="D25" s="501">
        <v>0</v>
      </c>
    </row>
    <row r="26" spans="1:6">
      <c r="A26" s="562"/>
      <c r="B26" s="713"/>
      <c r="C26" s="563"/>
      <c r="D26" s="564"/>
    </row>
    <row r="27" spans="1:6">
      <c r="A27" s="565" t="s">
        <v>334</v>
      </c>
      <c r="B27" s="714"/>
      <c r="C27" s="567">
        <f>SUM(C15:C26)</f>
        <v>0</v>
      </c>
      <c r="D27" s="566">
        <f>SUM(D15:D26)</f>
        <v>0</v>
      </c>
      <c r="F27" s="561" t="s">
        <v>646</v>
      </c>
    </row>
    <row r="28" spans="1:6">
      <c r="A28" s="495"/>
      <c r="B28" s="497"/>
      <c r="C28" s="499"/>
      <c r="D28" s="29"/>
    </row>
    <row r="29" spans="1:6">
      <c r="A29" s="495" t="s">
        <v>21</v>
      </c>
      <c r="B29" s="497"/>
      <c r="C29" s="499"/>
      <c r="D29" s="29">
        <v>0</v>
      </c>
    </row>
    <row r="30" spans="1:6">
      <c r="A30" s="502"/>
      <c r="B30" s="497"/>
      <c r="C30" s="499"/>
      <c r="D30" s="29"/>
    </row>
    <row r="31" spans="1:6">
      <c r="A31" s="500" t="s">
        <v>22</v>
      </c>
      <c r="B31" s="715"/>
      <c r="C31" s="503"/>
      <c r="D31" s="29">
        <v>0</v>
      </c>
    </row>
    <row r="32" spans="1:6">
      <c r="A32" s="500"/>
      <c r="B32" s="497"/>
      <c r="C32" s="503"/>
      <c r="D32" s="29"/>
    </row>
    <row r="33" spans="1:6">
      <c r="A33" s="495" t="s">
        <v>23</v>
      </c>
      <c r="B33" s="497"/>
      <c r="C33" s="499"/>
      <c r="D33" s="29">
        <v>0</v>
      </c>
    </row>
    <row r="34" spans="1:6">
      <c r="A34" s="495"/>
      <c r="B34" s="497"/>
      <c r="C34" s="499"/>
      <c r="D34" s="29"/>
    </row>
    <row r="35" spans="1:6">
      <c r="A35" s="495"/>
      <c r="B35" s="497"/>
      <c r="C35" s="499"/>
      <c r="D35" s="29"/>
    </row>
    <row r="36" spans="1:6">
      <c r="A36" s="495"/>
      <c r="B36" s="497"/>
      <c r="C36" s="499"/>
      <c r="D36" s="29"/>
    </row>
    <row r="37" spans="1:6">
      <c r="A37" s="495"/>
      <c r="B37" s="497"/>
      <c r="C37" s="499"/>
      <c r="D37" s="29"/>
    </row>
    <row r="38" spans="1:6">
      <c r="A38" s="495" t="s">
        <v>24</v>
      </c>
      <c r="B38" s="497"/>
      <c r="C38" s="499"/>
      <c r="D38" s="29">
        <v>0</v>
      </c>
    </row>
    <row r="39" spans="1:6">
      <c r="A39" s="495"/>
      <c r="B39" s="497"/>
      <c r="C39" s="499"/>
      <c r="D39" s="29"/>
    </row>
    <row r="40" spans="1:6">
      <c r="A40" s="495" t="s">
        <v>25</v>
      </c>
      <c r="B40" s="497"/>
      <c r="C40" s="499"/>
      <c r="D40" s="29">
        <v>0</v>
      </c>
    </row>
    <row r="41" spans="1:6">
      <c r="A41" s="495"/>
      <c r="B41" s="497"/>
      <c r="C41" s="499"/>
      <c r="D41" s="29"/>
    </row>
    <row r="42" spans="1:6">
      <c r="A42" s="495" t="s">
        <v>26</v>
      </c>
      <c r="B42" s="497"/>
      <c r="C42" s="499"/>
      <c r="D42" s="29">
        <v>0</v>
      </c>
    </row>
    <row r="43" spans="1:6">
      <c r="A43" s="495"/>
      <c r="B43" s="497"/>
      <c r="C43" s="499"/>
      <c r="D43" s="29"/>
    </row>
    <row r="44" spans="1:6">
      <c r="A44" s="495" t="s">
        <v>27</v>
      </c>
      <c r="B44" s="497"/>
      <c r="C44" s="499"/>
      <c r="D44" s="29">
        <v>0</v>
      </c>
    </row>
    <row r="45" spans="1:6">
      <c r="A45" s="495"/>
      <c r="B45" s="497"/>
      <c r="C45" s="499"/>
      <c r="D45" s="29"/>
    </row>
    <row r="46" spans="1:6">
      <c r="A46" s="495"/>
      <c r="B46" s="497"/>
      <c r="C46" s="499"/>
      <c r="D46" s="29"/>
    </row>
    <row r="47" spans="1:6">
      <c r="A47" s="495"/>
      <c r="B47" s="497"/>
      <c r="C47" s="499"/>
      <c r="D47" s="29">
        <v>0</v>
      </c>
    </row>
    <row r="48" spans="1:6">
      <c r="A48" s="504" t="s">
        <v>28</v>
      </c>
      <c r="B48" s="505"/>
      <c r="C48" s="506">
        <f>SUM(C27:C47)</f>
        <v>0</v>
      </c>
      <c r="D48" s="506">
        <f>SUM(D27:D47)</f>
        <v>0</v>
      </c>
      <c r="E48" s="507"/>
      <c r="F48" s="561" t="s">
        <v>646</v>
      </c>
    </row>
    <row r="49" spans="1:4" ht="6" customHeight="1" thickBot="1">
      <c r="A49" s="2406"/>
      <c r="B49" s="2407"/>
      <c r="C49" s="2407"/>
      <c r="D49" s="2407"/>
    </row>
    <row r="50" spans="1:4" ht="74.25" customHeight="1" thickBot="1">
      <c r="A50" s="2403" t="s">
        <v>103</v>
      </c>
      <c r="B50" s="2404"/>
      <c r="C50" s="2404"/>
      <c r="D50" s="2405"/>
    </row>
  </sheetData>
  <mergeCells count="3">
    <mergeCell ref="A50:D50"/>
    <mergeCell ref="A49:D49"/>
    <mergeCell ref="B5:D5"/>
  </mergeCells>
  <phoneticPr fontId="1" type="noConversion"/>
  <printOptions horizontalCentered="1"/>
  <pageMargins left="0" right="0" top="0.5" bottom="0.5" header="0.5" footer="0.5"/>
  <pageSetup scale="83" orientation="portrait" r:id="rId1"/>
  <headerFooter alignWithMargins="0">
    <oddFooter>&amp;L&amp;8Revised:  May 2007:  Printed:  &amp;D  &amp;T&amp;R&amp;8&amp;Z&amp;F  &amp;A</oddFooter>
  </headerFooter>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FFFF00"/>
    <pageSetUpPr fitToPage="1"/>
  </sheetPr>
  <dimension ref="A1:L40"/>
  <sheetViews>
    <sheetView workbookViewId="0">
      <selection activeCell="P18" sqref="P18"/>
    </sheetView>
  </sheetViews>
  <sheetFormatPr defaultRowHeight="13.2"/>
  <cols>
    <col min="1" max="1" width="2.109375" customWidth="1"/>
    <col min="2" max="2" width="3.6640625" customWidth="1"/>
    <col min="4" max="4" width="33.33203125" customWidth="1"/>
    <col min="5" max="5" width="17" customWidth="1"/>
    <col min="6" max="6" width="16.33203125" customWidth="1"/>
    <col min="7" max="7" width="16.109375" customWidth="1"/>
    <col min="8" max="8" width="2.109375" customWidth="1"/>
    <col min="9" max="9" width="17.33203125" customWidth="1"/>
    <col min="10" max="10" width="17.109375" customWidth="1"/>
    <col min="11" max="11" width="17.33203125" customWidth="1"/>
    <col min="12" max="12" width="2.109375" customWidth="1"/>
  </cols>
  <sheetData>
    <row r="1" spans="1:12" ht="15.6">
      <c r="B1" s="804" t="s">
        <v>402</v>
      </c>
      <c r="C1" s="530"/>
      <c r="D1" s="530"/>
      <c r="E1" s="530"/>
      <c r="F1" s="530"/>
      <c r="G1" s="530"/>
      <c r="H1" s="530"/>
      <c r="I1" s="530"/>
      <c r="J1" s="530"/>
      <c r="K1" s="530"/>
      <c r="L1" s="530"/>
    </row>
    <row r="2" spans="1:12" ht="15.6">
      <c r="B2" s="804" t="s">
        <v>1046</v>
      </c>
      <c r="C2" s="530"/>
      <c r="D2" s="530"/>
      <c r="E2" s="530"/>
      <c r="F2" s="530"/>
      <c r="G2" s="530"/>
      <c r="H2" s="530"/>
      <c r="I2" s="530"/>
      <c r="J2" s="530"/>
      <c r="K2" s="530"/>
      <c r="L2" s="530"/>
    </row>
    <row r="3" spans="1:12" ht="15.6">
      <c r="B3" s="806" t="s">
        <v>548</v>
      </c>
      <c r="C3" s="530"/>
      <c r="D3" s="530"/>
      <c r="E3" s="530"/>
      <c r="F3" s="530"/>
      <c r="G3" s="530"/>
      <c r="H3" s="530"/>
      <c r="I3" s="530"/>
      <c r="J3" s="530"/>
      <c r="K3" s="530"/>
      <c r="L3" s="530"/>
    </row>
    <row r="4" spans="1:12" ht="15.6">
      <c r="B4" s="41" t="s">
        <v>1049</v>
      </c>
      <c r="C4" s="530"/>
      <c r="D4" s="530"/>
      <c r="E4" s="530"/>
      <c r="F4" s="530"/>
      <c r="G4" s="530"/>
      <c r="H4" s="530"/>
      <c r="I4" s="530"/>
      <c r="J4" s="530"/>
      <c r="K4" s="530"/>
      <c r="L4" s="530"/>
    </row>
    <row r="5" spans="1:12" ht="8.25" customHeight="1">
      <c r="B5" s="806"/>
      <c r="C5" s="530"/>
      <c r="D5" s="530"/>
      <c r="E5" s="530"/>
      <c r="F5" s="530"/>
      <c r="G5" s="530"/>
      <c r="H5" s="16"/>
    </row>
    <row r="6" spans="1:12" ht="13.8">
      <c r="A6" s="887"/>
      <c r="B6" s="22"/>
      <c r="C6" s="22"/>
      <c r="D6" s="888"/>
      <c r="E6" s="53" t="s">
        <v>1050</v>
      </c>
      <c r="F6" s="863"/>
      <c r="G6" s="864"/>
      <c r="H6" s="16"/>
      <c r="I6" s="890" t="s">
        <v>1051</v>
      </c>
      <c r="J6" s="885"/>
      <c r="K6" s="885"/>
      <c r="L6" s="886"/>
    </row>
    <row r="7" spans="1:12" ht="16.2" thickBot="1">
      <c r="A7" s="27"/>
      <c r="B7" s="891" t="s">
        <v>324</v>
      </c>
      <c r="C7" s="892"/>
      <c r="D7" s="893"/>
      <c r="E7" s="865" t="s">
        <v>128</v>
      </c>
      <c r="F7" s="828" t="s">
        <v>129</v>
      </c>
      <c r="G7" s="866" t="s">
        <v>130</v>
      </c>
      <c r="H7" s="16"/>
      <c r="I7" s="865" t="s">
        <v>128</v>
      </c>
      <c r="J7" s="828" t="s">
        <v>129</v>
      </c>
      <c r="K7" s="828" t="s">
        <v>130</v>
      </c>
      <c r="L7" s="590"/>
    </row>
    <row r="8" spans="1:12" ht="15" customHeight="1">
      <c r="A8" s="58"/>
      <c r="B8" s="720" t="s">
        <v>131</v>
      </c>
      <c r="C8" s="16"/>
      <c r="D8" s="721"/>
      <c r="E8" s="867"/>
      <c r="F8" s="721"/>
      <c r="G8" s="6"/>
      <c r="H8" s="16"/>
      <c r="I8" s="58"/>
      <c r="J8" s="16"/>
      <c r="K8" s="889"/>
      <c r="L8" s="6"/>
    </row>
    <row r="9" spans="1:12" ht="15" customHeight="1">
      <c r="A9" s="58"/>
      <c r="B9" s="721"/>
      <c r="C9" s="722">
        <v>1</v>
      </c>
      <c r="D9" s="723"/>
      <c r="E9" s="868">
        <v>0</v>
      </c>
      <c r="F9" s="724">
        <v>0</v>
      </c>
      <c r="G9" s="869">
        <f>+E9+F9</f>
        <v>0</v>
      </c>
      <c r="H9" s="16"/>
      <c r="I9" s="868">
        <v>0</v>
      </c>
      <c r="J9" s="724">
        <v>0</v>
      </c>
      <c r="K9" s="869">
        <f>+I9+J9</f>
        <v>0</v>
      </c>
      <c r="L9" s="6"/>
    </row>
    <row r="10" spans="1:12" ht="15" customHeight="1">
      <c r="A10" s="58"/>
      <c r="B10" s="721"/>
      <c r="C10" s="725">
        <v>2</v>
      </c>
      <c r="D10" s="726"/>
      <c r="E10" s="870">
        <v>0</v>
      </c>
      <c r="F10" s="727">
        <v>0</v>
      </c>
      <c r="G10" s="871">
        <f>+E10+F10</f>
        <v>0</v>
      </c>
      <c r="H10" s="16"/>
      <c r="I10" s="870">
        <v>0</v>
      </c>
      <c r="J10" s="727">
        <v>0</v>
      </c>
      <c r="K10" s="871">
        <f>+I10+J10</f>
        <v>0</v>
      </c>
      <c r="L10" s="6"/>
    </row>
    <row r="11" spans="1:12" ht="15" customHeight="1">
      <c r="A11" s="58"/>
      <c r="B11" s="721"/>
      <c r="C11" s="725">
        <v>3</v>
      </c>
      <c r="D11" s="726"/>
      <c r="E11" s="870">
        <v>0</v>
      </c>
      <c r="F11" s="727">
        <v>0</v>
      </c>
      <c r="G11" s="871">
        <f>+E11+F11</f>
        <v>0</v>
      </c>
      <c r="H11" s="16"/>
      <c r="I11" s="870">
        <v>0</v>
      </c>
      <c r="J11" s="727">
        <v>0</v>
      </c>
      <c r="K11" s="871">
        <f>+I11+J11</f>
        <v>0</v>
      </c>
      <c r="L11" s="6"/>
    </row>
    <row r="12" spans="1:12" ht="15" customHeight="1">
      <c r="A12" s="58"/>
      <c r="B12" s="721"/>
      <c r="C12" s="725">
        <v>4</v>
      </c>
      <c r="D12" s="726"/>
      <c r="E12" s="870">
        <v>0</v>
      </c>
      <c r="F12" s="727">
        <v>0</v>
      </c>
      <c r="G12" s="871">
        <f>+E12+F12</f>
        <v>0</v>
      </c>
      <c r="H12" s="16"/>
      <c r="I12" s="870">
        <v>0</v>
      </c>
      <c r="J12" s="727">
        <v>0</v>
      </c>
      <c r="K12" s="871">
        <f>+I12+J12</f>
        <v>0</v>
      </c>
      <c r="L12" s="6"/>
    </row>
    <row r="13" spans="1:12" ht="15" customHeight="1">
      <c r="A13" s="58"/>
      <c r="B13" s="723"/>
      <c r="C13" s="725">
        <v>5</v>
      </c>
      <c r="D13" s="728"/>
      <c r="E13" s="872">
        <v>0</v>
      </c>
      <c r="F13" s="729">
        <v>0</v>
      </c>
      <c r="G13" s="871">
        <f>+E13+F13</f>
        <v>0</v>
      </c>
      <c r="H13" s="16"/>
      <c r="I13" s="872">
        <v>0</v>
      </c>
      <c r="J13" s="729">
        <v>0</v>
      </c>
      <c r="K13" s="871">
        <f>+I13+J13</f>
        <v>0</v>
      </c>
      <c r="L13" s="6"/>
    </row>
    <row r="14" spans="1:12" ht="15" customHeight="1">
      <c r="A14" s="58"/>
      <c r="B14" s="725" t="s">
        <v>132</v>
      </c>
      <c r="C14" s="730"/>
      <c r="D14" s="727"/>
      <c r="E14" s="870" t="s">
        <v>585</v>
      </c>
      <c r="F14" s="727" t="s">
        <v>585</v>
      </c>
      <c r="G14" s="873" t="s">
        <v>585</v>
      </c>
      <c r="H14" s="16"/>
      <c r="I14" s="870" t="s">
        <v>585</v>
      </c>
      <c r="J14" s="727" t="s">
        <v>585</v>
      </c>
      <c r="K14" s="873" t="s">
        <v>585</v>
      </c>
      <c r="L14" s="6"/>
    </row>
    <row r="15" spans="1:12" ht="15" customHeight="1">
      <c r="A15" s="58"/>
      <c r="B15" s="731"/>
      <c r="C15" s="732">
        <v>1</v>
      </c>
      <c r="D15" s="726"/>
      <c r="E15" s="874">
        <v>0</v>
      </c>
      <c r="F15" s="733">
        <v>0</v>
      </c>
      <c r="G15" s="869">
        <f t="shared" ref="G15:G29" si="0">+E15+F15</f>
        <v>0</v>
      </c>
      <c r="H15" s="16"/>
      <c r="I15" s="874">
        <v>0</v>
      </c>
      <c r="J15" s="733">
        <v>0</v>
      </c>
      <c r="K15" s="869">
        <f t="shared" ref="K15:K29" si="1">+I15+J15</f>
        <v>0</v>
      </c>
      <c r="L15" s="6"/>
    </row>
    <row r="16" spans="1:12" ht="15" customHeight="1">
      <c r="A16" s="58"/>
      <c r="B16" s="721"/>
      <c r="C16" s="725">
        <v>2</v>
      </c>
      <c r="D16" s="726"/>
      <c r="E16" s="870">
        <v>0</v>
      </c>
      <c r="F16" s="727">
        <v>0</v>
      </c>
      <c r="G16" s="871">
        <f t="shared" si="0"/>
        <v>0</v>
      </c>
      <c r="H16" s="16"/>
      <c r="I16" s="870">
        <v>0</v>
      </c>
      <c r="J16" s="727">
        <v>0</v>
      </c>
      <c r="K16" s="871">
        <f t="shared" si="1"/>
        <v>0</v>
      </c>
      <c r="L16" s="6"/>
    </row>
    <row r="17" spans="1:12" ht="15" customHeight="1">
      <c r="A17" s="58"/>
      <c r="B17" s="721"/>
      <c r="C17" s="725">
        <v>3</v>
      </c>
      <c r="D17" s="726"/>
      <c r="E17" s="870">
        <v>0</v>
      </c>
      <c r="F17" s="727">
        <v>0</v>
      </c>
      <c r="G17" s="871">
        <f t="shared" si="0"/>
        <v>0</v>
      </c>
      <c r="H17" s="16"/>
      <c r="I17" s="870">
        <v>0</v>
      </c>
      <c r="J17" s="727">
        <v>0</v>
      </c>
      <c r="K17" s="871">
        <f t="shared" si="1"/>
        <v>0</v>
      </c>
      <c r="L17" s="6"/>
    </row>
    <row r="18" spans="1:12" ht="15" customHeight="1">
      <c r="A18" s="58"/>
      <c r="B18" s="723"/>
      <c r="C18" s="725">
        <v>4</v>
      </c>
      <c r="D18" s="726"/>
      <c r="E18" s="870">
        <v>0</v>
      </c>
      <c r="F18" s="727">
        <v>0</v>
      </c>
      <c r="G18" s="871">
        <f t="shared" si="0"/>
        <v>0</v>
      </c>
      <c r="H18" s="16"/>
      <c r="I18" s="870">
        <v>0</v>
      </c>
      <c r="J18" s="727">
        <v>0</v>
      </c>
      <c r="K18" s="871">
        <f t="shared" si="1"/>
        <v>0</v>
      </c>
      <c r="L18" s="6"/>
    </row>
    <row r="19" spans="1:12" ht="15" customHeight="1">
      <c r="A19" s="58"/>
      <c r="B19" s="725" t="s">
        <v>757</v>
      </c>
      <c r="C19" s="726"/>
      <c r="D19" s="726"/>
      <c r="E19" s="870">
        <v>0</v>
      </c>
      <c r="F19" s="727">
        <v>0</v>
      </c>
      <c r="G19" s="871">
        <f t="shared" si="0"/>
        <v>0</v>
      </c>
      <c r="H19" s="16"/>
      <c r="I19" s="870">
        <v>0</v>
      </c>
      <c r="J19" s="727">
        <v>0</v>
      </c>
      <c r="K19" s="871">
        <f t="shared" si="1"/>
        <v>0</v>
      </c>
      <c r="L19" s="6"/>
    </row>
    <row r="20" spans="1:12" ht="15" customHeight="1">
      <c r="A20" s="58"/>
      <c r="B20" s="725" t="s">
        <v>450</v>
      </c>
      <c r="C20" s="725"/>
      <c r="D20" s="728"/>
      <c r="E20" s="872">
        <v>0</v>
      </c>
      <c r="F20" s="729">
        <v>0</v>
      </c>
      <c r="G20" s="871">
        <f t="shared" si="0"/>
        <v>0</v>
      </c>
      <c r="H20" s="16"/>
      <c r="I20" s="872">
        <v>0</v>
      </c>
      <c r="J20" s="729">
        <v>0</v>
      </c>
      <c r="K20" s="871">
        <f t="shared" si="1"/>
        <v>0</v>
      </c>
      <c r="L20" s="6"/>
    </row>
    <row r="21" spans="1:12" ht="15" customHeight="1">
      <c r="A21" s="58"/>
      <c r="B21" s="734" t="s">
        <v>333</v>
      </c>
      <c r="C21" s="731"/>
      <c r="D21" s="731"/>
      <c r="E21" s="875">
        <v>0</v>
      </c>
      <c r="F21" s="735">
        <v>0</v>
      </c>
      <c r="G21" s="871">
        <f t="shared" si="0"/>
        <v>0</v>
      </c>
      <c r="H21" s="16"/>
      <c r="I21" s="875">
        <v>0</v>
      </c>
      <c r="J21" s="735">
        <v>0</v>
      </c>
      <c r="K21" s="871">
        <f t="shared" si="1"/>
        <v>0</v>
      </c>
      <c r="L21" s="6"/>
    </row>
    <row r="22" spans="1:12" ht="15" customHeight="1">
      <c r="A22" s="58"/>
      <c r="B22" s="736" t="s">
        <v>133</v>
      </c>
      <c r="C22" s="22"/>
      <c r="D22" s="22"/>
      <c r="E22" s="876">
        <f>SUM(E9:E21)</f>
        <v>0</v>
      </c>
      <c r="F22" s="1805">
        <f>SUM(F9:F21)</f>
        <v>0</v>
      </c>
      <c r="G22" s="877">
        <f t="shared" si="0"/>
        <v>0</v>
      </c>
      <c r="H22" s="16"/>
      <c r="I22" s="876">
        <f>SUM(I9:I21)</f>
        <v>0</v>
      </c>
      <c r="J22" s="737">
        <f>SUM(J9:J21)</f>
        <v>0</v>
      </c>
      <c r="K22" s="877">
        <f t="shared" si="1"/>
        <v>0</v>
      </c>
      <c r="L22" s="6"/>
    </row>
    <row r="23" spans="1:12" ht="15" customHeight="1">
      <c r="A23" s="58"/>
      <c r="B23" s="721"/>
      <c r="C23" s="738" t="s">
        <v>121</v>
      </c>
      <c r="D23" s="739"/>
      <c r="E23" s="878">
        <v>0</v>
      </c>
      <c r="F23" s="740">
        <v>0</v>
      </c>
      <c r="G23" s="871">
        <f t="shared" si="0"/>
        <v>0</v>
      </c>
      <c r="H23" s="16"/>
      <c r="I23" s="878">
        <v>0</v>
      </c>
      <c r="J23" s="740">
        <v>0</v>
      </c>
      <c r="K23" s="871">
        <f t="shared" si="1"/>
        <v>0</v>
      </c>
      <c r="L23" s="6"/>
    </row>
    <row r="24" spans="1:12" ht="15" customHeight="1">
      <c r="A24" s="58"/>
      <c r="B24" s="721"/>
      <c r="C24" s="726" t="s">
        <v>125</v>
      </c>
      <c r="D24" s="730"/>
      <c r="E24" s="870">
        <v>0</v>
      </c>
      <c r="F24" s="727">
        <v>0</v>
      </c>
      <c r="G24" s="871">
        <f t="shared" si="0"/>
        <v>0</v>
      </c>
      <c r="H24" s="16"/>
      <c r="I24" s="870">
        <v>0</v>
      </c>
      <c r="J24" s="727">
        <v>0</v>
      </c>
      <c r="K24" s="871">
        <f t="shared" si="1"/>
        <v>0</v>
      </c>
      <c r="L24" s="6"/>
    </row>
    <row r="25" spans="1:12" ht="15" customHeight="1">
      <c r="A25" s="58"/>
      <c r="B25" s="721"/>
      <c r="C25" s="726" t="s">
        <v>134</v>
      </c>
      <c r="D25" s="730"/>
      <c r="E25" s="870">
        <v>0</v>
      </c>
      <c r="F25" s="727">
        <v>0</v>
      </c>
      <c r="G25" s="871">
        <f t="shared" si="0"/>
        <v>0</v>
      </c>
      <c r="H25" s="16"/>
      <c r="I25" s="870">
        <v>0</v>
      </c>
      <c r="J25" s="727">
        <v>0</v>
      </c>
      <c r="K25" s="871">
        <f t="shared" si="1"/>
        <v>0</v>
      </c>
      <c r="L25" s="6"/>
    </row>
    <row r="26" spans="1:12" ht="15" customHeight="1">
      <c r="A26" s="58"/>
      <c r="B26" s="721"/>
      <c r="C26" s="726" t="s">
        <v>135</v>
      </c>
      <c r="D26" s="730"/>
      <c r="E26" s="870">
        <v>0</v>
      </c>
      <c r="F26" s="727">
        <v>0</v>
      </c>
      <c r="G26" s="871">
        <f t="shared" si="0"/>
        <v>0</v>
      </c>
      <c r="H26" s="16"/>
      <c r="I26" s="870">
        <v>0</v>
      </c>
      <c r="J26" s="727">
        <v>0</v>
      </c>
      <c r="K26" s="871">
        <f t="shared" si="1"/>
        <v>0</v>
      </c>
      <c r="L26" s="6"/>
    </row>
    <row r="27" spans="1:12" ht="15" customHeight="1">
      <c r="A27" s="58"/>
      <c r="B27" s="721"/>
      <c r="C27" s="731" t="s">
        <v>136</v>
      </c>
      <c r="D27" s="741"/>
      <c r="E27" s="879">
        <v>0</v>
      </c>
      <c r="F27" s="742">
        <v>0</v>
      </c>
      <c r="G27" s="880">
        <f t="shared" si="0"/>
        <v>0</v>
      </c>
      <c r="H27" s="16"/>
      <c r="I27" s="879">
        <v>0</v>
      </c>
      <c r="J27" s="742">
        <v>0</v>
      </c>
      <c r="K27" s="880">
        <f t="shared" si="1"/>
        <v>0</v>
      </c>
      <c r="L27" s="6"/>
    </row>
    <row r="28" spans="1:12" ht="15" customHeight="1">
      <c r="A28" s="58"/>
      <c r="B28" s="736" t="s">
        <v>137</v>
      </c>
      <c r="C28" s="736"/>
      <c r="D28" s="22"/>
      <c r="E28" s="881">
        <f>SUM(E23:E27)</f>
        <v>0</v>
      </c>
      <c r="F28" s="743">
        <f>SUM(F23:F27)</f>
        <v>0</v>
      </c>
      <c r="G28" s="877">
        <f t="shared" si="0"/>
        <v>0</v>
      </c>
      <c r="H28" s="16"/>
      <c r="I28" s="881">
        <f>SUM(I23:I27)</f>
        <v>0</v>
      </c>
      <c r="J28" s="743">
        <f>SUM(J23:J27)</f>
        <v>0</v>
      </c>
      <c r="K28" s="877">
        <f t="shared" si="1"/>
        <v>0</v>
      </c>
      <c r="L28" s="6"/>
    </row>
    <row r="29" spans="1:12" ht="15" customHeight="1" thickBot="1">
      <c r="A29" s="58"/>
      <c r="B29" s="721"/>
      <c r="C29" s="721" t="s">
        <v>105</v>
      </c>
      <c r="D29" s="16"/>
      <c r="E29" s="882">
        <f>+E22+E28</f>
        <v>0</v>
      </c>
      <c r="F29" s="744">
        <f>+F22+F28</f>
        <v>0</v>
      </c>
      <c r="G29" s="883">
        <f t="shared" si="0"/>
        <v>0</v>
      </c>
      <c r="H29" s="16"/>
      <c r="I29" s="882">
        <f>+I22+I28</f>
        <v>0</v>
      </c>
      <c r="J29" s="744">
        <f>+J22+J28</f>
        <v>0</v>
      </c>
      <c r="K29" s="883">
        <f t="shared" si="1"/>
        <v>0</v>
      </c>
      <c r="L29" s="6"/>
    </row>
    <row r="30" spans="1:12" ht="7.5" customHeight="1" thickTop="1">
      <c r="A30" s="25"/>
      <c r="B30" s="745"/>
      <c r="C30" s="746"/>
      <c r="D30" s="745"/>
      <c r="E30" s="745"/>
      <c r="F30" s="747"/>
      <c r="G30" s="884"/>
      <c r="H30" s="16"/>
      <c r="I30" s="25"/>
      <c r="J30" s="15"/>
      <c r="K30" s="15"/>
      <c r="L30" s="12"/>
    </row>
    <row r="31" spans="1:12" ht="8.25" customHeight="1">
      <c r="H31" s="16"/>
    </row>
    <row r="32" spans="1:12">
      <c r="B32" s="887"/>
      <c r="C32" s="55" t="s">
        <v>323</v>
      </c>
      <c r="D32" s="55"/>
      <c r="E32" s="55"/>
      <c r="F32" s="55"/>
      <c r="G32" s="54"/>
      <c r="H32" s="16"/>
      <c r="I32" s="887" t="s">
        <v>322</v>
      </c>
      <c r="J32" s="22"/>
      <c r="K32" s="22"/>
      <c r="L32" s="888"/>
    </row>
    <row r="33" spans="2:12" ht="154.5" customHeight="1">
      <c r="B33" s="887"/>
      <c r="C33" s="2285"/>
      <c r="D33" s="2285"/>
      <c r="E33" s="2285"/>
      <c r="F33" s="2285"/>
      <c r="G33" s="2286"/>
      <c r="H33" s="16"/>
      <c r="I33" s="2410"/>
      <c r="J33" s="2285"/>
      <c r="K33" s="2285"/>
      <c r="L33" s="2286"/>
    </row>
    <row r="34" spans="2:12">
      <c r="H34" s="16"/>
    </row>
    <row r="35" spans="2:12">
      <c r="H35" s="16"/>
    </row>
    <row r="36" spans="2:12">
      <c r="H36" s="16"/>
    </row>
    <row r="37" spans="2:12">
      <c r="H37" s="16"/>
    </row>
    <row r="38" spans="2:12">
      <c r="H38" s="16"/>
    </row>
    <row r="39" spans="2:12">
      <c r="H39" s="16"/>
    </row>
    <row r="40" spans="2:12">
      <c r="H40" s="16"/>
    </row>
  </sheetData>
  <mergeCells count="2">
    <mergeCell ref="C33:G33"/>
    <mergeCell ref="I33:L33"/>
  </mergeCells>
  <phoneticPr fontId="25" type="noConversion"/>
  <printOptions horizontalCentered="1"/>
  <pageMargins left="0" right="0" top="0.25" bottom="0.35" header="0.25" footer="0.25"/>
  <pageSetup scale="92" orientation="landscape" r:id="rId1"/>
  <headerFooter alignWithMargins="0">
    <oddFooter>&amp;L&amp;8Created:  April 11, 2008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36"/>
  <sheetViews>
    <sheetView workbookViewId="0">
      <selection activeCell="B18" sqref="B18"/>
    </sheetView>
  </sheetViews>
  <sheetFormatPr defaultRowHeight="13.2"/>
  <cols>
    <col min="1" max="1" width="20.109375" customWidth="1"/>
    <col min="2" max="2" width="94.6640625" customWidth="1"/>
    <col min="3" max="3" width="11.77734375" customWidth="1"/>
  </cols>
  <sheetData>
    <row r="1" spans="1:2" ht="15.6">
      <c r="A1" s="1783" t="s">
        <v>996</v>
      </c>
      <c r="B1" s="802"/>
    </row>
    <row r="2" spans="1:2" ht="15.6">
      <c r="A2" s="1783" t="s">
        <v>997</v>
      </c>
      <c r="B2" s="802"/>
    </row>
    <row r="3" spans="1:2" ht="6.75" customHeight="1"/>
    <row r="4" spans="1:2" ht="15" customHeight="1">
      <c r="A4" s="757"/>
      <c r="B4" s="757"/>
    </row>
    <row r="5" spans="1:2" ht="15" customHeight="1">
      <c r="A5" s="758" t="s">
        <v>612</v>
      </c>
      <c r="B5" s="758" t="s">
        <v>1010</v>
      </c>
    </row>
    <row r="6" spans="1:2" ht="32.25" customHeight="1">
      <c r="A6" s="758" t="s">
        <v>227</v>
      </c>
      <c r="B6" s="758" t="s">
        <v>989</v>
      </c>
    </row>
    <row r="7" spans="1:2" ht="15" customHeight="1">
      <c r="A7" s="757" t="s">
        <v>223</v>
      </c>
      <c r="B7" s="757" t="s">
        <v>660</v>
      </c>
    </row>
    <row r="8" spans="1:2" ht="15.75" customHeight="1">
      <c r="A8" s="757" t="s">
        <v>437</v>
      </c>
      <c r="B8" s="757" t="s">
        <v>660</v>
      </c>
    </row>
    <row r="9" spans="1:2" ht="15" customHeight="1">
      <c r="A9" s="757" t="s">
        <v>234</v>
      </c>
      <c r="B9" s="757" t="s">
        <v>438</v>
      </c>
    </row>
    <row r="10" spans="1:2" ht="15" customHeight="1">
      <c r="A10" s="757" t="s">
        <v>235</v>
      </c>
      <c r="B10" s="757" t="s">
        <v>438</v>
      </c>
    </row>
    <row r="11" spans="1:2" ht="15" customHeight="1">
      <c r="A11" s="757" t="s">
        <v>426</v>
      </c>
      <c r="B11" s="757" t="s">
        <v>438</v>
      </c>
    </row>
    <row r="12" spans="1:2" ht="45" customHeight="1">
      <c r="A12" s="757" t="s">
        <v>593</v>
      </c>
      <c r="B12" s="757" t="s">
        <v>990</v>
      </c>
    </row>
    <row r="13" spans="1:2" ht="47.25" customHeight="1">
      <c r="A13" s="757" t="s">
        <v>594</v>
      </c>
      <c r="B13" s="757" t="s">
        <v>991</v>
      </c>
    </row>
    <row r="14" spans="1:2" ht="15" customHeight="1">
      <c r="A14" s="757" t="s">
        <v>595</v>
      </c>
      <c r="B14" s="757" t="s">
        <v>236</v>
      </c>
    </row>
    <row r="15" spans="1:2" ht="15" customHeight="1">
      <c r="A15" s="757" t="s">
        <v>596</v>
      </c>
      <c r="B15" s="757" t="s">
        <v>992</v>
      </c>
    </row>
    <row r="16" spans="1:2" ht="47.4" customHeight="1">
      <c r="A16" s="757" t="s">
        <v>598</v>
      </c>
      <c r="B16" s="1880" t="s">
        <v>1042</v>
      </c>
    </row>
    <row r="17" spans="1:3" ht="15.75" customHeight="1">
      <c r="A17" s="757" t="s">
        <v>599</v>
      </c>
      <c r="B17" s="757" t="s">
        <v>471</v>
      </c>
    </row>
    <row r="18" spans="1:3" ht="15" customHeight="1">
      <c r="A18" s="757" t="s">
        <v>339</v>
      </c>
      <c r="B18" s="757" t="s">
        <v>471</v>
      </c>
    </row>
    <row r="19" spans="1:3" ht="46.5" customHeight="1">
      <c r="A19" s="757" t="s">
        <v>659</v>
      </c>
      <c r="B19" s="757" t="s">
        <v>993</v>
      </c>
    </row>
    <row r="20" spans="1:3" ht="15" customHeight="1">
      <c r="A20" s="757" t="s">
        <v>335</v>
      </c>
      <c r="B20" s="757" t="s">
        <v>994</v>
      </c>
    </row>
    <row r="21" spans="1:3" ht="100.5" hidden="1" customHeight="1">
      <c r="A21" s="757" t="s">
        <v>335</v>
      </c>
      <c r="B21" s="757" t="s">
        <v>98</v>
      </c>
    </row>
    <row r="22" spans="1:3" ht="15.75" customHeight="1">
      <c r="A22" s="757" t="s">
        <v>381</v>
      </c>
      <c r="B22" s="757" t="s">
        <v>995</v>
      </c>
    </row>
    <row r="23" spans="1:3" ht="15.6">
      <c r="A23" s="757" t="s">
        <v>314</v>
      </c>
      <c r="B23" s="757" t="s">
        <v>236</v>
      </c>
    </row>
    <row r="24" spans="1:3" ht="15.6">
      <c r="A24" s="757" t="s">
        <v>315</v>
      </c>
      <c r="B24" s="827" t="s">
        <v>236</v>
      </c>
      <c r="C24" s="42"/>
    </row>
    <row r="25" spans="1:3" ht="17.25" hidden="1" customHeight="1">
      <c r="A25" s="760" t="s">
        <v>316</v>
      </c>
      <c r="B25" s="757" t="s">
        <v>236</v>
      </c>
    </row>
    <row r="26" spans="1:3" ht="15.6" hidden="1">
      <c r="A26" s="760" t="s">
        <v>317</v>
      </c>
      <c r="B26" s="757" t="s">
        <v>236</v>
      </c>
    </row>
    <row r="27" spans="1:3" ht="15.6">
      <c r="A27" s="760"/>
      <c r="B27" s="760"/>
    </row>
    <row r="28" spans="1:3" ht="15.6">
      <c r="A28" s="137"/>
      <c r="B28" s="137"/>
    </row>
    <row r="29" spans="1:3">
      <c r="A29" s="7"/>
      <c r="B29" s="7"/>
    </row>
    <row r="30" spans="1:3">
      <c r="A30" s="7"/>
      <c r="B30" s="7"/>
    </row>
    <row r="31" spans="1:3">
      <c r="A31" s="7"/>
      <c r="B31" s="7"/>
    </row>
    <row r="32" spans="1:3">
      <c r="A32" s="7"/>
      <c r="B32" s="7"/>
    </row>
    <row r="33" spans="1:2">
      <c r="A33" s="7"/>
      <c r="B33" s="7"/>
    </row>
    <row r="34" spans="1:2">
      <c r="A34" s="7"/>
      <c r="B34" s="7"/>
    </row>
    <row r="35" spans="1:2">
      <c r="A35" s="7"/>
      <c r="B35" s="7"/>
    </row>
    <row r="36" spans="1:2">
      <c r="B36" s="7"/>
    </row>
  </sheetData>
  <printOptions horizontalCentered="1"/>
  <pageMargins left="0" right="0" top="0.75" bottom="0.35" header="0.25" footer="0.25"/>
  <pageSetup orientation="portrait" r:id="rId1"/>
  <headerFooter alignWithMargins="0">
    <oddFooter>&amp;L&amp;8Revised:  May 5, 2008    &amp;Z&amp;F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E80"/>
  <sheetViews>
    <sheetView workbookViewId="0">
      <selection activeCell="B39" sqref="B39"/>
    </sheetView>
  </sheetViews>
  <sheetFormatPr defaultRowHeight="13.2"/>
  <cols>
    <col min="1" max="1" width="9.33203125" bestFit="1" customWidth="1"/>
    <col min="2" max="2" width="95.109375" customWidth="1"/>
    <col min="5" max="5" width="95" customWidth="1"/>
  </cols>
  <sheetData>
    <row r="1" spans="1:5">
      <c r="B1" s="1774" t="s">
        <v>1012</v>
      </c>
    </row>
    <row r="2" spans="1:5" ht="26.4">
      <c r="A2" s="1808" t="s">
        <v>1065</v>
      </c>
      <c r="B2" s="1922" t="s">
        <v>1066</v>
      </c>
    </row>
    <row r="3" spans="1:5" ht="25.5" customHeight="1">
      <c r="A3" s="7"/>
      <c r="B3" s="1922" t="s">
        <v>1067</v>
      </c>
      <c r="D3" s="1356">
        <v>40673</v>
      </c>
      <c r="E3" s="1808" t="s">
        <v>1013</v>
      </c>
    </row>
    <row r="4" spans="1:5">
      <c r="A4" s="7"/>
      <c r="B4" s="1922" t="s">
        <v>1068</v>
      </c>
    </row>
    <row r="5" spans="1:5">
      <c r="B5" s="1774"/>
    </row>
    <row r="6" spans="1:5" ht="26.4">
      <c r="A6" s="1356">
        <v>41059</v>
      </c>
      <c r="B6" s="1785" t="s">
        <v>1011</v>
      </c>
    </row>
    <row r="7" spans="1:5" ht="52.8">
      <c r="A7" s="1356">
        <v>41059</v>
      </c>
      <c r="B7" s="1785" t="s">
        <v>1056</v>
      </c>
    </row>
    <row r="8" spans="1:5" ht="26.4">
      <c r="A8" s="1356">
        <v>41060</v>
      </c>
      <c r="B8" s="1922" t="s">
        <v>1095</v>
      </c>
    </row>
    <row r="9" spans="1:5">
      <c r="A9" s="1356"/>
      <c r="B9" s="1917"/>
    </row>
    <row r="10" spans="1:5" ht="13.8">
      <c r="A10" s="1356"/>
      <c r="B10" s="1923" t="s">
        <v>1061</v>
      </c>
    </row>
    <row r="11" spans="1:5">
      <c r="A11" s="1356">
        <v>41377</v>
      </c>
      <c r="B11" s="1922" t="s">
        <v>1062</v>
      </c>
    </row>
    <row r="12" spans="1:5">
      <c r="A12" s="1356"/>
      <c r="B12" s="1673" t="s">
        <v>1036</v>
      </c>
    </row>
    <row r="13" spans="1:5">
      <c r="A13" s="1356"/>
      <c r="B13" s="1673" t="s">
        <v>1037</v>
      </c>
    </row>
    <row r="14" spans="1:5">
      <c r="A14" s="1356"/>
      <c r="B14" s="1673" t="s">
        <v>1063</v>
      </c>
    </row>
    <row r="15" spans="1:5">
      <c r="A15" s="1356"/>
      <c r="B15" s="1673"/>
    </row>
    <row r="16" spans="1:5" ht="39.6">
      <c r="A16" s="1925">
        <v>41061</v>
      </c>
      <c r="B16" s="1926" t="s">
        <v>1014</v>
      </c>
    </row>
    <row r="17" spans="1:2">
      <c r="A17" s="7"/>
      <c r="B17" s="1806"/>
    </row>
    <row r="18" spans="1:2">
      <c r="A18" s="7"/>
      <c r="B18" s="1806"/>
    </row>
    <row r="19" spans="1:2">
      <c r="A19" s="7"/>
      <c r="B19" s="1806"/>
    </row>
    <row r="20" spans="1:2">
      <c r="A20" s="7"/>
      <c r="B20" s="7" t="s">
        <v>514</v>
      </c>
    </row>
    <row r="21" spans="1:2" ht="26.4">
      <c r="A21" s="7"/>
      <c r="B21" s="7" t="s">
        <v>515</v>
      </c>
    </row>
    <row r="22" spans="1:2" ht="53.25" customHeight="1">
      <c r="A22" s="1913" t="s">
        <v>59</v>
      </c>
      <c r="B22" s="1913" t="s">
        <v>1047</v>
      </c>
    </row>
    <row r="23" spans="1:2" ht="52.8">
      <c r="A23" s="1913" t="s">
        <v>59</v>
      </c>
      <c r="B23" s="1913" t="s">
        <v>975</v>
      </c>
    </row>
    <row r="24" spans="1:2">
      <c r="A24" s="1356">
        <v>41039</v>
      </c>
      <c r="B24" s="7"/>
    </row>
    <row r="25" spans="1:2" ht="27" thickBot="1">
      <c r="A25" s="1715" t="s">
        <v>966</v>
      </c>
      <c r="B25" s="1719" t="s">
        <v>965</v>
      </c>
    </row>
    <row r="26" spans="1:2" ht="13.8" thickBot="1">
      <c r="A26" s="1716"/>
      <c r="B26" s="1717" t="s">
        <v>1001</v>
      </c>
    </row>
    <row r="27" spans="1:2">
      <c r="A27" s="1718"/>
      <c r="B27" s="1720" t="s">
        <v>1002</v>
      </c>
    </row>
    <row r="28" spans="1:2">
      <c r="A28" s="7"/>
      <c r="B28" s="7"/>
    </row>
    <row r="29" spans="1:2">
      <c r="A29" s="7"/>
      <c r="B29" s="7"/>
    </row>
    <row r="30" spans="1:2">
      <c r="A30" s="7"/>
      <c r="B30" s="1500" t="s">
        <v>706</v>
      </c>
    </row>
    <row r="31" spans="1:2" ht="26.4">
      <c r="A31" s="1356">
        <v>40673</v>
      </c>
      <c r="B31" s="1808" t="s">
        <v>1013</v>
      </c>
    </row>
    <row r="32" spans="1:2">
      <c r="A32" s="1910"/>
    </row>
    <row r="33" spans="1:2">
      <c r="A33" s="1911">
        <v>40675</v>
      </c>
      <c r="B33" s="1393" t="s">
        <v>348</v>
      </c>
    </row>
    <row r="34" spans="1:2">
      <c r="A34" s="1498"/>
      <c r="B34" s="1393" t="s">
        <v>788</v>
      </c>
    </row>
    <row r="35" spans="1:2" ht="12.75" customHeight="1">
      <c r="A35" s="1498"/>
      <c r="B35" s="1393" t="s">
        <v>787</v>
      </c>
    </row>
    <row r="36" spans="1:2">
      <c r="A36" s="1498"/>
      <c r="B36" s="1393" t="s">
        <v>789</v>
      </c>
    </row>
    <row r="37" spans="1:2">
      <c r="A37" s="1498"/>
      <c r="B37" s="1393" t="s">
        <v>790</v>
      </c>
    </row>
    <row r="38" spans="1:2">
      <c r="A38" s="1498"/>
      <c r="B38" s="1393"/>
    </row>
    <row r="39" spans="1:2">
      <c r="A39" s="1498"/>
      <c r="B39" s="1393" t="s">
        <v>349</v>
      </c>
    </row>
    <row r="40" spans="1:2">
      <c r="A40" s="1498"/>
      <c r="B40" s="1393"/>
    </row>
    <row r="41" spans="1:2">
      <c r="A41" s="1498"/>
      <c r="B41" s="1393"/>
    </row>
    <row r="42" spans="1:2">
      <c r="A42" s="1498"/>
      <c r="B42" s="1393"/>
    </row>
    <row r="43" spans="1:2">
      <c r="A43" s="1498"/>
      <c r="B43" s="1393"/>
    </row>
    <row r="44" spans="1:2">
      <c r="A44" s="1498"/>
      <c r="B44" s="1393"/>
    </row>
    <row r="45" spans="1:2">
      <c r="A45" s="1910"/>
      <c r="B45" s="1268" t="s">
        <v>707</v>
      </c>
    </row>
    <row r="46" spans="1:2">
      <c r="A46" s="1912">
        <v>40360</v>
      </c>
      <c r="B46" t="s">
        <v>694</v>
      </c>
    </row>
    <row r="47" spans="1:2">
      <c r="A47" s="7"/>
      <c r="B47" s="7"/>
    </row>
    <row r="48" spans="1:2">
      <c r="A48" s="7"/>
      <c r="B48" t="s">
        <v>353</v>
      </c>
    </row>
    <row r="49" spans="1:2">
      <c r="A49" s="7"/>
      <c r="B49" t="s">
        <v>352</v>
      </c>
    </row>
    <row r="50" spans="1:2">
      <c r="A50" s="7"/>
      <c r="B50" t="s">
        <v>351</v>
      </c>
    </row>
    <row r="51" spans="1:2">
      <c r="A51" s="7"/>
      <c r="B51" s="7"/>
    </row>
    <row r="52" spans="1:2">
      <c r="A52" s="7"/>
      <c r="B52" s="7" t="s">
        <v>696</v>
      </c>
    </row>
    <row r="53" spans="1:2">
      <c r="A53" s="7"/>
      <c r="B53" s="7"/>
    </row>
    <row r="54" spans="1:2" ht="26.4">
      <c r="A54" s="7"/>
      <c r="B54" s="7" t="s">
        <v>695</v>
      </c>
    </row>
    <row r="55" spans="1:2">
      <c r="A55" s="7"/>
      <c r="B55" s="7"/>
    </row>
    <row r="56" spans="1:2">
      <c r="A56" s="7"/>
      <c r="B56" s="7"/>
    </row>
    <row r="57" spans="1:2">
      <c r="A57" s="1356">
        <v>40364</v>
      </c>
      <c r="B57" s="7" t="s">
        <v>811</v>
      </c>
    </row>
    <row r="58" spans="1:2" ht="26.4">
      <c r="A58" s="7"/>
      <c r="B58" s="7" t="s">
        <v>812</v>
      </c>
    </row>
    <row r="59" spans="1:2">
      <c r="A59" s="7"/>
      <c r="B59" s="7"/>
    </row>
    <row r="60" spans="1:2" ht="39.6">
      <c r="A60" s="7"/>
      <c r="B60" s="7" t="s">
        <v>813</v>
      </c>
    </row>
    <row r="61" spans="1:2">
      <c r="A61" s="7"/>
      <c r="B61" s="7"/>
    </row>
    <row r="62" spans="1:2" ht="52.8">
      <c r="A62" s="7"/>
      <c r="B62" s="7" t="s">
        <v>814</v>
      </c>
    </row>
    <row r="63" spans="1:2">
      <c r="A63" s="7"/>
      <c r="B63" s="7"/>
    </row>
    <row r="64" spans="1:2">
      <c r="A64" s="7"/>
      <c r="B64" s="7"/>
    </row>
    <row r="65" spans="1:2">
      <c r="A65" s="7"/>
      <c r="B65" s="7"/>
    </row>
    <row r="66" spans="1:2">
      <c r="A66" s="7"/>
      <c r="B66" s="7"/>
    </row>
    <row r="67" spans="1:2">
      <c r="A67" s="7"/>
    </row>
    <row r="68" spans="1:2">
      <c r="A68" s="7"/>
      <c r="B68" s="7"/>
    </row>
    <row r="69" spans="1:2">
      <c r="A69" s="7"/>
      <c r="B69" s="7"/>
    </row>
    <row r="70" spans="1:2">
      <c r="A70" s="7"/>
      <c r="B70" s="7"/>
    </row>
    <row r="71" spans="1:2">
      <c r="A71" s="7"/>
      <c r="B71" s="7"/>
    </row>
    <row r="72" spans="1:2">
      <c r="A72" s="7"/>
      <c r="B72" s="7"/>
    </row>
    <row r="73" spans="1:2">
      <c r="A73" s="7"/>
      <c r="B73" s="7"/>
    </row>
    <row r="74" spans="1:2">
      <c r="A74" s="7"/>
      <c r="B74" s="7"/>
    </row>
    <row r="75" spans="1:2">
      <c r="A75" s="7"/>
      <c r="B75" s="7"/>
    </row>
    <row r="76" spans="1:2">
      <c r="A76" s="7"/>
      <c r="B76" s="7"/>
    </row>
    <row r="77" spans="1:2">
      <c r="A77" s="7"/>
      <c r="B77" s="7"/>
    </row>
    <row r="78" spans="1:2">
      <c r="A78" s="7"/>
      <c r="B78" s="7"/>
    </row>
    <row r="79" spans="1:2">
      <c r="A79" s="7"/>
      <c r="B79" s="7"/>
    </row>
    <row r="80" spans="1:2">
      <c r="A80" s="7"/>
      <c r="B80" s="7"/>
    </row>
  </sheetData>
  <phoneticPr fontId="25" type="noConversion"/>
  <printOptions horizontalCentered="1"/>
  <pageMargins left="0" right="0" top="1" bottom="1" header="0.5" footer="0.5"/>
  <pageSetup orientation="portrait" r:id="rId1"/>
  <headerFooter alignWithMargins="0">
    <oddFooter>&amp;L&amp;8Created:  July 3, 2010  Printed:  &amp;D  &amp;T   &amp;Z&amp;F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sheetPr>
  <dimension ref="A1:D91"/>
  <sheetViews>
    <sheetView tabSelected="1" zoomScaleNormal="100" workbookViewId="0"/>
  </sheetViews>
  <sheetFormatPr defaultRowHeight="13.2"/>
  <cols>
    <col min="1" max="1" width="122.77734375" customWidth="1"/>
    <col min="2" max="2" width="8.33203125" customWidth="1"/>
    <col min="3" max="3" width="117" customWidth="1"/>
  </cols>
  <sheetData>
    <row r="1" spans="1:3" ht="13.8">
      <c r="A1" s="1169" t="s">
        <v>402</v>
      </c>
    </row>
    <row r="2" spans="1:3" ht="13.8">
      <c r="A2" s="1169" t="s">
        <v>1220</v>
      </c>
    </row>
    <row r="3" spans="1:3" ht="6.75" customHeight="1">
      <c r="A3" s="42"/>
    </row>
    <row r="4" spans="1:3" ht="94.5" customHeight="1">
      <c r="A4" s="1786" t="s">
        <v>1312</v>
      </c>
      <c r="C4" s="1803" t="s">
        <v>585</v>
      </c>
    </row>
    <row r="5" spans="1:3" ht="6" customHeight="1">
      <c r="A5" s="568"/>
    </row>
    <row r="6" spans="1:3" ht="16.5" customHeight="1">
      <c r="A6" s="1927" t="s">
        <v>1071</v>
      </c>
    </row>
    <row r="7" spans="1:3" ht="15" customHeight="1">
      <c r="A7" s="1927" t="s">
        <v>1072</v>
      </c>
    </row>
    <row r="8" spans="1:3" ht="171.6" customHeight="1">
      <c r="A8" s="1791" t="s">
        <v>1255</v>
      </c>
      <c r="B8" s="42"/>
      <c r="C8" s="2000"/>
    </row>
    <row r="9" spans="1:3" ht="30" customHeight="1">
      <c r="A9" s="2102" t="s">
        <v>1152</v>
      </c>
    </row>
    <row r="10" spans="1:3" ht="49.35" customHeight="1">
      <c r="A10" s="1150" t="s">
        <v>1256</v>
      </c>
    </row>
    <row r="11" spans="1:3" ht="15" customHeight="1">
      <c r="A11" s="1793" t="s">
        <v>1150</v>
      </c>
    </row>
    <row r="12" spans="1:3" ht="32.25" customHeight="1">
      <c r="A12" s="1793" t="s">
        <v>1123</v>
      </c>
    </row>
    <row r="13" spans="1:3" ht="35.25" customHeight="1">
      <c r="A13" s="1793" t="s">
        <v>920</v>
      </c>
    </row>
    <row r="14" spans="1:3" ht="82.65" customHeight="1">
      <c r="A14" s="1793" t="s">
        <v>1124</v>
      </c>
    </row>
    <row r="15" spans="1:3" ht="62.4" customHeight="1">
      <c r="A15" s="1793" t="s">
        <v>1151</v>
      </c>
      <c r="B15" s="2130" t="s">
        <v>585</v>
      </c>
    </row>
    <row r="16" spans="1:3" ht="96" customHeight="1">
      <c r="A16" s="1150" t="s">
        <v>177</v>
      </c>
    </row>
    <row r="17" spans="1:1" ht="15" customHeight="1">
      <c r="A17" s="1800" t="s">
        <v>922</v>
      </c>
    </row>
    <row r="18" spans="1:1" ht="15" customHeight="1">
      <c r="A18" s="1173" t="s">
        <v>163</v>
      </c>
    </row>
    <row r="19" spans="1:1" ht="33" customHeight="1">
      <c r="A19" s="1150" t="s">
        <v>164</v>
      </c>
    </row>
    <row r="20" spans="1:1" ht="33.75" customHeight="1">
      <c r="A20" s="1150" t="s">
        <v>921</v>
      </c>
    </row>
    <row r="21" spans="1:1" ht="16.5" customHeight="1">
      <c r="A21" s="1150" t="s">
        <v>165</v>
      </c>
    </row>
    <row r="22" spans="1:1" ht="7.5" customHeight="1">
      <c r="A22" s="1152"/>
    </row>
    <row r="23" spans="1:1" ht="15" customHeight="1">
      <c r="A23" s="568" t="s">
        <v>923</v>
      </c>
    </row>
    <row r="24" spans="1:1" ht="66.599999999999994" customHeight="1">
      <c r="A24" s="1150" t="s">
        <v>1257</v>
      </c>
    </row>
    <row r="25" spans="1:1" ht="15" customHeight="1">
      <c r="A25" s="1151" t="s">
        <v>924</v>
      </c>
    </row>
    <row r="26" spans="1:1" ht="78.599999999999994" customHeight="1">
      <c r="A26" s="1793" t="s">
        <v>1052</v>
      </c>
    </row>
    <row r="27" spans="1:1" ht="15" customHeight="1">
      <c r="A27" s="1151" t="s">
        <v>925</v>
      </c>
    </row>
    <row r="28" spans="1:1" ht="78.75" customHeight="1">
      <c r="A28" s="1150" t="s">
        <v>178</v>
      </c>
    </row>
    <row r="29" spans="1:1" ht="15" customHeight="1">
      <c r="A29" s="1151" t="s">
        <v>926</v>
      </c>
    </row>
    <row r="30" spans="1:1" ht="31.5" customHeight="1">
      <c r="A30" s="1150" t="s">
        <v>1221</v>
      </c>
    </row>
    <row r="31" spans="1:1" ht="15.6">
      <c r="A31" s="139" t="s">
        <v>251</v>
      </c>
    </row>
    <row r="32" spans="1:1" ht="15.6">
      <c r="A32" s="604" t="s">
        <v>471</v>
      </c>
    </row>
    <row r="33" spans="1:2" ht="9" customHeight="1">
      <c r="A33" s="603"/>
    </row>
    <row r="34" spans="1:2" ht="15.6">
      <c r="A34" s="139" t="s">
        <v>1222</v>
      </c>
    </row>
    <row r="35" spans="1:2" ht="142.35" customHeight="1">
      <c r="A35" s="1788" t="s">
        <v>1258</v>
      </c>
      <c r="B35" s="1498"/>
    </row>
    <row r="36" spans="1:2" ht="35.25" customHeight="1">
      <c r="A36" s="1174" t="s">
        <v>927</v>
      </c>
    </row>
    <row r="37" spans="1:2" ht="9" customHeight="1">
      <c r="A37" s="136"/>
    </row>
    <row r="38" spans="1:2" ht="15" customHeight="1">
      <c r="A38" s="140" t="s">
        <v>166</v>
      </c>
    </row>
    <row r="39" spans="1:2" ht="96.9" customHeight="1">
      <c r="A39" s="1672" t="s">
        <v>932</v>
      </c>
    </row>
    <row r="40" spans="1:2" ht="31.2">
      <c r="A40" s="1787" t="s">
        <v>1004</v>
      </c>
    </row>
    <row r="41" spans="1:2" ht="15.6">
      <c r="A41" s="1176" t="s">
        <v>1259</v>
      </c>
    </row>
    <row r="42" spans="1:2" ht="17.100000000000001" customHeight="1">
      <c r="A42" s="1176" t="s">
        <v>1260</v>
      </c>
    </row>
    <row r="43" spans="1:2" ht="34.65" customHeight="1">
      <c r="A43" s="1176" t="s">
        <v>1261</v>
      </c>
    </row>
    <row r="44" spans="1:2" ht="30.75" customHeight="1">
      <c r="A44" s="1176" t="s">
        <v>1262</v>
      </c>
    </row>
    <row r="45" spans="1:2" ht="30.75" customHeight="1">
      <c r="A45" s="1176" t="s">
        <v>1263</v>
      </c>
    </row>
    <row r="46" spans="1:2" ht="31.2">
      <c r="A46" s="1176" t="s">
        <v>1264</v>
      </c>
    </row>
    <row r="47" spans="1:2" ht="32.25" customHeight="1">
      <c r="A47" s="1150" t="s">
        <v>470</v>
      </c>
    </row>
    <row r="48" spans="1:2" ht="36" customHeight="1">
      <c r="A48" s="1150" t="s">
        <v>1265</v>
      </c>
    </row>
    <row r="49" spans="1:4" ht="31.2">
      <c r="A49" s="1799" t="s">
        <v>1266</v>
      </c>
    </row>
    <row r="50" spans="1:4" ht="9" customHeight="1">
      <c r="A50" s="136"/>
    </row>
    <row r="51" spans="1:4" ht="14.25" customHeight="1">
      <c r="A51" s="1787" t="s">
        <v>1134</v>
      </c>
      <c r="B51" s="1673"/>
      <c r="C51" s="1673"/>
    </row>
    <row r="52" spans="1:4" ht="31.2">
      <c r="A52" s="1672" t="s">
        <v>933</v>
      </c>
      <c r="B52" s="1785"/>
      <c r="C52" s="86"/>
      <c r="D52" s="86"/>
    </row>
    <row r="53" spans="1:4" ht="48" customHeight="1">
      <c r="A53" s="1150" t="s">
        <v>162</v>
      </c>
    </row>
    <row r="54" spans="1:4" ht="17.25" customHeight="1">
      <c r="A54" s="1150" t="s">
        <v>773</v>
      </c>
    </row>
    <row r="55" spans="1:4" ht="17.25" customHeight="1">
      <c r="A55" s="1178" t="s">
        <v>774</v>
      </c>
    </row>
    <row r="56" spans="1:4" ht="17.25" customHeight="1">
      <c r="A56" s="1178" t="s">
        <v>775</v>
      </c>
    </row>
    <row r="57" spans="1:4" ht="16.5" customHeight="1">
      <c r="A57" s="1177" t="s">
        <v>382</v>
      </c>
      <c r="D57" s="63"/>
    </row>
    <row r="58" spans="1:4" ht="50.25" customHeight="1">
      <c r="A58" s="1801" t="s">
        <v>1153</v>
      </c>
      <c r="B58" s="1789" t="s">
        <v>585</v>
      </c>
      <c r="D58" s="63"/>
    </row>
    <row r="59" spans="1:4" ht="16.5" customHeight="1">
      <c r="A59" s="140" t="s">
        <v>448</v>
      </c>
      <c r="B59" s="1790"/>
      <c r="D59" s="63"/>
    </row>
    <row r="60" spans="1:4" ht="48.6" customHeight="1">
      <c r="A60" s="1788" t="s">
        <v>1154</v>
      </c>
      <c r="B60" s="1790" t="s">
        <v>585</v>
      </c>
      <c r="D60" s="63"/>
    </row>
    <row r="61" spans="1:4" ht="47.4" customHeight="1">
      <c r="A61" s="1788" t="s">
        <v>1223</v>
      </c>
      <c r="B61" s="1789" t="s">
        <v>585</v>
      </c>
      <c r="D61" s="63"/>
    </row>
    <row r="62" spans="1:4" ht="9" customHeight="1">
      <c r="A62" s="136"/>
    </row>
    <row r="63" spans="1:4" ht="16.5" customHeight="1">
      <c r="A63" s="140" t="s">
        <v>458</v>
      </c>
      <c r="D63" s="63"/>
    </row>
    <row r="64" spans="1:4" ht="93.6">
      <c r="A64" s="1791" t="s">
        <v>1267</v>
      </c>
    </row>
    <row r="65" spans="1:3" ht="94.5" customHeight="1">
      <c r="A65" s="1799" t="s">
        <v>1268</v>
      </c>
    </row>
    <row r="66" spans="1:3" ht="9.75" customHeight="1">
      <c r="A66" s="136"/>
    </row>
    <row r="67" spans="1:3" ht="15.75" customHeight="1">
      <c r="A67" s="1180" t="s">
        <v>465</v>
      </c>
    </row>
    <row r="68" spans="1:3" ht="33" customHeight="1">
      <c r="A68" s="1792" t="s">
        <v>1224</v>
      </c>
    </row>
    <row r="69" spans="1:3" ht="63.75" customHeight="1">
      <c r="A69" s="1791" t="s">
        <v>1269</v>
      </c>
    </row>
    <row r="70" spans="1:3" ht="47.4" customHeight="1">
      <c r="A70" s="1793" t="s">
        <v>1270</v>
      </c>
      <c r="B70" s="1790" t="s">
        <v>585</v>
      </c>
      <c r="C70" s="1931"/>
    </row>
    <row r="71" spans="1:3" ht="46.35" customHeight="1">
      <c r="A71" s="1793" t="s">
        <v>1131</v>
      </c>
      <c r="B71" s="1774"/>
    </row>
    <row r="72" spans="1:3" ht="79.650000000000006" customHeight="1">
      <c r="A72" s="1916" t="s">
        <v>1271</v>
      </c>
    </row>
    <row r="73" spans="1:3" ht="63" customHeight="1">
      <c r="A73" s="1802" t="s">
        <v>1132</v>
      </c>
    </row>
    <row r="74" spans="1:3" ht="45.6" customHeight="1">
      <c r="A74" s="1801" t="s">
        <v>1073</v>
      </c>
    </row>
    <row r="75" spans="1:3" ht="9.75" customHeight="1">
      <c r="A75" s="1183"/>
    </row>
    <row r="76" spans="1:3" ht="15" customHeight="1">
      <c r="A76" s="1180" t="s">
        <v>463</v>
      </c>
    </row>
    <row r="77" spans="1:3" ht="64.5" customHeight="1">
      <c r="A77" s="1171" t="s">
        <v>590</v>
      </c>
    </row>
    <row r="78" spans="1:3" ht="112.35" customHeight="1">
      <c r="A78" s="1793" t="s">
        <v>1133</v>
      </c>
    </row>
    <row r="79" spans="1:3" ht="18" customHeight="1">
      <c r="A79" s="1150" t="s">
        <v>123</v>
      </c>
    </row>
    <row r="80" spans="1:3" ht="20.25" customHeight="1">
      <c r="A80" s="1793" t="s">
        <v>1007</v>
      </c>
    </row>
    <row r="81" spans="1:1" ht="48" customHeight="1">
      <c r="A81" s="1150" t="s">
        <v>393</v>
      </c>
    </row>
    <row r="82" spans="1:1" ht="32.25" customHeight="1">
      <c r="A82" s="1793" t="s">
        <v>1076</v>
      </c>
    </row>
    <row r="83" spans="1:1" ht="63" customHeight="1">
      <c r="A83" s="1184" t="s">
        <v>1225</v>
      </c>
    </row>
    <row r="84" spans="1:1" ht="48.6" customHeight="1">
      <c r="A84" s="1879" t="s">
        <v>1167</v>
      </c>
    </row>
    <row r="85" spans="1:1" ht="9" customHeight="1">
      <c r="A85" s="1183"/>
    </row>
    <row r="86" spans="1:1" ht="16.5" customHeight="1">
      <c r="A86" s="1787" t="s">
        <v>1226</v>
      </c>
    </row>
    <row r="87" spans="1:1" ht="126.6" customHeight="1">
      <c r="A87" s="1792" t="s">
        <v>1227</v>
      </c>
    </row>
    <row r="88" spans="1:1" ht="10.65" customHeight="1">
      <c r="A88" s="1183"/>
    </row>
    <row r="89" spans="1:1" ht="15.6">
      <c r="A89" s="139" t="s">
        <v>139</v>
      </c>
    </row>
    <row r="90" spans="1:1" ht="62.4">
      <c r="A90" s="1193" t="s">
        <v>1228</v>
      </c>
    </row>
    <row r="91" spans="1:1">
      <c r="A91" s="42"/>
    </row>
  </sheetData>
  <phoneticPr fontId="0" type="noConversion"/>
  <printOptions horizontalCentered="1"/>
  <pageMargins left="0" right="0" top="0.35" bottom="0.35" header="0.25" footer="0.25"/>
  <pageSetup fitToWidth="4" fitToHeight="4" orientation="portrait" r:id="rId1"/>
  <headerFooter alignWithMargins="0"/>
  <rowBreaks count="4" manualBreakCount="4">
    <brk id="16" max="16383" man="1"/>
    <brk id="37" max="16383" man="1"/>
    <brk id="60" max="16383" man="1"/>
    <brk id="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52"/>
  <sheetViews>
    <sheetView workbookViewId="0"/>
  </sheetViews>
  <sheetFormatPr defaultRowHeight="13.2"/>
  <cols>
    <col min="1" max="1" width="14.77734375" customWidth="1"/>
    <col min="2" max="2" width="14" customWidth="1"/>
    <col min="3" max="3" width="13.109375" customWidth="1"/>
    <col min="4" max="4" width="11.77734375" customWidth="1"/>
    <col min="5" max="5" width="15.109375" customWidth="1"/>
    <col min="6" max="6" width="5.6640625" customWidth="1"/>
    <col min="7" max="7" width="25.6640625" customWidth="1"/>
  </cols>
  <sheetData>
    <row r="1" spans="1:7" ht="15.6">
      <c r="A1" s="802" t="s">
        <v>421</v>
      </c>
      <c r="B1" s="802"/>
      <c r="C1" s="802"/>
      <c r="D1" s="802"/>
      <c r="E1" s="802"/>
      <c r="F1" s="802"/>
      <c r="G1" s="802"/>
    </row>
    <row r="2" spans="1:7" ht="15.6">
      <c r="A2" s="802" t="s">
        <v>422</v>
      </c>
      <c r="B2" s="802"/>
      <c r="C2" s="802"/>
      <c r="D2" s="802"/>
      <c r="E2" s="802"/>
      <c r="F2" s="802"/>
      <c r="G2" s="802"/>
    </row>
    <row r="3" spans="1:7" ht="6" customHeight="1"/>
    <row r="4" spans="1:7" ht="117" customHeight="1">
      <c r="A4" s="2221" t="s">
        <v>546</v>
      </c>
      <c r="B4" s="2221"/>
      <c r="C4" s="2221"/>
      <c r="D4" s="2221"/>
      <c r="E4" s="2221"/>
      <c r="F4" s="2221"/>
      <c r="G4" s="2222"/>
    </row>
    <row r="5" spans="1:7" ht="6.75" customHeight="1">
      <c r="A5" s="27"/>
      <c r="B5" s="17"/>
      <c r="C5" s="17"/>
      <c r="D5" s="17"/>
      <c r="E5" s="17"/>
      <c r="F5" s="17"/>
      <c r="G5" s="590"/>
    </row>
    <row r="6" spans="1:7" ht="13.8">
      <c r="A6" s="591" t="s">
        <v>219</v>
      </c>
      <c r="B6" s="16"/>
      <c r="C6" s="16"/>
      <c r="D6" s="16"/>
      <c r="E6" s="16"/>
      <c r="F6" s="16"/>
      <c r="G6" s="6"/>
    </row>
    <row r="7" spans="1:7" ht="6.75" customHeight="1">
      <c r="A7" s="58"/>
      <c r="B7" s="16"/>
      <c r="C7" s="16"/>
      <c r="D7" s="16"/>
      <c r="E7" s="16"/>
      <c r="F7" s="16"/>
      <c r="G7" s="6"/>
    </row>
    <row r="8" spans="1:7" ht="35.25" customHeight="1">
      <c r="A8" s="2223" t="s">
        <v>342</v>
      </c>
      <c r="B8" s="2224"/>
      <c r="C8" s="2224"/>
      <c r="D8" s="2224"/>
      <c r="E8" s="2224"/>
      <c r="F8" s="2224"/>
      <c r="G8" s="2225"/>
    </row>
    <row r="9" spans="1:7">
      <c r="A9" s="58"/>
      <c r="B9" s="16"/>
      <c r="C9" s="16"/>
      <c r="D9" s="16"/>
      <c r="E9" s="16"/>
      <c r="F9" s="16"/>
      <c r="G9" s="6"/>
    </row>
    <row r="10" spans="1:7" ht="26.4">
      <c r="A10" s="51" t="s">
        <v>472</v>
      </c>
      <c r="B10" s="138" t="s">
        <v>1254</v>
      </c>
      <c r="C10" s="138" t="s">
        <v>1254</v>
      </c>
      <c r="D10" s="93" t="s">
        <v>237</v>
      </c>
      <c r="E10" s="93" t="s">
        <v>473</v>
      </c>
      <c r="F10" s="15"/>
      <c r="G10" s="589" t="s">
        <v>387</v>
      </c>
    </row>
    <row r="11" spans="1:7">
      <c r="A11" s="584">
        <v>1</v>
      </c>
      <c r="B11" s="585">
        <v>30000</v>
      </c>
      <c r="C11" s="585">
        <v>31500</v>
      </c>
      <c r="D11" s="585">
        <f>+C11-B11</f>
        <v>1500</v>
      </c>
      <c r="E11" s="586">
        <f>+D11/B11</f>
        <v>0.05</v>
      </c>
      <c r="F11" s="16"/>
      <c r="G11" s="6"/>
    </row>
    <row r="12" spans="1:7">
      <c r="A12" s="584">
        <v>2</v>
      </c>
      <c r="B12" s="585">
        <v>42500</v>
      </c>
      <c r="C12" s="585">
        <v>42500</v>
      </c>
      <c r="D12" s="585">
        <f t="shared" ref="D12:D20" si="0">+C12-B12</f>
        <v>0</v>
      </c>
      <c r="E12" s="586">
        <f t="shared" ref="E12:E21" si="1">+D12/B12</f>
        <v>0</v>
      </c>
      <c r="F12" s="16" t="s">
        <v>415</v>
      </c>
      <c r="G12" s="6" t="s">
        <v>224</v>
      </c>
    </row>
    <row r="13" spans="1:7">
      <c r="A13" s="584">
        <v>3</v>
      </c>
      <c r="B13" s="585">
        <v>62000</v>
      </c>
      <c r="C13" s="585">
        <v>70000</v>
      </c>
      <c r="D13" s="585">
        <f t="shared" si="0"/>
        <v>8000</v>
      </c>
      <c r="E13" s="586">
        <f t="shared" si="1"/>
        <v>0.12903225806451613</v>
      </c>
      <c r="F13" s="16" t="s">
        <v>476</v>
      </c>
      <c r="G13" s="6"/>
    </row>
    <row r="14" spans="1:7">
      <c r="A14" s="584">
        <v>4</v>
      </c>
      <c r="B14" s="585">
        <v>18000</v>
      </c>
      <c r="C14" s="585">
        <v>19000</v>
      </c>
      <c r="D14" s="585">
        <f t="shared" si="0"/>
        <v>1000</v>
      </c>
      <c r="E14" s="586">
        <f t="shared" si="1"/>
        <v>5.5555555555555552E-2</v>
      </c>
      <c r="F14" s="16"/>
      <c r="G14" s="6"/>
    </row>
    <row r="15" spans="1:7">
      <c r="A15" s="584">
        <v>5</v>
      </c>
      <c r="B15" s="585">
        <v>14000</v>
      </c>
      <c r="C15" s="585">
        <v>14000</v>
      </c>
      <c r="D15" s="585">
        <f t="shared" si="0"/>
        <v>0</v>
      </c>
      <c r="E15" s="586">
        <f t="shared" si="1"/>
        <v>0</v>
      </c>
      <c r="F15" s="16"/>
      <c r="G15" s="6" t="s">
        <v>224</v>
      </c>
    </row>
    <row r="16" spans="1:7">
      <c r="A16" s="584">
        <v>6</v>
      </c>
      <c r="B16" s="585">
        <v>36500</v>
      </c>
      <c r="C16" s="585">
        <v>37500</v>
      </c>
      <c r="D16" s="585">
        <f t="shared" si="0"/>
        <v>1000</v>
      </c>
      <c r="E16" s="586">
        <f t="shared" si="1"/>
        <v>2.7397260273972601E-2</v>
      </c>
      <c r="F16" s="16"/>
      <c r="G16" s="6"/>
    </row>
    <row r="17" spans="1:7">
      <c r="A17" s="584">
        <v>7</v>
      </c>
      <c r="B17" s="585">
        <v>39600</v>
      </c>
      <c r="C17" s="585">
        <v>41100</v>
      </c>
      <c r="D17" s="585">
        <f t="shared" si="0"/>
        <v>1500</v>
      </c>
      <c r="E17" s="586">
        <f t="shared" si="1"/>
        <v>3.787878787878788E-2</v>
      </c>
      <c r="F17" s="16"/>
      <c r="G17" s="6"/>
    </row>
    <row r="18" spans="1:7">
      <c r="A18" s="584">
        <v>8</v>
      </c>
      <c r="B18" s="585">
        <v>64000</v>
      </c>
      <c r="C18" s="585">
        <v>65500</v>
      </c>
      <c r="D18" s="585">
        <f t="shared" si="0"/>
        <v>1500</v>
      </c>
      <c r="E18" s="586">
        <f t="shared" si="1"/>
        <v>2.34375E-2</v>
      </c>
      <c r="F18" s="16"/>
      <c r="G18" s="6"/>
    </row>
    <row r="19" spans="1:7">
      <c r="A19" s="584">
        <v>9</v>
      </c>
      <c r="B19" s="585">
        <v>32000</v>
      </c>
      <c r="C19" s="585">
        <v>33500</v>
      </c>
      <c r="D19" s="585">
        <f t="shared" si="0"/>
        <v>1500</v>
      </c>
      <c r="E19" s="586">
        <f t="shared" si="1"/>
        <v>4.6875E-2</v>
      </c>
      <c r="F19" s="16"/>
      <c r="G19" s="6"/>
    </row>
    <row r="20" spans="1:7" ht="13.8" thickBot="1">
      <c r="A20" s="587">
        <v>10</v>
      </c>
      <c r="B20" s="97">
        <v>22600</v>
      </c>
      <c r="C20" s="97">
        <v>24100</v>
      </c>
      <c r="D20" s="97">
        <f t="shared" si="0"/>
        <v>1500</v>
      </c>
      <c r="E20" s="98">
        <f t="shared" si="1"/>
        <v>6.637168141592921E-2</v>
      </c>
      <c r="F20" s="96"/>
      <c r="G20" s="592"/>
    </row>
    <row r="21" spans="1:7" ht="13.8" thickBot="1">
      <c r="A21" s="588" t="s">
        <v>226</v>
      </c>
      <c r="B21" s="94">
        <f>SUM(B11:B20)</f>
        <v>361200</v>
      </c>
      <c r="C21" s="94">
        <f>SUM(C11:C20)</f>
        <v>378700</v>
      </c>
      <c r="D21" s="94">
        <f>SUM(D11:D20)</f>
        <v>17500</v>
      </c>
      <c r="E21" s="95">
        <f t="shared" si="1"/>
        <v>4.8449612403100778E-2</v>
      </c>
      <c r="F21" s="96" t="s">
        <v>475</v>
      </c>
      <c r="G21" s="592"/>
    </row>
    <row r="22" spans="1:7">
      <c r="A22" s="58"/>
      <c r="B22" s="16"/>
      <c r="C22" s="16"/>
      <c r="D22" s="16"/>
      <c r="E22" s="16"/>
      <c r="F22" s="16"/>
      <c r="G22" s="6"/>
    </row>
    <row r="23" spans="1:7" ht="12.75" customHeight="1">
      <c r="A23" s="56"/>
      <c r="B23" s="50" t="s">
        <v>477</v>
      </c>
      <c r="C23" s="16"/>
      <c r="D23" s="16"/>
      <c r="E23" s="16"/>
      <c r="F23" s="16"/>
      <c r="G23" s="6"/>
    </row>
    <row r="24" spans="1:7" ht="12.75" customHeight="1">
      <c r="A24" s="56"/>
      <c r="B24" s="50"/>
      <c r="C24" s="16"/>
      <c r="D24" s="16"/>
      <c r="E24" s="16"/>
      <c r="F24" s="16"/>
      <c r="G24" s="6"/>
    </row>
    <row r="25" spans="1:7" ht="12.75" customHeight="1">
      <c r="A25" s="58"/>
      <c r="B25" s="16"/>
      <c r="C25" s="582" t="s">
        <v>478</v>
      </c>
      <c r="D25" s="17"/>
      <c r="E25" s="100">
        <v>0</v>
      </c>
      <c r="F25" s="16"/>
      <c r="G25" s="6"/>
    </row>
    <row r="26" spans="1:7" ht="12.75" customHeight="1">
      <c r="A26" s="58"/>
      <c r="B26" s="16"/>
      <c r="C26" s="583" t="s">
        <v>479</v>
      </c>
      <c r="D26" s="16"/>
      <c r="E26" s="102">
        <v>0.129</v>
      </c>
      <c r="F26" s="16"/>
      <c r="G26" s="6"/>
    </row>
    <row r="27" spans="1:7" ht="12.75" customHeight="1">
      <c r="A27" s="58"/>
      <c r="B27" s="16"/>
      <c r="C27" s="2226" t="s">
        <v>480</v>
      </c>
      <c r="D27" s="2227"/>
      <c r="E27" s="104">
        <v>4.8000000000000001E-2</v>
      </c>
      <c r="F27" s="16"/>
      <c r="G27" s="6"/>
    </row>
    <row r="28" spans="1:7" ht="6" customHeight="1">
      <c r="A28" s="103"/>
      <c r="B28" s="593"/>
      <c r="C28" s="15"/>
      <c r="D28" s="15"/>
      <c r="E28" s="15"/>
      <c r="F28" s="15"/>
      <c r="G28" s="12"/>
    </row>
    <row r="29" spans="1:7" ht="10.5" customHeight="1">
      <c r="A29" s="105"/>
      <c r="B29" s="106"/>
    </row>
    <row r="30" spans="1:7" ht="28.5" customHeight="1">
      <c r="A30" s="594" t="s">
        <v>386</v>
      </c>
      <c r="B30" s="595"/>
      <c r="C30" s="596"/>
      <c r="D30" s="596"/>
      <c r="E30" s="596"/>
      <c r="F30" s="596"/>
      <c r="G30" s="597"/>
    </row>
    <row r="31" spans="1:7" ht="6" customHeight="1">
      <c r="A31" s="103"/>
      <c r="B31" s="593"/>
      <c r="C31" s="15"/>
      <c r="D31" s="15"/>
      <c r="E31" s="15"/>
      <c r="F31" s="15"/>
      <c r="G31" s="12"/>
    </row>
    <row r="32" spans="1:7" ht="21.75" customHeight="1">
      <c r="A32" s="2223" t="s">
        <v>29</v>
      </c>
      <c r="B32" s="2224"/>
      <c r="C32" s="2224"/>
      <c r="D32" s="2224"/>
      <c r="E32" s="2224"/>
      <c r="F32" s="2224"/>
      <c r="G32" s="2225"/>
    </row>
    <row r="33" spans="1:7" ht="8.25" customHeight="1">
      <c r="A33" s="58"/>
      <c r="B33" s="16"/>
      <c r="C33" s="16"/>
      <c r="D33" s="16"/>
      <c r="E33" s="16"/>
      <c r="F33" s="16"/>
      <c r="G33" s="6"/>
    </row>
    <row r="34" spans="1:7" ht="26.4">
      <c r="A34" s="51" t="s">
        <v>472</v>
      </c>
      <c r="B34" s="138" t="s">
        <v>1254</v>
      </c>
      <c r="C34" s="138" t="s">
        <v>1254</v>
      </c>
      <c r="D34" s="93" t="s">
        <v>237</v>
      </c>
      <c r="E34" s="93" t="s">
        <v>473</v>
      </c>
      <c r="F34" s="15"/>
      <c r="G34" s="589" t="s">
        <v>387</v>
      </c>
    </row>
    <row r="35" spans="1:7">
      <c r="A35" s="584">
        <v>1</v>
      </c>
      <c r="B35" s="585">
        <v>30000</v>
      </c>
      <c r="C35" s="585">
        <v>31500</v>
      </c>
      <c r="D35" s="585">
        <f>+C35-B35</f>
        <v>1500</v>
      </c>
      <c r="E35" s="586">
        <f>+D35/B35</f>
        <v>0.05</v>
      </c>
      <c r="F35" s="16"/>
      <c r="G35" s="6"/>
    </row>
    <row r="36" spans="1:7">
      <c r="A36" s="1357">
        <v>2</v>
      </c>
      <c r="B36" s="1358"/>
      <c r="C36" s="1358"/>
      <c r="D36" s="1358">
        <f t="shared" ref="D36:D44" si="2">+C36-B36</f>
        <v>0</v>
      </c>
      <c r="E36" s="1359"/>
      <c r="F36" s="1360"/>
      <c r="G36" s="1361" t="s">
        <v>224</v>
      </c>
    </row>
    <row r="37" spans="1:7">
      <c r="A37" s="584">
        <v>3</v>
      </c>
      <c r="B37" s="585">
        <v>62000</v>
      </c>
      <c r="C37" s="585">
        <v>70000</v>
      </c>
      <c r="D37" s="585">
        <f t="shared" si="2"/>
        <v>8000</v>
      </c>
      <c r="E37" s="586">
        <f t="shared" ref="E37:E45" si="3">+D37/B37</f>
        <v>0.12903225806451613</v>
      </c>
      <c r="F37" s="16" t="s">
        <v>476</v>
      </c>
      <c r="G37" s="6"/>
    </row>
    <row r="38" spans="1:7">
      <c r="A38" s="584">
        <v>4</v>
      </c>
      <c r="B38" s="585">
        <v>18000</v>
      </c>
      <c r="C38" s="585">
        <v>19000</v>
      </c>
      <c r="D38" s="585">
        <f t="shared" si="2"/>
        <v>1000</v>
      </c>
      <c r="E38" s="586">
        <f t="shared" si="3"/>
        <v>5.5555555555555552E-2</v>
      </c>
      <c r="F38" s="16"/>
      <c r="G38" s="6"/>
    </row>
    <row r="39" spans="1:7">
      <c r="A39" s="1357">
        <v>5</v>
      </c>
      <c r="B39" s="1358"/>
      <c r="C39" s="1358"/>
      <c r="D39" s="1358">
        <f t="shared" si="2"/>
        <v>0</v>
      </c>
      <c r="E39" s="1359"/>
      <c r="F39" s="1360"/>
      <c r="G39" s="1361" t="s">
        <v>224</v>
      </c>
    </row>
    <row r="40" spans="1:7">
      <c r="A40" s="584">
        <v>6</v>
      </c>
      <c r="B40" s="585">
        <v>36500</v>
      </c>
      <c r="C40" s="585">
        <v>37500</v>
      </c>
      <c r="D40" s="585">
        <f t="shared" si="2"/>
        <v>1000</v>
      </c>
      <c r="E40" s="586">
        <f t="shared" si="3"/>
        <v>2.7397260273972601E-2</v>
      </c>
      <c r="F40" s="16"/>
      <c r="G40" s="6"/>
    </row>
    <row r="41" spans="1:7">
      <c r="A41" s="584">
        <v>7</v>
      </c>
      <c r="B41" s="585">
        <v>39600</v>
      </c>
      <c r="C41" s="585">
        <v>41100</v>
      </c>
      <c r="D41" s="585">
        <f t="shared" si="2"/>
        <v>1500</v>
      </c>
      <c r="E41" s="586">
        <f t="shared" si="3"/>
        <v>3.787878787878788E-2</v>
      </c>
      <c r="F41" s="16"/>
      <c r="G41" s="6"/>
    </row>
    <row r="42" spans="1:7">
      <c r="A42" s="584">
        <v>8</v>
      </c>
      <c r="B42" s="585">
        <v>64000</v>
      </c>
      <c r="C42" s="585">
        <v>65500</v>
      </c>
      <c r="D42" s="585">
        <f t="shared" si="2"/>
        <v>1500</v>
      </c>
      <c r="E42" s="586">
        <f t="shared" si="3"/>
        <v>2.34375E-2</v>
      </c>
      <c r="F42" s="16" t="s">
        <v>474</v>
      </c>
      <c r="G42" s="6"/>
    </row>
    <row r="43" spans="1:7">
      <c r="A43" s="584">
        <v>9</v>
      </c>
      <c r="B43" s="585">
        <v>32000</v>
      </c>
      <c r="C43" s="585">
        <v>33500</v>
      </c>
      <c r="D43" s="585">
        <f t="shared" si="2"/>
        <v>1500</v>
      </c>
      <c r="E43" s="586">
        <f t="shared" si="3"/>
        <v>4.6875E-2</v>
      </c>
      <c r="F43" s="16"/>
      <c r="G43" s="6"/>
    </row>
    <row r="44" spans="1:7" ht="13.8" thickBot="1">
      <c r="A44" s="587">
        <v>10</v>
      </c>
      <c r="B44" s="97">
        <v>22600</v>
      </c>
      <c r="C44" s="97">
        <v>24100</v>
      </c>
      <c r="D44" s="97">
        <f t="shared" si="2"/>
        <v>1500</v>
      </c>
      <c r="E44" s="98">
        <f t="shared" si="3"/>
        <v>6.637168141592921E-2</v>
      </c>
      <c r="F44" s="16"/>
      <c r="G44" s="6"/>
    </row>
    <row r="45" spans="1:7" ht="13.8" thickBot="1">
      <c r="A45" s="588" t="s">
        <v>225</v>
      </c>
      <c r="B45" s="94">
        <f>SUM(B35:B44)</f>
        <v>304700</v>
      </c>
      <c r="C45" s="94">
        <f>SUM(C35:C44)</f>
        <v>322200</v>
      </c>
      <c r="D45" s="94">
        <f>SUM(D35:D44)</f>
        <v>17500</v>
      </c>
      <c r="E45" s="95">
        <f t="shared" si="3"/>
        <v>5.743354118805382E-2</v>
      </c>
      <c r="F45" s="16" t="s">
        <v>475</v>
      </c>
      <c r="G45" s="6"/>
    </row>
    <row r="46" spans="1:7">
      <c r="A46" s="58"/>
      <c r="B46" s="16"/>
      <c r="C46" s="16"/>
      <c r="D46" s="16"/>
      <c r="E46" s="16"/>
      <c r="F46" s="16"/>
      <c r="G46" s="6"/>
    </row>
    <row r="47" spans="1:7">
      <c r="A47" s="56"/>
      <c r="B47" s="1057" t="s">
        <v>385</v>
      </c>
      <c r="C47" s="50"/>
      <c r="D47" s="50"/>
      <c r="E47" s="16"/>
      <c r="F47" s="16"/>
      <c r="G47" s="6"/>
    </row>
    <row r="48" spans="1:7" ht="9.75" customHeight="1">
      <c r="A48" s="58"/>
      <c r="B48" s="50"/>
      <c r="C48" s="50"/>
      <c r="D48" s="16"/>
      <c r="E48" s="16"/>
      <c r="F48" s="16"/>
      <c r="G48" s="6"/>
    </row>
    <row r="49" spans="1:7">
      <c r="A49" s="58"/>
      <c r="B49" s="16"/>
      <c r="C49" s="99" t="s">
        <v>478</v>
      </c>
      <c r="D49" s="17"/>
      <c r="E49" s="1779">
        <f>E42</f>
        <v>2.34375E-2</v>
      </c>
      <c r="F49" s="106"/>
      <c r="G49" s="6"/>
    </row>
    <row r="50" spans="1:7">
      <c r="A50" s="58"/>
      <c r="B50" s="16"/>
      <c r="C50" s="101" t="s">
        <v>479</v>
      </c>
      <c r="D50" s="16"/>
      <c r="E50" s="1780">
        <f>E37</f>
        <v>0.12903225806451613</v>
      </c>
      <c r="F50" s="106"/>
      <c r="G50" s="6"/>
    </row>
    <row r="51" spans="1:7">
      <c r="A51" s="58"/>
      <c r="B51" s="16"/>
      <c r="C51" s="2226" t="s">
        <v>480</v>
      </c>
      <c r="D51" s="2227"/>
      <c r="E51" s="1781">
        <f>E45</f>
        <v>5.743354118805382E-2</v>
      </c>
      <c r="F51" s="106"/>
      <c r="G51" s="6"/>
    </row>
    <row r="52" spans="1:7" ht="6" customHeight="1">
      <c r="A52" s="25"/>
      <c r="B52" s="15"/>
      <c r="C52" s="15"/>
      <c r="D52" s="15"/>
      <c r="E52" s="15"/>
      <c r="F52" s="15"/>
      <c r="G52" s="12"/>
    </row>
  </sheetData>
  <mergeCells count="5">
    <mergeCell ref="A4:G4"/>
    <mergeCell ref="A32:G32"/>
    <mergeCell ref="A8:G8"/>
    <mergeCell ref="C51:D51"/>
    <mergeCell ref="C27:D27"/>
  </mergeCells>
  <phoneticPr fontId="25" type="noConversion"/>
  <printOptions horizontalCentered="1"/>
  <pageMargins left="0" right="0" top="0.25" bottom="0.5" header="0.25" footer="0.25"/>
  <pageSetup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J62"/>
  <sheetViews>
    <sheetView zoomScaleNormal="100" workbookViewId="0"/>
  </sheetViews>
  <sheetFormatPr defaultColWidth="9.33203125" defaultRowHeight="13.2"/>
  <cols>
    <col min="1" max="1" width="40.6640625" style="127" customWidth="1"/>
    <col min="2" max="2" width="12.33203125" style="127" customWidth="1"/>
    <col min="3" max="3" width="12.77734375" style="127" customWidth="1"/>
    <col min="4" max="4" width="16.109375" style="127" customWidth="1"/>
    <col min="5" max="5" width="15.6640625" style="127" customWidth="1"/>
    <col min="6" max="6" width="15.33203125" style="127" customWidth="1"/>
    <col min="7" max="16384" width="9.33203125" style="127"/>
  </cols>
  <sheetData>
    <row r="1" spans="1:10" ht="15.6">
      <c r="A1" s="803" t="s">
        <v>402</v>
      </c>
      <c r="B1" s="803"/>
      <c r="C1" s="803"/>
      <c r="D1" s="803"/>
      <c r="E1" s="803"/>
      <c r="F1" s="803"/>
    </row>
    <row r="2" spans="1:10" ht="15.6">
      <c r="A2" s="803" t="s">
        <v>1251</v>
      </c>
      <c r="B2" s="803"/>
      <c r="C2" s="803"/>
      <c r="D2" s="803"/>
      <c r="E2" s="803"/>
      <c r="F2" s="803"/>
    </row>
    <row r="3" spans="1:10" ht="15.6">
      <c r="A3" s="803" t="s">
        <v>423</v>
      </c>
      <c r="B3" s="803"/>
      <c r="C3" s="803"/>
      <c r="D3" s="803"/>
      <c r="E3" s="803"/>
      <c r="F3" s="803"/>
    </row>
    <row r="4" spans="1:10" ht="6.75" customHeight="1">
      <c r="A4" s="1058"/>
      <c r="B4" s="126"/>
      <c r="C4" s="126"/>
      <c r="D4" s="126"/>
      <c r="E4" s="126"/>
      <c r="F4" s="126"/>
    </row>
    <row r="5" spans="1:10">
      <c r="A5" s="1059" t="s">
        <v>244</v>
      </c>
      <c r="B5" s="2232" t="s">
        <v>283</v>
      </c>
      <c r="C5" s="2233"/>
      <c r="D5" s="2233"/>
      <c r="E5" s="2234"/>
      <c r="F5" s="2235"/>
    </row>
    <row r="6" spans="1:10">
      <c r="A6" s="1064" t="s">
        <v>413</v>
      </c>
      <c r="B6" s="2228"/>
      <c r="C6" s="2229"/>
      <c r="D6" s="2229"/>
      <c r="E6" s="2230"/>
      <c r="F6" s="2231"/>
    </row>
    <row r="7" spans="1:10">
      <c r="A7" s="1065" t="s">
        <v>608</v>
      </c>
      <c r="B7" s="1065"/>
      <c r="C7" s="134"/>
      <c r="D7" s="129"/>
      <c r="E7" s="129"/>
      <c r="F7" s="130"/>
    </row>
    <row r="8" spans="1:10" ht="55.5" customHeight="1">
      <c r="A8" s="1066" t="s">
        <v>609</v>
      </c>
      <c r="B8" s="1066" t="s">
        <v>255</v>
      </c>
      <c r="C8" s="1067" t="s">
        <v>238</v>
      </c>
      <c r="D8" s="1068" t="s">
        <v>357</v>
      </c>
      <c r="E8" s="1068" t="s">
        <v>239</v>
      </c>
      <c r="F8" s="1069" t="s">
        <v>240</v>
      </c>
    </row>
    <row r="9" spans="1:10" ht="15" customHeight="1">
      <c r="A9" s="2207" t="s">
        <v>1189</v>
      </c>
      <c r="B9" s="1071">
        <v>0</v>
      </c>
      <c r="C9" s="1072">
        <v>10</v>
      </c>
      <c r="D9" s="1073">
        <v>5</v>
      </c>
      <c r="E9" s="1073">
        <v>8</v>
      </c>
      <c r="F9" s="1074">
        <f t="shared" ref="F9:F16" si="0">SUM(B9:E9)</f>
        <v>23</v>
      </c>
      <c r="G9" s="1522"/>
      <c r="H9" s="1522"/>
      <c r="I9" s="1522"/>
      <c r="J9" s="1522"/>
    </row>
    <row r="10" spans="1:10" ht="15" customHeight="1">
      <c r="A10" s="1070" t="s">
        <v>607</v>
      </c>
      <c r="B10" s="1071">
        <v>0</v>
      </c>
      <c r="C10" s="1072">
        <v>10</v>
      </c>
      <c r="D10" s="1073">
        <v>5</v>
      </c>
      <c r="E10" s="1073">
        <v>8</v>
      </c>
      <c r="F10" s="1074">
        <f t="shared" si="0"/>
        <v>23</v>
      </c>
    </row>
    <row r="11" spans="1:10" ht="15" customHeight="1">
      <c r="A11" s="1075" t="s">
        <v>383</v>
      </c>
      <c r="B11" s="1076">
        <v>0</v>
      </c>
      <c r="C11" s="1077">
        <v>20</v>
      </c>
      <c r="D11" s="1078">
        <v>25</v>
      </c>
      <c r="E11" s="1078">
        <v>32</v>
      </c>
      <c r="F11" s="1079">
        <f t="shared" si="0"/>
        <v>77</v>
      </c>
    </row>
    <row r="12" spans="1:10" ht="15" customHeight="1">
      <c r="A12" s="1075" t="s">
        <v>1162</v>
      </c>
      <c r="B12" s="1076">
        <v>1</v>
      </c>
      <c r="C12" s="1077">
        <v>22</v>
      </c>
      <c r="D12" s="1078">
        <v>28</v>
      </c>
      <c r="E12" s="1078">
        <v>22</v>
      </c>
      <c r="F12" s="1079">
        <f t="shared" si="0"/>
        <v>73</v>
      </c>
    </row>
    <row r="13" spans="1:10" ht="15" customHeight="1">
      <c r="A13" s="1075" t="s">
        <v>1163</v>
      </c>
      <c r="B13" s="1076">
        <v>0</v>
      </c>
      <c r="C13" s="1077">
        <v>10</v>
      </c>
      <c r="D13" s="1078">
        <v>17</v>
      </c>
      <c r="E13" s="1078">
        <v>10</v>
      </c>
      <c r="F13" s="1079">
        <f t="shared" si="0"/>
        <v>37</v>
      </c>
    </row>
    <row r="14" spans="1:10" ht="15" customHeight="1">
      <c r="A14" s="1075" t="s">
        <v>1164</v>
      </c>
      <c r="B14" s="1076">
        <v>0</v>
      </c>
      <c r="C14" s="1077">
        <v>8</v>
      </c>
      <c r="D14" s="1078">
        <v>4</v>
      </c>
      <c r="E14" s="1078">
        <v>6</v>
      </c>
      <c r="F14" s="1079">
        <f t="shared" si="0"/>
        <v>18</v>
      </c>
    </row>
    <row r="15" spans="1:10" ht="15" customHeight="1">
      <c r="A15" s="1075" t="s">
        <v>384</v>
      </c>
      <c r="B15" s="1076">
        <v>0</v>
      </c>
      <c r="C15" s="1077">
        <v>3</v>
      </c>
      <c r="D15" s="1078">
        <v>0</v>
      </c>
      <c r="E15" s="1078"/>
      <c r="F15" s="1079">
        <f t="shared" si="0"/>
        <v>3</v>
      </c>
    </row>
    <row r="16" spans="1:10" ht="15" customHeight="1">
      <c r="A16" s="1075" t="s">
        <v>241</v>
      </c>
      <c r="B16" s="1076">
        <v>0</v>
      </c>
      <c r="C16" s="1077">
        <v>0</v>
      </c>
      <c r="D16" s="1078">
        <v>0</v>
      </c>
      <c r="E16" s="1078"/>
      <c r="F16" s="1079">
        <f t="shared" si="0"/>
        <v>0</v>
      </c>
    </row>
    <row r="17" spans="1:7" ht="15" customHeight="1">
      <c r="A17" s="1080" t="s">
        <v>664</v>
      </c>
      <c r="B17" s="1081">
        <f>SUM(B9:B16)</f>
        <v>1</v>
      </c>
      <c r="C17" s="1081">
        <f>SUM(C9:C16)</f>
        <v>83</v>
      </c>
      <c r="D17" s="1081">
        <f>SUM(D9:D16)</f>
        <v>84</v>
      </c>
      <c r="E17" s="1081">
        <f>SUM(E9:E16)</f>
        <v>86</v>
      </c>
      <c r="F17" s="1082">
        <f>SUM(F9:F16)</f>
        <v>254</v>
      </c>
      <c r="G17" s="1145" t="s">
        <v>1169</v>
      </c>
    </row>
    <row r="18" spans="1:7" ht="24" customHeight="1">
      <c r="A18" s="1083" t="s">
        <v>534</v>
      </c>
      <c r="B18" s="1084" t="s">
        <v>358</v>
      </c>
      <c r="C18" s="1085"/>
      <c r="D18" s="1086"/>
      <c r="E18" s="1086"/>
      <c r="F18" s="1087"/>
    </row>
    <row r="19" spans="1:7" ht="15" customHeight="1">
      <c r="A19" s="1075" t="s">
        <v>536</v>
      </c>
      <c r="B19" s="1088">
        <v>0.03</v>
      </c>
      <c r="C19" s="1089">
        <v>-0.02</v>
      </c>
      <c r="D19" s="1090">
        <v>-2.5000000000000001E-2</v>
      </c>
      <c r="E19" s="1090">
        <v>-1.7500000000000002E-2</v>
      </c>
      <c r="F19" s="1091">
        <v>-2.2499999999999999E-2</v>
      </c>
      <c r="G19" s="1144" t="s">
        <v>1168</v>
      </c>
    </row>
    <row r="20" spans="1:7" ht="15" customHeight="1">
      <c r="A20" s="1075" t="s">
        <v>537</v>
      </c>
      <c r="B20" s="1088">
        <v>0.03</v>
      </c>
      <c r="C20" s="1089">
        <v>0.1</v>
      </c>
      <c r="D20" s="1090">
        <v>0.05</v>
      </c>
      <c r="E20" s="1090">
        <v>5.6000000000000001E-2</v>
      </c>
      <c r="F20" s="1091">
        <v>0.1</v>
      </c>
    </row>
    <row r="21" spans="1:7" ht="15" customHeight="1">
      <c r="A21" s="1092" t="s">
        <v>538</v>
      </c>
      <c r="B21" s="1093">
        <v>0.03</v>
      </c>
      <c r="C21" s="1094">
        <v>2.75E-2</v>
      </c>
      <c r="D21" s="1095">
        <v>2.5000000000000001E-2</v>
      </c>
      <c r="E21" s="1095">
        <v>2.5000000000000001E-2</v>
      </c>
      <c r="F21" s="1096">
        <v>0.03</v>
      </c>
      <c r="G21" s="1144" t="s">
        <v>1168</v>
      </c>
    </row>
    <row r="22" spans="1:7" ht="15" customHeight="1">
      <c r="A22" s="1364" t="s">
        <v>345</v>
      </c>
      <c r="B22" s="1365"/>
      <c r="C22" s="1366"/>
      <c r="D22" s="1367"/>
      <c r="E22" s="1367"/>
      <c r="F22" s="1368"/>
    </row>
    <row r="23" spans="1:7" ht="15" customHeight="1">
      <c r="A23" s="1501"/>
      <c r="B23" s="1502" t="s">
        <v>255</v>
      </c>
      <c r="C23" s="1502" t="s">
        <v>106</v>
      </c>
      <c r="D23" s="1503" t="s">
        <v>701</v>
      </c>
      <c r="E23" s="1503" t="s">
        <v>727</v>
      </c>
      <c r="F23" s="1504" t="s">
        <v>630</v>
      </c>
    </row>
    <row r="24" spans="1:7" ht="15" customHeight="1">
      <c r="A24" s="1404" t="s">
        <v>664</v>
      </c>
      <c r="B24" s="1081">
        <f>SUM(B9:B16)</f>
        <v>1</v>
      </c>
      <c r="C24" s="1081">
        <f t="shared" ref="C24:E24" si="1">SUM(C9:C16)</f>
        <v>83</v>
      </c>
      <c r="D24" s="1081">
        <f t="shared" si="1"/>
        <v>84</v>
      </c>
      <c r="E24" s="1081">
        <f t="shared" si="1"/>
        <v>86</v>
      </c>
      <c r="F24" s="1082">
        <f>SUM(F9:F16)</f>
        <v>254</v>
      </c>
      <c r="G24" s="1144" t="s">
        <v>1170</v>
      </c>
    </row>
    <row r="25" spans="1:7" ht="15" customHeight="1">
      <c r="A25" s="1403" t="s">
        <v>344</v>
      </c>
      <c r="B25" s="1097">
        <v>3000</v>
      </c>
      <c r="C25" s="1097">
        <v>109500</v>
      </c>
      <c r="D25" s="1098">
        <v>74000</v>
      </c>
      <c r="E25" s="1098">
        <v>35000</v>
      </c>
      <c r="F25" s="1099">
        <f>SUM(B25:E25)</f>
        <v>221500</v>
      </c>
      <c r="G25" s="1145" t="s">
        <v>1175</v>
      </c>
    </row>
    <row r="26" spans="1:7" ht="15" customHeight="1">
      <c r="A26" s="1100" t="s">
        <v>622</v>
      </c>
      <c r="B26" s="1101">
        <f>B25/B24</f>
        <v>3000</v>
      </c>
      <c r="C26" s="1101">
        <f t="shared" ref="C26:E26" si="2">C25/C24</f>
        <v>1319.2771084337348</v>
      </c>
      <c r="D26" s="1101">
        <f t="shared" si="2"/>
        <v>880.95238095238096</v>
      </c>
      <c r="E26" s="1101">
        <f t="shared" si="2"/>
        <v>406.97674418604652</v>
      </c>
      <c r="F26" s="1102">
        <f>F25/F24</f>
        <v>872.04724409448818</v>
      </c>
      <c r="G26" s="1145" t="s">
        <v>1172</v>
      </c>
    </row>
    <row r="27" spans="1:7" ht="15" customHeight="1">
      <c r="A27" s="1512" t="s">
        <v>704</v>
      </c>
      <c r="B27" s="1509"/>
      <c r="C27" s="1509"/>
      <c r="D27" s="1509"/>
      <c r="E27" s="1509"/>
      <c r="F27" s="1510"/>
      <c r="G27" s="2169" t="s">
        <v>585</v>
      </c>
    </row>
    <row r="28" spans="1:7" ht="15" customHeight="1">
      <c r="A28" s="1505" t="s">
        <v>1003</v>
      </c>
      <c r="B28" s="2156">
        <f>SUM(B11:B16)</f>
        <v>1</v>
      </c>
      <c r="C28" s="2156">
        <f>SUM(C11:C16)</f>
        <v>63</v>
      </c>
      <c r="D28" s="2156">
        <f>SUM(D11:D16)</f>
        <v>74</v>
      </c>
      <c r="E28" s="2156">
        <f>SUM(E11:E16)</f>
        <v>70</v>
      </c>
      <c r="F28" s="2157">
        <f>SUM(F11:F16)</f>
        <v>208</v>
      </c>
      <c r="G28" s="2169" t="s">
        <v>1176</v>
      </c>
    </row>
    <row r="29" spans="1:7" ht="15" customHeight="1">
      <c r="A29" s="1506" t="s">
        <v>344</v>
      </c>
      <c r="B29" s="1507">
        <f>B25</f>
        <v>3000</v>
      </c>
      <c r="C29" s="1507">
        <f>C25</f>
        <v>109500</v>
      </c>
      <c r="D29" s="1507">
        <f>D25</f>
        <v>74000</v>
      </c>
      <c r="E29" s="1507">
        <f>E25</f>
        <v>35000</v>
      </c>
      <c r="F29" s="1511">
        <f>F25</f>
        <v>221500</v>
      </c>
    </row>
    <row r="30" spans="1:7" ht="15" customHeight="1">
      <c r="A30" s="1508" t="s">
        <v>622</v>
      </c>
      <c r="B30" s="1777">
        <f>+B29/B28</f>
        <v>3000</v>
      </c>
      <c r="C30" s="1777">
        <f>+C29/C28</f>
        <v>1738.0952380952381</v>
      </c>
      <c r="D30" s="1777">
        <f>+D29/D28</f>
        <v>1000</v>
      </c>
      <c r="E30" s="1777">
        <f>+E29/E28</f>
        <v>500</v>
      </c>
      <c r="F30" s="1778">
        <f>+F29/F28</f>
        <v>1064.9038461538462</v>
      </c>
      <c r="G30" s="1145"/>
    </row>
    <row r="31" spans="1:7" ht="15" customHeight="1">
      <c r="A31" s="2241" t="s">
        <v>581</v>
      </c>
      <c r="B31" s="2242"/>
      <c r="C31" s="2242"/>
      <c r="D31" s="1103" t="s">
        <v>665</v>
      </c>
      <c r="E31" s="2255">
        <v>45834</v>
      </c>
      <c r="F31" s="2256"/>
      <c r="G31" s="132"/>
    </row>
    <row r="32" spans="1:7" ht="15" customHeight="1">
      <c r="A32" s="2240" t="s">
        <v>666</v>
      </c>
      <c r="B32" s="2239"/>
      <c r="C32" s="2239"/>
      <c r="D32" s="1104" t="s">
        <v>667</v>
      </c>
      <c r="E32" s="2257">
        <v>45839</v>
      </c>
      <c r="F32" s="2258"/>
      <c r="G32" s="132"/>
    </row>
    <row r="33" spans="1:8" ht="12.75" customHeight="1">
      <c r="A33" s="2238" t="s">
        <v>668</v>
      </c>
      <c r="B33" s="2239"/>
      <c r="C33" s="2239"/>
      <c r="D33" s="1105" t="s">
        <v>669</v>
      </c>
      <c r="E33" s="2257">
        <v>45931</v>
      </c>
      <c r="F33" s="2258"/>
      <c r="G33" s="132"/>
    </row>
    <row r="34" spans="1:8" ht="27.75" customHeight="1">
      <c r="A34" s="2236" t="s">
        <v>670</v>
      </c>
      <c r="B34" s="2237"/>
      <c r="C34" s="2237"/>
      <c r="D34" s="1513" t="s">
        <v>330</v>
      </c>
      <c r="E34" s="1362" t="s">
        <v>30</v>
      </c>
      <c r="F34" s="1106">
        <v>45962</v>
      </c>
      <c r="G34" s="132" t="s">
        <v>585</v>
      </c>
    </row>
    <row r="35" spans="1:8" ht="8.25" customHeight="1">
      <c r="A35" s="1107"/>
      <c r="B35" s="1108"/>
      <c r="C35" s="1108"/>
      <c r="D35" s="1108"/>
      <c r="E35" s="1108"/>
      <c r="F35" s="1109"/>
      <c r="G35" s="132"/>
    </row>
    <row r="36" spans="1:8" ht="27.75" customHeight="1">
      <c r="A36" s="2246" t="s">
        <v>657</v>
      </c>
      <c r="B36" s="2247"/>
      <c r="C36" s="2247"/>
      <c r="D36" s="2247"/>
      <c r="E36" s="2247"/>
      <c r="F36" s="2248"/>
      <c r="G36" s="132"/>
    </row>
    <row r="37" spans="1:8" ht="27.75" customHeight="1">
      <c r="A37" s="1110" t="s">
        <v>672</v>
      </c>
      <c r="B37" s="2158">
        <v>1</v>
      </c>
      <c r="C37" s="2158">
        <v>7</v>
      </c>
      <c r="D37" s="2158">
        <v>2</v>
      </c>
      <c r="E37" s="2159">
        <v>3</v>
      </c>
      <c r="F37" s="2160">
        <f>SUM(B37:E37)</f>
        <v>13</v>
      </c>
      <c r="G37" s="132"/>
    </row>
    <row r="38" spans="1:8" ht="27.75" customHeight="1">
      <c r="A38" s="1111" t="s">
        <v>673</v>
      </c>
      <c r="B38" s="1112">
        <v>3000</v>
      </c>
      <c r="C38" s="1112">
        <v>10500</v>
      </c>
      <c r="D38" s="1112">
        <v>3000</v>
      </c>
      <c r="E38" s="1113">
        <v>2100</v>
      </c>
      <c r="F38" s="1114">
        <f>SUM(B38:E38)</f>
        <v>18600</v>
      </c>
      <c r="G38" s="132"/>
    </row>
    <row r="39" spans="1:8" ht="27.75" customHeight="1">
      <c r="A39" s="1115" t="s">
        <v>674</v>
      </c>
      <c r="B39" s="1116">
        <f>B38/B37</f>
        <v>3000</v>
      </c>
      <c r="C39" s="1116">
        <f>C38/C37</f>
        <v>1500</v>
      </c>
      <c r="D39" s="1116">
        <f>D38/D37</f>
        <v>1500</v>
      </c>
      <c r="E39" s="1116">
        <f>E38/E37</f>
        <v>700</v>
      </c>
      <c r="F39" s="1117">
        <f>F38/F37</f>
        <v>1430.7692307692307</v>
      </c>
      <c r="G39" s="132" t="s">
        <v>1177</v>
      </c>
    </row>
    <row r="40" spans="1:8" ht="8.25" customHeight="1"/>
    <row r="41" spans="1:8" ht="21" customHeight="1">
      <c r="A41" s="2261" t="s">
        <v>675</v>
      </c>
      <c r="B41" s="2262"/>
      <c r="C41" s="2262"/>
      <c r="D41" s="2262"/>
      <c r="E41" s="2262"/>
      <c r="F41" s="2263"/>
    </row>
    <row r="42" spans="1:8" ht="25.5" customHeight="1">
      <c r="A42" s="1118" t="s">
        <v>676</v>
      </c>
      <c r="B42" s="2161">
        <v>1</v>
      </c>
      <c r="C42" s="2161">
        <v>26</v>
      </c>
      <c r="D42" s="2161">
        <v>20</v>
      </c>
      <c r="E42" s="2162">
        <v>5</v>
      </c>
      <c r="F42" s="2163">
        <f>SUM(B42:E42)</f>
        <v>52</v>
      </c>
    </row>
    <row r="43" spans="1:8" ht="25.5" customHeight="1">
      <c r="A43" s="1119" t="s">
        <v>677</v>
      </c>
      <c r="B43" s="1120">
        <v>360</v>
      </c>
      <c r="C43" s="1120">
        <v>9360</v>
      </c>
      <c r="D43" s="1120">
        <v>7200</v>
      </c>
      <c r="E43" s="1121">
        <v>1800</v>
      </c>
      <c r="F43" s="1122">
        <f>SUM(B43:E43)</f>
        <v>18720</v>
      </c>
    </row>
    <row r="44" spans="1:8" ht="15" customHeight="1">
      <c r="A44" s="1123" t="s">
        <v>678</v>
      </c>
      <c r="B44" s="1124">
        <f>B43/B42</f>
        <v>360</v>
      </c>
      <c r="C44" s="1124">
        <f>C43/C42</f>
        <v>360</v>
      </c>
      <c r="D44" s="1124">
        <f>D43/D42</f>
        <v>360</v>
      </c>
      <c r="E44" s="1124">
        <f>E43/E42</f>
        <v>360</v>
      </c>
      <c r="F44" s="1125">
        <f>F43/F42</f>
        <v>360</v>
      </c>
    </row>
    <row r="45" spans="1:8" ht="19.350000000000001" customHeight="1">
      <c r="A45" s="2264" t="s">
        <v>679</v>
      </c>
      <c r="B45" s="2265"/>
      <c r="C45" s="2265"/>
      <c r="D45" s="2265"/>
      <c r="E45" s="2265"/>
      <c r="F45" s="2266"/>
      <c r="H45" s="1514"/>
    </row>
    <row r="46" spans="1:8" ht="8.25" customHeight="1"/>
    <row r="47" spans="1:8" ht="23.4" customHeight="1">
      <c r="A47" s="1126" t="s">
        <v>680</v>
      </c>
      <c r="B47" s="1127"/>
      <c r="C47" s="1127"/>
      <c r="D47" s="1127"/>
      <c r="E47" s="1127"/>
      <c r="F47" s="1128"/>
      <c r="G47" s="132"/>
    </row>
    <row r="48" spans="1:8" ht="16.5" customHeight="1">
      <c r="A48" s="1129" t="s">
        <v>681</v>
      </c>
      <c r="B48" s="1130">
        <v>1</v>
      </c>
      <c r="C48" s="2166">
        <v>73</v>
      </c>
      <c r="D48" s="2166">
        <v>74</v>
      </c>
      <c r="E48" s="2167">
        <v>70</v>
      </c>
      <c r="F48" s="2168">
        <f>SUM(B48:E48)</f>
        <v>218</v>
      </c>
      <c r="G48" s="132"/>
    </row>
    <row r="49" spans="1:7" ht="15.75" customHeight="1">
      <c r="A49" s="1131" t="s">
        <v>682</v>
      </c>
      <c r="B49" s="1132">
        <v>3000</v>
      </c>
      <c r="C49" s="1132">
        <v>54750</v>
      </c>
      <c r="D49" s="1132">
        <v>37000</v>
      </c>
      <c r="E49" s="1132">
        <v>28000</v>
      </c>
      <c r="F49" s="1133">
        <f>SUM(B49:E49)</f>
        <v>122750</v>
      </c>
      <c r="G49" s="132"/>
    </row>
    <row r="50" spans="1:7" ht="15" customHeight="1">
      <c r="A50" s="1134" t="s">
        <v>683</v>
      </c>
      <c r="B50" s="1135">
        <f>B49/B48</f>
        <v>3000</v>
      </c>
      <c r="C50" s="1135">
        <f>C49/C48</f>
        <v>750</v>
      </c>
      <c r="D50" s="1135">
        <f>D49/D48</f>
        <v>500</v>
      </c>
      <c r="E50" s="1135">
        <f>E49/E48</f>
        <v>400</v>
      </c>
      <c r="F50" s="1136">
        <f>F49/F48</f>
        <v>563.0733944954128</v>
      </c>
      <c r="G50" s="132" t="s">
        <v>1177</v>
      </c>
    </row>
    <row r="51" spans="1:7" ht="15" customHeight="1">
      <c r="A51" s="1137" t="s">
        <v>684</v>
      </c>
      <c r="B51" s="1138">
        <v>0.03</v>
      </c>
      <c r="C51" s="1138">
        <v>0.03</v>
      </c>
      <c r="D51" s="1138">
        <v>0.03</v>
      </c>
      <c r="E51" s="1138">
        <v>0.03</v>
      </c>
      <c r="F51" s="1139">
        <v>0.03</v>
      </c>
      <c r="G51" s="132"/>
    </row>
    <row r="52" spans="1:7" ht="12.75" customHeight="1">
      <c r="A52" s="2249" t="s">
        <v>1253</v>
      </c>
      <c r="B52" s="2250"/>
      <c r="C52" s="2251"/>
      <c r="D52" s="1140" t="s">
        <v>685</v>
      </c>
      <c r="E52" s="2259">
        <v>45839</v>
      </c>
      <c r="F52" s="2260"/>
    </row>
    <row r="53" spans="1:7" ht="16.5" hidden="1" customHeight="1">
      <c r="A53" s="133" t="s">
        <v>243</v>
      </c>
      <c r="B53" s="133"/>
      <c r="F53" s="131"/>
    </row>
    <row r="54" spans="1:7" ht="6.75" customHeight="1"/>
    <row r="55" spans="1:7" ht="49.35" customHeight="1">
      <c r="A55" s="2252" t="s">
        <v>1107</v>
      </c>
      <c r="B55" s="2253"/>
      <c r="C55" s="2253"/>
      <c r="D55" s="2253"/>
      <c r="E55" s="2253"/>
      <c r="F55" s="2254"/>
    </row>
    <row r="56" spans="1:7" ht="24.75" customHeight="1">
      <c r="A56" s="2243" t="s">
        <v>1087</v>
      </c>
      <c r="B56" s="2244"/>
      <c r="C56" s="2244"/>
      <c r="D56" s="2244"/>
      <c r="E56" s="2244"/>
      <c r="F56" s="2245"/>
    </row>
    <row r="57" spans="1:7">
      <c r="A57" s="1958"/>
      <c r="B57" s="1959" t="s">
        <v>255</v>
      </c>
      <c r="C57" s="1959" t="s">
        <v>106</v>
      </c>
      <c r="D57" s="1960" t="s">
        <v>701</v>
      </c>
      <c r="E57" s="1960" t="s">
        <v>727</v>
      </c>
      <c r="F57" s="1961" t="s">
        <v>630</v>
      </c>
    </row>
    <row r="58" spans="1:7">
      <c r="A58" s="1962" t="s">
        <v>1088</v>
      </c>
      <c r="B58" s="1951">
        <f>B25</f>
        <v>3000</v>
      </c>
      <c r="C58" s="1951">
        <f t="shared" ref="C58:F58" si="3">C25</f>
        <v>109500</v>
      </c>
      <c r="D58" s="1951">
        <f t="shared" si="3"/>
        <v>74000</v>
      </c>
      <c r="E58" s="1951">
        <f t="shared" si="3"/>
        <v>35000</v>
      </c>
      <c r="F58" s="1952">
        <f t="shared" si="3"/>
        <v>221500</v>
      </c>
    </row>
    <row r="59" spans="1:7">
      <c r="A59" s="1950" t="s">
        <v>1083</v>
      </c>
      <c r="B59" s="1951">
        <f>B38</f>
        <v>3000</v>
      </c>
      <c r="C59" s="1951">
        <f t="shared" ref="C59:F59" si="4">C38</f>
        <v>10500</v>
      </c>
      <c r="D59" s="1951">
        <f t="shared" si="4"/>
        <v>3000</v>
      </c>
      <c r="E59" s="1951">
        <f t="shared" si="4"/>
        <v>2100</v>
      </c>
      <c r="F59" s="1952">
        <f t="shared" si="4"/>
        <v>18600</v>
      </c>
    </row>
    <row r="60" spans="1:7">
      <c r="A60" s="1950" t="s">
        <v>1084</v>
      </c>
      <c r="B60" s="1951">
        <f>B43</f>
        <v>360</v>
      </c>
      <c r="C60" s="1951">
        <f t="shared" ref="C60:F60" si="5">C43</f>
        <v>9360</v>
      </c>
      <c r="D60" s="1951">
        <f t="shared" si="5"/>
        <v>7200</v>
      </c>
      <c r="E60" s="1951">
        <f t="shared" si="5"/>
        <v>1800</v>
      </c>
      <c r="F60" s="1952">
        <f t="shared" si="5"/>
        <v>18720</v>
      </c>
    </row>
    <row r="61" spans="1:7">
      <c r="A61" s="1953" t="s">
        <v>1085</v>
      </c>
      <c r="B61" s="1954">
        <f>B49</f>
        <v>3000</v>
      </c>
      <c r="C61" s="1954">
        <f t="shared" ref="C61:F61" si="6">C49</f>
        <v>54750</v>
      </c>
      <c r="D61" s="1954">
        <f t="shared" si="6"/>
        <v>37000</v>
      </c>
      <c r="E61" s="1954">
        <f t="shared" si="6"/>
        <v>28000</v>
      </c>
      <c r="F61" s="1955">
        <f t="shared" si="6"/>
        <v>122750</v>
      </c>
    </row>
    <row r="62" spans="1:7" ht="13.8" thickBot="1">
      <c r="A62" s="1956" t="s">
        <v>1086</v>
      </c>
      <c r="B62" s="1949">
        <f>SUM(B58:B61)</f>
        <v>9360</v>
      </c>
      <c r="C62" s="1949">
        <f t="shared" ref="C62:F62" si="7">SUM(C58:C61)</f>
        <v>184110</v>
      </c>
      <c r="D62" s="1949">
        <f t="shared" si="7"/>
        <v>121200</v>
      </c>
      <c r="E62" s="1949">
        <f t="shared" si="7"/>
        <v>66900</v>
      </c>
      <c r="F62" s="1957">
        <f t="shared" si="7"/>
        <v>381570</v>
      </c>
    </row>
  </sheetData>
  <mergeCells count="16">
    <mergeCell ref="A56:F56"/>
    <mergeCell ref="A36:F36"/>
    <mergeCell ref="A52:C52"/>
    <mergeCell ref="A55:F55"/>
    <mergeCell ref="E31:F31"/>
    <mergeCell ref="E32:F32"/>
    <mergeCell ref="E33:F33"/>
    <mergeCell ref="E52:F52"/>
    <mergeCell ref="A41:F41"/>
    <mergeCell ref="A45:F45"/>
    <mergeCell ref="B6:F6"/>
    <mergeCell ref="B5:F5"/>
    <mergeCell ref="A34:C34"/>
    <mergeCell ref="A33:C33"/>
    <mergeCell ref="A32:C32"/>
    <mergeCell ref="A31:C31"/>
  </mergeCells>
  <phoneticPr fontId="25" type="noConversion"/>
  <printOptions horizontalCentered="1" headings="1"/>
  <pageMargins left="0" right="0" top="0.25" bottom="0.5" header="0.25" footer="0.25"/>
  <pageSetup scale="78" orientation="portrait" r:id="rId1"/>
  <headerFooter alignWithMargins="0">
    <oddHeader xml:space="preserve">&amp;C&amp;"Times New Roman,Bold"&amp;11
</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66FFFF"/>
    <pageSetUpPr fitToPage="1"/>
  </sheetPr>
  <dimension ref="A1:M70"/>
  <sheetViews>
    <sheetView zoomScaleNormal="100" workbookViewId="0"/>
  </sheetViews>
  <sheetFormatPr defaultColWidth="9.33203125" defaultRowHeight="13.2"/>
  <cols>
    <col min="1" max="1" width="41.109375" style="127" customWidth="1"/>
    <col min="2" max="6" width="15.6640625" style="127" customWidth="1"/>
    <col min="7" max="16384" width="9.33203125" style="127"/>
  </cols>
  <sheetData>
    <row r="1" spans="1:10" ht="15.6">
      <c r="A1" s="803" t="s">
        <v>402</v>
      </c>
      <c r="B1" s="803"/>
      <c r="C1" s="803"/>
      <c r="D1" s="803"/>
      <c r="E1" s="803"/>
      <c r="F1" s="803"/>
    </row>
    <row r="2" spans="1:10" ht="15.6">
      <c r="A2" s="803" t="s">
        <v>1251</v>
      </c>
      <c r="B2" s="803"/>
      <c r="C2" s="803"/>
      <c r="D2" s="803"/>
      <c r="E2" s="803"/>
      <c r="F2" s="803"/>
    </row>
    <row r="3" spans="1:10" ht="15.6">
      <c r="A3" s="803" t="s">
        <v>1069</v>
      </c>
      <c r="B3" s="803"/>
      <c r="C3" s="803"/>
      <c r="D3" s="803"/>
      <c r="E3" s="803"/>
      <c r="F3" s="803"/>
    </row>
    <row r="4" spans="1:10" ht="6.75" customHeight="1">
      <c r="A4" s="1058"/>
      <c r="B4" s="126"/>
      <c r="C4" s="126"/>
      <c r="D4" s="126"/>
      <c r="E4" s="126"/>
      <c r="F4" s="126"/>
    </row>
    <row r="5" spans="1:10">
      <c r="A5" s="1059" t="s">
        <v>244</v>
      </c>
      <c r="B5" s="2009"/>
      <c r="C5" s="2010"/>
      <c r="D5" s="2010"/>
      <c r="E5" s="2010"/>
      <c r="F5" s="2011"/>
    </row>
    <row r="6" spans="1:10">
      <c r="A6" s="1064" t="s">
        <v>413</v>
      </c>
      <c r="B6" s="2228"/>
      <c r="C6" s="2229"/>
      <c r="D6" s="2229"/>
      <c r="E6" s="2230"/>
      <c r="F6" s="2231"/>
    </row>
    <row r="7" spans="1:10" ht="18" customHeight="1">
      <c r="A7" s="1623" t="s">
        <v>918</v>
      </c>
      <c r="B7" s="1065"/>
      <c r="C7" s="134"/>
      <c r="D7" s="129"/>
      <c r="E7" s="129"/>
      <c r="F7" s="130"/>
    </row>
    <row r="8" spans="1:10" ht="55.5" customHeight="1">
      <c r="A8" s="1066" t="s">
        <v>609</v>
      </c>
      <c r="B8" s="1066" t="s">
        <v>255</v>
      </c>
      <c r="C8" s="1067" t="s">
        <v>238</v>
      </c>
      <c r="D8" s="1068" t="s">
        <v>357</v>
      </c>
      <c r="E8" s="1068" t="s">
        <v>239</v>
      </c>
      <c r="F8" s="1069" t="s">
        <v>240</v>
      </c>
    </row>
    <row r="9" spans="1:10" ht="15" customHeight="1">
      <c r="A9" s="2207" t="s">
        <v>1189</v>
      </c>
      <c r="B9" s="1989">
        <v>0</v>
      </c>
      <c r="C9" s="1072">
        <v>0</v>
      </c>
      <c r="D9" s="1073">
        <v>0</v>
      </c>
      <c r="E9" s="1073">
        <v>0</v>
      </c>
      <c r="F9" s="1074">
        <f t="shared" ref="F9:F16" si="0">SUM(B9:E9)</f>
        <v>0</v>
      </c>
      <c r="G9" s="1523"/>
      <c r="H9" s="1522"/>
      <c r="I9" s="1522"/>
      <c r="J9" s="1522"/>
    </row>
    <row r="10" spans="1:10" ht="15" customHeight="1">
      <c r="A10" s="1070" t="s">
        <v>607</v>
      </c>
      <c r="B10" s="1989">
        <v>0</v>
      </c>
      <c r="C10" s="1072">
        <v>0</v>
      </c>
      <c r="D10" s="1073">
        <v>0</v>
      </c>
      <c r="E10" s="1073">
        <v>0</v>
      </c>
      <c r="F10" s="1074">
        <f t="shared" si="0"/>
        <v>0</v>
      </c>
    </row>
    <row r="11" spans="1:10" ht="15" customHeight="1">
      <c r="A11" s="1075" t="s">
        <v>383</v>
      </c>
      <c r="B11" s="1990">
        <v>0</v>
      </c>
      <c r="C11" s="1077">
        <v>0</v>
      </c>
      <c r="D11" s="1078">
        <v>0</v>
      </c>
      <c r="E11" s="1078">
        <v>0</v>
      </c>
      <c r="F11" s="1079">
        <f t="shared" si="0"/>
        <v>0</v>
      </c>
    </row>
    <row r="12" spans="1:10" ht="15" customHeight="1">
      <c r="A12" s="1075" t="s">
        <v>1162</v>
      </c>
      <c r="B12" s="1990">
        <v>0</v>
      </c>
      <c r="C12" s="1077">
        <v>0</v>
      </c>
      <c r="D12" s="1078">
        <v>0</v>
      </c>
      <c r="E12" s="1078">
        <v>0</v>
      </c>
      <c r="F12" s="1079">
        <f t="shared" si="0"/>
        <v>0</v>
      </c>
    </row>
    <row r="13" spans="1:10" ht="15" customHeight="1">
      <c r="A13" s="1075" t="s">
        <v>1163</v>
      </c>
      <c r="B13" s="1990">
        <v>0</v>
      </c>
      <c r="C13" s="1077">
        <v>0</v>
      </c>
      <c r="D13" s="1078">
        <v>0</v>
      </c>
      <c r="E13" s="1078">
        <v>0</v>
      </c>
      <c r="F13" s="1079">
        <f t="shared" si="0"/>
        <v>0</v>
      </c>
    </row>
    <row r="14" spans="1:10" ht="15" customHeight="1">
      <c r="A14" s="1075" t="s">
        <v>1164</v>
      </c>
      <c r="B14" s="1990">
        <v>0</v>
      </c>
      <c r="C14" s="1077">
        <v>0</v>
      </c>
      <c r="D14" s="1078">
        <v>0</v>
      </c>
      <c r="E14" s="1078">
        <v>0</v>
      </c>
      <c r="F14" s="1079">
        <f t="shared" si="0"/>
        <v>0</v>
      </c>
    </row>
    <row r="15" spans="1:10" ht="15" customHeight="1">
      <c r="A15" s="1075" t="s">
        <v>384</v>
      </c>
      <c r="B15" s="1990">
        <v>0</v>
      </c>
      <c r="C15" s="1077">
        <v>0</v>
      </c>
      <c r="D15" s="1078">
        <v>0</v>
      </c>
      <c r="E15" s="1078">
        <v>0</v>
      </c>
      <c r="F15" s="1079">
        <f t="shared" si="0"/>
        <v>0</v>
      </c>
    </row>
    <row r="16" spans="1:10" ht="15" customHeight="1">
      <c r="A16" s="1075" t="s">
        <v>241</v>
      </c>
      <c r="B16" s="1990">
        <v>0</v>
      </c>
      <c r="C16" s="1077">
        <v>0</v>
      </c>
      <c r="D16" s="1078">
        <v>0</v>
      </c>
      <c r="E16" s="1078">
        <v>0</v>
      </c>
      <c r="F16" s="1079">
        <f t="shared" si="0"/>
        <v>0</v>
      </c>
    </row>
    <row r="17" spans="1:13" ht="15" customHeight="1">
      <c r="A17" s="1080" t="s">
        <v>664</v>
      </c>
      <c r="B17" s="1081">
        <f>SUM(B9:B16)</f>
        <v>0</v>
      </c>
      <c r="C17" s="1081">
        <f>SUM(C9:C16)</f>
        <v>0</v>
      </c>
      <c r="D17" s="1081">
        <f>SUM(D9:D16)</f>
        <v>0</v>
      </c>
      <c r="E17" s="1081">
        <f>SUM(E9:E16)</f>
        <v>0</v>
      </c>
      <c r="F17" s="1082">
        <f>SUM(F9:F16)</f>
        <v>0</v>
      </c>
      <c r="G17" s="1145" t="s">
        <v>1169</v>
      </c>
    </row>
    <row r="18" spans="1:13" ht="21" customHeight="1">
      <c r="A18" s="1625" t="s">
        <v>919</v>
      </c>
      <c r="B18" s="1084" t="s">
        <v>358</v>
      </c>
      <c r="C18" s="1085"/>
      <c r="D18" s="1086"/>
      <c r="E18" s="1086"/>
      <c r="F18" s="1087"/>
    </row>
    <row r="19" spans="1:13" ht="15" customHeight="1">
      <c r="A19" s="1075" t="s">
        <v>536</v>
      </c>
      <c r="B19" s="1088">
        <v>0</v>
      </c>
      <c r="C19" s="1089">
        <v>0</v>
      </c>
      <c r="D19" s="1090">
        <v>0</v>
      </c>
      <c r="E19" s="1090">
        <v>0</v>
      </c>
      <c r="F19" s="1091">
        <v>0</v>
      </c>
      <c r="G19" s="1144" t="s">
        <v>1168</v>
      </c>
    </row>
    <row r="20" spans="1:13" ht="15" customHeight="1">
      <c r="A20" s="1075" t="s">
        <v>537</v>
      </c>
      <c r="B20" s="1638">
        <v>0</v>
      </c>
      <c r="C20" s="1089">
        <v>0</v>
      </c>
      <c r="D20" s="1090">
        <v>0</v>
      </c>
      <c r="E20" s="1090">
        <v>0</v>
      </c>
      <c r="F20" s="1091">
        <v>0</v>
      </c>
    </row>
    <row r="21" spans="1:13" ht="15" customHeight="1">
      <c r="A21" s="1092" t="s">
        <v>538</v>
      </c>
      <c r="B21" s="1093">
        <v>0</v>
      </c>
      <c r="C21" s="1094">
        <v>0</v>
      </c>
      <c r="D21" s="1095">
        <v>0</v>
      </c>
      <c r="E21" s="1095">
        <v>0</v>
      </c>
      <c r="F21" s="1096">
        <v>0</v>
      </c>
      <c r="G21" s="1144" t="s">
        <v>1168</v>
      </c>
    </row>
    <row r="22" spans="1:13" ht="15" customHeight="1">
      <c r="A22" s="1883" t="s">
        <v>345</v>
      </c>
      <c r="B22" s="1524"/>
      <c r="C22" s="1525"/>
      <c r="D22" s="1526"/>
      <c r="E22" s="1526"/>
      <c r="F22" s="1527"/>
    </row>
    <row r="23" spans="1:13" ht="15" customHeight="1">
      <c r="A23" s="1528"/>
      <c r="B23" s="1529" t="s">
        <v>255</v>
      </c>
      <c r="C23" s="1529" t="s">
        <v>106</v>
      </c>
      <c r="D23" s="1530" t="s">
        <v>701</v>
      </c>
      <c r="E23" s="1530" t="s">
        <v>727</v>
      </c>
      <c r="F23" s="1531" t="s">
        <v>630</v>
      </c>
    </row>
    <row r="24" spans="1:13" ht="15" customHeight="1">
      <c r="A24" s="1532" t="s">
        <v>664</v>
      </c>
      <c r="B24" s="2164">
        <f>SUM(B9:B16)</f>
        <v>0</v>
      </c>
      <c r="C24" s="2164">
        <f t="shared" ref="C24:E24" si="1">SUM(C9:C16)</f>
        <v>0</v>
      </c>
      <c r="D24" s="2164">
        <f t="shared" si="1"/>
        <v>0</v>
      </c>
      <c r="E24" s="2164">
        <f t="shared" si="1"/>
        <v>0</v>
      </c>
      <c r="F24" s="2165">
        <f>SUM(F9:F16)</f>
        <v>0</v>
      </c>
      <c r="G24" s="1144" t="s">
        <v>1170</v>
      </c>
    </row>
    <row r="25" spans="1:13" ht="15" customHeight="1">
      <c r="A25" s="1134" t="s">
        <v>344</v>
      </c>
      <c r="B25" s="1533">
        <v>0</v>
      </c>
      <c r="C25" s="1533">
        <v>0</v>
      </c>
      <c r="D25" s="1534">
        <v>0</v>
      </c>
      <c r="E25" s="1534">
        <v>0</v>
      </c>
      <c r="F25" s="1535">
        <f>+B25+C25+D25+E25</f>
        <v>0</v>
      </c>
      <c r="G25" s="2170" t="s">
        <v>1171</v>
      </c>
      <c r="H25" s="1522"/>
      <c r="I25" s="1522"/>
      <c r="J25" s="1522"/>
      <c r="K25" s="1522"/>
      <c r="L25" s="1522"/>
      <c r="M25" s="1522"/>
    </row>
    <row r="26" spans="1:13" ht="15" customHeight="1">
      <c r="A26" s="1137" t="s">
        <v>622</v>
      </c>
      <c r="B26" s="2148" t="e">
        <f>+B25/B24</f>
        <v>#DIV/0!</v>
      </c>
      <c r="C26" s="2148" t="e">
        <f t="shared" ref="C26:E26" si="2">+C25/C24</f>
        <v>#DIV/0!</v>
      </c>
      <c r="D26" s="2148" t="e">
        <f t="shared" si="2"/>
        <v>#DIV/0!</v>
      </c>
      <c r="E26" s="2148" t="e">
        <f t="shared" si="2"/>
        <v>#DIV/0!</v>
      </c>
      <c r="F26" s="2149" t="e">
        <f>+F25/F24</f>
        <v>#DIV/0!</v>
      </c>
      <c r="G26" s="2170" t="s">
        <v>1172</v>
      </c>
      <c r="H26" s="1522"/>
      <c r="I26" s="1522"/>
      <c r="J26" s="1522"/>
      <c r="K26" s="1522"/>
      <c r="L26" s="1522"/>
      <c r="M26" s="1522"/>
    </row>
    <row r="27" spans="1:13" ht="15" customHeight="1">
      <c r="A27" s="1538" t="s">
        <v>704</v>
      </c>
      <c r="B27" s="1539"/>
      <c r="C27" s="1539"/>
      <c r="D27" s="1539"/>
      <c r="E27" s="1539"/>
      <c r="F27" s="1540"/>
      <c r="G27" s="2171"/>
      <c r="H27" s="1522"/>
      <c r="I27" s="1522"/>
      <c r="J27" s="1522"/>
      <c r="K27" s="1522"/>
      <c r="L27" s="1522"/>
      <c r="M27" s="1522"/>
    </row>
    <row r="28" spans="1:13" ht="15" customHeight="1">
      <c r="A28" s="1532" t="s">
        <v>1003</v>
      </c>
      <c r="B28" s="2164">
        <f>SUM(B11:B16)</f>
        <v>0</v>
      </c>
      <c r="C28" s="2164">
        <f>SUM(C11:C16)</f>
        <v>0</v>
      </c>
      <c r="D28" s="2164">
        <f>SUM(D11:D16)</f>
        <v>0</v>
      </c>
      <c r="E28" s="2164">
        <f>SUM(E11:E16)</f>
        <v>0</v>
      </c>
      <c r="F28" s="2165">
        <f>SUM(F11:F16)</f>
        <v>0</v>
      </c>
      <c r="G28" s="2171" t="s">
        <v>1173</v>
      </c>
      <c r="H28" s="1522"/>
      <c r="I28" s="1522"/>
      <c r="J28" s="1522"/>
      <c r="K28" s="1522"/>
      <c r="L28" s="1522"/>
      <c r="M28" s="1522"/>
    </row>
    <row r="29" spans="1:13" ht="15" customHeight="1">
      <c r="A29" s="1134" t="s">
        <v>344</v>
      </c>
      <c r="B29" s="1533">
        <f>B25</f>
        <v>0</v>
      </c>
      <c r="C29" s="1533">
        <f>C25</f>
        <v>0</v>
      </c>
      <c r="D29" s="1533">
        <f>D25</f>
        <v>0</v>
      </c>
      <c r="E29" s="1533">
        <f>E25</f>
        <v>0</v>
      </c>
      <c r="F29" s="1541">
        <f>F25</f>
        <v>0</v>
      </c>
      <c r="G29" s="2171" t="s">
        <v>1174</v>
      </c>
      <c r="H29" s="1522"/>
      <c r="I29" s="1522"/>
      <c r="J29" s="1522"/>
      <c r="K29" s="1522"/>
      <c r="L29" s="1522"/>
      <c r="M29" s="1522"/>
    </row>
    <row r="30" spans="1:13" ht="15" customHeight="1">
      <c r="A30" s="1137" t="s">
        <v>622</v>
      </c>
      <c r="B30" s="1536" t="e">
        <f>+B29/B28</f>
        <v>#DIV/0!</v>
      </c>
      <c r="C30" s="1536" t="e">
        <f>+C29/C28</f>
        <v>#DIV/0!</v>
      </c>
      <c r="D30" s="1536" t="e">
        <f>+D29/D28</f>
        <v>#DIV/0!</v>
      </c>
      <c r="E30" s="1536" t="e">
        <f>+E29/E28</f>
        <v>#DIV/0!</v>
      </c>
      <c r="F30" s="1537" t="e">
        <f>+F29/F28</f>
        <v>#DIV/0!</v>
      </c>
      <c r="G30" s="2170"/>
      <c r="H30" s="1522"/>
      <c r="I30" s="1522"/>
      <c r="J30" s="1522"/>
      <c r="K30" s="1522"/>
      <c r="L30" s="1522"/>
      <c r="M30" s="1522"/>
    </row>
    <row r="31" spans="1:13" ht="15" customHeight="1">
      <c r="A31" s="2277" t="s">
        <v>1045</v>
      </c>
      <c r="B31" s="2242"/>
      <c r="C31" s="2242"/>
      <c r="D31" s="2206" t="s">
        <v>1188</v>
      </c>
      <c r="E31" s="2278"/>
      <c r="F31" s="2279"/>
      <c r="G31" s="2171" t="s">
        <v>1252</v>
      </c>
      <c r="H31" s="1522"/>
      <c r="I31" s="1522"/>
      <c r="J31" s="1522"/>
      <c r="K31" s="1522"/>
      <c r="L31" s="1522"/>
      <c r="M31" s="1522"/>
    </row>
    <row r="32" spans="1:13" ht="15" customHeight="1">
      <c r="A32" s="2240" t="s">
        <v>666</v>
      </c>
      <c r="B32" s="2239"/>
      <c r="C32" s="2239"/>
      <c r="D32" s="1104" t="s">
        <v>667</v>
      </c>
      <c r="E32" s="2280"/>
      <c r="F32" s="2281"/>
      <c r="G32" s="132"/>
    </row>
    <row r="33" spans="1:13" ht="12.75" customHeight="1">
      <c r="A33" s="2238" t="s">
        <v>668</v>
      </c>
      <c r="B33" s="2239"/>
      <c r="C33" s="2239"/>
      <c r="D33" s="2205" t="s">
        <v>1187</v>
      </c>
      <c r="E33" s="2280"/>
      <c r="F33" s="2281"/>
      <c r="G33" s="132"/>
    </row>
    <row r="34" spans="1:13" ht="27.75" customHeight="1">
      <c r="A34" s="2236" t="s">
        <v>670</v>
      </c>
      <c r="B34" s="2237"/>
      <c r="C34" s="2237"/>
      <c r="D34" s="1513"/>
      <c r="E34" s="1362" t="s">
        <v>1186</v>
      </c>
      <c r="F34" s="2018"/>
      <c r="G34" s="132" t="s">
        <v>585</v>
      </c>
    </row>
    <row r="35" spans="1:13" ht="8.25" customHeight="1">
      <c r="A35" s="1107"/>
      <c r="B35" s="1108"/>
      <c r="C35" s="1108"/>
      <c r="D35" s="1108"/>
      <c r="E35" s="1108"/>
      <c r="F35" s="1109"/>
      <c r="G35" s="132"/>
    </row>
    <row r="36" spans="1:13" ht="18" customHeight="1">
      <c r="A36" s="2270" t="s">
        <v>915</v>
      </c>
      <c r="B36" s="2271"/>
      <c r="C36" s="2271"/>
      <c r="D36" s="2271"/>
      <c r="E36" s="2271"/>
      <c r="F36" s="2272"/>
      <c r="G36" s="132"/>
    </row>
    <row r="37" spans="1:13" ht="27.75" customHeight="1">
      <c r="A37" s="1110" t="s">
        <v>672</v>
      </c>
      <c r="B37" s="2158">
        <v>0</v>
      </c>
      <c r="C37" s="2158">
        <v>0</v>
      </c>
      <c r="D37" s="2158">
        <v>0</v>
      </c>
      <c r="E37" s="2159">
        <v>0</v>
      </c>
      <c r="F37" s="2160">
        <f>SUM(B37:E37)</f>
        <v>0</v>
      </c>
      <c r="G37" s="132"/>
    </row>
    <row r="38" spans="1:13" ht="27.75" customHeight="1">
      <c r="A38" s="1111" t="s">
        <v>673</v>
      </c>
      <c r="B38" s="1112">
        <v>0</v>
      </c>
      <c r="C38" s="1112">
        <v>0</v>
      </c>
      <c r="D38" s="1112">
        <v>0</v>
      </c>
      <c r="E38" s="1113">
        <v>0</v>
      </c>
      <c r="F38" s="1114">
        <f>SUM(B38:E38)</f>
        <v>0</v>
      </c>
      <c r="G38" s="132"/>
    </row>
    <row r="39" spans="1:13" ht="27.75" customHeight="1">
      <c r="A39" s="1115" t="s">
        <v>674</v>
      </c>
      <c r="B39" s="1116" t="e">
        <f>B38/B37</f>
        <v>#DIV/0!</v>
      </c>
      <c r="C39" s="1116" t="e">
        <f>C38/C37</f>
        <v>#DIV/0!</v>
      </c>
      <c r="D39" s="1116" t="e">
        <f>D38/D37</f>
        <v>#DIV/0!</v>
      </c>
      <c r="E39" s="1116" t="e">
        <f>E38/E37</f>
        <v>#DIV/0!</v>
      </c>
      <c r="F39" s="1117" t="e">
        <f>F38/F37</f>
        <v>#DIV/0!</v>
      </c>
      <c r="G39" s="1145" t="s">
        <v>1177</v>
      </c>
    </row>
    <row r="40" spans="1:13" ht="8.25" customHeight="1">
      <c r="A40" s="1626"/>
      <c r="B40" s="1626"/>
      <c r="C40" s="1626"/>
      <c r="D40" s="1626"/>
      <c r="E40" s="1626"/>
      <c r="F40" s="1627"/>
    </row>
    <row r="41" spans="1:13" ht="18" customHeight="1">
      <c r="A41" s="2273" t="s">
        <v>916</v>
      </c>
      <c r="B41" s="2274"/>
      <c r="C41" s="2274"/>
      <c r="D41" s="2274"/>
      <c r="E41" s="2274"/>
      <c r="F41" s="2275"/>
    </row>
    <row r="42" spans="1:13" ht="25.5" customHeight="1">
      <c r="A42" s="1118" t="s">
        <v>676</v>
      </c>
      <c r="B42" s="2161">
        <v>0</v>
      </c>
      <c r="C42" s="2161">
        <v>0</v>
      </c>
      <c r="D42" s="2161">
        <v>0</v>
      </c>
      <c r="E42" s="2162">
        <v>0</v>
      </c>
      <c r="F42" s="2163">
        <f>SUM(B42:E42)</f>
        <v>0</v>
      </c>
    </row>
    <row r="43" spans="1:13" ht="25.5" customHeight="1">
      <c r="A43" s="1928" t="s">
        <v>677</v>
      </c>
      <c r="B43" s="1120">
        <v>0</v>
      </c>
      <c r="C43" s="1120">
        <v>0</v>
      </c>
      <c r="D43" s="1120">
        <v>0</v>
      </c>
      <c r="E43" s="1121">
        <v>0</v>
      </c>
      <c r="F43" s="1122">
        <f>SUM(B43:E43)</f>
        <v>0</v>
      </c>
    </row>
    <row r="44" spans="1:13" ht="15" customHeight="1">
      <c r="A44" s="1123" t="s">
        <v>678</v>
      </c>
      <c r="B44" s="1124" t="e">
        <f>B43/B42</f>
        <v>#DIV/0!</v>
      </c>
      <c r="C44" s="1124" t="e">
        <f>C43/C42</f>
        <v>#DIV/0!</v>
      </c>
      <c r="D44" s="1124" t="e">
        <f>D43/D42</f>
        <v>#DIV/0!</v>
      </c>
      <c r="E44" s="1124" t="e">
        <f>E43/E42</f>
        <v>#DIV/0!</v>
      </c>
      <c r="F44" s="1125" t="e">
        <f>F43/F42</f>
        <v>#DIV/0!</v>
      </c>
      <c r="G44" s="1145" t="s">
        <v>1177</v>
      </c>
    </row>
    <row r="45" spans="1:13" ht="26.25" customHeight="1">
      <c r="A45" s="2264" t="s">
        <v>169</v>
      </c>
      <c r="B45" s="2265"/>
      <c r="C45" s="2265"/>
      <c r="D45" s="2265"/>
      <c r="E45" s="2265"/>
      <c r="F45" s="2266"/>
      <c r="G45" s="2171" t="s">
        <v>1193</v>
      </c>
      <c r="I45" s="1522"/>
      <c r="J45" s="1522"/>
      <c r="K45" s="1522"/>
      <c r="L45" s="1522"/>
      <c r="M45" s="1522"/>
    </row>
    <row r="46" spans="1:13" ht="8.25" customHeight="1">
      <c r="A46" s="132"/>
      <c r="B46" s="132"/>
      <c r="C46" s="132"/>
      <c r="D46" s="132"/>
      <c r="E46" s="132"/>
      <c r="F46" s="131"/>
      <c r="H46" s="1870"/>
    </row>
    <row r="47" spans="1:13" ht="18" customHeight="1">
      <c r="A47" s="1624" t="s">
        <v>917</v>
      </c>
      <c r="B47" s="1127"/>
      <c r="C47" s="1127"/>
      <c r="D47" s="1127"/>
      <c r="E47" s="1127"/>
      <c r="F47" s="1128"/>
      <c r="G47" s="132"/>
    </row>
    <row r="48" spans="1:13" ht="16.5" customHeight="1">
      <c r="A48" s="1129" t="s">
        <v>681</v>
      </c>
      <c r="B48" s="2166">
        <v>0</v>
      </c>
      <c r="C48" s="2166">
        <v>0</v>
      </c>
      <c r="D48" s="2166">
        <v>0</v>
      </c>
      <c r="E48" s="2167">
        <v>0</v>
      </c>
      <c r="F48" s="2168">
        <f>SUM(B48:E48)</f>
        <v>0</v>
      </c>
      <c r="G48" s="132"/>
    </row>
    <row r="49" spans="1:8" ht="15.75" customHeight="1">
      <c r="A49" s="1131" t="s">
        <v>682</v>
      </c>
      <c r="B49" s="1132">
        <v>0</v>
      </c>
      <c r="C49" s="1132">
        <v>0</v>
      </c>
      <c r="D49" s="1132">
        <v>0</v>
      </c>
      <c r="E49" s="1132">
        <v>0</v>
      </c>
      <c r="F49" s="1133">
        <f>SUM(B49:E49)</f>
        <v>0</v>
      </c>
      <c r="G49" s="132"/>
    </row>
    <row r="50" spans="1:8" ht="15" customHeight="1">
      <c r="A50" s="1134" t="s">
        <v>683</v>
      </c>
      <c r="B50" s="1135" t="e">
        <f>B49/B48</f>
        <v>#DIV/0!</v>
      </c>
      <c r="C50" s="1135" t="e">
        <f>C49/C48</f>
        <v>#DIV/0!</v>
      </c>
      <c r="D50" s="1135" t="e">
        <f>D49/D48</f>
        <v>#DIV/0!</v>
      </c>
      <c r="E50" s="1135" t="e">
        <f>E49/E48</f>
        <v>#DIV/0!</v>
      </c>
      <c r="F50" s="1136" t="e">
        <f>F49/F48</f>
        <v>#DIV/0!</v>
      </c>
      <c r="G50" s="1145" t="s">
        <v>1177</v>
      </c>
    </row>
    <row r="51" spans="1:8" ht="15" customHeight="1">
      <c r="A51" s="1137" t="s">
        <v>684</v>
      </c>
      <c r="B51" s="1138">
        <v>0</v>
      </c>
      <c r="C51" s="1138">
        <v>0</v>
      </c>
      <c r="D51" s="1138">
        <v>0</v>
      </c>
      <c r="E51" s="1138">
        <v>0</v>
      </c>
      <c r="F51" s="1139">
        <v>0</v>
      </c>
      <c r="G51" s="132"/>
    </row>
    <row r="52" spans="1:8" ht="12.75" customHeight="1">
      <c r="A52" s="2249" t="s">
        <v>1253</v>
      </c>
      <c r="B52" s="2250"/>
      <c r="C52" s="2251"/>
      <c r="D52" s="2208" t="s">
        <v>1191</v>
      </c>
      <c r="E52" s="2259"/>
      <c r="F52" s="2276"/>
    </row>
    <row r="53" spans="1:8" ht="16.5" hidden="1" customHeight="1">
      <c r="A53" s="1628" t="s">
        <v>243</v>
      </c>
      <c r="B53" s="1628"/>
      <c r="C53" s="132"/>
      <c r="D53" s="132"/>
      <c r="E53" s="132"/>
      <c r="F53" s="131"/>
    </row>
    <row r="54" spans="1:8" ht="17.25" customHeight="1">
      <c r="A54" s="1992" t="s">
        <v>1044</v>
      </c>
      <c r="B54" s="1993"/>
      <c r="C54" s="1993"/>
      <c r="D54" s="1993"/>
      <c r="E54" s="1993"/>
      <c r="F54" s="1994"/>
    </row>
    <row r="55" spans="1:8" ht="56.25" customHeight="1">
      <c r="A55" s="1963"/>
      <c r="B55" s="1629"/>
      <c r="C55" s="1629"/>
      <c r="D55" s="1629"/>
      <c r="E55" s="1884" t="s">
        <v>1192</v>
      </c>
      <c r="F55" s="1630"/>
      <c r="G55" s="2171" t="s">
        <v>1194</v>
      </c>
    </row>
    <row r="56" spans="1:8" ht="15" customHeight="1">
      <c r="A56" s="1965"/>
      <c r="B56" s="1966"/>
      <c r="C56" s="1966"/>
      <c r="D56" s="1966"/>
      <c r="E56" s="1967"/>
      <c r="F56" s="1968"/>
      <c r="G56" s="1882"/>
      <c r="H56" s="1881"/>
    </row>
    <row r="57" spans="1:8" ht="19.5" customHeight="1">
      <c r="A57" s="2243" t="s">
        <v>1090</v>
      </c>
      <c r="B57" s="2244"/>
      <c r="C57" s="2244"/>
      <c r="D57" s="2244"/>
      <c r="E57" s="2244"/>
      <c r="F57" s="2245"/>
      <c r="G57" s="2171" t="s">
        <v>585</v>
      </c>
    </row>
    <row r="58" spans="1:8" ht="27" customHeight="1">
      <c r="A58" s="1958"/>
      <c r="B58" s="1959" t="s">
        <v>255</v>
      </c>
      <c r="C58" s="1959" t="s">
        <v>106</v>
      </c>
      <c r="D58" s="1960" t="s">
        <v>701</v>
      </c>
      <c r="E58" s="1960" t="s">
        <v>727</v>
      </c>
      <c r="F58" s="1961" t="s">
        <v>630</v>
      </c>
    </row>
    <row r="59" spans="1:8">
      <c r="A59" s="1962" t="s">
        <v>1088</v>
      </c>
      <c r="B59" s="1951">
        <f>B25</f>
        <v>0</v>
      </c>
      <c r="C59" s="1951">
        <f t="shared" ref="C59:F59" si="3">C25</f>
        <v>0</v>
      </c>
      <c r="D59" s="1951">
        <f t="shared" si="3"/>
        <v>0</v>
      </c>
      <c r="E59" s="1951">
        <f t="shared" si="3"/>
        <v>0</v>
      </c>
      <c r="F59" s="1952">
        <f t="shared" si="3"/>
        <v>0</v>
      </c>
    </row>
    <row r="60" spans="1:8">
      <c r="A60" s="1950" t="s">
        <v>1083</v>
      </c>
      <c r="B60" s="1951">
        <f>B38</f>
        <v>0</v>
      </c>
      <c r="C60" s="1951">
        <f t="shared" ref="C60:F60" si="4">C38</f>
        <v>0</v>
      </c>
      <c r="D60" s="1951">
        <f t="shared" si="4"/>
        <v>0</v>
      </c>
      <c r="E60" s="1951">
        <f t="shared" si="4"/>
        <v>0</v>
      </c>
      <c r="F60" s="1952">
        <f t="shared" si="4"/>
        <v>0</v>
      </c>
      <c r="H60" s="1964" t="s">
        <v>1089</v>
      </c>
    </row>
    <row r="61" spans="1:8">
      <c r="A61" s="1950" t="s">
        <v>1084</v>
      </c>
      <c r="B61" s="1951">
        <f>B43</f>
        <v>0</v>
      </c>
      <c r="C61" s="1951">
        <f t="shared" ref="C61:F61" si="5">C43</f>
        <v>0</v>
      </c>
      <c r="D61" s="1951">
        <f t="shared" si="5"/>
        <v>0</v>
      </c>
      <c r="E61" s="1951">
        <f t="shared" si="5"/>
        <v>0</v>
      </c>
      <c r="F61" s="1952">
        <f t="shared" si="5"/>
        <v>0</v>
      </c>
    </row>
    <row r="62" spans="1:8">
      <c r="A62" s="1953" t="s">
        <v>1085</v>
      </c>
      <c r="B62" s="1954">
        <f>B49</f>
        <v>0</v>
      </c>
      <c r="C62" s="1954">
        <f t="shared" ref="C62:F62" si="6">C49</f>
        <v>0</v>
      </c>
      <c r="D62" s="1954">
        <f t="shared" si="6"/>
        <v>0</v>
      </c>
      <c r="E62" s="1954">
        <f t="shared" si="6"/>
        <v>0</v>
      </c>
      <c r="F62" s="1955">
        <f t="shared" si="6"/>
        <v>0</v>
      </c>
    </row>
    <row r="63" spans="1:8" ht="13.8" thickBot="1">
      <c r="A63" s="1956" t="s">
        <v>1086</v>
      </c>
      <c r="B63" s="1949">
        <f>SUM(B59:B62)</f>
        <v>0</v>
      </c>
      <c r="C63" s="1949">
        <f t="shared" ref="C63:F63" si="7">SUM(C59:C62)</f>
        <v>0</v>
      </c>
      <c r="D63" s="1949">
        <f t="shared" si="7"/>
        <v>0</v>
      </c>
      <c r="E63" s="1949">
        <f t="shared" si="7"/>
        <v>0</v>
      </c>
      <c r="F63" s="1957">
        <f t="shared" si="7"/>
        <v>0</v>
      </c>
    </row>
    <row r="70" spans="1:6">
      <c r="A70" s="2267" t="s">
        <v>927</v>
      </c>
      <c r="B70" s="2268"/>
      <c r="C70" s="2268"/>
      <c r="D70" s="2268"/>
      <c r="E70" s="2268"/>
      <c r="F70" s="2269"/>
    </row>
  </sheetData>
  <mergeCells count="15">
    <mergeCell ref="B6:F6"/>
    <mergeCell ref="A34:C34"/>
    <mergeCell ref="A33:C33"/>
    <mergeCell ref="A32:C32"/>
    <mergeCell ref="A31:C31"/>
    <mergeCell ref="E31:F31"/>
    <mergeCell ref="E32:F32"/>
    <mergeCell ref="E33:F33"/>
    <mergeCell ref="A70:F70"/>
    <mergeCell ref="A36:F36"/>
    <mergeCell ref="A52:C52"/>
    <mergeCell ref="A57:F57"/>
    <mergeCell ref="A41:F41"/>
    <mergeCell ref="A45:F45"/>
    <mergeCell ref="E52:F52"/>
  </mergeCells>
  <phoneticPr fontId="25" type="noConversion"/>
  <printOptions horizontalCentered="1"/>
  <pageMargins left="0" right="0" top="0.25" bottom="0.5" header="0.25" footer="0.25"/>
  <pageSetup scale="78" orientation="portrait" r:id="rId1"/>
  <headerFooter alignWithMargins="0">
    <oddHeader xml:space="preserve">&amp;C&amp;"Times New Roman,Bold"&amp;11
</oddHeader>
    <oddFooter>&amp;L&amp;8&amp;D  &amp;T  &amp;F  &amp;A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32</vt:i4>
      </vt:variant>
    </vt:vector>
  </HeadingPairs>
  <TitlesOfParts>
    <vt:vector size="69" baseType="lpstr">
      <vt:lpstr>Q&amp;A</vt:lpstr>
      <vt:lpstr>Instructions FY2013</vt:lpstr>
      <vt:lpstr>Changes in FY12</vt:lpstr>
      <vt:lpstr>Changes in FY13</vt:lpstr>
      <vt:lpstr>Notes for Mike FY13 &amp; 14</vt:lpstr>
      <vt:lpstr>Instructions FY26</vt:lpstr>
      <vt:lpstr>Schedule I Info % Calc</vt:lpstr>
      <vt:lpstr>Schedule I - Example</vt:lpstr>
      <vt:lpstr>Schedule I  </vt:lpstr>
      <vt:lpstr>Sch I-a</vt:lpstr>
      <vt:lpstr>Sch I-b</vt:lpstr>
      <vt:lpstr>Sch II &amp; II-1</vt:lpstr>
      <vt:lpstr>Sch II-aa</vt:lpstr>
      <vt:lpstr>CIP 2010 Codes</vt:lpstr>
      <vt:lpstr> Sch II-a</vt:lpstr>
      <vt:lpstr>Sch II-b</vt:lpstr>
      <vt:lpstr>Sch II Change DRAFT 7-6-10</vt:lpstr>
      <vt:lpstr>Sch III Example</vt:lpstr>
      <vt:lpstr>Sch III </vt:lpstr>
      <vt:lpstr>Sch IV Mand Costs </vt:lpstr>
      <vt:lpstr>Sch IV Mand Costs</vt:lpstr>
      <vt:lpstr>Sch V Waivers</vt:lpstr>
      <vt:lpstr>Sch VI </vt:lpstr>
      <vt:lpstr>Sch VI-A Example</vt:lpstr>
      <vt:lpstr>Sch VI-A</vt:lpstr>
      <vt:lpstr>Sch VII Example FY12</vt:lpstr>
      <vt:lpstr>Sch VIII (3)</vt:lpstr>
      <vt:lpstr>Sch VIII</vt:lpstr>
      <vt:lpstr>Sch VIII Chg 1-  FY11</vt:lpstr>
      <vt:lpstr>VIII - Revised Sources Uses - 2</vt:lpstr>
      <vt:lpstr>Sch VIII Chg 2 - FY11</vt:lpstr>
      <vt:lpstr>Sch VII </vt:lpstr>
      <vt:lpstr>Sch XI Legislative Support</vt:lpstr>
      <vt:lpstr>For OSRHE use only Sch I</vt:lpstr>
      <vt:lpstr>Sch VIII Eliminated</vt:lpstr>
      <vt:lpstr>IX - Reallocation of Funds Not </vt:lpstr>
      <vt:lpstr>Sch X Guaranteed Tuition </vt:lpstr>
      <vt:lpstr>'Schedule I  '!Institution_Name</vt:lpstr>
      <vt:lpstr>'Schedule I - Example'!Institution_Name</vt:lpstr>
      <vt:lpstr>' Sch II-a'!Print_Area</vt:lpstr>
      <vt:lpstr>'Instructions FY2013'!Print_Area</vt:lpstr>
      <vt:lpstr>'Instructions FY26'!Print_Area</vt:lpstr>
      <vt:lpstr>'IX - Reallocation of Funds Not '!Print_Area</vt:lpstr>
      <vt:lpstr>'Sch I-a'!Print_Area</vt:lpstr>
      <vt:lpstr>'Sch I-b'!Print_Area</vt:lpstr>
      <vt:lpstr>'Sch II &amp; II-1'!Print_Area</vt:lpstr>
      <vt:lpstr>'Sch II-aa'!Print_Area</vt:lpstr>
      <vt:lpstr>'Sch II-b'!Print_Area</vt:lpstr>
      <vt:lpstr>'Sch III '!Print_Area</vt:lpstr>
      <vt:lpstr>'Sch III Example'!Print_Area</vt:lpstr>
      <vt:lpstr>'Sch IV Mand Costs'!Print_Area</vt:lpstr>
      <vt:lpstr>'Sch IV Mand Costs '!Print_Area</vt:lpstr>
      <vt:lpstr>'Sch V Waivers'!Print_Area</vt:lpstr>
      <vt:lpstr>'Sch VI-A'!Print_Area</vt:lpstr>
      <vt:lpstr>'Sch VII '!Print_Area</vt:lpstr>
      <vt:lpstr>'Sch VII Example FY12'!Print_Area</vt:lpstr>
      <vt:lpstr>'Sch VIII (3)'!Print_Area</vt:lpstr>
      <vt:lpstr>'Sch X Guaranteed Tuition '!Print_Area</vt:lpstr>
      <vt:lpstr>'Sch XI Legislative Support'!Print_Area</vt:lpstr>
      <vt:lpstr>'Schedule I  '!Print_Area</vt:lpstr>
      <vt:lpstr>'Schedule I - Example'!Print_Area</vt:lpstr>
      <vt:lpstr>'VIII - Revised Sources Uses - 2'!Print_Area</vt:lpstr>
      <vt:lpstr>'Schedule I - Example'!Print_Sch_1_Part_2</vt:lpstr>
      <vt:lpstr>Print_Sch_1_Part_2</vt:lpstr>
      <vt:lpstr>'Schedule I  '!Print_Sch_I</vt:lpstr>
      <vt:lpstr>'Schedule I - Example'!Print_Sch_I</vt:lpstr>
      <vt:lpstr>'Instructions FY2013'!Print_Titles</vt:lpstr>
      <vt:lpstr>'Instructions FY26'!Print_Titles</vt:lpstr>
      <vt:lpstr>'Sch I-b'!Print_Titles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2017-05-03T21:54:49Z</cp:lastPrinted>
  <dcterms:created xsi:type="dcterms:W3CDTF">2001-05-07T19:59:00Z</dcterms:created>
  <dcterms:modified xsi:type="dcterms:W3CDTF">2025-04-22T19:50:34Z</dcterms:modified>
</cp:coreProperties>
</file>