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Zachary\Student Cost Survey\FY26\"/>
    </mc:Choice>
  </mc:AlternateContent>
  <xr:revisionPtr revIDLastSave="0" documentId="8_{BFFB5E44-1B6B-446C-A3BF-8ED3C3837AD8}" xr6:coauthVersionLast="47" xr6:coauthVersionMax="47" xr10:uidLastSave="{00000000-0000-0000-0000-000000000000}"/>
  <bookViews>
    <workbookView xWindow="28680" yWindow="-120" windowWidth="29040" windowHeight="17520" tabRatio="785" xr2:uid="{00000000-000D-0000-FFFF-FFFF00000000}"/>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8" i="9" l="1"/>
  <c r="J82" i="9"/>
  <c r="J89" i="9"/>
  <c r="J83" i="9"/>
  <c r="J90" i="9" l="1"/>
  <c r="J84" i="9"/>
  <c r="F35" i="10"/>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F35" i="11"/>
  <c r="G64" i="11"/>
  <c r="L86" i="10"/>
  <c r="F54" i="11" l="1"/>
  <c r="H102" i="11"/>
  <c r="H105" i="11" s="1"/>
  <c r="H110" i="11" s="1"/>
  <c r="F56" i="11"/>
  <c r="F55" i="11"/>
  <c r="J56" i="11"/>
  <c r="J55" i="11"/>
  <c r="H106" i="11"/>
  <c r="H111" i="11" s="1"/>
  <c r="H54" i="11"/>
  <c r="F100" i="11"/>
  <c r="J100" i="11"/>
  <c r="F102" i="11"/>
  <c r="F105" i="11" s="1"/>
  <c r="F110" i="11" s="1"/>
  <c r="J102" i="11"/>
  <c r="J105" i="11" s="1"/>
  <c r="J110"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H35" i="10"/>
  <c r="G64" i="10"/>
  <c r="J106" i="11" l="1"/>
  <c r="J111" i="11" s="1"/>
  <c r="H102" i="10"/>
  <c r="J102" i="10"/>
  <c r="F102" i="10"/>
  <c r="F105" i="10" s="1"/>
  <c r="F110" i="10" s="1"/>
  <c r="F106" i="11"/>
  <c r="F111" i="11" s="1"/>
  <c r="H55" i="11"/>
  <c r="H56" i="11"/>
  <c r="L88" i="10"/>
  <c r="L85" i="11" s="1"/>
  <c r="L87" i="11" s="1"/>
  <c r="L81" i="10"/>
  <c r="L79" i="11" s="1"/>
  <c r="L81" i="11" s="1"/>
  <c r="J105" i="10"/>
  <c r="J110" i="10" s="1"/>
  <c r="H106" i="10"/>
  <c r="H111" i="10" s="1"/>
  <c r="F54" i="10"/>
  <c r="J54" i="10"/>
  <c r="F100" i="10"/>
  <c r="J100" i="10"/>
  <c r="H105" i="10"/>
  <c r="H110" i="10" s="1"/>
  <c r="J106" i="10"/>
  <c r="J111" i="10" s="1"/>
  <c r="F112" i="10"/>
  <c r="J112" i="10"/>
  <c r="H113" i="10"/>
  <c r="H54" i="10"/>
  <c r="H100" i="10"/>
  <c r="G81" i="9"/>
  <c r="H81" i="9"/>
  <c r="F106" i="10" l="1"/>
  <c r="F111" i="10" s="1"/>
  <c r="H56" i="10"/>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G36" i="9"/>
  <c r="F36" i="9"/>
  <c r="E36" i="9"/>
  <c r="H103" i="9" l="1"/>
  <c r="G103" i="9"/>
  <c r="F103" i="9"/>
  <c r="F107" i="9" s="1"/>
  <c r="F112" i="9" s="1"/>
  <c r="E103" i="9"/>
  <c r="E106" i="9" s="1"/>
  <c r="E111" i="9" s="1"/>
  <c r="G106" i="9"/>
  <c r="G111" i="9" s="1"/>
  <c r="G107" i="9"/>
  <c r="G112" i="9" s="1"/>
  <c r="F106" i="9"/>
  <c r="F111" i="9" s="1"/>
  <c r="H106" i="9"/>
  <c r="H111" i="9" s="1"/>
  <c r="H107" i="9"/>
  <c r="H112" i="9" s="1"/>
  <c r="E56" i="9"/>
  <c r="G56" i="9"/>
  <c r="E101" i="9"/>
  <c r="G101" i="9"/>
  <c r="F56" i="9"/>
  <c r="H56" i="9"/>
  <c r="F101" i="9"/>
  <c r="H101" i="9"/>
  <c r="E107" i="9" l="1"/>
  <c r="E112" i="9" s="1"/>
  <c r="H58" i="9"/>
  <c r="H57" i="9"/>
  <c r="G58" i="9"/>
  <c r="G57" i="9"/>
  <c r="F58" i="9"/>
  <c r="F57" i="9"/>
  <c r="E58" i="9"/>
  <c r="E57" i="9"/>
  <c r="C5" i="2" l="1"/>
  <c r="C4" i="9" s="1"/>
  <c r="D29" i="2"/>
  <c r="C29" i="2"/>
  <c r="D54" i="2"/>
  <c r="C56" i="2"/>
  <c r="C55" i="2"/>
  <c r="C54" i="2"/>
  <c r="I50" i="5"/>
  <c r="D57" i="2" s="1"/>
  <c r="H50" i="5"/>
  <c r="F50" i="5"/>
  <c r="C57" i="2" s="1"/>
  <c r="G49" i="5"/>
  <c r="G48" i="5"/>
  <c r="G47" i="5"/>
  <c r="G44" i="5"/>
  <c r="G43" i="5"/>
  <c r="G42" i="5"/>
  <c r="G41" i="5"/>
  <c r="G40" i="5"/>
  <c r="G39" i="5"/>
  <c r="G38" i="5"/>
  <c r="G37" i="5"/>
  <c r="G36" i="5"/>
  <c r="G35" i="5"/>
  <c r="G34" i="5"/>
  <c r="G33" i="5"/>
  <c r="I31" i="5"/>
  <c r="H31" i="5"/>
  <c r="F31" i="5"/>
  <c r="G30" i="5"/>
  <c r="G29" i="5"/>
  <c r="G28" i="5"/>
  <c r="G27" i="5"/>
  <c r="G26" i="5"/>
  <c r="G25" i="5"/>
  <c r="G24" i="5"/>
  <c r="G23" i="5"/>
  <c r="G22" i="5"/>
  <c r="G21" i="5"/>
  <c r="G20" i="5"/>
  <c r="G19" i="5"/>
  <c r="G18" i="5"/>
  <c r="G17" i="5"/>
  <c r="G16" i="5"/>
  <c r="G15" i="5"/>
  <c r="G14" i="5"/>
  <c r="G13" i="5"/>
  <c r="G31" i="5" s="1"/>
  <c r="I10" i="5"/>
  <c r="D55" i="2" s="1"/>
  <c r="L9" i="5"/>
  <c r="I51" i="5" l="1"/>
  <c r="I52" i="5" s="1"/>
  <c r="D58" i="2"/>
  <c r="F51" i="5"/>
  <c r="C58" i="2" s="1"/>
  <c r="D56" i="2"/>
  <c r="G50" i="5"/>
  <c r="G51" i="5" s="1"/>
  <c r="G52" i="5" s="1"/>
  <c r="I53" i="5"/>
  <c r="H51" i="5"/>
  <c r="H53" i="5" s="1"/>
  <c r="H52"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3" authorId="0" shapeId="0" xr:uid="{00000000-0006-0000-0400-000001000000}">
      <text>
        <r>
          <rPr>
            <sz val="8"/>
            <color indexed="81"/>
            <rFont val="Tahoma"/>
            <family val="2"/>
          </rPr>
          <t xml:space="preserve">In FY2012, I revised from Assessment Fee to Academic Advising and/or Assessment Fee
</t>
        </r>
      </text>
    </comment>
    <comment ref="B22" authorId="0" shapeId="0" xr:uid="{00000000-0006-0000-0400-00000200000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500-000001000000}">
      <text>
        <r>
          <rPr>
            <sz val="8"/>
            <color indexed="81"/>
            <rFont val="Tahoma"/>
            <family val="2"/>
          </rPr>
          <t xml:space="preserve">In FY2012, I revised from Assessment Fee to Academic Advising and/or Assessment Fee
</t>
        </r>
      </text>
    </comment>
    <comment ref="B26" authorId="0" shapeId="0" xr:uid="{00000000-0006-0000-0500-000002000000}">
      <text>
        <r>
          <rPr>
            <sz val="8"/>
            <color indexed="81"/>
            <rFont val="Tahoma"/>
            <family val="2"/>
          </rPr>
          <t xml:space="preserve">In FY2012, changed from Academic Advising Fee to Life Safety and/or Security Fee.
</t>
        </r>
      </text>
    </comment>
    <comment ref="J82" authorId="0" shapeId="0" xr:uid="{00000000-0006-0000-0500-000003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600-000001000000}">
      <text>
        <r>
          <rPr>
            <sz val="8"/>
            <color indexed="81"/>
            <rFont val="Tahoma"/>
            <family val="2"/>
          </rPr>
          <t xml:space="preserve">In FY2012, I revised from Assessment Fee to Academic Advising and/or Assessment Fee
</t>
        </r>
      </text>
    </comment>
    <comment ref="B19" authorId="0" shapeId="0" xr:uid="{00000000-0006-0000-0600-00000200000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shapeId="0" xr:uid="{00000000-0006-0000-0600-000003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700-000001000000}">
      <text>
        <r>
          <rPr>
            <sz val="8"/>
            <color indexed="81"/>
            <rFont val="Tahoma"/>
            <family val="2"/>
          </rPr>
          <t xml:space="preserve">In FY2012, I revised from Assessment Fee to Academic Advising and/or Assessment Fee
</t>
        </r>
      </text>
    </comment>
    <comment ref="B19" authorId="0" shapeId="0" xr:uid="{00000000-0006-0000-0700-000002000000}">
      <text>
        <r>
          <rPr>
            <sz val="8"/>
            <color indexed="81"/>
            <rFont val="Tahoma"/>
            <family val="2"/>
          </rPr>
          <t xml:space="preserve">In FY2012, changed from Academic Advising Fee to Life Safety and/or Security Fee.
</t>
        </r>
      </text>
    </comment>
    <comment ref="B26" authorId="0" shapeId="0" xr:uid="{00000000-0006-0000-0700-00000300000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<sst xmlns="http://schemas.openxmlformats.org/spreadsheetml/2006/main" count="678" uniqueCount="302">
  <si>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</si>
  <si>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</si>
  <si>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</si>
  <si>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</si>
  <si>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</si>
  <si>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</si>
  <si>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</si>
  <si>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</si>
  <si>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</si>
  <si>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</si>
  <si>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</si>
  <si>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</si>
  <si>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</si>
  <si>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</si>
  <si>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</si>
  <si>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</si>
  <si>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</si>
  <si>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</si>
  <si>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</si>
  <si>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</si>
  <si>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</si>
  <si>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</si>
  <si>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</si>
  <si>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</si>
  <si>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</si>
  <si>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</si>
  <si>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</si>
  <si>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</si>
  <si>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</si>
  <si>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</si>
  <si>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</si>
  <si>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</si>
  <si>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</si>
  <si>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</si>
  <si>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</si>
  <si>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</si>
  <si>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</si>
  <si>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</si>
  <si>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</si>
  <si>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</si>
  <si>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</si>
  <si>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</si>
  <si>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</si>
  <si>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</si>
  <si>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</si>
  <si>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</si>
  <si>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</si>
  <si>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</si>
  <si>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</si>
  <si>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</si>
  <si>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</si>
  <si>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</si>
  <si>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</si>
  <si>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</si>
  <si>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</si>
  <si>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</si>
  <si>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</si>
  <si>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</si>
  <si>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</si>
  <si>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</si>
  <si>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</si>
  <si>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</si>
  <si>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</si>
  <si>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</si>
  <si>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</si>
  <si>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</si>
  <si>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</si>
  <si>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</si>
  <si>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</si>
  <si>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</si>
  <si>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</si>
  <si>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</si>
  <si>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</si>
  <si>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</si>
  <si>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</si>
  <si>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</si>
  <si>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</si>
  <si>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</si>
  <si>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</si>
  <si>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</si>
  <si>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</si>
  <si>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</si>
  <si>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</si>
  <si>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</si>
  <si>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</si>
  <si>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</si>
  <si>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</si>
  <si>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</si>
  <si>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</si>
  <si>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</si>
  <si>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</si>
  <si>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</si>
  <si>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</si>
  <si>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</si>
  <si>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</si>
  <si>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</si>
  <si>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</si>
  <si>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</si>
  <si>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</si>
  <si>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</si>
  <si>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</si>
  <si>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</si>
  <si>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</si>
  <si>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</si>
  <si>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</si>
  <si>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</si>
  <si>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</si>
  <si>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</si>
  <si>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</si>
  <si>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</si>
  <si>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</si>
  <si>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</si>
  <si>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</si>
  <si>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</si>
  <si>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</si>
  <si>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</si>
  <si>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</si>
  <si>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</si>
  <si>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</si>
  <si>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</si>
  <si>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</si>
  <si>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</si>
  <si>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</si>
  <si>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</si>
  <si>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</si>
  <si>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</si>
  <si>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</si>
  <si>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</si>
  <si>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</si>
  <si>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</si>
  <si>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</si>
  <si>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</si>
  <si>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</si>
  <si>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</si>
  <si>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</si>
  <si>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</si>
  <si>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</si>
  <si>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</si>
  <si>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</si>
  <si>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</si>
  <si>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</si>
  <si>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</si>
  <si>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</si>
  <si>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</si>
  <si>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</si>
  <si>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</si>
  <si>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</si>
  <si>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</si>
  <si>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</si>
  <si>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</si>
  <si>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</si>
  <si>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</si>
  <si>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</si>
  <si>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</si>
  <si>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</si>
  <si>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</si>
  <si>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</si>
  <si>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</si>
  <si>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</si>
  <si>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</si>
  <si>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</si>
  <si>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</si>
  <si>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</si>
  <si>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</si>
  <si>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</si>
  <si>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</si>
  <si>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</si>
  <si>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</si>
  <si>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</si>
  <si>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</si>
  <si>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</si>
  <si>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</si>
  <si>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</si>
  <si>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</si>
  <si>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</si>
  <si>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</si>
  <si>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</si>
  <si>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</si>
  <si>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</si>
  <si>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</si>
  <si>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</si>
  <si>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</si>
  <si>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</si>
  <si>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</si>
  <si>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</si>
  <si>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</si>
  <si>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</si>
  <si>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</si>
  <si>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</si>
  <si>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</si>
  <si>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</si>
  <si>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</si>
  <si>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</si>
  <si>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</si>
  <si>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</si>
  <si>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</si>
  <si>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</si>
  <si>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</si>
  <si>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</si>
  <si>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</si>
  <si>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</si>
  <si>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</si>
  <si>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</si>
  <si>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</si>
  <si>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</si>
  <si>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</si>
  <si>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</si>
  <si>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</si>
  <si>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</si>
  <si>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</si>
  <si>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</si>
  <si>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</si>
  <si>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</si>
  <si>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</si>
  <si>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</si>
  <si>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</si>
  <si>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</si>
  <si>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</si>
  <si>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</si>
  <si>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</si>
  <si>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</si>
  <si>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</si>
  <si>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</si>
  <si>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</si>
  <si>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</si>
  <si>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</si>
  <si>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</si>
  <si>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</si>
  <si>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</si>
  <si>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</si>
  <si>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</si>
  <si>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</si>
  <si>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</si>
  <si>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</si>
  <si>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</si>
  <si>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</si>
  <si>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</si>
  <si>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</si>
  <si>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</si>
  <si>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</si>
  <si>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</si>
  <si>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</si>
  <si>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</si>
  <si>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</si>
  <si>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</si>
  <si>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</si>
  <si>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</si>
  <si>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</si>
  <si>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</si>
  <si>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</si>
  <si>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</si>
  <si>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&lt;-- Difference s/b zero unless you have additional  academic service fees to report in adjacent worksheet.</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</si>
  <si>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</si>
  <si>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</si>
  <si>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</si>
  <si>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</si>
  <si>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</si>
  <si>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</si>
  <si>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</si>
  <si>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</si>
  <si>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</si>
  <si>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</si>
  <si>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</si>
  <si>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</si>
  <si>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</si>
  <si>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</si>
  <si>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</si>
  <si>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University of East Western</t>
  </si>
  <si>
    <t>8.  Projected Unobligated Reserve Balance June 30, 2019 (line 6  -  line 7)</t>
  </si>
  <si>
    <t xml:space="preserve"> University Name</t>
  </si>
  <si>
    <t>Cell L79 is the difference, if any,  of Academic Services from worksheet named "Professional 1"</t>
  </si>
  <si>
    <t>Cell L85 is the difference in FTE, if any,  from worksheet named "Professional - 1".</t>
  </si>
  <si>
    <t>Report Projected Annualized Student FTE for  FY2022</t>
  </si>
  <si>
    <t>Physical Therapy</t>
  </si>
  <si>
    <t>Note 2 - The totals above should agree with your institution's tuition and mandatory fee request forms for  FY2025.</t>
  </si>
  <si>
    <t>Note 1 - For nonresident tuition:  Report the "total" amount charged for nonresident tuition, which may include both resident and nonresident tuition, depending on your  FY2025 tuition structure.</t>
  </si>
  <si>
    <t>In Cell D9, report your institution's total budgeted  FY2026 income from academic service fees.  Note:  The budgeted academic service fee income is reported in Schedule C-1, Cell D39, of the  FY2026 SRA3.</t>
  </si>
  <si>
    <t>At the bottom of the worksheet is a section titled "Summary of Total Student Costs for  FY2026".  This section is automated with links to the various cells in this workbook.  If you observe missing data, it is probable that a link has been broken.  You may either repair the link or contact Zachary to repair the link.</t>
  </si>
  <si>
    <t>Student Cost Survey  FY2026</t>
  </si>
  <si>
    <t>I  Amount of Academic Service Fees per  FY2026 SRA3 - From Schedule C-1A - Cell D39</t>
  </si>
  <si>
    <t xml:space="preserve"> FY2026 - Average Academic Service Fees </t>
  </si>
  <si>
    <t>Note 1:  Except for institutions with special programs and professional programs, the amounts reported on row 11 for undergraduate and graduate (24 Hours) academic service fees should agree with the total amount of academic service fees reported on Schedule C-1A of the  FY2026 SRA3.  Include both Fund 290 and Fund 700 academic service fees.</t>
  </si>
  <si>
    <t>Summary of Total Student Costs for  FY2026</t>
  </si>
  <si>
    <t>5.  Total Projected  FY2026 Receipts</t>
  </si>
  <si>
    <t>7.  Less Budgeted Expenditures for  FY2026 Operations</t>
  </si>
  <si>
    <t xml:space="preserve"> FY2026 Tuition and Mandatory Fees for Full-time Undergraduate and Graduate Students</t>
  </si>
  <si>
    <t xml:space="preserve"> FY2026 Undergraduate Guaranteed Rate</t>
  </si>
  <si>
    <t xml:space="preserve">Note 1 - For undergraduate tuition:  Depending on your tuition structure in  FY2026,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</si>
  <si>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FY2026 tuition structure.</t>
  </si>
  <si>
    <t>Note 3 - The totals above must agree with your institution's tuition and mandatory fee request forms for  FY2026.</t>
  </si>
  <si>
    <t>Student Cost Survey for  FY2026</t>
  </si>
  <si>
    <t>FY2026 Special Tuition and Mandatory Fees for Undergraduate and Graduate Programs 
that Differ from the Standard Tuition and Fee Structure</t>
  </si>
  <si>
    <t>Note 2 - The totals above should agree with your institution's tuition and mandatory fee request forms for  FY2026.</t>
  </si>
  <si>
    <t>Note 1 - For nonresident tuition:  Report the "total" amount charged for nonresident tuition, which may include both resident and nonresident tuition, depending on your  FY2026 tuition structure.</t>
  </si>
  <si>
    <t>Report Estimated Annualized FTE for  FY2025</t>
  </si>
  <si>
    <t>Report Projected Annualized Student FTE for  FY2025</t>
  </si>
  <si>
    <t>Note 1 - For nonresident tuition:  Report the "total" amount charged for nonresident tuition, which may include both resident and nonresident tuition, depending on your FY2026 tuition structure.</t>
  </si>
  <si>
    <t>EDUCATIONAL AND GENERAL BUDGET - FY2025-2026</t>
  </si>
  <si>
    <t xml:space="preserve"> FY2025-2026</t>
  </si>
  <si>
    <t>1.  Beginning Fund Balance July 1, 2025</t>
  </si>
  <si>
    <t>3.  Unobligated Reserve Balance July 1, 2025 (line 1 - line 2)</t>
  </si>
  <si>
    <t>4.  Projected  FY2026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</si>
</sst>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8">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
      <b/>
      <sz val="16"/>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652">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12" fillId="0" borderId="0" xfId="0" applyFont="1"/>
    <xf numFmtId="0" fontId="13" fillId="0" borderId="26" xfId="0" applyFont="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Border="1"/>
    <xf numFmtId="43" fontId="4" fillId="0" borderId="34" xfId="0" applyNumberFormat="1" applyFont="1" applyBorder="1" applyAlignment="1">
      <alignment horizontal="center"/>
    </xf>
    <xf numFmtId="0" fontId="4" fillId="0" borderId="36" xfId="0" applyFont="1" applyBorder="1"/>
    <xf numFmtId="0" fontId="4" fillId="0" borderId="39" xfId="0" applyFont="1" applyBorder="1"/>
    <xf numFmtId="0" fontId="4" fillId="0" borderId="40" xfId="0" applyFont="1" applyBorder="1"/>
    <xf numFmtId="0" fontId="4" fillId="0" borderId="0" xfId="0" applyFont="1" applyAlignment="1">
      <alignment horizontal="right"/>
    </xf>
    <xf numFmtId="43" fontId="4" fillId="0" borderId="0" xfId="0" applyNumberFormat="1" applyFont="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5"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Alignment="1">
      <alignment horizontal="left"/>
    </xf>
    <xf numFmtId="0" fontId="4" fillId="0" borderId="0" xfId="0" applyFont="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0" fillId="0" borderId="5" xfId="0" applyBorder="1"/>
    <xf numFmtId="0" fontId="0" fillId="0" borderId="9" xfId="0" applyBorder="1"/>
    <xf numFmtId="0" fontId="0" fillId="0" borderId="33" xfId="0" applyBorder="1"/>
    <xf numFmtId="0" fontId="0" fillId="0" borderId="40" xfId="0" applyBorder="1"/>
    <xf numFmtId="0" fontId="0" fillId="0" borderId="39" xfId="0" applyBorder="1"/>
    <xf numFmtId="0" fontId="2" fillId="0" borderId="37" xfId="0" applyFont="1" applyBorder="1"/>
    <xf numFmtId="0" fontId="4" fillId="0" borderId="0" xfId="0" applyFont="1" applyAlignment="1">
      <alignment horizontal="centerContinuous" vertical="top" wrapText="1"/>
    </xf>
    <xf numFmtId="0" fontId="4" fillId="0" borderId="0" xfId="0" applyFont="1" applyAlignment="1">
      <alignment horizontal="centerContinuous" wrapText="1"/>
    </xf>
    <xf numFmtId="0" fontId="2" fillId="0" borderId="38" xfId="0" applyFont="1" applyBorder="1"/>
    <xf numFmtId="0" fontId="2" fillId="0" borderId="0" xfId="0" applyFont="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28" fillId="0" borderId="0" xfId="0" applyFont="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Alignment="1">
      <alignment horizontal="center" wrapText="1"/>
    </xf>
    <xf numFmtId="0" fontId="5" fillId="0" borderId="0" xfId="0" applyFont="1" applyAlignment="1">
      <alignment horizontal="center" wrapText="1"/>
    </xf>
    <xf numFmtId="0" fontId="2" fillId="0" borderId="9" xfId="0" applyFont="1" applyBorder="1" applyAlignment="1">
      <alignment horizontal="center"/>
    </xf>
    <xf numFmtId="43" fontId="4" fillId="0" borderId="17" xfId="0" applyNumberFormat="1" applyFont="1" applyBorder="1"/>
    <xf numFmtId="44" fontId="4" fillId="0" borderId="9" xfId="0" applyNumberFormat="1" applyFont="1" applyBorder="1"/>
    <xf numFmtId="0" fontId="4" fillId="0" borderId="21" xfId="0" applyFont="1" applyBorder="1"/>
    <xf numFmtId="43" fontId="4" fillId="0" borderId="21" xfId="0" applyNumberFormat="1" applyFont="1" applyBorder="1"/>
    <xf numFmtId="0" fontId="4" fillId="6" borderId="50" xfId="0" applyFont="1" applyFill="1" applyBorder="1" applyAlignment="1">
      <alignment horizontal="left"/>
    </xf>
    <xf numFmtId="43" fontId="4" fillId="6" borderId="50"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Border="1"/>
    <xf numFmtId="0" fontId="0" fillId="7" borderId="0" xfId="0" applyFill="1"/>
    <xf numFmtId="0" fontId="4" fillId="6" borderId="0" xfId="0" applyFont="1" applyFill="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Alignment="1">
      <alignment vertical="top" wrapText="1"/>
    </xf>
    <xf numFmtId="0" fontId="4" fillId="0" borderId="0" xfId="0" applyFont="1" applyAlignment="1">
      <alignment vertical="top"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35" fillId="0" borderId="56" xfId="4" applyFont="1" applyBorder="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Alignment="1">
      <alignment horizontal="left"/>
    </xf>
    <xf numFmtId="0" fontId="40" fillId="0" borderId="0" xfId="4" applyFont="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Border="1" applyAlignment="1">
      <alignment horizontal="right"/>
    </xf>
    <xf numFmtId="41" fontId="4" fillId="0" borderId="0" xfId="4" applyNumberFormat="1" applyFont="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Border="1"/>
    <xf numFmtId="41" fontId="5" fillId="0" borderId="38" xfId="2" applyNumberFormat="1" applyFont="1" applyFill="1" applyBorder="1"/>
    <xf numFmtId="0" fontId="26" fillId="0" borderId="38" xfId="4" applyFont="1" applyBorder="1" applyAlignment="1">
      <alignment horizontal="left"/>
    </xf>
    <xf numFmtId="0" fontId="5" fillId="0" borderId="11" xfId="4" applyFont="1" applyBorder="1"/>
    <xf numFmtId="0" fontId="5" fillId="0" borderId="12" xfId="4" applyFont="1" applyBorder="1" applyAlignment="1">
      <alignment horizontal="center"/>
    </xf>
    <xf numFmtId="0" fontId="5" fillId="0" borderId="62" xfId="4" applyFont="1" applyBorder="1" applyAlignment="1">
      <alignment horizontal="center"/>
    </xf>
    <xf numFmtId="0" fontId="35" fillId="0" borderId="63" xfId="4" applyFont="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Border="1"/>
    <xf numFmtId="41" fontId="5" fillId="0" borderId="46" xfId="2" applyNumberFormat="1" applyFont="1" applyFill="1" applyBorder="1"/>
    <xf numFmtId="0" fontId="5" fillId="0" borderId="46" xfId="4" applyFont="1" applyBorder="1" applyAlignment="1">
      <alignment horizontal="center"/>
    </xf>
    <xf numFmtId="0" fontId="5" fillId="0" borderId="66" xfId="4" applyFont="1" applyBorder="1" applyAlignment="1">
      <alignment horizontal="center"/>
    </xf>
    <xf numFmtId="0" fontId="44" fillId="0" borderId="0" xfId="4" applyFont="1"/>
    <xf numFmtId="0" fontId="30" fillId="0" borderId="0" xfId="4" applyAlignment="1">
      <alignment horizontal="center"/>
    </xf>
    <xf numFmtId="0" fontId="39" fillId="0" borderId="0" xfId="4" applyFont="1"/>
    <xf numFmtId="0" fontId="20" fillId="0" borderId="0" xfId="0" applyFont="1" applyAlignment="1">
      <alignment horizontal="centerContinuous"/>
    </xf>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35" fillId="0" borderId="0" xfId="0" applyFont="1" applyAlignment="1">
      <alignment vertical="top" wrapText="1"/>
    </xf>
    <xf numFmtId="0" fontId="45" fillId="0" borderId="0" xfId="0" applyFont="1"/>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73" xfId="0" applyNumberFormat="1" applyFont="1" applyBorder="1"/>
    <xf numFmtId="0" fontId="4" fillId="0" borderId="0" xfId="0" applyFont="1" applyAlignment="1">
      <alignment wrapText="1"/>
    </xf>
    <xf numFmtId="0" fontId="0" fillId="0" borderId="0" xfId="0" applyAlignment="1">
      <alignment wrapText="1"/>
    </xf>
    <xf numFmtId="0" fontId="5" fillId="0" borderId="5" xfId="0" applyFont="1" applyBorder="1" applyAlignment="1">
      <alignment horizontal="center" vertical="top" wrapText="1"/>
    </xf>
    <xf numFmtId="0" fontId="5" fillId="0" borderId="0" xfId="0" applyFont="1" applyAlignment="1">
      <alignment horizontal="center" vertical="top" wrapText="1"/>
    </xf>
    <xf numFmtId="0" fontId="0" fillId="0" borderId="9" xfId="0" applyBorder="1" applyAlignment="1">
      <alignment horizontal="centerContinuous"/>
    </xf>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Alignment="1">
      <alignment horizontal="center"/>
    </xf>
    <xf numFmtId="0" fontId="4" fillId="6" borderId="0" xfId="0" applyFont="1" applyFill="1"/>
    <xf numFmtId="43" fontId="4" fillId="6" borderId="86" xfId="0" applyNumberFormat="1" applyFont="1" applyFill="1" applyBorder="1" applyAlignment="1">
      <alignment horizontal="center"/>
    </xf>
    <xf numFmtId="44" fontId="16" fillId="0" borderId="72" xfId="0" applyNumberFormat="1" applyFont="1" applyBorder="1"/>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xf numFmtId="0" fontId="49" fillId="0" borderId="0" xfId="4" applyFont="1" applyAlignment="1">
      <alignment horizontal="right"/>
    </xf>
    <xf numFmtId="0" fontId="50" fillId="0" borderId="5" xfId="0" applyFont="1" applyBorder="1"/>
    <xf numFmtId="0" fontId="50" fillId="0" borderId="9" xfId="0" applyFont="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9" xfId="0" applyNumberFormat="1" applyFont="1" applyBorder="1"/>
    <xf numFmtId="0" fontId="4" fillId="0" borderId="31" xfId="0" applyFont="1" applyBorder="1"/>
    <xf numFmtId="44" fontId="4" fillId="0" borderId="31" xfId="0" applyNumberFormat="1" applyFont="1" applyBorder="1"/>
    <xf numFmtId="44" fontId="4" fillId="0" borderId="22" xfId="0" applyNumberFormat="1" applyFont="1" applyBorder="1"/>
    <xf numFmtId="0" fontId="53" fillId="0" borderId="0" xfId="0" applyFont="1"/>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Border="1" applyAlignment="1">
      <alignment horizontal="center"/>
    </xf>
    <xf numFmtId="0" fontId="4" fillId="0" borderId="2" xfId="0" applyFont="1" applyBorder="1" applyAlignment="1">
      <alignment horizontal="right"/>
    </xf>
    <xf numFmtId="43" fontId="4" fillId="0" borderId="2" xfId="0" applyNumberFormat="1" applyFont="1" applyBorder="1"/>
    <xf numFmtId="44" fontId="4" fillId="0" borderId="2" xfId="0" applyNumberFormat="1" applyFont="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Alignment="1">
      <alignment horizontal="right"/>
    </xf>
    <xf numFmtId="44" fontId="4" fillId="0" borderId="0" xfId="0" applyNumberFormat="1" applyFont="1"/>
    <xf numFmtId="0" fontId="4" fillId="0" borderId="0" xfId="0" applyFont="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xf numFmtId="0" fontId="4" fillId="0" borderId="1" xfId="0" applyFont="1" applyBorder="1"/>
    <xf numFmtId="0" fontId="7" fillId="0" borderId="0" xfId="0" applyFont="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Alignment="1">
      <alignment horizontal="center" wrapText="1"/>
    </xf>
    <xf numFmtId="0" fontId="5" fillId="0" borderId="3" xfId="4" applyFont="1" applyBorder="1" applyAlignment="1">
      <alignment horizontal="left"/>
    </xf>
    <xf numFmtId="0" fontId="5" fillId="0" borderId="4" xfId="4" applyFont="1" applyBorder="1" applyAlignment="1">
      <alignment horizontal="left"/>
    </xf>
    <xf numFmtId="0" fontId="57" fillId="0" borderId="0" xfId="4" applyFont="1" applyAlignment="1">
      <alignment horizontal="center"/>
    </xf>
    <xf numFmtId="0" fontId="0" fillId="0" borderId="0" xfId="0" applyAlignment="1">
      <alignment horizontal="center"/>
    </xf>
    <xf numFmtId="0" fontId="11" fillId="0" borderId="28" xfId="0" applyFont="1" applyBorder="1"/>
    <xf numFmtId="0" fontId="12" fillId="4" borderId="0" xfId="0" applyFont="1" applyFill="1" applyAlignment="1">
      <alignment vertical="top" wrapText="1"/>
    </xf>
    <xf numFmtId="0" fontId="4" fillId="4" borderId="0" xfId="0" applyFont="1" applyFill="1" applyAlignment="1">
      <alignment vertical="top" wrapText="1"/>
    </xf>
    <xf numFmtId="0" fontId="12" fillId="4" borderId="0" xfId="0" applyFont="1" applyFill="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xf numFmtId="0" fontId="11" fillId="0" borderId="2" xfId="0" applyFont="1" applyBorder="1"/>
    <xf numFmtId="0" fontId="10" fillId="0" borderId="21" xfId="0" applyFont="1" applyBorder="1"/>
    <xf numFmtId="0" fontId="10" fillId="0" borderId="27" xfId="0" applyFont="1" applyBorder="1"/>
    <xf numFmtId="0" fontId="14" fillId="0" borderId="21" xfId="0" applyFont="1" applyBorder="1"/>
    <xf numFmtId="0" fontId="14" fillId="0" borderId="27" xfId="0" applyFont="1" applyBorder="1"/>
    <xf numFmtId="0" fontId="4" fillId="0" borderId="28" xfId="0" applyFont="1" applyBorder="1"/>
    <xf numFmtId="0" fontId="4" fillId="0" borderId="0" xfId="0" applyFont="1"/>
    <xf numFmtId="0" fontId="2" fillId="0" borderId="28" xfId="0" applyFont="1" applyBorder="1"/>
    <xf numFmtId="0" fontId="10" fillId="0" borderId="28" xfId="0" applyFont="1" applyBorder="1"/>
    <xf numFmtId="0" fontId="10" fillId="0" borderId="21" xfId="0" applyFont="1" applyBorder="1" applyAlignment="1">
      <alignment horizontal="left"/>
    </xf>
    <xf numFmtId="0" fontId="2" fillId="0" borderId="21" xfId="0" applyFont="1" applyBorder="1"/>
    <xf numFmtId="0" fontId="4" fillId="0" borderId="21" xfId="0" applyFont="1" applyBorder="1"/>
    <xf numFmtId="0" fontId="2" fillId="0" borderId="0" xfId="0" applyFont="1" applyAlignment="1">
      <alignment horizontal="right"/>
    </xf>
    <xf numFmtId="0" fontId="3" fillId="0" borderId="1" xfId="0" applyFont="1" applyBorder="1"/>
    <xf numFmtId="0" fontId="2" fillId="0" borderId="0" xfId="0" applyFont="1" applyAlignment="1">
      <alignment horizontal="center"/>
    </xf>
    <xf numFmtId="0" fontId="2" fillId="0" borderId="2" xfId="0" applyFont="1" applyBorder="1"/>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Border="1"/>
    <xf numFmtId="0" fontId="0" fillId="0" borderId="17" xfId="0" applyBorder="1"/>
    <xf numFmtId="0" fontId="0" fillId="0" borderId="21" xfId="0" applyBorder="1"/>
    <xf numFmtId="0" fontId="4" fillId="0" borderId="18" xfId="0" applyFont="1" applyBorder="1"/>
    <xf numFmtId="0" fontId="4" fillId="0" borderId="17" xfId="0" applyFont="1" applyBorder="1"/>
    <xf numFmtId="0" fontId="4" fillId="0" borderId="26" xfId="0" applyFont="1" applyBorder="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Alignment="1">
      <alignment vertical="top" wrapText="1"/>
    </xf>
    <xf numFmtId="0" fontId="0" fillId="0" borderId="0" xfId="0"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xf numFmtId="0" fontId="4" fillId="0" borderId="0" xfId="0" applyFont="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Border="1"/>
    <xf numFmtId="0" fontId="0" fillId="0" borderId="27" xfId="0" applyBorder="1"/>
    <xf numFmtId="0" fontId="4" fillId="0" borderId="21" xfId="0" applyFont="1" applyBorder="1" applyAlignment="1">
      <alignment wrapText="1"/>
    </xf>
    <xf numFmtId="0" fontId="4" fillId="0" borderId="27" xfId="0" applyFont="1" applyBorder="1" applyAlignment="1">
      <alignment wrapText="1"/>
    </xf>
    <xf numFmtId="0" fontId="4" fillId="0" borderId="21" xfId="0" applyFont="1" applyBorder="1" applyAlignment="1">
      <alignment horizontal="left"/>
    </xf>
    <xf numFmtId="0" fontId="0" fillId="0" borderId="0" xfId="0" applyAlignment="1">
      <alignment wrapText="1"/>
    </xf>
    <xf numFmtId="0" fontId="1" fillId="0" borderId="0" xfId="0" applyFont="1"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1" xfId="0" applyFont="1" applyBorder="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xr:uid="{00000000-0005-0000-0000-000001000000}"/>
    <cellStyle name="Comma 3" xfId="7" xr:uid="{00000000-0005-0000-0000-000002000000}"/>
    <cellStyle name="Comma 4" xfId="8" xr:uid="{00000000-0005-0000-0000-000003000000}"/>
    <cellStyle name="Comma_DB-1-2" xfId="6" xr:uid="{00000000-0005-0000-0000-000004000000}"/>
    <cellStyle name="Currency" xfId="2" builtinId="4"/>
    <cellStyle name="Currency 2" xfId="9" xr:uid="{00000000-0005-0000-0000-000006000000}"/>
    <cellStyle name="Currency 3" xfId="10" xr:uid="{00000000-0005-0000-0000-000007000000}"/>
    <cellStyle name="Normal" xfId="0" builtinId="0"/>
    <cellStyle name="Normal 2" xfId="4" xr:uid="{00000000-0005-0000-0000-000009000000}"/>
    <cellStyle name="Normal 3" xfId="11" xr:uid="{00000000-0005-0000-0000-00000A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Professional-2</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Professional-3 etc</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a:extLst>
            <a:ext uri="{FF2B5EF4-FFF2-40B4-BE49-F238E27FC236}">
              <a16:creationId xmlns:a16="http://schemas.microsoft.com/office/drawing/2014/main" id="{00000000-0008-0000-0100-00000E000000}"/>
            </a:ext>
          </a:extLst>
        </xdr:cNvPr>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a:extLst>
            <a:ext uri="{FF2B5EF4-FFF2-40B4-BE49-F238E27FC236}">
              <a16:creationId xmlns:a16="http://schemas.microsoft.com/office/drawing/2014/main" id="{00000000-0008-0000-0100-000023000000}"/>
            </a:ext>
          </a:extLst>
        </xdr:cNvPr>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a:extLst>
            <a:ext uri="{FF2B5EF4-FFF2-40B4-BE49-F238E27FC236}">
              <a16:creationId xmlns:a16="http://schemas.microsoft.com/office/drawing/2014/main" id="{00000000-0008-0000-0100-000009000000}"/>
            </a:ext>
          </a:extLst>
        </xdr:cNvPr>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a:extLst>
            <a:ext uri="{FF2B5EF4-FFF2-40B4-BE49-F238E27FC236}">
              <a16:creationId xmlns:a16="http://schemas.microsoft.com/office/drawing/2014/main" id="{00000000-0008-0000-0500-000011000000}"/>
            </a:ext>
          </a:extLst>
        </xdr:cNvPr>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a:extLst>
            <a:ext uri="{FF2B5EF4-FFF2-40B4-BE49-F238E27FC236}">
              <a16:creationId xmlns:a16="http://schemas.microsoft.com/office/drawing/2014/main" id="{00000000-0008-0000-0700-000003000000}"/>
            </a:ext>
          </a:extLst>
        </xdr:cNvPr>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a:extLst>
            <a:ext uri="{FF2B5EF4-FFF2-40B4-BE49-F238E27FC236}">
              <a16:creationId xmlns:a16="http://schemas.microsoft.com/office/drawing/2014/main" id="{00000000-0008-0000-0700-000005000000}"/>
            </a:ext>
          </a:extLst>
        </xdr:cNvPr>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a:extLst>
            <a:ext uri="{FF2B5EF4-FFF2-40B4-BE49-F238E27FC236}">
              <a16:creationId xmlns:a16="http://schemas.microsoft.com/office/drawing/2014/main" id="{00000000-0008-0000-0700-00000F000000}"/>
            </a:ext>
          </a:extLst>
        </xdr:cNvPr>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63"/>
  <sheetViews>
    <sheetView showGridLines="0" tabSelected="1" workbookViewId="0">
      <selection activeCell="B6" sqref="B6"/>
    </sheetView>
  </sheetViews>
  <sheetFormatPr defaultRowHeight="12.75"/>
  <cols>
    <col min="1" max="1" width="4.140625" customWidth="1"/>
    <col min="2" max="2" width="97.5703125" customWidth="1"/>
    <col min="3" max="3" width="3.28515625" customWidth="1"/>
    <col min="4" max="4" width="97.5703125" customWidth="1"/>
  </cols>
  <sheetData>
    <row r="2" spans="1:4" ht="15.75">
      <c r="A2" s="265"/>
      <c r="B2" s="265"/>
    </row>
    <row r="3" spans="1:4" ht="18.75">
      <c r="B3" s="56" t="s">
        <v>56</v>
      </c>
    </row>
    <row r="4" spans="1:4" ht="21.75" customHeight="1">
      <c r="A4" s="265"/>
      <c r="B4" s="265" t="s">
        <v>255</v>
      </c>
    </row>
    <row r="5" spans="1:4" ht="36.75" customHeight="1">
      <c r="A5" s="265"/>
      <c r="B5" s="265" t="s">
        <v>276</v>
      </c>
    </row>
    <row r="6" spans="1:4" ht="47.25">
      <c r="A6" s="265"/>
      <c r="B6" s="265" t="s">
        <v>260</v>
      </c>
    </row>
    <row r="7" spans="1:4" ht="63">
      <c r="A7" s="265"/>
      <c r="B7" s="265" t="s">
        <v>258</v>
      </c>
    </row>
    <row r="8" spans="1:4" ht="63">
      <c r="A8" s="265"/>
      <c r="B8" s="265" t="s">
        <v>264</v>
      </c>
      <c r="D8" s="265"/>
    </row>
    <row r="9" spans="1:4" ht="47.25">
      <c r="A9" s="265"/>
      <c r="B9" s="265" t="s">
        <v>253</v>
      </c>
    </row>
    <row r="10" spans="1:4" ht="15.75">
      <c r="A10" s="265"/>
      <c r="B10" s="265"/>
    </row>
    <row r="11" spans="1:4" ht="83.25" customHeight="1">
      <c r="A11" s="265"/>
      <c r="B11" s="265" t="s">
        <v>265</v>
      </c>
    </row>
    <row r="12" spans="1:4" ht="47.25">
      <c r="A12" s="265"/>
      <c r="B12" s="265" t="s">
        <v>266</v>
      </c>
    </row>
    <row r="13" spans="1:4" ht="15.75">
      <c r="A13" s="265"/>
      <c r="B13" s="265"/>
    </row>
    <row r="14" spans="1:4" ht="19.5">
      <c r="A14" s="265"/>
      <c r="B14" s="346" t="s">
        <v>209</v>
      </c>
    </row>
    <row r="15" spans="1:4" ht="32.25" customHeight="1">
      <c r="A15" s="265"/>
      <c r="B15" s="265" t="s">
        <v>210</v>
      </c>
    </row>
    <row r="16" spans="1:4" ht="15.75">
      <c r="A16" s="265"/>
      <c r="B16" s="265"/>
    </row>
    <row r="17" spans="1:2" ht="47.25">
      <c r="A17" s="265"/>
      <c r="B17" s="265" t="s">
        <v>277</v>
      </c>
    </row>
    <row r="18" spans="1:2" ht="15.75">
      <c r="A18" s="265"/>
      <c r="B18" s="265"/>
    </row>
    <row r="19" spans="1:2" ht="11.25" customHeight="1">
      <c r="A19" s="265"/>
      <c r="B19" s="265"/>
    </row>
    <row r="20" spans="1:2" ht="170.25" hidden="1" customHeight="1">
      <c r="A20" s="265"/>
      <c r="B20" s="265"/>
    </row>
    <row r="21" spans="1:2" ht="15" customHeight="1">
      <c r="A21" s="265"/>
      <c r="B21" s="265"/>
    </row>
    <row r="22" spans="1:2" ht="15" customHeight="1">
      <c r="A22" s="265"/>
      <c r="B22" s="56" t="s">
        <v>56</v>
      </c>
    </row>
    <row r="23" spans="1:2" ht="15" customHeight="1">
      <c r="A23" s="265"/>
      <c r="B23" s="265"/>
    </row>
    <row r="24" spans="1:2" ht="15" customHeight="1">
      <c r="A24" s="265"/>
      <c r="B24" s="265"/>
    </row>
    <row r="25" spans="1:2" ht="15" customHeight="1">
      <c r="A25" s="265"/>
      <c r="B25" s="265"/>
    </row>
    <row r="26" spans="1:2" ht="15" customHeight="1">
      <c r="A26" s="265"/>
      <c r="B26" s="265"/>
    </row>
    <row r="27" spans="1:2" ht="15" customHeight="1">
      <c r="A27" s="265"/>
      <c r="B27" s="265"/>
    </row>
    <row r="28" spans="1:2" ht="15" customHeight="1">
      <c r="A28" s="265"/>
      <c r="B28" s="265"/>
    </row>
    <row r="29" spans="1:2" ht="15" customHeight="1">
      <c r="A29" s="265"/>
      <c r="B29" s="265"/>
    </row>
    <row r="30" spans="1:2" ht="15" customHeight="1">
      <c r="A30" s="265"/>
      <c r="B30" s="265"/>
    </row>
    <row r="31" spans="1:2" ht="15" customHeight="1">
      <c r="A31" s="265"/>
      <c r="B31" s="265"/>
    </row>
    <row r="32" spans="1:2" ht="15" customHeight="1">
      <c r="A32" s="265"/>
      <c r="B32" s="265"/>
    </row>
    <row r="33" spans="1:2" ht="15" customHeight="1">
      <c r="A33" s="265"/>
      <c r="B33" s="265"/>
    </row>
    <row r="34" spans="1:2" ht="15" customHeight="1">
      <c r="A34" s="265"/>
      <c r="B34" s="265"/>
    </row>
    <row r="35" spans="1:2" ht="15" customHeight="1">
      <c r="A35" s="265"/>
      <c r="B35" s="265"/>
    </row>
    <row r="36" spans="1:2" ht="15" customHeight="1">
      <c r="A36" s="265"/>
      <c r="B36" s="265"/>
    </row>
    <row r="37" spans="1:2" ht="15" customHeight="1">
      <c r="A37" s="265"/>
      <c r="B37" s="265"/>
    </row>
    <row r="38" spans="1:2" ht="15" customHeight="1">
      <c r="A38" s="265"/>
      <c r="B38" s="265"/>
    </row>
    <row r="39" spans="1:2" ht="15" customHeight="1">
      <c r="A39" s="265"/>
      <c r="B39" s="265"/>
    </row>
    <row r="40" spans="1:2" ht="15" customHeight="1">
      <c r="A40" s="265"/>
      <c r="B40" s="265"/>
    </row>
    <row r="41" spans="1:2" ht="15" customHeight="1">
      <c r="A41" s="265"/>
      <c r="B41" s="265"/>
    </row>
    <row r="42" spans="1:2" ht="15" customHeight="1">
      <c r="A42" s="164"/>
      <c r="B42" s="265"/>
    </row>
    <row r="43" spans="1:2" ht="15" customHeight="1">
      <c r="A43" s="164"/>
      <c r="B43" s="265"/>
    </row>
    <row r="44" spans="1:2" ht="15" customHeight="1">
      <c r="A44" s="164"/>
      <c r="B44" s="164"/>
    </row>
    <row r="45" spans="1:2" ht="15" customHeight="1">
      <c r="A45" s="164"/>
      <c r="B45" s="164"/>
    </row>
    <row r="46" spans="1:2" ht="15" customHeight="1">
      <c r="A46" s="164"/>
      <c r="B46" s="164"/>
    </row>
    <row r="47" spans="1:2" ht="15" customHeight="1">
      <c r="A47" s="164"/>
      <c r="B47" s="164"/>
    </row>
    <row r="48" spans="1:2" ht="15" customHeight="1">
      <c r="A48" s="164"/>
      <c r="B48" s="164"/>
    </row>
    <row r="49" spans="1:2" ht="15" customHeight="1">
      <c r="A49" s="164"/>
      <c r="B49" s="164"/>
    </row>
    <row r="50" spans="1:2" ht="15" customHeight="1">
      <c r="B50" s="164"/>
    </row>
    <row r="51" spans="1:2" ht="15" customHeight="1">
      <c r="B51" s="164"/>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265"/>
      <c r="B2" s="265"/>
    </row>
    <row r="3" spans="1:2" ht="18.75">
      <c r="B3" s="56" t="s">
        <v>56</v>
      </c>
    </row>
    <row r="4" spans="1:2" ht="15.75">
      <c r="A4" s="265"/>
      <c r="B4" s="265" t="s">
        <v>236</v>
      </c>
    </row>
    <row r="5" spans="1:2" ht="36.75" customHeight="1">
      <c r="A5" s="265"/>
      <c r="B5" s="265" t="s">
        <v>208</v>
      </c>
    </row>
    <row r="6" spans="1:2" ht="47.25">
      <c r="A6" s="265"/>
      <c r="B6" s="265" t="s">
        <v>204</v>
      </c>
    </row>
    <row r="7" spans="1:2" ht="47.25">
      <c r="A7" s="265"/>
      <c r="B7" s="265" t="s">
        <v>237</v>
      </c>
    </row>
    <row r="8" spans="1:2" ht="39" customHeight="1">
      <c r="A8" s="265"/>
      <c r="B8" s="347" t="s">
        <v>238</v>
      </c>
    </row>
    <row r="9" spans="1:2" ht="78.75">
      <c r="A9" s="265"/>
      <c r="B9" s="265" t="s">
        <v>205</v>
      </c>
    </row>
    <row r="10" spans="1:2" ht="47.25">
      <c r="A10" s="265"/>
      <c r="B10" s="265" t="s">
        <v>239</v>
      </c>
    </row>
    <row r="11" spans="1:2" ht="15.75">
      <c r="A11" s="265"/>
      <c r="B11" s="265"/>
    </row>
    <row r="12" spans="1:2" ht="66" customHeight="1">
      <c r="A12" s="265"/>
      <c r="B12" s="265" t="s">
        <v>240</v>
      </c>
    </row>
    <row r="13" spans="1:2" ht="47.25">
      <c r="A13" s="265"/>
      <c r="B13" s="265" t="s">
        <v>206</v>
      </c>
    </row>
    <row r="14" spans="1:2" ht="15.75">
      <c r="A14" s="265"/>
      <c r="B14" s="265"/>
    </row>
    <row r="15" spans="1:2" ht="19.5">
      <c r="A15" s="265"/>
      <c r="B15" s="346" t="s">
        <v>209</v>
      </c>
    </row>
    <row r="16" spans="1:2" ht="32.25" customHeight="1">
      <c r="A16" s="265"/>
      <c r="B16" s="265" t="s">
        <v>210</v>
      </c>
    </row>
    <row r="17" spans="1:2" ht="15.75">
      <c r="A17" s="265"/>
      <c r="B17" s="265"/>
    </row>
    <row r="18" spans="1:2" ht="47.25">
      <c r="A18" s="265"/>
      <c r="B18" s="265" t="s">
        <v>207</v>
      </c>
    </row>
    <row r="19" spans="1:2" ht="15.75">
      <c r="A19" s="265"/>
      <c r="B19" s="265"/>
    </row>
    <row r="20" spans="1:2" ht="11.25" customHeight="1">
      <c r="A20" s="265"/>
      <c r="B20" s="265"/>
    </row>
    <row r="21" spans="1:2" ht="170.25" hidden="1" customHeight="1">
      <c r="A21" s="265"/>
      <c r="B21" s="265"/>
    </row>
    <row r="22" spans="1:2" ht="15" customHeight="1">
      <c r="A22" s="265"/>
      <c r="B22" s="265"/>
    </row>
    <row r="23" spans="1:2" ht="15" customHeight="1">
      <c r="A23" s="265"/>
      <c r="B23" s="56" t="s">
        <v>56</v>
      </c>
    </row>
    <row r="24" spans="1:2" ht="15" customHeight="1">
      <c r="A24" s="265"/>
      <c r="B24" s="265"/>
    </row>
    <row r="25" spans="1:2" ht="15" customHeight="1">
      <c r="A25" s="265"/>
      <c r="B25" s="265"/>
    </row>
    <row r="26" spans="1:2" ht="15" customHeight="1">
      <c r="A26" s="265"/>
      <c r="B26" s="265"/>
    </row>
    <row r="27" spans="1:2" ht="15" customHeight="1">
      <c r="A27" s="265"/>
      <c r="B27" s="265"/>
    </row>
    <row r="28" spans="1:2" ht="15" customHeight="1">
      <c r="A28" s="265"/>
      <c r="B28" s="265"/>
    </row>
    <row r="29" spans="1:2" ht="15" customHeight="1">
      <c r="A29" s="265"/>
      <c r="B29" s="265"/>
    </row>
    <row r="30" spans="1:2" ht="15" customHeight="1">
      <c r="A30" s="265"/>
      <c r="B30" s="265"/>
    </row>
    <row r="31" spans="1:2" ht="15" customHeight="1">
      <c r="A31" s="265"/>
      <c r="B31" s="265"/>
    </row>
    <row r="32" spans="1:2" ht="15" customHeight="1">
      <c r="A32" s="265"/>
      <c r="B32" s="265"/>
    </row>
    <row r="33" spans="1:2" ht="15" customHeight="1">
      <c r="A33" s="265"/>
      <c r="B33" s="265"/>
    </row>
    <row r="34" spans="1:2" ht="15" customHeight="1">
      <c r="A34" s="265"/>
      <c r="B34" s="265"/>
    </row>
    <row r="35" spans="1:2" ht="15" customHeight="1">
      <c r="A35" s="265"/>
      <c r="B35" s="265"/>
    </row>
    <row r="36" spans="1:2" ht="15" customHeight="1">
      <c r="A36" s="265"/>
      <c r="B36" s="265"/>
    </row>
    <row r="37" spans="1:2" ht="15" customHeight="1">
      <c r="A37" s="265"/>
      <c r="B37" s="265"/>
    </row>
    <row r="38" spans="1:2" ht="15" customHeight="1">
      <c r="A38" s="265"/>
      <c r="B38" s="265"/>
    </row>
    <row r="39" spans="1:2" ht="15" customHeight="1">
      <c r="A39" s="265"/>
      <c r="B39" s="265"/>
    </row>
    <row r="40" spans="1:2" ht="15" customHeight="1">
      <c r="A40" s="265"/>
      <c r="B40" s="265"/>
    </row>
    <row r="41" spans="1:2" ht="15" customHeight="1">
      <c r="A41" s="265"/>
      <c r="B41" s="265"/>
    </row>
    <row r="42" spans="1:2" ht="15" customHeight="1">
      <c r="A42" s="265"/>
      <c r="B42" s="265"/>
    </row>
    <row r="43" spans="1:2" ht="15" customHeight="1">
      <c r="A43" s="164"/>
      <c r="B43" s="265"/>
    </row>
    <row r="44" spans="1:2" ht="15" customHeight="1">
      <c r="A44" s="164"/>
      <c r="B44" s="265"/>
    </row>
    <row r="45" spans="1:2" ht="15" customHeight="1">
      <c r="A45" s="164"/>
      <c r="B45" s="164"/>
    </row>
    <row r="46" spans="1:2" ht="15" customHeight="1">
      <c r="A46" s="164"/>
      <c r="B46" s="164"/>
    </row>
    <row r="47" spans="1:2" ht="15" customHeight="1">
      <c r="A47" s="164"/>
      <c r="B47" s="164"/>
    </row>
    <row r="48" spans="1:2" ht="15" customHeight="1">
      <c r="A48" s="164"/>
      <c r="B48" s="164"/>
    </row>
    <row r="49" spans="1:2" ht="15" customHeight="1">
      <c r="A49" s="164"/>
      <c r="B49" s="164"/>
    </row>
    <row r="50" spans="1:2" ht="15" customHeight="1">
      <c r="A50" s="164"/>
      <c r="B50" s="164"/>
    </row>
    <row r="51" spans="1:2" ht="15" customHeight="1">
      <c r="B51" s="164"/>
    </row>
    <row r="52" spans="1:2" ht="15" customHeight="1">
      <c r="B52" s="164"/>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4"/>
  <sheetViews>
    <sheetView showGridLines="0" topLeftCell="A38" workbookViewId="0">
      <selection activeCell="B26" sqref="B26"/>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54" t="s">
        <v>54</v>
      </c>
      <c r="C2" s="55"/>
      <c r="D2" s="55"/>
      <c r="H2" s="2"/>
    </row>
    <row r="3" spans="1:17" ht="18.75">
      <c r="B3" s="56" t="s">
        <v>278</v>
      </c>
      <c r="C3" s="55"/>
      <c r="D3" s="55"/>
      <c r="H3" s="57"/>
    </row>
    <row r="4" spans="1:17">
      <c r="H4" s="58"/>
    </row>
    <row r="5" spans="1:17">
      <c r="A5" s="3"/>
      <c r="B5" s="1" t="s">
        <v>55</v>
      </c>
      <c r="C5" s="531" t="str">
        <f>'Under &amp; Grad Tuition MFee'!C1:E1</f>
        <v>East West Oklahoma State University</v>
      </c>
      <c r="D5" s="532"/>
      <c r="E5" s="2"/>
      <c r="F5" s="2"/>
      <c r="G5" s="2"/>
    </row>
    <row r="6" spans="1:17">
      <c r="A6" s="3"/>
      <c r="B6" s="1"/>
      <c r="C6" s="3"/>
      <c r="D6" s="2"/>
      <c r="E6" s="2"/>
      <c r="F6" s="2"/>
      <c r="G6" s="2"/>
    </row>
    <row r="7" spans="1:17" ht="15.75">
      <c r="A7" s="3"/>
      <c r="B7" s="59" t="s">
        <v>56</v>
      </c>
      <c r="C7" s="60"/>
      <c r="D7" s="61"/>
      <c r="E7" s="2"/>
      <c r="F7" s="2"/>
      <c r="G7" s="2"/>
      <c r="H7" s="260" t="s">
        <v>57</v>
      </c>
      <c r="I7" s="260"/>
    </row>
    <row r="8" spans="1:17">
      <c r="A8" s="3"/>
      <c r="B8" s="62"/>
      <c r="C8" s="63"/>
      <c r="D8" s="64"/>
      <c r="E8" s="50"/>
      <c r="F8" s="2"/>
      <c r="G8" s="2"/>
      <c r="H8" s="66"/>
      <c r="I8" s="65" t="s">
        <v>58</v>
      </c>
      <c r="J8" s="126"/>
      <c r="K8" s="127"/>
      <c r="L8" s="127"/>
      <c r="M8" s="117"/>
    </row>
    <row r="9" spans="1:17">
      <c r="A9" s="3"/>
      <c r="B9" s="67" t="s">
        <v>279</v>
      </c>
      <c r="D9" s="68">
        <f>'Revised Schedule C - C1'!D39</f>
        <v>1984160</v>
      </c>
      <c r="E9" s="32"/>
      <c r="F9" s="2"/>
      <c r="G9" s="2"/>
      <c r="H9" s="262" t="s">
        <v>59</v>
      </c>
      <c r="I9" s="263">
        <v>4634</v>
      </c>
      <c r="J9" s="113"/>
      <c r="M9" s="114"/>
    </row>
    <row r="10" spans="1:17">
      <c r="A10" s="3"/>
      <c r="B10" s="67" t="s">
        <v>60</v>
      </c>
      <c r="D10" s="69">
        <v>1202635</v>
      </c>
      <c r="E10" s="32"/>
      <c r="F10" s="2"/>
      <c r="G10" s="2"/>
      <c r="H10" s="70" t="s">
        <v>61</v>
      </c>
      <c r="I10" s="71">
        <v>3713</v>
      </c>
      <c r="J10" s="354" t="s">
        <v>62</v>
      </c>
      <c r="M10" s="114"/>
      <c r="Q10" s="58"/>
    </row>
    <row r="11" spans="1:17">
      <c r="A11" s="3"/>
      <c r="B11" s="67" t="s">
        <v>63</v>
      </c>
      <c r="C11" s="72"/>
      <c r="D11" s="69">
        <v>384400</v>
      </c>
      <c r="E11" s="32"/>
      <c r="F11" s="2"/>
      <c r="G11" s="2"/>
      <c r="H11" s="70" t="s">
        <v>64</v>
      </c>
      <c r="I11" s="71">
        <v>354</v>
      </c>
      <c r="J11" s="354" t="s">
        <v>65</v>
      </c>
      <c r="M11" s="114"/>
      <c r="Q11" s="58"/>
    </row>
    <row r="12" spans="1:17">
      <c r="A12" s="3"/>
      <c r="B12" s="67" t="s">
        <v>66</v>
      </c>
      <c r="C12" s="72"/>
      <c r="D12" s="69">
        <v>330000</v>
      </c>
      <c r="E12" s="32"/>
      <c r="F12" s="2"/>
      <c r="G12" s="2"/>
      <c r="H12" s="70" t="s">
        <v>214</v>
      </c>
      <c r="I12" s="71">
        <v>200</v>
      </c>
      <c r="J12" s="354" t="s">
        <v>213</v>
      </c>
      <c r="M12" s="355" t="s">
        <v>67</v>
      </c>
    </row>
    <row r="13" spans="1:17">
      <c r="A13" s="3"/>
      <c r="B13" s="67" t="s">
        <v>68</v>
      </c>
      <c r="C13" s="72"/>
      <c r="D13" s="69">
        <v>67125</v>
      </c>
      <c r="E13" s="32"/>
      <c r="F13" s="2"/>
      <c r="G13" s="2"/>
      <c r="H13" s="76" t="s">
        <v>70</v>
      </c>
      <c r="I13" s="71">
        <v>367</v>
      </c>
      <c r="J13" s="354" t="s">
        <v>71</v>
      </c>
      <c r="M13" s="114"/>
    </row>
    <row r="14" spans="1:17">
      <c r="A14" s="3"/>
      <c r="B14" s="73" t="s">
        <v>69</v>
      </c>
      <c r="C14" s="74"/>
      <c r="D14" s="75">
        <f>SUM(D10:D13)</f>
        <v>1984160</v>
      </c>
      <c r="E14" s="32"/>
      <c r="F14" s="2"/>
      <c r="G14" s="2"/>
      <c r="H14" s="80" t="s">
        <v>73</v>
      </c>
      <c r="I14" s="81">
        <f>SUM(I10:I13)</f>
        <v>4634</v>
      </c>
      <c r="J14" s="113"/>
      <c r="M14" s="114"/>
    </row>
    <row r="15" spans="1:17">
      <c r="A15" s="3"/>
      <c r="B15" s="77" t="s">
        <v>72</v>
      </c>
      <c r="C15" s="78"/>
      <c r="D15" s="79">
        <f>+D9-D14</f>
        <v>0</v>
      </c>
      <c r="E15" s="51"/>
      <c r="F15" s="2"/>
      <c r="G15" s="2"/>
      <c r="H15" s="80" t="s">
        <v>75</v>
      </c>
      <c r="I15" s="84">
        <f>+I9-I14</f>
        <v>0</v>
      </c>
      <c r="J15" s="115"/>
      <c r="K15" s="261"/>
      <c r="L15" s="261"/>
      <c r="M15" s="116"/>
    </row>
    <row r="16" spans="1:17">
      <c r="A16" s="3"/>
      <c r="B16" s="82" t="s">
        <v>74</v>
      </c>
      <c r="C16" s="72"/>
      <c r="D16" s="83"/>
      <c r="E16" s="2"/>
      <c r="F16" s="2"/>
      <c r="G16" s="2"/>
    </row>
    <row r="17" spans="1:8" ht="39.75" customHeight="1">
      <c r="A17" s="3"/>
      <c r="B17" s="533" t="s">
        <v>76</v>
      </c>
      <c r="C17" s="534"/>
      <c r="D17" s="534"/>
      <c r="E17" s="2"/>
      <c r="F17" s="2"/>
      <c r="G17" s="2"/>
      <c r="H17" s="2"/>
    </row>
    <row r="18" spans="1:8" ht="6" customHeight="1">
      <c r="A18" s="2"/>
      <c r="B18" s="1"/>
      <c r="C18" s="3"/>
      <c r="D18" s="3"/>
      <c r="E18" s="2"/>
      <c r="F18" s="2"/>
      <c r="G18" s="2"/>
      <c r="H18" s="2"/>
    </row>
    <row r="19" spans="1:8" ht="6" customHeight="1">
      <c r="A19" s="85"/>
      <c r="B19" s="86"/>
      <c r="C19" s="86"/>
      <c r="D19" s="86"/>
      <c r="E19" s="50"/>
      <c r="F19" s="2"/>
      <c r="G19" s="2"/>
      <c r="H19" s="2"/>
    </row>
    <row r="20" spans="1:8" ht="23.25" customHeight="1">
      <c r="A20" s="17"/>
      <c r="B20" s="535" t="s">
        <v>280</v>
      </c>
      <c r="C20" s="536"/>
      <c r="D20" s="537"/>
      <c r="E20" s="32"/>
      <c r="F20" s="87" t="s">
        <v>77</v>
      </c>
      <c r="G20" s="87"/>
      <c r="H20" s="2"/>
    </row>
    <row r="21" spans="1:8">
      <c r="A21" s="17"/>
      <c r="B21" s="88" t="s">
        <v>244</v>
      </c>
      <c r="C21" s="89"/>
      <c r="D21" s="90"/>
      <c r="E21" s="32"/>
      <c r="F21" s="2"/>
      <c r="G21" s="2"/>
      <c r="H21" s="2"/>
    </row>
    <row r="22" spans="1:8" ht="24.75" customHeight="1" thickBot="1">
      <c r="A22" s="17"/>
      <c r="B22" s="91" t="s">
        <v>78</v>
      </c>
      <c r="C22" s="92" t="s">
        <v>6</v>
      </c>
      <c r="D22" s="92" t="s">
        <v>79</v>
      </c>
      <c r="E22" s="93"/>
      <c r="F22" s="94" t="s">
        <v>80</v>
      </c>
      <c r="G22" s="95"/>
      <c r="H22" s="2"/>
    </row>
    <row r="23" spans="1:8">
      <c r="A23" s="17"/>
      <c r="B23" s="96" t="s">
        <v>81</v>
      </c>
      <c r="C23" s="97">
        <f>D10</f>
        <v>1202635</v>
      </c>
      <c r="D23" s="97">
        <f>D11</f>
        <v>384400</v>
      </c>
      <c r="E23" s="32"/>
      <c r="F23" s="98">
        <f>+C23+D23</f>
        <v>1587035</v>
      </c>
      <c r="G23" s="99"/>
      <c r="H23" s="100" t="s">
        <v>82</v>
      </c>
    </row>
    <row r="24" spans="1:8">
      <c r="A24" s="17"/>
      <c r="B24" s="3" t="s">
        <v>83</v>
      </c>
      <c r="C24" s="101"/>
      <c r="D24" s="101"/>
      <c r="E24" s="32"/>
      <c r="H24" s="2"/>
    </row>
    <row r="25" spans="1:8">
      <c r="A25" s="17"/>
      <c r="B25" s="3" t="s">
        <v>84</v>
      </c>
      <c r="C25" s="102">
        <v>245000</v>
      </c>
      <c r="D25" s="102">
        <v>0</v>
      </c>
      <c r="E25" s="32"/>
      <c r="F25" s="103" t="s">
        <v>85</v>
      </c>
      <c r="G25" s="103"/>
      <c r="H25" s="2"/>
    </row>
    <row r="26" spans="1:8">
      <c r="A26" s="17"/>
      <c r="B26" s="3" t="s">
        <v>86</v>
      </c>
      <c r="C26" s="102">
        <v>100000</v>
      </c>
      <c r="D26" s="102">
        <v>300000</v>
      </c>
      <c r="E26" s="32"/>
      <c r="F26" s="103" t="s">
        <v>85</v>
      </c>
      <c r="G26" s="103"/>
      <c r="H26" s="2"/>
    </row>
    <row r="27" spans="1:8">
      <c r="A27" s="17"/>
      <c r="B27" s="104" t="s">
        <v>87</v>
      </c>
      <c r="C27" s="102">
        <v>0</v>
      </c>
      <c r="D27" s="102">
        <v>0</v>
      </c>
      <c r="E27" s="32"/>
      <c r="F27" s="103" t="s">
        <v>85</v>
      </c>
      <c r="G27" s="103"/>
      <c r="H27" s="2"/>
    </row>
    <row r="28" spans="1:8" ht="13.5" thickBot="1">
      <c r="A28" s="17"/>
      <c r="B28" s="105" t="s">
        <v>81</v>
      </c>
      <c r="C28" s="106">
        <f>+C23-C25-C26-C27</f>
        <v>857635</v>
      </c>
      <c r="D28" s="106">
        <f>+D23-D25-D26-D27</f>
        <v>84400</v>
      </c>
      <c r="E28" s="32"/>
      <c r="H28" s="2"/>
    </row>
    <row r="29" spans="1:8" ht="13.5" thickBot="1">
      <c r="A29" s="17"/>
      <c r="B29" s="107" t="s">
        <v>294</v>
      </c>
      <c r="C29" s="108">
        <f>I10</f>
        <v>3713</v>
      </c>
      <c r="D29" s="108">
        <f>I11</f>
        <v>354</v>
      </c>
      <c r="E29" s="32"/>
      <c r="F29" s="103" t="s">
        <v>88</v>
      </c>
      <c r="G29" s="103"/>
      <c r="H29" s="2"/>
    </row>
    <row r="30" spans="1:8" ht="6.75" customHeight="1">
      <c r="A30" s="17"/>
      <c r="B30" s="2"/>
      <c r="C30" s="109"/>
      <c r="D30" s="109"/>
      <c r="E30" s="32"/>
      <c r="H30" s="2"/>
    </row>
    <row r="31" spans="1:8" ht="13.5" thickBot="1">
      <c r="A31" s="17"/>
      <c r="B31" s="110" t="s">
        <v>89</v>
      </c>
      <c r="C31" s="111">
        <f>+C28/C29</f>
        <v>230.98168596821978</v>
      </c>
      <c r="D31" s="111">
        <f>+D28/D29</f>
        <v>238.4180790960452</v>
      </c>
      <c r="E31" s="32"/>
      <c r="H31" s="2"/>
    </row>
    <row r="32" spans="1:8" ht="7.5" customHeight="1" thickTop="1">
      <c r="A32" s="43"/>
      <c r="B32" s="112"/>
      <c r="C32" s="112"/>
      <c r="D32" s="112"/>
      <c r="E32" s="51"/>
      <c r="H32" s="2"/>
    </row>
    <row r="33" spans="1:8" ht="5.25" customHeight="1">
      <c r="A33" s="113"/>
      <c r="E33" s="114"/>
      <c r="H33" s="2"/>
    </row>
    <row r="34" spans="1:8" ht="45.75" customHeight="1">
      <c r="A34" s="115"/>
      <c r="B34" s="538" t="s">
        <v>281</v>
      </c>
      <c r="C34" s="538"/>
      <c r="D34" s="538"/>
      <c r="E34" s="116"/>
      <c r="H34" s="40"/>
    </row>
    <row r="35" spans="1:8" ht="15.75" customHeight="1">
      <c r="H35" s="2"/>
    </row>
    <row r="36" spans="1:8" ht="18" customHeight="1">
      <c r="A36" s="539" t="s">
        <v>90</v>
      </c>
      <c r="B36" s="540"/>
      <c r="C36" s="540"/>
      <c r="D36" s="540"/>
      <c r="E36" s="117"/>
      <c r="H36" s="2"/>
    </row>
    <row r="37" spans="1:8" ht="12.75" customHeight="1">
      <c r="A37" s="541" t="s">
        <v>91</v>
      </c>
      <c r="B37" s="542"/>
      <c r="C37" s="542"/>
      <c r="D37" s="542"/>
      <c r="E37" s="114"/>
      <c r="H37" s="2"/>
    </row>
    <row r="38" spans="1:8" ht="6" customHeight="1">
      <c r="A38" s="43"/>
      <c r="B38" s="112"/>
      <c r="C38" s="112"/>
      <c r="D38" s="112"/>
      <c r="E38" s="116"/>
      <c r="H38" s="2"/>
    </row>
    <row r="39" spans="1:8" ht="12.75" customHeight="1">
      <c r="A39" s="118" t="s">
        <v>92</v>
      </c>
      <c r="B39" s="86"/>
      <c r="C39" s="86"/>
      <c r="D39" s="86"/>
      <c r="E39" s="117"/>
      <c r="H39" s="2"/>
    </row>
    <row r="40" spans="1:8" ht="30" customHeight="1">
      <c r="A40" s="17"/>
      <c r="B40" s="119" t="s">
        <v>93</v>
      </c>
      <c r="C40" s="120"/>
      <c r="D40" s="120"/>
      <c r="E40" s="114"/>
      <c r="H40" s="2"/>
    </row>
    <row r="41" spans="1:8" ht="6.75" customHeight="1">
      <c r="A41" s="17"/>
      <c r="B41" s="2"/>
      <c r="C41" s="2"/>
      <c r="D41" s="2"/>
      <c r="E41" s="114"/>
      <c r="H41" s="2"/>
    </row>
    <row r="42" spans="1:8" ht="12.75" customHeight="1">
      <c r="A42" s="5"/>
      <c r="B42" s="121" t="s">
        <v>94</v>
      </c>
      <c r="C42" s="86"/>
      <c r="D42" s="86"/>
      <c r="E42" s="114"/>
      <c r="H42" s="2"/>
    </row>
    <row r="43" spans="1:8" ht="12.75" customHeight="1">
      <c r="A43" s="17"/>
      <c r="B43" s="3"/>
      <c r="C43" s="122" t="s">
        <v>6</v>
      </c>
      <c r="D43" s="122" t="s">
        <v>7</v>
      </c>
      <c r="E43" s="114"/>
      <c r="H43" s="2"/>
    </row>
    <row r="44" spans="1:8" ht="12.75" customHeight="1" thickBot="1">
      <c r="A44" s="17"/>
      <c r="B44" s="12" t="s">
        <v>95</v>
      </c>
      <c r="C44" s="123" t="s">
        <v>10</v>
      </c>
      <c r="D44" s="123" t="s">
        <v>12</v>
      </c>
      <c r="E44" s="114"/>
      <c r="H44" s="2"/>
    </row>
    <row r="45" spans="1:8" ht="12.75" customHeight="1">
      <c r="A45" s="17"/>
      <c r="B45" s="124" t="s">
        <v>96</v>
      </c>
      <c r="C45" s="125">
        <v>800</v>
      </c>
      <c r="D45" s="125">
        <v>400</v>
      </c>
      <c r="E45" s="114"/>
      <c r="H45" s="2"/>
    </row>
    <row r="46" spans="1:8" ht="12.75" customHeight="1">
      <c r="A46" s="43"/>
      <c r="B46" s="112"/>
      <c r="C46" s="112"/>
      <c r="D46" s="112"/>
      <c r="E46" s="116"/>
      <c r="H46" s="2"/>
    </row>
    <row r="47" spans="1:8" ht="15.75" customHeight="1">
      <c r="H47" s="2"/>
    </row>
    <row r="48" spans="1:8" ht="6" customHeight="1">
      <c r="A48" s="126"/>
      <c r="B48" s="127"/>
      <c r="C48" s="127"/>
      <c r="D48" s="127"/>
      <c r="E48" s="117"/>
      <c r="H48" s="2"/>
    </row>
    <row r="49" spans="1:10" ht="15.75">
      <c r="A49" s="17"/>
      <c r="B49" s="527" t="s">
        <v>282</v>
      </c>
      <c r="C49" s="528"/>
      <c r="D49" s="528"/>
      <c r="E49" s="128"/>
      <c r="F49" s="129"/>
      <c r="G49" s="129"/>
      <c r="H49" s="130"/>
      <c r="I49" s="131"/>
      <c r="J49" s="2"/>
    </row>
    <row r="50" spans="1:10" ht="6" customHeight="1">
      <c r="A50" s="43"/>
      <c r="B50" s="132"/>
      <c r="C50" s="133"/>
      <c r="D50" s="133"/>
      <c r="E50" s="134"/>
      <c r="F50" s="131"/>
      <c r="G50" s="131"/>
      <c r="H50" s="130"/>
      <c r="I50" s="131"/>
      <c r="J50" s="2"/>
    </row>
    <row r="51" spans="1:10" ht="6.75" customHeight="1">
      <c r="A51" s="85"/>
      <c r="B51" s="135"/>
      <c r="C51" s="136"/>
      <c r="D51" s="136"/>
      <c r="E51" s="137"/>
      <c r="F51" s="138"/>
      <c r="G51" s="138"/>
      <c r="H51" s="2"/>
    </row>
    <row r="52" spans="1:10" ht="15.75">
      <c r="A52" s="17"/>
      <c r="B52" s="139"/>
      <c r="C52" s="122" t="s">
        <v>6</v>
      </c>
      <c r="D52" s="122" t="s">
        <v>7</v>
      </c>
      <c r="E52" s="140"/>
      <c r="H52" s="2"/>
    </row>
    <row r="53" spans="1:10" ht="13.5" thickBot="1">
      <c r="A53" s="17"/>
      <c r="B53" s="12" t="s">
        <v>97</v>
      </c>
      <c r="C53" s="123" t="s">
        <v>10</v>
      </c>
      <c r="D53" s="123" t="s">
        <v>12</v>
      </c>
      <c r="E53" s="140"/>
      <c r="H53" s="2"/>
    </row>
    <row r="54" spans="1:10">
      <c r="A54" s="17"/>
      <c r="B54" s="124" t="s">
        <v>98</v>
      </c>
      <c r="C54" s="141">
        <f>'Under &amp; Grad Tuition MFee'!F9</f>
        <v>3975</v>
      </c>
      <c r="D54" s="141">
        <f>'Under &amp; Grad Tuition MFee'!I9</f>
        <v>4056</v>
      </c>
      <c r="E54" s="142"/>
      <c r="H54" s="2" t="s">
        <v>99</v>
      </c>
    </row>
    <row r="55" spans="1:10">
      <c r="A55" s="17"/>
      <c r="B55" s="143" t="s">
        <v>100</v>
      </c>
      <c r="C55" s="144">
        <f>'Under &amp; Grad Tuition MFee'!F10</f>
        <v>10335</v>
      </c>
      <c r="D55" s="144">
        <f>'Under &amp; Grad Tuition MFee'!I10</f>
        <v>10200</v>
      </c>
      <c r="E55" s="142"/>
      <c r="H55" s="2" t="s">
        <v>99</v>
      </c>
    </row>
    <row r="56" spans="1:10">
      <c r="A56" s="17"/>
      <c r="B56" s="143" t="s">
        <v>101</v>
      </c>
      <c r="C56" s="144">
        <f>'Under &amp; Grad Tuition MFee'!F31</f>
        <v>270</v>
      </c>
      <c r="D56" s="144">
        <f>'Under &amp; Grad Tuition MFee'!I31</f>
        <v>216</v>
      </c>
      <c r="E56" s="142"/>
      <c r="H56" s="2" t="s">
        <v>99</v>
      </c>
    </row>
    <row r="57" spans="1:10">
      <c r="A57" s="17"/>
      <c r="B57" s="143" t="s">
        <v>102</v>
      </c>
      <c r="C57" s="144">
        <f>'Under &amp; Grad Tuition MFee'!F50</f>
        <v>660</v>
      </c>
      <c r="D57" s="144">
        <f>'Under &amp; Grad Tuition MFee'!I50</f>
        <v>528</v>
      </c>
      <c r="E57" s="142"/>
      <c r="H57" s="2" t="s">
        <v>99</v>
      </c>
    </row>
    <row r="58" spans="1:10">
      <c r="A58" s="17"/>
      <c r="B58" s="145" t="s">
        <v>103</v>
      </c>
      <c r="C58" s="146">
        <f>'Under &amp; Grad Tuition MFee'!F51</f>
        <v>930</v>
      </c>
      <c r="D58" s="146">
        <f>'Under &amp; Grad Tuition MFee'!I51</f>
        <v>744</v>
      </c>
      <c r="E58" s="142"/>
      <c r="F58" t="s">
        <v>104</v>
      </c>
      <c r="H58" s="2" t="s">
        <v>99</v>
      </c>
    </row>
    <row r="59" spans="1:10">
      <c r="A59" s="17"/>
      <c r="B59" s="143" t="s">
        <v>105</v>
      </c>
      <c r="C59" s="147">
        <f>C31</f>
        <v>230.98168596821978</v>
      </c>
      <c r="D59" s="147">
        <f>' Acad Serv Fees Etc. '!D31</f>
        <v>238.4180790960452</v>
      </c>
      <c r="E59" s="32"/>
      <c r="H59" s="2" t="s">
        <v>106</v>
      </c>
    </row>
    <row r="60" spans="1:10">
      <c r="A60" s="17"/>
      <c r="B60" s="148" t="s">
        <v>107</v>
      </c>
      <c r="C60" s="149">
        <f>' Acad Serv Fees Etc. '!C45</f>
        <v>800</v>
      </c>
      <c r="D60" s="149">
        <f>D45</f>
        <v>400</v>
      </c>
      <c r="E60" s="32"/>
      <c r="H60" s="2" t="s">
        <v>108</v>
      </c>
    </row>
    <row r="61" spans="1:10">
      <c r="A61" s="17"/>
      <c r="B61" s="150" t="s">
        <v>109</v>
      </c>
      <c r="C61" s="151">
        <f>+C54+C58+C59+C60</f>
        <v>5935.9816859682196</v>
      </c>
      <c r="D61" s="152">
        <f>+D54+D58+D59+D60</f>
        <v>5438.4180790960454</v>
      </c>
      <c r="E61" s="153"/>
      <c r="F61" t="s">
        <v>110</v>
      </c>
      <c r="H61" s="2" t="s">
        <v>111</v>
      </c>
    </row>
    <row r="62" spans="1:10">
      <c r="A62" s="17"/>
      <c r="B62" s="150" t="s">
        <v>112</v>
      </c>
      <c r="C62" s="151">
        <f>+C55+C58+C59+C60</f>
        <v>12295.98168596822</v>
      </c>
      <c r="D62" s="152">
        <f>+D55+D58+D59+D60</f>
        <v>11582.418079096045</v>
      </c>
      <c r="E62" s="153"/>
      <c r="H62" s="2" t="s">
        <v>111</v>
      </c>
    </row>
    <row r="63" spans="1:10">
      <c r="A63" s="17"/>
      <c r="B63" s="154" t="s">
        <v>113</v>
      </c>
      <c r="C63" s="155">
        <v>1800</v>
      </c>
      <c r="D63" s="155">
        <v>1800</v>
      </c>
      <c r="E63" s="32"/>
      <c r="F63" s="156" t="s">
        <v>114</v>
      </c>
      <c r="H63" s="2" t="s">
        <v>115</v>
      </c>
    </row>
    <row r="64" spans="1:10">
      <c r="A64" s="17"/>
      <c r="B64" s="143" t="s">
        <v>116</v>
      </c>
      <c r="C64" s="144">
        <v>2640</v>
      </c>
      <c r="D64" s="144">
        <v>2640</v>
      </c>
      <c r="E64" s="32"/>
      <c r="F64" s="156" t="s">
        <v>114</v>
      </c>
      <c r="H64" s="2" t="s">
        <v>115</v>
      </c>
    </row>
    <row r="65" spans="1:10">
      <c r="A65" s="17"/>
      <c r="B65" s="157" t="s">
        <v>117</v>
      </c>
      <c r="C65" s="158">
        <f>+C63+C64</f>
        <v>4440</v>
      </c>
      <c r="D65" s="158">
        <f>+D63+D64</f>
        <v>4440</v>
      </c>
      <c r="E65" s="159">
        <f>+D65/C65</f>
        <v>1</v>
      </c>
      <c r="F65" s="156" t="s">
        <v>114</v>
      </c>
      <c r="H65" s="2" t="s">
        <v>111</v>
      </c>
    </row>
    <row r="66" spans="1:10">
      <c r="A66" s="17"/>
      <c r="B66" s="150" t="s">
        <v>118</v>
      </c>
      <c r="C66" s="160">
        <f>+C61+C63+C64</f>
        <v>10375.98168596822</v>
      </c>
      <c r="D66" s="161">
        <f>+D61+D63+D64</f>
        <v>9878.4180790960454</v>
      </c>
      <c r="E66" s="153"/>
      <c r="F66" s="156" t="s">
        <v>114</v>
      </c>
      <c r="H66" s="2" t="s">
        <v>111</v>
      </c>
    </row>
    <row r="67" spans="1:10">
      <c r="A67" s="17"/>
      <c r="B67" s="150" t="s">
        <v>119</v>
      </c>
      <c r="C67" s="162">
        <f>+C62+C63+C64</f>
        <v>16735.981685968218</v>
      </c>
      <c r="D67" s="161">
        <f>+D62+D63+D64</f>
        <v>16022.418079096045</v>
      </c>
      <c r="E67" s="153"/>
      <c r="F67" s="156" t="s">
        <v>114</v>
      </c>
      <c r="H67" s="2" t="s">
        <v>111</v>
      </c>
    </row>
    <row r="68" spans="1:10" ht="5.25" customHeight="1">
      <c r="A68" s="43"/>
      <c r="B68" s="112"/>
      <c r="C68" s="112"/>
      <c r="D68" s="112"/>
      <c r="E68" s="51"/>
      <c r="F68" s="2"/>
      <c r="G68" s="2"/>
      <c r="H68" s="2"/>
    </row>
    <row r="69" spans="1:10" ht="4.5" customHeight="1">
      <c r="A69" s="2"/>
      <c r="B69" s="2"/>
      <c r="C69" s="2"/>
      <c r="D69" s="52"/>
      <c r="E69" s="2"/>
      <c r="F69" s="52"/>
      <c r="G69" s="52"/>
      <c r="H69" s="2"/>
      <c r="I69" s="2"/>
      <c r="J69" s="2"/>
    </row>
    <row r="70" spans="1:10" ht="41.25" customHeight="1">
      <c r="A70" s="2"/>
      <c r="B70" s="529" t="s">
        <v>120</v>
      </c>
      <c r="C70" s="530"/>
      <c r="D70" s="530"/>
      <c r="E70" s="163"/>
      <c r="F70" s="164"/>
      <c r="G70" s="164"/>
      <c r="H70" s="165"/>
      <c r="I70" s="164"/>
      <c r="J70" s="2"/>
    </row>
    <row r="71" spans="1:10">
      <c r="A71" s="2"/>
      <c r="B71" s="2"/>
      <c r="C71" s="2"/>
      <c r="D71" s="52"/>
      <c r="E71" s="2"/>
      <c r="F71" s="52"/>
      <c r="G71" s="52"/>
      <c r="H71" s="2"/>
      <c r="I71" s="2"/>
      <c r="J71" s="2"/>
    </row>
    <row r="72" spans="1:10">
      <c r="A72" s="2"/>
      <c r="B72" s="2"/>
      <c r="C72" s="2"/>
      <c r="D72" s="2"/>
      <c r="E72" s="2"/>
      <c r="F72" s="2"/>
      <c r="G72" s="2"/>
      <c r="H72" s="2"/>
      <c r="I72" s="2"/>
      <c r="J72" s="2"/>
    </row>
    <row r="73" spans="1:10" ht="15.75">
      <c r="E73" s="139"/>
      <c r="F73" s="139"/>
      <c r="G73" s="139"/>
      <c r="H73" s="139"/>
      <c r="I73" s="139"/>
      <c r="J73" s="139"/>
    </row>
    <row r="74" spans="1:10" ht="15.75">
      <c r="E74" s="139"/>
      <c r="F74" s="139"/>
      <c r="G74" s="139"/>
      <c r="H74" s="139"/>
      <c r="I74" s="139"/>
      <c r="J74" s="139"/>
    </row>
    <row r="75" spans="1:10" ht="6.75" customHeight="1">
      <c r="E75" s="2"/>
      <c r="F75" s="2"/>
      <c r="G75" s="2"/>
      <c r="H75" s="2"/>
      <c r="I75" s="2"/>
      <c r="J75" s="2"/>
    </row>
    <row r="76" spans="1:10">
      <c r="E76" s="2"/>
      <c r="F76" s="2"/>
      <c r="G76" s="2"/>
      <c r="H76" s="2"/>
      <c r="I76" s="2"/>
      <c r="J76" s="2"/>
    </row>
    <row r="77" spans="1:10">
      <c r="E77" s="2"/>
      <c r="F77" s="2"/>
      <c r="G77" s="2"/>
      <c r="H77" s="2"/>
      <c r="I77" s="2"/>
      <c r="J77" s="2"/>
    </row>
    <row r="78" spans="1:10">
      <c r="E78" s="2"/>
      <c r="F78" s="2"/>
      <c r="G78" s="2"/>
      <c r="H78" s="2"/>
      <c r="I78" s="2"/>
      <c r="J78" s="2"/>
    </row>
    <row r="79" spans="1:10" ht="6.75" customHeight="1">
      <c r="E79" s="2"/>
      <c r="F79" s="2"/>
      <c r="G79" s="2"/>
      <c r="H79" s="2"/>
      <c r="I79" s="2"/>
      <c r="J79" s="2"/>
    </row>
    <row r="80" spans="1:10">
      <c r="E80" s="2"/>
      <c r="H80" s="2"/>
      <c r="I80" s="2"/>
      <c r="J80" s="2"/>
    </row>
    <row r="81" spans="5:10">
      <c r="J81" s="2"/>
    </row>
    <row r="82" spans="5:10">
      <c r="J82" s="2"/>
    </row>
    <row r="83" spans="5:10">
      <c r="J83" s="2"/>
    </row>
    <row r="84" spans="5:10" ht="4.5" customHeight="1">
      <c r="E84" s="2"/>
      <c r="F84" s="2"/>
      <c r="G84" s="2"/>
      <c r="H84" s="2"/>
      <c r="I84" s="2"/>
      <c r="J84" s="2"/>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8"/>
  <sheetViews>
    <sheetView showGridLines="0" zoomScale="75" workbookViewId="0">
      <selection activeCell="A34" sqref="A34"/>
    </sheetView>
  </sheetViews>
  <sheetFormatPr defaultColWidth="9.140625" defaultRowHeight="12.75"/>
  <cols>
    <col min="1" max="1" width="77.85546875" style="168" customWidth="1"/>
    <col min="2" max="2" width="23.28515625" style="168" customWidth="1"/>
    <col min="3" max="3" width="18.7109375" style="168" customWidth="1"/>
    <col min="4" max="4" width="14.28515625" style="168" customWidth="1"/>
    <col min="5" max="5" width="68.85546875" style="168" customWidth="1"/>
    <col min="6" max="6" width="11.28515625" style="168" customWidth="1"/>
    <col min="7" max="7" width="13.5703125" style="168" customWidth="1"/>
    <col min="8" max="8" width="1.7109375" style="168" customWidth="1"/>
    <col min="9" max="16384" width="9.140625" style="168"/>
  </cols>
  <sheetData>
    <row r="1" spans="1:5" ht="18.75" customHeight="1">
      <c r="A1" s="545" t="s">
        <v>54</v>
      </c>
      <c r="B1" s="545"/>
      <c r="C1" s="545"/>
    </row>
    <row r="2" spans="1:5" ht="9.75" customHeight="1">
      <c r="A2" s="166"/>
      <c r="B2" s="167"/>
      <c r="C2" s="167"/>
    </row>
    <row r="3" spans="1:5" s="170" customFormat="1" ht="18.75">
      <c r="A3" s="166" t="s">
        <v>297</v>
      </c>
      <c r="B3" s="166"/>
      <c r="C3" s="166"/>
      <c r="D3" s="169"/>
    </row>
    <row r="4" spans="1:5" ht="18.75">
      <c r="A4" s="166" t="s">
        <v>121</v>
      </c>
      <c r="B4" s="166"/>
      <c r="C4" s="166"/>
      <c r="D4" s="171"/>
    </row>
    <row r="5" spans="1:5" ht="9" customHeight="1">
      <c r="A5" s="172"/>
      <c r="B5" s="172"/>
      <c r="C5" s="172"/>
      <c r="D5" s="171"/>
    </row>
    <row r="6" spans="1:5" ht="18" customHeight="1">
      <c r="A6" s="524" t="s">
        <v>254</v>
      </c>
      <c r="B6" s="173"/>
      <c r="C6" s="173"/>
      <c r="D6" s="171"/>
    </row>
    <row r="7" spans="1:5" s="175" customFormat="1" ht="18" customHeight="1">
      <c r="A7" s="173" t="s">
        <v>122</v>
      </c>
      <c r="B7" s="173"/>
      <c r="C7" s="173"/>
      <c r="D7" s="174"/>
      <c r="E7" s="171"/>
    </row>
    <row r="8" spans="1:5" s="175" customFormat="1" ht="9" customHeight="1">
      <c r="A8" s="172"/>
      <c r="B8" s="172"/>
      <c r="C8" s="172"/>
      <c r="D8" s="174"/>
    </row>
    <row r="9" spans="1:5" ht="15" customHeight="1">
      <c r="A9" s="176" t="s">
        <v>123</v>
      </c>
      <c r="B9" s="543" t="s">
        <v>166</v>
      </c>
      <c r="C9" s="544"/>
      <c r="D9" s="177"/>
      <c r="E9" s="194"/>
    </row>
    <row r="10" spans="1:5" s="178" customFormat="1" ht="6.75" customHeight="1">
      <c r="A10" s="177"/>
      <c r="B10" s="177"/>
      <c r="C10" s="177"/>
      <c r="D10" s="177"/>
    </row>
    <row r="11" spans="1:5" ht="15" customHeight="1">
      <c r="A11" s="179" t="s">
        <v>124</v>
      </c>
      <c r="B11" s="180" t="s">
        <v>298</v>
      </c>
      <c r="C11" s="181" t="s">
        <v>125</v>
      </c>
      <c r="D11" s="177"/>
    </row>
    <row r="12" spans="1:5" ht="15" customHeight="1">
      <c r="A12" s="182" t="s">
        <v>299</v>
      </c>
      <c r="B12" s="183">
        <f>4855041+2600000</f>
        <v>7455041</v>
      </c>
      <c r="C12" s="184"/>
      <c r="D12" s="177"/>
    </row>
    <row r="13" spans="1:5" ht="15" customHeight="1">
      <c r="A13" s="185" t="s">
        <v>126</v>
      </c>
      <c r="B13" s="186">
        <v>2600000</v>
      </c>
      <c r="C13" s="187"/>
      <c r="D13" s="177"/>
    </row>
    <row r="14" spans="1:5" ht="15" customHeight="1">
      <c r="A14" s="188" t="s">
        <v>300</v>
      </c>
      <c r="B14" s="191">
        <f>B12-B13</f>
        <v>4855041</v>
      </c>
      <c r="C14" s="189"/>
      <c r="D14" s="177"/>
    </row>
    <row r="15" spans="1:5" s="194" customFormat="1" ht="15" customHeight="1">
      <c r="A15" s="190"/>
      <c r="B15" s="525"/>
      <c r="C15" s="192" t="s">
        <v>127</v>
      </c>
      <c r="D15" s="193"/>
      <c r="E15" s="168"/>
    </row>
    <row r="16" spans="1:5" s="194" customFormat="1" ht="15" customHeight="1">
      <c r="A16" s="188" t="s">
        <v>301</v>
      </c>
      <c r="B16" s="526"/>
      <c r="C16" s="195"/>
      <c r="D16" s="193"/>
      <c r="E16" s="168"/>
    </row>
    <row r="17" spans="1:5" s="194" customFormat="1" ht="15" customHeight="1">
      <c r="A17" s="196" t="s">
        <v>128</v>
      </c>
      <c r="B17" s="197">
        <v>22633302</v>
      </c>
      <c r="C17" s="198">
        <f t="shared" ref="C17:C30" si="0">B17/B$31</f>
        <v>0.43402195006089228</v>
      </c>
      <c r="D17" s="193"/>
      <c r="E17" s="168"/>
    </row>
    <row r="18" spans="1:5" s="194" customFormat="1" ht="15" customHeight="1">
      <c r="A18" s="199" t="s">
        <v>129</v>
      </c>
      <c r="B18" s="200">
        <f>64580+120693</f>
        <v>185273</v>
      </c>
      <c r="C18" s="198">
        <f t="shared" si="0"/>
        <v>3.5528421241245176E-3</v>
      </c>
      <c r="D18" s="193"/>
      <c r="E18" s="168"/>
    </row>
    <row r="19" spans="1:5" s="194" customFormat="1" ht="15" customHeight="1">
      <c r="A19" s="201" t="s">
        <v>130</v>
      </c>
      <c r="B19" s="202">
        <v>0</v>
      </c>
      <c r="C19" s="203">
        <f t="shared" si="0"/>
        <v>0</v>
      </c>
      <c r="D19" s="193"/>
      <c r="E19" s="168"/>
    </row>
    <row r="20" spans="1:5" s="194" customFormat="1" ht="15" customHeight="1">
      <c r="A20" s="201" t="s">
        <v>131</v>
      </c>
      <c r="B20" s="202">
        <v>0</v>
      </c>
      <c r="C20" s="203">
        <f t="shared" si="0"/>
        <v>0</v>
      </c>
      <c r="D20" s="193"/>
      <c r="E20" s="168"/>
    </row>
    <row r="21" spans="1:5" s="194" customFormat="1" ht="15" customHeight="1">
      <c r="A21" s="201" t="s">
        <v>132</v>
      </c>
      <c r="B21" s="202">
        <f>21172000</f>
        <v>21172000</v>
      </c>
      <c r="C21" s="203">
        <f t="shared" si="0"/>
        <v>0.40599965160581569</v>
      </c>
      <c r="D21" s="193"/>
      <c r="E21" s="168"/>
    </row>
    <row r="22" spans="1:5" ht="15" customHeight="1">
      <c r="A22" s="201" t="s">
        <v>133</v>
      </c>
      <c r="B22" s="202">
        <v>3200000</v>
      </c>
      <c r="C22" s="203">
        <f t="shared" si="0"/>
        <v>6.1364013089864451E-2</v>
      </c>
      <c r="D22" s="177"/>
    </row>
    <row r="23" spans="1:5" ht="15" customHeight="1">
      <c r="A23" s="201" t="s">
        <v>134</v>
      </c>
      <c r="B23" s="202">
        <f>3212660</f>
        <v>3212660</v>
      </c>
      <c r="C23" s="203">
        <f t="shared" si="0"/>
        <v>6.1606784466651229E-2</v>
      </c>
      <c r="D23" s="177"/>
    </row>
    <row r="24" spans="1:5" ht="15" customHeight="1">
      <c r="A24" s="204" t="s">
        <v>135</v>
      </c>
      <c r="B24" s="202">
        <v>120000</v>
      </c>
      <c r="C24" s="205">
        <f t="shared" si="0"/>
        <v>2.3011504908699168E-3</v>
      </c>
      <c r="D24" s="177"/>
    </row>
    <row r="25" spans="1:5" ht="15" customHeight="1">
      <c r="A25" s="204" t="s">
        <v>136</v>
      </c>
      <c r="B25" s="197">
        <v>1338543</v>
      </c>
      <c r="C25" s="205">
        <f t="shared" si="0"/>
        <v>2.566824067917076E-2</v>
      </c>
      <c r="D25" s="177"/>
    </row>
    <row r="26" spans="1:5" ht="15" customHeight="1">
      <c r="A26" s="201" t="s">
        <v>137</v>
      </c>
      <c r="B26" s="197">
        <v>0</v>
      </c>
      <c r="C26" s="203">
        <f t="shared" si="0"/>
        <v>0</v>
      </c>
      <c r="D26" s="177"/>
    </row>
    <row r="27" spans="1:5" ht="15" customHeight="1">
      <c r="A27" s="201" t="s">
        <v>138</v>
      </c>
      <c r="B27" s="197">
        <v>0</v>
      </c>
      <c r="C27" s="203">
        <f t="shared" si="0"/>
        <v>0</v>
      </c>
      <c r="D27" s="177"/>
    </row>
    <row r="28" spans="1:5" ht="15" customHeight="1">
      <c r="A28" s="201" t="s">
        <v>139</v>
      </c>
      <c r="B28" s="206">
        <v>0</v>
      </c>
      <c r="C28" s="203">
        <f t="shared" si="0"/>
        <v>0</v>
      </c>
      <c r="D28" s="207"/>
      <c r="E28" s="258"/>
    </row>
    <row r="29" spans="1:5" ht="15" customHeight="1">
      <c r="A29" s="201" t="s">
        <v>140</v>
      </c>
      <c r="B29" s="197">
        <v>286050</v>
      </c>
      <c r="C29" s="203">
        <f t="shared" si="0"/>
        <v>5.4853674826111642E-3</v>
      </c>
      <c r="D29" s="177"/>
    </row>
    <row r="30" spans="1:5" ht="15" customHeight="1">
      <c r="A30" s="208"/>
      <c r="B30" s="197">
        <v>0</v>
      </c>
      <c r="C30" s="198">
        <f t="shared" si="0"/>
        <v>0</v>
      </c>
      <c r="D30" s="177"/>
      <c r="E30" s="259"/>
    </row>
    <row r="31" spans="1:5" ht="15" customHeight="1">
      <c r="A31" s="190" t="s">
        <v>283</v>
      </c>
      <c r="B31" s="191">
        <f>SUM(B17:B30)</f>
        <v>52147828</v>
      </c>
      <c r="C31" s="209">
        <f>SUM(C17:C30)</f>
        <v>1</v>
      </c>
      <c r="D31" s="177"/>
    </row>
    <row r="32" spans="1:5" ht="15" customHeight="1">
      <c r="A32" s="190" t="s">
        <v>141</v>
      </c>
      <c r="B32" s="191">
        <f>B14+B31</f>
        <v>57002869</v>
      </c>
      <c r="C32" s="192" t="s">
        <v>127</v>
      </c>
      <c r="D32" s="177"/>
    </row>
    <row r="33" spans="1:5" ht="15" customHeight="1">
      <c r="A33" s="190" t="s">
        <v>284</v>
      </c>
      <c r="B33" s="191">
        <v>52557236</v>
      </c>
      <c r="C33" s="192" t="s">
        <v>127</v>
      </c>
      <c r="D33" s="177"/>
    </row>
    <row r="34" spans="1:5" ht="15" customHeight="1">
      <c r="A34" s="210" t="s">
        <v>268</v>
      </c>
      <c r="B34" s="211">
        <f>B32-B33</f>
        <v>4445633</v>
      </c>
      <c r="C34" s="212" t="s">
        <v>127</v>
      </c>
      <c r="D34" s="177"/>
    </row>
    <row r="35" spans="1:5" ht="15" customHeight="1">
      <c r="A35" s="193"/>
      <c r="B35" s="213"/>
      <c r="C35" s="214"/>
      <c r="D35" s="177"/>
      <c r="E35" s="171"/>
    </row>
    <row r="36" spans="1:5" ht="15" customHeight="1">
      <c r="A36" s="241" t="s">
        <v>142</v>
      </c>
      <c r="B36" s="242"/>
      <c r="C36" s="243"/>
      <c r="D36" s="218"/>
      <c r="E36" s="171"/>
    </row>
    <row r="37" spans="1:5" ht="15" customHeight="1" thickBot="1">
      <c r="A37" s="244" t="s">
        <v>143</v>
      </c>
      <c r="B37" s="245" t="s">
        <v>144</v>
      </c>
      <c r="C37" s="245" t="s">
        <v>145</v>
      </c>
      <c r="D37" s="246" t="s">
        <v>146</v>
      </c>
      <c r="E37" s="171"/>
    </row>
    <row r="38" spans="1:5" ht="15" customHeight="1">
      <c r="A38" s="247" t="s">
        <v>147</v>
      </c>
      <c r="B38" s="248">
        <v>1228500</v>
      </c>
      <c r="C38" s="248">
        <v>3003000</v>
      </c>
      <c r="D38" s="249">
        <f>SUM(B38:C38)</f>
        <v>4231500</v>
      </c>
      <c r="E38" s="353" t="s">
        <v>212</v>
      </c>
    </row>
    <row r="39" spans="1:5" ht="15" customHeight="1">
      <c r="A39" s="348" t="s">
        <v>148</v>
      </c>
      <c r="B39" s="349">
        <v>1984160</v>
      </c>
      <c r="C39" s="350"/>
      <c r="D39" s="351">
        <f>SUM(B39:C39)</f>
        <v>1984160</v>
      </c>
      <c r="E39" s="352" t="s">
        <v>211</v>
      </c>
    </row>
    <row r="40" spans="1:5" ht="15" customHeight="1">
      <c r="A40" s="250" t="s">
        <v>149</v>
      </c>
      <c r="B40" s="251">
        <f>SUM(B38:B39)</f>
        <v>3212660</v>
      </c>
      <c r="C40" s="251">
        <f>SUM(C38:C39)</f>
        <v>3003000</v>
      </c>
      <c r="D40" s="252">
        <f>SUM(D38:D39)</f>
        <v>6215660</v>
      </c>
      <c r="E40" s="171"/>
    </row>
    <row r="41" spans="1:5" ht="17.25" customHeight="1" thickBot="1">
      <c r="A41" s="253" t="s">
        <v>150</v>
      </c>
      <c r="B41" s="254">
        <f>+B23-B40</f>
        <v>0</v>
      </c>
      <c r="C41" s="255" t="s">
        <v>18</v>
      </c>
      <c r="D41" s="256" t="s">
        <v>18</v>
      </c>
      <c r="E41" s="215" t="s">
        <v>151</v>
      </c>
    </row>
    <row r="42" spans="1:5" ht="15" customHeight="1">
      <c r="A42" s="193"/>
      <c r="B42" s="213"/>
      <c r="C42" s="214"/>
      <c r="D42" s="177"/>
      <c r="E42" s="171"/>
    </row>
    <row r="43" spans="1:5" ht="15" customHeight="1">
      <c r="A43" s="193"/>
      <c r="B43" s="213"/>
      <c r="C43" s="214"/>
      <c r="D43" s="177"/>
      <c r="E43" s="171"/>
    </row>
    <row r="44" spans="1:5" ht="15" customHeight="1">
      <c r="A44" s="216" t="s">
        <v>152</v>
      </c>
      <c r="B44" s="217"/>
      <c r="C44" s="218"/>
      <c r="D44" s="177"/>
      <c r="E44" s="171"/>
    </row>
    <row r="45" spans="1:5" ht="15" customHeight="1">
      <c r="A45" s="219" t="s">
        <v>153</v>
      </c>
      <c r="B45" s="220">
        <v>29738661</v>
      </c>
      <c r="C45" s="221"/>
      <c r="D45" s="177"/>
      <c r="E45" s="171"/>
    </row>
    <row r="46" spans="1:5" ht="15" customHeight="1">
      <c r="A46" s="219" t="s">
        <v>154</v>
      </c>
      <c r="B46" s="220">
        <f>SUM(B20:B29)</f>
        <v>29329253</v>
      </c>
      <c r="C46" s="221"/>
      <c r="D46" s="177"/>
      <c r="E46" s="171"/>
    </row>
    <row r="47" spans="1:5" ht="15" customHeight="1">
      <c r="A47" s="219" t="s">
        <v>165</v>
      </c>
      <c r="B47" s="220">
        <f>+B14-B34</f>
        <v>409408</v>
      </c>
      <c r="C47" s="221"/>
      <c r="D47" s="177"/>
      <c r="E47" s="171"/>
    </row>
    <row r="48" spans="1:5" ht="15" customHeight="1" thickBot="1">
      <c r="A48" s="222" t="s">
        <v>75</v>
      </c>
      <c r="B48" s="223">
        <f>+B45-(+B46+B47)</f>
        <v>0</v>
      </c>
      <c r="C48" s="224"/>
      <c r="D48" s="177"/>
      <c r="E48" s="171"/>
    </row>
    <row r="49" spans="1:8" ht="15" customHeight="1">
      <c r="A49" s="225"/>
      <c r="B49" s="226"/>
      <c r="C49" s="227"/>
      <c r="D49" s="177"/>
      <c r="E49" s="171"/>
    </row>
    <row r="50" spans="1:8" ht="15" customHeight="1">
      <c r="A50" s="193"/>
      <c r="B50" s="213"/>
      <c r="C50" s="214"/>
      <c r="D50" s="177"/>
      <c r="E50" s="171"/>
    </row>
    <row r="51" spans="1:8" ht="15" customHeight="1">
      <c r="A51" s="193"/>
      <c r="B51" s="213"/>
      <c r="C51" s="214"/>
      <c r="D51" s="177"/>
      <c r="E51" s="171"/>
    </row>
    <row r="52" spans="1:8" ht="15" customHeight="1" thickBot="1">
      <c r="A52" s="257" t="s">
        <v>155</v>
      </c>
      <c r="C52" s="168" t="s">
        <v>156</v>
      </c>
    </row>
    <row r="53" spans="1:8" ht="38.25" customHeight="1">
      <c r="A53" s="228" t="s">
        <v>157</v>
      </c>
      <c r="B53" s="229" t="s">
        <v>158</v>
      </c>
      <c r="C53" s="228" t="s">
        <v>159</v>
      </c>
      <c r="D53" s="228" t="s">
        <v>160</v>
      </c>
      <c r="E53" s="228" t="s">
        <v>161</v>
      </c>
      <c r="F53" s="228" t="s">
        <v>162</v>
      </c>
      <c r="G53" s="228" t="s">
        <v>163</v>
      </c>
      <c r="H53" s="230"/>
    </row>
    <row r="54" spans="1:8" ht="15" customHeight="1">
      <c r="A54" s="231">
        <f>B38</f>
        <v>1228500</v>
      </c>
      <c r="B54" s="232">
        <f>B39</f>
        <v>1984160</v>
      </c>
      <c r="C54" s="231">
        <f>B40</f>
        <v>3212660</v>
      </c>
      <c r="D54" s="233" t="s">
        <v>164</v>
      </c>
      <c r="E54" s="231">
        <f>C38</f>
        <v>3003000</v>
      </c>
      <c r="F54" s="231">
        <f>C39</f>
        <v>0</v>
      </c>
      <c r="G54" s="234">
        <f>C40</f>
        <v>3003000</v>
      </c>
      <c r="H54" s="235"/>
    </row>
    <row r="55" spans="1:8" ht="15" customHeight="1" thickBot="1">
      <c r="A55" s="236"/>
      <c r="B55" s="237"/>
      <c r="C55" s="237"/>
      <c r="D55" s="238"/>
      <c r="E55" s="237"/>
      <c r="F55" s="237"/>
      <c r="G55" s="237"/>
      <c r="H55" s="239"/>
    </row>
    <row r="56" spans="1:8" ht="15" customHeight="1">
      <c r="A56" s="193"/>
      <c r="B56" s="213"/>
      <c r="C56" s="214"/>
      <c r="D56" s="177"/>
      <c r="E56" s="171"/>
    </row>
    <row r="57" spans="1:8" ht="15" customHeight="1">
      <c r="A57" s="193"/>
      <c r="B57" s="213"/>
      <c r="C57" s="214"/>
      <c r="D57" s="177"/>
      <c r="E57" s="171"/>
    </row>
    <row r="58" spans="1:8" ht="15" customHeight="1">
      <c r="A58" s="193"/>
      <c r="B58" s="213"/>
      <c r="C58" s="214"/>
      <c r="D58" s="177"/>
      <c r="E58" s="171"/>
    </row>
    <row r="59" spans="1:8" ht="15" customHeight="1">
      <c r="A59" s="193"/>
      <c r="B59" s="213"/>
      <c r="C59" s="214"/>
      <c r="D59" s="177"/>
      <c r="E59" s="171"/>
    </row>
    <row r="60" spans="1:8" ht="15" customHeight="1">
      <c r="A60" s="193"/>
      <c r="B60" s="213"/>
      <c r="C60" s="214"/>
      <c r="D60" s="177"/>
      <c r="E60" s="171"/>
    </row>
    <row r="61" spans="1:8" ht="15" customHeight="1">
      <c r="A61" s="193"/>
      <c r="B61" s="213"/>
      <c r="C61" s="214"/>
      <c r="D61" s="177"/>
      <c r="E61" s="171"/>
    </row>
    <row r="62" spans="1:8" ht="15" customHeight="1">
      <c r="A62" s="193"/>
      <c r="B62" s="213"/>
      <c r="C62" s="214"/>
      <c r="D62" s="177"/>
      <c r="E62" s="171"/>
    </row>
    <row r="63" spans="1:8" ht="15" customHeight="1">
      <c r="A63" s="193"/>
      <c r="B63" s="213"/>
      <c r="C63" s="214"/>
      <c r="D63" s="177"/>
      <c r="E63" s="171"/>
    </row>
    <row r="64" spans="1:8" ht="15" customHeight="1">
      <c r="A64" s="193"/>
      <c r="B64" s="213"/>
      <c r="C64" s="214"/>
      <c r="D64" s="177"/>
      <c r="E64" s="171"/>
    </row>
    <row r="65" spans="1:4" s="194" customFormat="1" ht="21.75" customHeight="1">
      <c r="A65" s="177"/>
      <c r="B65" s="177"/>
      <c r="C65" s="177"/>
      <c r="D65" s="193"/>
    </row>
    <row r="66" spans="1:4" s="194" customFormat="1" ht="21.75" customHeight="1">
      <c r="D66" s="193"/>
    </row>
    <row r="67" spans="1:4" s="194" customFormat="1" ht="21.75" customHeight="1">
      <c r="D67" s="240"/>
    </row>
    <row r="68" spans="1:4">
      <c r="D68" s="171"/>
    </row>
  </sheetData>
  <mergeCells count="2">
    <mergeCell ref="B9:C9"/>
    <mergeCell ref="A1:C1"/>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6"/>
  <sheetViews>
    <sheetView showGridLines="0" workbookViewId="0">
      <selection activeCell="B56" sqref="B56:I56"/>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567" t="s">
        <v>0</v>
      </c>
      <c r="B1" s="567"/>
      <c r="C1" s="531" t="s">
        <v>259</v>
      </c>
      <c r="D1" s="531"/>
      <c r="E1" s="568"/>
      <c r="F1" s="1" t="s">
        <v>1</v>
      </c>
      <c r="G1" s="1"/>
      <c r="H1" s="531" t="s">
        <v>168</v>
      </c>
      <c r="I1" s="531"/>
      <c r="J1" s="2"/>
    </row>
    <row r="2" spans="1:12">
      <c r="A2" s="569"/>
      <c r="B2" s="569"/>
      <c r="C2" s="3"/>
      <c r="D2" s="3"/>
      <c r="E2" s="3"/>
      <c r="F2" s="1" t="s">
        <v>2</v>
      </c>
      <c r="G2" s="1"/>
      <c r="H2" s="570" t="s">
        <v>167</v>
      </c>
      <c r="I2" s="570"/>
      <c r="J2" s="2"/>
    </row>
    <row r="3" spans="1:12" ht="3" customHeight="1">
      <c r="A3" s="2"/>
      <c r="B3" s="2"/>
      <c r="C3" s="2"/>
      <c r="D3" s="2"/>
      <c r="E3" s="2"/>
      <c r="F3" s="2"/>
      <c r="G3" s="2"/>
      <c r="H3" s="2"/>
      <c r="I3" s="2"/>
      <c r="J3" s="2"/>
    </row>
    <row r="4" spans="1:12" ht="15" customHeight="1">
      <c r="A4" s="542" t="s">
        <v>285</v>
      </c>
      <c r="B4" s="542"/>
      <c r="C4" s="542"/>
      <c r="D4" s="542"/>
      <c r="E4" s="542"/>
      <c r="F4" s="542"/>
      <c r="G4" s="542"/>
      <c r="H4" s="542"/>
      <c r="I4" s="542"/>
      <c r="J4" s="542"/>
    </row>
    <row r="5" spans="1:12" ht="52.5" customHeight="1">
      <c r="A5" s="571" t="s">
        <v>3</v>
      </c>
      <c r="B5" s="572"/>
      <c r="C5" s="572"/>
      <c r="D5" s="572"/>
      <c r="E5" s="572"/>
      <c r="F5" s="572"/>
      <c r="G5" s="572"/>
      <c r="H5" s="572"/>
      <c r="I5" s="572"/>
      <c r="J5" s="573"/>
      <c r="L5" s="4" t="s">
        <v>4</v>
      </c>
    </row>
    <row r="6" spans="1:12" ht="40.5" customHeight="1">
      <c r="A6" s="5" t="s">
        <v>5</v>
      </c>
      <c r="B6" s="3"/>
      <c r="C6" s="3"/>
      <c r="D6" s="3"/>
      <c r="E6" s="6"/>
      <c r="F6" s="7" t="s">
        <v>6</v>
      </c>
      <c r="G6" s="8" t="s">
        <v>286</v>
      </c>
      <c r="H6" s="7" t="s">
        <v>7</v>
      </c>
      <c r="I6" s="7" t="s">
        <v>7</v>
      </c>
      <c r="J6" s="9"/>
      <c r="L6" s="10" t="s">
        <v>8</v>
      </c>
    </row>
    <row r="7" spans="1:12" ht="13.5" thickBot="1">
      <c r="A7" s="11"/>
      <c r="B7" s="12" t="s">
        <v>9</v>
      </c>
      <c r="C7" s="12"/>
      <c r="D7" s="12"/>
      <c r="E7" s="13"/>
      <c r="F7" s="14" t="s">
        <v>10</v>
      </c>
      <c r="G7" s="15" t="s">
        <v>10</v>
      </c>
      <c r="H7" s="14" t="s">
        <v>11</v>
      </c>
      <c r="I7" s="14" t="s">
        <v>12</v>
      </c>
      <c r="J7" s="9"/>
      <c r="L7" s="16"/>
    </row>
    <row r="8" spans="1:12">
      <c r="A8" s="17"/>
      <c r="B8" s="574" t="s">
        <v>13</v>
      </c>
      <c r="C8" s="575"/>
      <c r="D8" s="575"/>
      <c r="E8" s="18"/>
      <c r="F8" s="19"/>
      <c r="G8" s="20"/>
      <c r="H8" s="19"/>
      <c r="I8" s="19"/>
      <c r="J8" s="9"/>
      <c r="L8" s="21" t="s">
        <v>14</v>
      </c>
    </row>
    <row r="9" spans="1:12">
      <c r="A9" s="17"/>
      <c r="B9" s="566" t="s">
        <v>15</v>
      </c>
      <c r="C9" s="566"/>
      <c r="D9" s="566"/>
      <c r="E9" s="22" t="s">
        <v>16</v>
      </c>
      <c r="F9" s="23">
        <v>3975</v>
      </c>
      <c r="G9" s="24">
        <v>4560</v>
      </c>
      <c r="H9" s="23">
        <v>3380</v>
      </c>
      <c r="I9" s="25">
        <v>4056</v>
      </c>
      <c r="J9" s="9"/>
      <c r="L9" s="26">
        <f>+G9/F9</f>
        <v>1.1471698113207547</v>
      </c>
    </row>
    <row r="10" spans="1:12">
      <c r="A10" s="17"/>
      <c r="B10" s="566" t="s">
        <v>17</v>
      </c>
      <c r="C10" s="566"/>
      <c r="D10" s="566"/>
      <c r="E10" s="27"/>
      <c r="F10" s="28">
        <v>10335</v>
      </c>
      <c r="G10" s="29" t="s">
        <v>18</v>
      </c>
      <c r="H10" s="25">
        <v>8500</v>
      </c>
      <c r="I10" s="25">
        <f>4056+6144</f>
        <v>10200</v>
      </c>
      <c r="J10" s="9"/>
      <c r="L10" s="2"/>
    </row>
    <row r="11" spans="1:12" ht="4.5" customHeight="1">
      <c r="A11" s="17"/>
      <c r="B11" s="565"/>
      <c r="C11" s="576"/>
      <c r="D11" s="576"/>
      <c r="E11" s="27"/>
      <c r="F11" s="30"/>
      <c r="G11" s="31"/>
      <c r="H11" s="30"/>
      <c r="I11" s="30"/>
      <c r="J11" s="9"/>
      <c r="L11" s="2"/>
    </row>
    <row r="12" spans="1:12">
      <c r="A12" s="17"/>
      <c r="B12" s="565" t="s">
        <v>19</v>
      </c>
      <c r="C12" s="566"/>
      <c r="D12" s="566"/>
      <c r="E12" s="22"/>
      <c r="F12" s="23"/>
      <c r="G12" s="24"/>
      <c r="H12" s="23"/>
      <c r="I12" s="23"/>
      <c r="J12" s="32"/>
      <c r="L12" s="2"/>
    </row>
    <row r="13" spans="1:12">
      <c r="A13" s="17"/>
      <c r="B13" s="556" t="s">
        <v>20</v>
      </c>
      <c r="C13" s="556"/>
      <c r="D13" s="556"/>
      <c r="E13" s="22"/>
      <c r="F13" s="23"/>
      <c r="G13" s="24">
        <f>F13</f>
        <v>0</v>
      </c>
      <c r="H13" s="23"/>
      <c r="I13" s="33"/>
      <c r="J13" s="32"/>
      <c r="L13" s="2"/>
    </row>
    <row r="14" spans="1:12">
      <c r="A14" s="17"/>
      <c r="B14" s="556" t="s">
        <v>21</v>
      </c>
      <c r="C14" s="556"/>
      <c r="D14" s="556"/>
      <c r="E14" s="34"/>
      <c r="F14" s="33"/>
      <c r="G14" s="24">
        <f t="shared" ref="G14:G30" si="0">F14</f>
        <v>0</v>
      </c>
      <c r="H14" s="33"/>
      <c r="I14" s="33"/>
      <c r="J14" s="32"/>
      <c r="L14" s="2"/>
    </row>
    <row r="15" spans="1:12">
      <c r="A15" s="17"/>
      <c r="B15" s="556" t="s">
        <v>22</v>
      </c>
      <c r="C15" s="556"/>
      <c r="D15" s="556"/>
      <c r="E15" s="34"/>
      <c r="F15" s="23"/>
      <c r="G15" s="24">
        <f t="shared" si="0"/>
        <v>0</v>
      </c>
      <c r="H15" s="33"/>
      <c r="I15" s="33"/>
      <c r="J15" s="32"/>
      <c r="L15" s="2"/>
    </row>
    <row r="16" spans="1:12">
      <c r="A16" s="17"/>
      <c r="B16" s="556" t="s">
        <v>23</v>
      </c>
      <c r="C16" s="556"/>
      <c r="D16" s="556"/>
      <c r="E16" s="27"/>
      <c r="F16" s="23"/>
      <c r="G16" s="24">
        <f t="shared" si="0"/>
        <v>0</v>
      </c>
      <c r="H16" s="33"/>
      <c r="I16" s="33"/>
      <c r="J16" s="32"/>
      <c r="L16" s="2"/>
    </row>
    <row r="17" spans="1:12">
      <c r="A17" s="17"/>
      <c r="B17" s="556" t="s">
        <v>24</v>
      </c>
      <c r="C17" s="556"/>
      <c r="D17" s="556"/>
      <c r="E17" s="27"/>
      <c r="F17" s="23"/>
      <c r="G17" s="24">
        <f t="shared" si="0"/>
        <v>0</v>
      </c>
      <c r="H17" s="33"/>
      <c r="I17" s="33"/>
      <c r="J17" s="32"/>
      <c r="L17" s="2"/>
    </row>
    <row r="18" spans="1:12">
      <c r="A18" s="17"/>
      <c r="B18" s="564" t="s">
        <v>25</v>
      </c>
      <c r="C18" s="564"/>
      <c r="D18" s="564"/>
      <c r="E18" s="27"/>
      <c r="F18" s="23"/>
      <c r="G18" s="24">
        <f t="shared" si="0"/>
        <v>0</v>
      </c>
      <c r="H18" s="33"/>
      <c r="I18" s="33"/>
      <c r="J18" s="32"/>
      <c r="L18" s="2"/>
    </row>
    <row r="19" spans="1:12">
      <c r="A19" s="17"/>
      <c r="B19" s="556" t="s">
        <v>26</v>
      </c>
      <c r="C19" s="556"/>
      <c r="D19" s="556"/>
      <c r="E19" s="27"/>
      <c r="F19" s="33"/>
      <c r="G19" s="24">
        <f t="shared" si="0"/>
        <v>0</v>
      </c>
      <c r="H19" s="33"/>
      <c r="I19" s="33"/>
      <c r="J19" s="32"/>
      <c r="L19" s="2" t="s">
        <v>27</v>
      </c>
    </row>
    <row r="20" spans="1:12">
      <c r="A20" s="17"/>
      <c r="B20" s="556" t="s">
        <v>28</v>
      </c>
      <c r="C20" s="556"/>
      <c r="D20" s="556"/>
      <c r="E20" s="27"/>
      <c r="F20" s="33"/>
      <c r="G20" s="24">
        <f t="shared" si="0"/>
        <v>0</v>
      </c>
      <c r="H20" s="33"/>
      <c r="I20" s="33"/>
      <c r="J20" s="32"/>
      <c r="L20" s="2"/>
    </row>
    <row r="21" spans="1:12">
      <c r="A21" s="17"/>
      <c r="B21" s="556" t="s">
        <v>29</v>
      </c>
      <c r="C21" s="556"/>
      <c r="D21" s="556"/>
      <c r="E21" s="27"/>
      <c r="F21" s="33"/>
      <c r="G21" s="24">
        <f t="shared" si="0"/>
        <v>0</v>
      </c>
      <c r="H21" s="33"/>
      <c r="I21" s="33"/>
      <c r="J21" s="32"/>
      <c r="L21" s="2"/>
    </row>
    <row r="22" spans="1:12">
      <c r="A22" s="17"/>
      <c r="B22" s="556" t="s">
        <v>30</v>
      </c>
      <c r="C22" s="556"/>
      <c r="D22" s="556"/>
      <c r="E22" s="27"/>
      <c r="F22" s="33"/>
      <c r="G22" s="24">
        <f t="shared" si="0"/>
        <v>0</v>
      </c>
      <c r="H22" s="33"/>
      <c r="I22" s="33"/>
      <c r="J22" s="32"/>
      <c r="L22" s="2"/>
    </row>
    <row r="23" spans="1:12">
      <c r="A23" s="17"/>
      <c r="B23" s="556" t="s">
        <v>31</v>
      </c>
      <c r="C23" s="556"/>
      <c r="D23" s="556"/>
      <c r="E23" s="27"/>
      <c r="F23" s="33"/>
      <c r="G23" s="24">
        <f t="shared" si="0"/>
        <v>0</v>
      </c>
      <c r="H23" s="33"/>
      <c r="I23" s="33"/>
      <c r="J23" s="32"/>
    </row>
    <row r="24" spans="1:12">
      <c r="A24" s="17"/>
      <c r="B24" s="556" t="s">
        <v>32</v>
      </c>
      <c r="C24" s="556"/>
      <c r="D24" s="556"/>
      <c r="E24" s="27"/>
      <c r="F24" s="33">
        <v>270</v>
      </c>
      <c r="G24" s="24">
        <f t="shared" si="0"/>
        <v>270</v>
      </c>
      <c r="H24" s="33">
        <v>180</v>
      </c>
      <c r="I24" s="33">
        <v>216</v>
      </c>
      <c r="J24" s="32"/>
      <c r="L24" s="2"/>
    </row>
    <row r="25" spans="1:12">
      <c r="A25" s="17"/>
      <c r="B25" s="556" t="s">
        <v>33</v>
      </c>
      <c r="C25" s="556"/>
      <c r="D25" s="556"/>
      <c r="E25" s="27"/>
      <c r="F25" s="33"/>
      <c r="G25" s="24">
        <f t="shared" si="0"/>
        <v>0</v>
      </c>
      <c r="H25" s="33"/>
      <c r="I25" s="33"/>
      <c r="J25" s="32"/>
      <c r="L25" s="2"/>
    </row>
    <row r="26" spans="1:12">
      <c r="A26" s="17"/>
      <c r="B26" s="560"/>
      <c r="C26" s="560"/>
      <c r="D26" s="560"/>
      <c r="E26" s="27"/>
      <c r="F26" s="33"/>
      <c r="G26" s="24">
        <f t="shared" si="0"/>
        <v>0</v>
      </c>
      <c r="H26" s="33"/>
      <c r="I26" s="33"/>
      <c r="J26" s="32"/>
      <c r="L26" s="2"/>
    </row>
    <row r="27" spans="1:12">
      <c r="A27" s="17"/>
      <c r="B27" s="560"/>
      <c r="C27" s="560"/>
      <c r="D27" s="560"/>
      <c r="E27" s="27"/>
      <c r="F27" s="33"/>
      <c r="G27" s="24">
        <f t="shared" si="0"/>
        <v>0</v>
      </c>
      <c r="H27" s="33"/>
      <c r="I27" s="33"/>
      <c r="J27" s="32"/>
      <c r="L27" s="2"/>
    </row>
    <row r="28" spans="1:12">
      <c r="A28" s="17"/>
      <c r="B28" s="560"/>
      <c r="C28" s="560"/>
      <c r="D28" s="560"/>
      <c r="E28" s="27"/>
      <c r="F28" s="33"/>
      <c r="G28" s="24">
        <f t="shared" si="0"/>
        <v>0</v>
      </c>
      <c r="H28" s="33"/>
      <c r="I28" s="33"/>
      <c r="J28" s="32"/>
      <c r="L28" s="2"/>
    </row>
    <row r="29" spans="1:12" ht="12" customHeight="1">
      <c r="A29" s="17"/>
      <c r="B29" s="560"/>
      <c r="C29" s="560"/>
      <c r="D29" s="560"/>
      <c r="E29" s="27"/>
      <c r="F29" s="33"/>
      <c r="G29" s="24">
        <f t="shared" si="0"/>
        <v>0</v>
      </c>
      <c r="H29" s="33"/>
      <c r="I29" s="33"/>
      <c r="J29" s="32"/>
      <c r="L29" s="2"/>
    </row>
    <row r="30" spans="1:12" ht="12" customHeight="1">
      <c r="A30" s="17"/>
      <c r="B30" s="561"/>
      <c r="C30" s="561"/>
      <c r="D30" s="561"/>
      <c r="E30" s="35"/>
      <c r="F30" s="36"/>
      <c r="G30" s="24">
        <f t="shared" si="0"/>
        <v>0</v>
      </c>
      <c r="H30" s="36"/>
      <c r="I30" s="36"/>
      <c r="J30" s="32"/>
      <c r="L30" s="2"/>
    </row>
    <row r="31" spans="1:12" ht="13.5">
      <c r="A31" s="17"/>
      <c r="B31" s="555" t="s">
        <v>34</v>
      </c>
      <c r="C31" s="555"/>
      <c r="D31" s="555"/>
      <c r="E31" s="37" t="s">
        <v>16</v>
      </c>
      <c r="F31" s="38">
        <f>SUM(F13:F30)</f>
        <v>270</v>
      </c>
      <c r="G31" s="38">
        <f>SUM(G13:G30)</f>
        <v>270</v>
      </c>
      <c r="H31" s="38">
        <f>SUM(H13:H30)</f>
        <v>180</v>
      </c>
      <c r="I31" s="38">
        <f>SUM(I13:I30)</f>
        <v>216</v>
      </c>
      <c r="J31" s="32"/>
      <c r="L31" s="2"/>
    </row>
    <row r="32" spans="1:12">
      <c r="A32" s="17"/>
      <c r="B32" s="562" t="s">
        <v>35</v>
      </c>
      <c r="C32" s="560"/>
      <c r="D32" s="560"/>
      <c r="E32" s="39"/>
      <c r="F32" s="23"/>
      <c r="G32" s="24"/>
      <c r="H32" s="23"/>
      <c r="I32" s="23"/>
      <c r="J32" s="32"/>
      <c r="L32" s="2"/>
    </row>
    <row r="33" spans="1:14">
      <c r="A33" s="17"/>
      <c r="B33" s="563" t="s">
        <v>36</v>
      </c>
      <c r="C33" s="563"/>
      <c r="D33" s="563"/>
      <c r="E33" s="39"/>
      <c r="F33" s="23"/>
      <c r="G33" s="24">
        <f t="shared" ref="G33:G49" si="1">F33</f>
        <v>0</v>
      </c>
      <c r="H33" s="23"/>
      <c r="I33" s="23"/>
      <c r="J33" s="32"/>
      <c r="L33" s="2"/>
    </row>
    <row r="34" spans="1:14">
      <c r="A34" s="17"/>
      <c r="B34" s="563" t="s">
        <v>26</v>
      </c>
      <c r="C34" s="563"/>
      <c r="D34" s="563"/>
      <c r="E34" s="27"/>
      <c r="F34" s="33"/>
      <c r="G34" s="24">
        <f t="shared" si="1"/>
        <v>0</v>
      </c>
      <c r="H34" s="33"/>
      <c r="I34" s="33"/>
      <c r="J34" s="32"/>
      <c r="L34" s="2" t="s">
        <v>37</v>
      </c>
    </row>
    <row r="35" spans="1:14">
      <c r="A35" s="17"/>
      <c r="B35" s="563" t="s">
        <v>38</v>
      </c>
      <c r="C35" s="563"/>
      <c r="D35" s="563"/>
      <c r="E35" s="27"/>
      <c r="F35" s="33"/>
      <c r="G35" s="24">
        <f t="shared" si="1"/>
        <v>0</v>
      </c>
      <c r="H35" s="33"/>
      <c r="I35" s="33"/>
      <c r="J35" s="32"/>
      <c r="L35" s="2"/>
    </row>
    <row r="36" spans="1:14">
      <c r="A36" s="17"/>
      <c r="B36" s="556" t="s">
        <v>39</v>
      </c>
      <c r="C36" s="556"/>
      <c r="D36" s="557"/>
      <c r="E36" s="27"/>
      <c r="F36" s="33"/>
      <c r="G36" s="24">
        <f t="shared" si="1"/>
        <v>0</v>
      </c>
      <c r="H36" s="33"/>
      <c r="I36" s="33"/>
      <c r="J36" s="32"/>
      <c r="L36" s="2"/>
      <c r="M36" s="2"/>
      <c r="N36" s="2"/>
    </row>
    <row r="37" spans="1:14">
      <c r="A37" s="17"/>
      <c r="B37" s="556" t="s">
        <v>40</v>
      </c>
      <c r="C37" s="556"/>
      <c r="D37" s="557"/>
      <c r="E37" s="27"/>
      <c r="F37" s="33">
        <v>285</v>
      </c>
      <c r="G37" s="24">
        <f t="shared" si="1"/>
        <v>285</v>
      </c>
      <c r="H37" s="33">
        <v>190</v>
      </c>
      <c r="I37" s="33">
        <v>228</v>
      </c>
      <c r="J37" s="32"/>
      <c r="L37" s="2" t="s">
        <v>41</v>
      </c>
    </row>
    <row r="38" spans="1:14">
      <c r="A38" s="17"/>
      <c r="B38" s="556" t="s">
        <v>42</v>
      </c>
      <c r="C38" s="556"/>
      <c r="D38" s="557"/>
      <c r="E38" s="27"/>
      <c r="F38" s="33"/>
      <c r="G38" s="24">
        <f t="shared" si="1"/>
        <v>0</v>
      </c>
      <c r="H38" s="33"/>
      <c r="I38" s="33"/>
      <c r="J38" s="32"/>
      <c r="L38" s="40"/>
    </row>
    <row r="39" spans="1:14">
      <c r="A39" s="17"/>
      <c r="B39" s="556" t="s">
        <v>43</v>
      </c>
      <c r="C39" s="556"/>
      <c r="D39" s="557"/>
      <c r="E39" s="27"/>
      <c r="F39" s="33">
        <v>225</v>
      </c>
      <c r="G39" s="24">
        <f t="shared" si="1"/>
        <v>225</v>
      </c>
      <c r="H39" s="33">
        <v>150</v>
      </c>
      <c r="I39" s="33">
        <v>180</v>
      </c>
      <c r="J39" s="32"/>
    </row>
    <row r="40" spans="1:14">
      <c r="A40" s="17"/>
      <c r="B40" s="556" t="s">
        <v>44</v>
      </c>
      <c r="C40" s="556"/>
      <c r="D40" s="557"/>
      <c r="E40" s="41"/>
      <c r="F40" s="33">
        <v>150</v>
      </c>
      <c r="G40" s="24">
        <f t="shared" si="1"/>
        <v>150</v>
      </c>
      <c r="H40" s="33">
        <v>100</v>
      </c>
      <c r="I40" s="33">
        <v>120</v>
      </c>
      <c r="J40" s="32"/>
      <c r="L40" s="2"/>
    </row>
    <row r="41" spans="1:14">
      <c r="A41" s="17"/>
      <c r="B41" s="556" t="s">
        <v>45</v>
      </c>
      <c r="C41" s="556"/>
      <c r="D41" s="557"/>
      <c r="E41" s="41"/>
      <c r="F41" s="33"/>
      <c r="G41" s="24">
        <f t="shared" si="1"/>
        <v>0</v>
      </c>
      <c r="H41" s="33"/>
      <c r="I41" s="33"/>
      <c r="J41" s="32"/>
      <c r="L41" s="2"/>
    </row>
    <row r="42" spans="1:14">
      <c r="A42" s="17"/>
      <c r="B42" s="556" t="s">
        <v>46</v>
      </c>
      <c r="C42" s="556"/>
      <c r="D42" s="557"/>
      <c r="E42" s="41"/>
      <c r="F42" s="33"/>
      <c r="G42" s="24">
        <f t="shared" si="1"/>
        <v>0</v>
      </c>
      <c r="H42" s="33"/>
      <c r="I42" s="33"/>
      <c r="J42" s="32"/>
      <c r="L42" s="2"/>
    </row>
    <row r="43" spans="1:14">
      <c r="A43" s="17"/>
      <c r="B43" s="556" t="s">
        <v>47</v>
      </c>
      <c r="C43" s="558"/>
      <c r="D43" s="559"/>
      <c r="E43" s="41"/>
      <c r="F43" s="33"/>
      <c r="G43" s="24">
        <f t="shared" si="1"/>
        <v>0</v>
      </c>
      <c r="H43" s="33"/>
      <c r="I43" s="33"/>
      <c r="J43" s="32"/>
      <c r="L43" s="2"/>
    </row>
    <row r="44" spans="1:14">
      <c r="A44" s="17"/>
      <c r="B44" s="556" t="s">
        <v>48</v>
      </c>
      <c r="C44" s="556"/>
      <c r="D44" s="557"/>
      <c r="E44" s="41"/>
      <c r="F44" s="33"/>
      <c r="G44" s="24">
        <f t="shared" si="1"/>
        <v>0</v>
      </c>
      <c r="H44" s="33"/>
      <c r="I44" s="33"/>
      <c r="J44" s="32"/>
      <c r="L44" s="2"/>
    </row>
    <row r="45" spans="1:14">
      <c r="A45" s="17"/>
      <c r="B45" s="560"/>
      <c r="C45" s="560"/>
      <c r="D45" s="560"/>
      <c r="E45" s="41"/>
      <c r="F45" s="33"/>
      <c r="G45" s="24"/>
      <c r="H45" s="33"/>
      <c r="I45" s="33"/>
      <c r="J45" s="32"/>
      <c r="L45" s="2"/>
    </row>
    <row r="46" spans="1:14">
      <c r="A46" s="17"/>
      <c r="B46" s="560"/>
      <c r="C46" s="560"/>
      <c r="D46" s="560"/>
      <c r="E46" s="41"/>
      <c r="F46" s="33"/>
      <c r="G46" s="24"/>
      <c r="H46" s="33"/>
      <c r="I46" s="33"/>
      <c r="J46" s="32"/>
      <c r="L46" s="2"/>
    </row>
    <row r="47" spans="1:14" ht="12" customHeight="1">
      <c r="A47" s="17"/>
      <c r="B47" s="560"/>
      <c r="C47" s="560"/>
      <c r="D47" s="560"/>
      <c r="E47" s="27"/>
      <c r="F47" s="33"/>
      <c r="G47" s="24">
        <f t="shared" si="1"/>
        <v>0</v>
      </c>
      <c r="H47" s="33"/>
      <c r="I47" s="33"/>
      <c r="J47" s="32"/>
      <c r="L47" s="2"/>
    </row>
    <row r="48" spans="1:14" ht="12" customHeight="1">
      <c r="A48" s="17"/>
      <c r="B48" s="560"/>
      <c r="C48" s="560"/>
      <c r="D48" s="560"/>
      <c r="E48" s="27"/>
      <c r="F48" s="33"/>
      <c r="G48" s="24">
        <f t="shared" si="1"/>
        <v>0</v>
      </c>
      <c r="H48" s="33"/>
      <c r="I48" s="33"/>
      <c r="J48" s="32"/>
      <c r="L48" s="2"/>
    </row>
    <row r="49" spans="1:12" ht="12" customHeight="1">
      <c r="A49" s="17"/>
      <c r="B49" s="561"/>
      <c r="C49" s="561"/>
      <c r="D49" s="561"/>
      <c r="E49" s="35"/>
      <c r="F49" s="36"/>
      <c r="G49" s="24">
        <f t="shared" si="1"/>
        <v>0</v>
      </c>
      <c r="H49" s="36"/>
      <c r="I49" s="36"/>
      <c r="J49" s="32"/>
      <c r="L49" s="2"/>
    </row>
    <row r="50" spans="1:12" ht="13.5">
      <c r="A50" s="17"/>
      <c r="B50" s="555" t="s">
        <v>49</v>
      </c>
      <c r="C50" s="555"/>
      <c r="D50" s="555"/>
      <c r="E50" s="37" t="s">
        <v>16</v>
      </c>
      <c r="F50" s="38">
        <f>SUM(F33:F49)</f>
        <v>660</v>
      </c>
      <c r="G50" s="38">
        <f>SUM(G33:G49)</f>
        <v>660</v>
      </c>
      <c r="H50" s="38">
        <f>SUM(H33:H49)</f>
        <v>440</v>
      </c>
      <c r="I50" s="38">
        <f>SUM(I33:I49)</f>
        <v>528</v>
      </c>
      <c r="J50" s="32"/>
      <c r="L50" s="2"/>
    </row>
    <row r="51" spans="1:12" ht="13.5">
      <c r="A51" s="17"/>
      <c r="B51" s="547" t="s">
        <v>50</v>
      </c>
      <c r="C51" s="547"/>
      <c r="D51" s="547"/>
      <c r="E51" s="22" t="s">
        <v>16</v>
      </c>
      <c r="F51" s="23">
        <f>+F31+F50</f>
        <v>930</v>
      </c>
      <c r="G51" s="23">
        <f>+G31+G50</f>
        <v>930</v>
      </c>
      <c r="H51" s="23">
        <f>+H31+H50</f>
        <v>620</v>
      </c>
      <c r="I51" s="23">
        <f>+I31+I50</f>
        <v>744</v>
      </c>
      <c r="J51" s="32"/>
      <c r="L51" s="2"/>
    </row>
    <row r="52" spans="1:12" ht="13.5">
      <c r="A52" s="17"/>
      <c r="B52" s="42" t="s">
        <v>51</v>
      </c>
      <c r="C52" s="42"/>
      <c r="D52" s="42"/>
      <c r="E52" s="34" t="s">
        <v>16</v>
      </c>
      <c r="F52" s="33">
        <f>+F9+F51</f>
        <v>4905</v>
      </c>
      <c r="G52" s="33">
        <f>+G9+G51</f>
        <v>5490</v>
      </c>
      <c r="H52" s="33">
        <f>+H9+H51</f>
        <v>4000</v>
      </c>
      <c r="I52" s="33">
        <f>+I9+I51</f>
        <v>4800</v>
      </c>
      <c r="J52" s="32"/>
      <c r="L52" s="2"/>
    </row>
    <row r="53" spans="1:12" ht="13.5">
      <c r="A53" s="43"/>
      <c r="B53" s="44" t="s">
        <v>52</v>
      </c>
      <c r="C53" s="44"/>
      <c r="D53" s="45"/>
      <c r="E53" s="46" t="s">
        <v>16</v>
      </c>
      <c r="F53" s="47">
        <f>+F10+F51</f>
        <v>11265</v>
      </c>
      <c r="G53" s="48" t="s">
        <v>18</v>
      </c>
      <c r="H53" s="47">
        <f>+H10+H51</f>
        <v>9120</v>
      </c>
      <c r="I53" s="47">
        <f>+I10+I51</f>
        <v>10944</v>
      </c>
      <c r="J53" s="49"/>
      <c r="L53" s="2"/>
    </row>
    <row r="54" spans="1:12" ht="23.25" customHeight="1">
      <c r="A54" s="17"/>
      <c r="B54" s="548" t="s">
        <v>287</v>
      </c>
      <c r="C54" s="549"/>
      <c r="D54" s="549"/>
      <c r="E54" s="549"/>
      <c r="F54" s="549"/>
      <c r="G54" s="549"/>
      <c r="H54" s="549"/>
      <c r="I54" s="549"/>
      <c r="J54" s="32"/>
      <c r="L54" s="2"/>
    </row>
    <row r="55" spans="1:12" ht="24.75" customHeight="1">
      <c r="A55" s="17"/>
      <c r="B55" s="550" t="s">
        <v>288</v>
      </c>
      <c r="C55" s="551"/>
      <c r="D55" s="551"/>
      <c r="E55" s="551"/>
      <c r="F55" s="551"/>
      <c r="G55" s="551"/>
      <c r="H55" s="551"/>
      <c r="I55" s="551"/>
      <c r="J55" s="32"/>
      <c r="L55" s="2"/>
    </row>
    <row r="56" spans="1:12" ht="12.75" customHeight="1">
      <c r="A56" s="17"/>
      <c r="B56" s="550" t="s">
        <v>289</v>
      </c>
      <c r="C56" s="551"/>
      <c r="D56" s="551"/>
      <c r="E56" s="551"/>
      <c r="F56" s="551"/>
      <c r="G56" s="551"/>
      <c r="H56" s="551"/>
      <c r="I56" s="551"/>
      <c r="J56" s="32"/>
      <c r="L56" s="2"/>
    </row>
    <row r="57" spans="1:12">
      <c r="A57" s="552" t="s">
        <v>53</v>
      </c>
      <c r="B57" s="553"/>
      <c r="C57" s="553"/>
      <c r="D57" s="553"/>
      <c r="E57" s="553"/>
      <c r="F57" s="553"/>
      <c r="G57" s="553"/>
      <c r="H57" s="553"/>
      <c r="I57" s="553"/>
      <c r="J57" s="50"/>
      <c r="L57" s="2"/>
    </row>
    <row r="58" spans="1:12" ht="24" customHeight="1">
      <c r="A58" s="43"/>
      <c r="B58" s="532"/>
      <c r="C58" s="554"/>
      <c r="D58" s="554"/>
      <c r="E58" s="554"/>
      <c r="F58" s="554"/>
      <c r="G58" s="554"/>
      <c r="H58" s="554"/>
      <c r="I58" s="554"/>
      <c r="J58" s="51"/>
      <c r="L58" s="2"/>
    </row>
    <row r="59" spans="1:12">
      <c r="A59" s="2"/>
      <c r="B59" s="2"/>
      <c r="C59" s="2"/>
      <c r="D59" s="2"/>
      <c r="E59" s="52"/>
      <c r="F59" s="53"/>
      <c r="G59" s="53"/>
      <c r="H59" s="53"/>
      <c r="I59" s="53"/>
      <c r="J59" s="2"/>
    </row>
    <row r="60" spans="1:12">
      <c r="A60" s="2"/>
      <c r="B60" s="2"/>
      <c r="C60" s="2"/>
      <c r="D60" s="2"/>
      <c r="E60" s="52"/>
      <c r="F60" s="53"/>
      <c r="G60" s="53"/>
      <c r="H60" s="53"/>
      <c r="I60" s="53"/>
      <c r="J60" s="2"/>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546"/>
      <c r="B99" s="546"/>
      <c r="C99" s="546"/>
      <c r="D99" s="546"/>
      <c r="E99" s="546"/>
      <c r="F99" s="546"/>
      <c r="G99" s="546"/>
    </row>
    <row r="101" spans="1:10">
      <c r="A101" s="546"/>
      <c r="B101" s="546"/>
      <c r="C101" s="546"/>
      <c r="D101" s="546"/>
      <c r="E101" s="546"/>
      <c r="F101" s="546"/>
      <c r="G101" s="546"/>
    </row>
    <row r="102" spans="1:10">
      <c r="A102" s="546"/>
      <c r="B102" s="546"/>
      <c r="C102" s="546"/>
      <c r="D102" s="546"/>
      <c r="E102" s="546"/>
      <c r="F102" s="546"/>
      <c r="G102" s="546"/>
    </row>
    <row r="103" spans="1:10">
      <c r="A103" s="546"/>
      <c r="B103" s="546"/>
      <c r="C103" s="546"/>
      <c r="D103" s="546"/>
      <c r="E103" s="546"/>
      <c r="F103" s="546"/>
      <c r="G103" s="546"/>
    </row>
    <row r="104" spans="1:10">
      <c r="A104" s="546"/>
      <c r="B104" s="546"/>
      <c r="C104" s="546"/>
      <c r="D104" s="546"/>
      <c r="E104" s="546"/>
      <c r="F104" s="546"/>
      <c r="G104" s="546"/>
    </row>
    <row r="106" spans="1:10">
      <c r="A106" s="546"/>
      <c r="B106" s="546"/>
      <c r="C106" s="546"/>
      <c r="D106" s="546"/>
      <c r="E106" s="546"/>
      <c r="F106" s="546"/>
      <c r="G106" s="546"/>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5"/>
  <sheetViews>
    <sheetView showGridLines="0" zoomScaleNormal="100" workbookViewId="0">
      <selection activeCell="B60" sqref="B60:H60"/>
    </sheetView>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266" t="s">
        <v>169</v>
      </c>
      <c r="B1" s="2"/>
      <c r="C1" s="61" t="s">
        <v>54</v>
      </c>
      <c r="D1" s="61"/>
      <c r="E1" s="61"/>
      <c r="F1" s="61"/>
      <c r="G1" s="61"/>
      <c r="H1" s="2"/>
    </row>
    <row r="2" spans="1:11" ht="15.75">
      <c r="B2" s="2"/>
      <c r="C2" s="59" t="s">
        <v>290</v>
      </c>
      <c r="D2" s="61"/>
      <c r="E2" s="61"/>
      <c r="F2" s="61"/>
      <c r="G2" s="61"/>
      <c r="H2" s="2"/>
    </row>
    <row r="4" spans="1:11" ht="15" customHeight="1">
      <c r="A4" s="567" t="s">
        <v>0</v>
      </c>
      <c r="B4" s="567"/>
      <c r="C4" s="531" t="str">
        <f>' Acad Serv Fees Etc. '!C5:D5</f>
        <v>East West Oklahoma State University</v>
      </c>
      <c r="D4" s="531"/>
      <c r="F4" s="1" t="s">
        <v>1</v>
      </c>
      <c r="G4" s="531"/>
      <c r="H4" s="531"/>
      <c r="I4" s="2"/>
    </row>
    <row r="5" spans="1:11" ht="7.5" customHeight="1">
      <c r="A5" s="2"/>
      <c r="B5" s="2"/>
      <c r="C5" s="2"/>
      <c r="D5" s="2"/>
      <c r="E5" s="2"/>
      <c r="F5" s="2"/>
      <c r="G5" s="2"/>
      <c r="H5" s="2"/>
      <c r="I5" s="2"/>
    </row>
    <row r="6" spans="1:11" ht="31.5" customHeight="1">
      <c r="A6" s="542" t="s">
        <v>291</v>
      </c>
      <c r="B6" s="542"/>
      <c r="C6" s="542"/>
      <c r="D6" s="542"/>
      <c r="E6" s="542"/>
      <c r="F6" s="542"/>
      <c r="G6" s="542"/>
      <c r="H6" s="542"/>
      <c r="I6" s="542"/>
    </row>
    <row r="7" spans="1:11" ht="41.25" customHeight="1">
      <c r="A7" s="614" t="s">
        <v>170</v>
      </c>
      <c r="B7" s="615"/>
      <c r="C7" s="615"/>
      <c r="D7" s="615"/>
      <c r="E7" s="615"/>
      <c r="F7" s="615"/>
      <c r="G7" s="615"/>
      <c r="H7" s="615"/>
      <c r="I7" s="616"/>
    </row>
    <row r="8" spans="1:11" ht="40.5" customHeight="1">
      <c r="A8" s="617" t="s">
        <v>171</v>
      </c>
      <c r="B8" s="618"/>
      <c r="C8" s="618"/>
      <c r="D8" s="618"/>
      <c r="E8" s="618"/>
      <c r="F8" s="618"/>
      <c r="G8" s="618"/>
      <c r="H8" s="618"/>
      <c r="I8" s="619"/>
      <c r="K8" s="610" t="s">
        <v>261</v>
      </c>
    </row>
    <row r="9" spans="1:11" ht="25.5" customHeight="1">
      <c r="A9" s="267"/>
      <c r="B9" s="612" t="s">
        <v>172</v>
      </c>
      <c r="C9" s="612"/>
      <c r="D9" s="613"/>
      <c r="E9" s="268" t="s">
        <v>173</v>
      </c>
      <c r="F9" s="268"/>
      <c r="G9" s="268" t="s">
        <v>203</v>
      </c>
      <c r="H9" s="268"/>
      <c r="I9" s="269"/>
      <c r="K9" s="611"/>
    </row>
    <row r="10" spans="1:11">
      <c r="A10" s="270" t="s">
        <v>5</v>
      </c>
      <c r="B10" s="271"/>
      <c r="C10" s="271"/>
      <c r="D10" s="271"/>
      <c r="E10" s="272" t="s">
        <v>6</v>
      </c>
      <c r="F10" s="272" t="s">
        <v>6</v>
      </c>
      <c r="G10" s="272" t="s">
        <v>7</v>
      </c>
      <c r="H10" s="273" t="s">
        <v>7</v>
      </c>
      <c r="I10" s="9"/>
      <c r="K10" s="610"/>
    </row>
    <row r="11" spans="1:11" ht="13.5" thickBot="1">
      <c r="A11" s="11"/>
      <c r="B11" s="12" t="s">
        <v>9</v>
      </c>
      <c r="C11" s="12"/>
      <c r="D11" s="12"/>
      <c r="E11" s="15" t="s">
        <v>10</v>
      </c>
      <c r="F11" s="15" t="s">
        <v>10</v>
      </c>
      <c r="G11" s="15" t="s">
        <v>12</v>
      </c>
      <c r="H11" s="14" t="s">
        <v>12</v>
      </c>
      <c r="I11" s="9"/>
    </row>
    <row r="12" spans="1:11">
      <c r="A12" s="17"/>
      <c r="B12" s="574" t="s">
        <v>13</v>
      </c>
      <c r="C12" s="575"/>
      <c r="D12" s="575"/>
      <c r="E12" s="274"/>
      <c r="F12" s="274"/>
      <c r="G12" s="274"/>
      <c r="H12" s="275"/>
      <c r="I12" s="9"/>
    </row>
    <row r="13" spans="1:11">
      <c r="A13" s="17"/>
      <c r="B13" s="566" t="s">
        <v>174</v>
      </c>
      <c r="C13" s="566"/>
      <c r="D13" s="566"/>
      <c r="E13" s="24">
        <v>3975</v>
      </c>
      <c r="F13" s="24"/>
      <c r="G13" s="24">
        <v>3750</v>
      </c>
      <c r="H13" s="25"/>
      <c r="I13" s="9"/>
    </row>
    <row r="14" spans="1:11">
      <c r="A14" s="17"/>
      <c r="B14" s="566" t="s">
        <v>175</v>
      </c>
      <c r="C14" s="566"/>
      <c r="D14" s="566"/>
      <c r="E14" s="24">
        <v>6360</v>
      </c>
      <c r="F14" s="24"/>
      <c r="G14" s="24">
        <v>6200</v>
      </c>
      <c r="H14" s="25"/>
      <c r="I14" s="9"/>
    </row>
    <row r="15" spans="1:11" ht="6" customHeight="1">
      <c r="A15" s="17"/>
      <c r="B15" s="565"/>
      <c r="C15" s="576"/>
      <c r="D15" s="576"/>
      <c r="E15" s="276"/>
      <c r="F15" s="276"/>
      <c r="G15" s="276"/>
      <c r="H15" s="25"/>
      <c r="I15" s="9"/>
    </row>
    <row r="16" spans="1:11">
      <c r="A16" s="17"/>
      <c r="B16" s="565" t="s">
        <v>19</v>
      </c>
      <c r="C16" s="566"/>
      <c r="D16" s="566"/>
      <c r="E16" s="24"/>
      <c r="F16" s="24"/>
      <c r="G16" s="24"/>
      <c r="H16" s="23"/>
      <c r="I16" s="32"/>
    </row>
    <row r="17" spans="1:11">
      <c r="A17" s="17"/>
      <c r="B17" s="566" t="s">
        <v>20</v>
      </c>
      <c r="C17" s="566"/>
      <c r="D17" s="566"/>
      <c r="E17" s="24"/>
      <c r="F17" s="24"/>
      <c r="G17" s="24"/>
      <c r="H17" s="33"/>
      <c r="I17" s="32"/>
    </row>
    <row r="18" spans="1:11">
      <c r="A18" s="17"/>
      <c r="B18" s="566" t="s">
        <v>21</v>
      </c>
      <c r="C18" s="566"/>
      <c r="D18" s="566"/>
      <c r="E18" s="277"/>
      <c r="F18" s="277"/>
      <c r="G18" s="277"/>
      <c r="H18" s="33"/>
      <c r="I18" s="32"/>
    </row>
    <row r="19" spans="1:11">
      <c r="A19" s="17"/>
      <c r="B19" s="566" t="s">
        <v>22</v>
      </c>
      <c r="C19" s="566"/>
      <c r="D19" s="566"/>
      <c r="E19" s="277"/>
      <c r="F19" s="277"/>
      <c r="G19" s="277"/>
      <c r="H19" s="33"/>
      <c r="I19" s="32"/>
    </row>
    <row r="20" spans="1:11">
      <c r="A20" s="17"/>
      <c r="B20" s="566" t="s">
        <v>23</v>
      </c>
      <c r="C20" s="566"/>
      <c r="D20" s="566"/>
      <c r="E20" s="277"/>
      <c r="F20" s="277"/>
      <c r="G20" s="277"/>
      <c r="H20" s="33"/>
      <c r="I20" s="32"/>
    </row>
    <row r="21" spans="1:11">
      <c r="A21" s="17"/>
      <c r="B21" s="566" t="s">
        <v>24</v>
      </c>
      <c r="C21" s="566"/>
      <c r="D21" s="566"/>
      <c r="E21" s="277"/>
      <c r="F21" s="277"/>
      <c r="G21" s="277"/>
      <c r="H21" s="33"/>
      <c r="I21" s="32"/>
    </row>
    <row r="22" spans="1:11">
      <c r="A22" s="17"/>
      <c r="B22" s="609" t="s">
        <v>25</v>
      </c>
      <c r="C22" s="609"/>
      <c r="D22" s="609"/>
      <c r="E22" s="277"/>
      <c r="F22" s="277"/>
      <c r="G22" s="277"/>
      <c r="H22" s="33"/>
      <c r="I22" s="32"/>
    </row>
    <row r="23" spans="1:11">
      <c r="A23" s="17"/>
      <c r="B23" s="566" t="s">
        <v>26</v>
      </c>
      <c r="C23" s="566"/>
      <c r="D23" s="566"/>
      <c r="E23" s="277"/>
      <c r="F23" s="277"/>
      <c r="G23" s="277"/>
      <c r="H23" s="33"/>
      <c r="I23" s="32"/>
    </row>
    <row r="24" spans="1:11">
      <c r="A24" s="17"/>
      <c r="B24" s="566" t="s">
        <v>28</v>
      </c>
      <c r="C24" s="566"/>
      <c r="D24" s="566"/>
      <c r="E24" s="277"/>
      <c r="F24" s="277"/>
      <c r="G24" s="277"/>
      <c r="H24" s="33"/>
      <c r="I24" s="32"/>
    </row>
    <row r="25" spans="1:11">
      <c r="A25" s="17"/>
      <c r="B25" s="566" t="s">
        <v>29</v>
      </c>
      <c r="C25" s="566"/>
      <c r="D25" s="566"/>
      <c r="E25" s="277"/>
      <c r="F25" s="277"/>
      <c r="G25" s="277"/>
      <c r="H25" s="33"/>
      <c r="I25" s="32"/>
    </row>
    <row r="26" spans="1:11">
      <c r="A26" s="17"/>
      <c r="B26" s="566" t="s">
        <v>30</v>
      </c>
      <c r="C26" s="566"/>
      <c r="D26" s="566"/>
      <c r="E26" s="277"/>
      <c r="F26" s="277"/>
      <c r="G26" s="277"/>
      <c r="H26" s="33"/>
      <c r="I26" s="32"/>
    </row>
    <row r="27" spans="1:11">
      <c r="A27" s="17"/>
      <c r="B27" s="566" t="s">
        <v>31</v>
      </c>
      <c r="C27" s="566"/>
      <c r="D27" s="566"/>
      <c r="E27" s="277"/>
      <c r="F27" s="277"/>
      <c r="G27" s="277"/>
      <c r="H27" s="33"/>
      <c r="I27" s="32"/>
    </row>
    <row r="28" spans="1:11">
      <c r="A28" s="17"/>
      <c r="B28" s="566" t="s">
        <v>32</v>
      </c>
      <c r="C28" s="566"/>
      <c r="D28" s="566"/>
      <c r="E28" s="277">
        <v>270</v>
      </c>
      <c r="F28" s="277"/>
      <c r="G28" s="277">
        <v>216</v>
      </c>
      <c r="H28" s="33"/>
      <c r="I28" s="32"/>
      <c r="K28" s="58"/>
    </row>
    <row r="29" spans="1:11">
      <c r="A29" s="17"/>
      <c r="B29" s="566" t="s">
        <v>33</v>
      </c>
      <c r="C29" s="566"/>
      <c r="D29" s="566"/>
      <c r="E29" s="277"/>
      <c r="F29" s="277"/>
      <c r="G29" s="277"/>
      <c r="H29" s="33"/>
      <c r="I29" s="32"/>
      <c r="K29" s="58"/>
    </row>
    <row r="30" spans="1:11">
      <c r="A30" s="17"/>
      <c r="B30" s="560"/>
      <c r="C30" s="560"/>
      <c r="D30" s="560"/>
      <c r="E30" s="277"/>
      <c r="F30" s="277"/>
      <c r="G30" s="277"/>
      <c r="H30" s="33"/>
      <c r="I30" s="32"/>
      <c r="K30" s="58"/>
    </row>
    <row r="31" spans="1:11">
      <c r="A31" s="17"/>
      <c r="B31" s="560"/>
      <c r="C31" s="560"/>
      <c r="D31" s="560"/>
      <c r="E31" s="277"/>
      <c r="F31" s="277"/>
      <c r="G31" s="277"/>
      <c r="H31" s="33"/>
      <c r="I31" s="32"/>
      <c r="K31" s="58"/>
    </row>
    <row r="32" spans="1:11">
      <c r="A32" s="17"/>
      <c r="B32" s="560"/>
      <c r="C32" s="560"/>
      <c r="D32" s="560"/>
      <c r="E32" s="277"/>
      <c r="F32" s="277"/>
      <c r="G32" s="277"/>
      <c r="H32" s="33"/>
      <c r="I32" s="32"/>
      <c r="K32" s="58"/>
    </row>
    <row r="33" spans="1:11">
      <c r="A33" s="17"/>
      <c r="B33" s="560"/>
      <c r="C33" s="560"/>
      <c r="D33" s="560"/>
      <c r="E33" s="277"/>
      <c r="F33" s="277"/>
      <c r="G33" s="277"/>
      <c r="H33" s="33"/>
      <c r="I33" s="32"/>
      <c r="K33" s="58"/>
    </row>
    <row r="34" spans="1:11" ht="12" customHeight="1">
      <c r="A34" s="17"/>
      <c r="B34" s="560"/>
      <c r="C34" s="560"/>
      <c r="D34" s="560"/>
      <c r="E34" s="277"/>
      <c r="F34" s="277"/>
      <c r="G34" s="277"/>
      <c r="H34" s="33"/>
      <c r="I34" s="32"/>
      <c r="K34" s="58"/>
    </row>
    <row r="35" spans="1:11" ht="4.5" customHeight="1">
      <c r="A35" s="17"/>
      <c r="B35" s="561"/>
      <c r="C35" s="561"/>
      <c r="D35" s="561"/>
      <c r="E35" s="278"/>
      <c r="F35" s="278"/>
      <c r="G35" s="278"/>
      <c r="H35" s="36"/>
      <c r="I35" s="32"/>
      <c r="K35" s="58"/>
    </row>
    <row r="36" spans="1:11" ht="13.5">
      <c r="A36" s="17"/>
      <c r="B36" s="555" t="s">
        <v>176</v>
      </c>
      <c r="C36" s="555"/>
      <c r="D36" s="555"/>
      <c r="E36" s="279">
        <f>SUM(E17:E35)</f>
        <v>270</v>
      </c>
      <c r="F36" s="279">
        <f>SUM(F17:F35)</f>
        <v>0</v>
      </c>
      <c r="G36" s="279">
        <f>SUM(G17:G35)</f>
        <v>216</v>
      </c>
      <c r="H36" s="38">
        <f>SUM(H17:H35)</f>
        <v>0</v>
      </c>
      <c r="I36" s="32"/>
      <c r="K36" s="58"/>
    </row>
    <row r="37" spans="1:11">
      <c r="A37" s="17"/>
      <c r="B37" s="562" t="s">
        <v>35</v>
      </c>
      <c r="C37" s="560"/>
      <c r="D37" s="560"/>
      <c r="E37" s="24"/>
      <c r="F37" s="24"/>
      <c r="G37" s="24"/>
      <c r="H37" s="23"/>
      <c r="I37" s="32"/>
      <c r="K37" s="58"/>
    </row>
    <row r="38" spans="1:11">
      <c r="A38" s="17"/>
      <c r="B38" s="560" t="s">
        <v>36</v>
      </c>
      <c r="C38" s="560"/>
      <c r="D38" s="560"/>
      <c r="E38" s="24"/>
      <c r="F38" s="24"/>
      <c r="G38" s="24"/>
      <c r="H38" s="23"/>
      <c r="I38" s="32"/>
      <c r="K38" s="58"/>
    </row>
    <row r="39" spans="1:11">
      <c r="A39" s="17"/>
      <c r="B39" s="560" t="s">
        <v>26</v>
      </c>
      <c r="C39" s="560"/>
      <c r="D39" s="560"/>
      <c r="E39" s="277"/>
      <c r="F39" s="277"/>
      <c r="G39" s="277"/>
      <c r="H39" s="33"/>
      <c r="I39" s="32"/>
      <c r="K39" s="58"/>
    </row>
    <row r="40" spans="1:11">
      <c r="A40" s="17"/>
      <c r="B40" s="560" t="s">
        <v>38</v>
      </c>
      <c r="C40" s="560"/>
      <c r="D40" s="560"/>
      <c r="E40" s="277"/>
      <c r="F40" s="277"/>
      <c r="G40" s="277"/>
      <c r="H40" s="33"/>
      <c r="I40" s="32"/>
      <c r="K40" s="58"/>
    </row>
    <row r="41" spans="1:11">
      <c r="A41" s="17"/>
      <c r="B41" s="566" t="s">
        <v>39</v>
      </c>
      <c r="C41" s="566"/>
      <c r="D41" s="605"/>
      <c r="E41" s="277"/>
      <c r="F41" s="277"/>
      <c r="G41" s="277"/>
      <c r="H41" s="33"/>
      <c r="I41" s="32"/>
      <c r="K41" s="58"/>
    </row>
    <row r="42" spans="1:11">
      <c r="A42" s="17"/>
      <c r="B42" s="566" t="s">
        <v>177</v>
      </c>
      <c r="C42" s="566"/>
      <c r="D42" s="605"/>
      <c r="E42" s="277">
        <v>285</v>
      </c>
      <c r="F42" s="277"/>
      <c r="G42" s="277">
        <v>228</v>
      </c>
      <c r="H42" s="33"/>
      <c r="I42" s="32"/>
      <c r="K42" s="58"/>
    </row>
    <row r="43" spans="1:11">
      <c r="A43" s="17"/>
      <c r="B43" s="566" t="s">
        <v>42</v>
      </c>
      <c r="C43" s="566"/>
      <c r="D43" s="605"/>
      <c r="E43" s="277"/>
      <c r="F43" s="277"/>
      <c r="G43" s="277"/>
      <c r="H43" s="33"/>
      <c r="I43" s="32"/>
      <c r="K43" s="58"/>
    </row>
    <row r="44" spans="1:11">
      <c r="A44" s="17"/>
      <c r="B44" s="566" t="s">
        <v>43</v>
      </c>
      <c r="C44" s="566"/>
      <c r="D44" s="605"/>
      <c r="E44" s="277">
        <v>225</v>
      </c>
      <c r="F44" s="277"/>
      <c r="G44" s="277">
        <v>180</v>
      </c>
      <c r="H44" s="33"/>
      <c r="I44" s="32"/>
      <c r="K44" s="58"/>
    </row>
    <row r="45" spans="1:11">
      <c r="A45" s="17"/>
      <c r="B45" s="566" t="s">
        <v>44</v>
      </c>
      <c r="C45" s="566"/>
      <c r="D45" s="605"/>
      <c r="E45" s="277">
        <v>150</v>
      </c>
      <c r="F45" s="277"/>
      <c r="G45" s="277">
        <v>120</v>
      </c>
      <c r="H45" s="33"/>
      <c r="I45" s="32"/>
      <c r="K45" s="58"/>
    </row>
    <row r="46" spans="1:11">
      <c r="A46" s="17"/>
      <c r="B46" s="566" t="s">
        <v>45</v>
      </c>
      <c r="C46" s="566"/>
      <c r="D46" s="605"/>
      <c r="E46" s="277"/>
      <c r="F46" s="277"/>
      <c r="G46" s="277"/>
      <c r="H46" s="33"/>
      <c r="I46" s="32"/>
      <c r="K46" s="58"/>
    </row>
    <row r="47" spans="1:11">
      <c r="A47" s="17"/>
      <c r="B47" s="566" t="s">
        <v>46</v>
      </c>
      <c r="C47" s="566"/>
      <c r="D47" s="605"/>
      <c r="E47" s="277"/>
      <c r="F47" s="277"/>
      <c r="G47" s="277"/>
      <c r="H47" s="33"/>
      <c r="I47" s="32"/>
      <c r="K47" s="58"/>
    </row>
    <row r="48" spans="1:11">
      <c r="A48" s="17"/>
      <c r="B48" s="566" t="s">
        <v>47</v>
      </c>
      <c r="C48" s="576"/>
      <c r="D48" s="606"/>
      <c r="E48" s="277"/>
      <c r="F48" s="277"/>
      <c r="G48" s="277"/>
      <c r="H48" s="33"/>
      <c r="I48" s="32"/>
      <c r="K48" s="58"/>
    </row>
    <row r="49" spans="1:11" ht="12" customHeight="1">
      <c r="A49" s="17"/>
      <c r="B49" s="154" t="s">
        <v>48</v>
      </c>
      <c r="C49" s="154"/>
      <c r="D49" s="154"/>
      <c r="E49" s="277"/>
      <c r="F49" s="277"/>
      <c r="G49" s="277"/>
      <c r="H49" s="33"/>
      <c r="I49" s="32"/>
      <c r="K49" s="58"/>
    </row>
    <row r="50" spans="1:11" ht="12" customHeight="1">
      <c r="A50" s="17"/>
      <c r="B50" s="607"/>
      <c r="C50" s="607"/>
      <c r="D50" s="608"/>
      <c r="E50" s="277"/>
      <c r="F50" s="277"/>
      <c r="G50" s="277"/>
      <c r="H50" s="33"/>
      <c r="I50" s="32"/>
      <c r="K50" s="58"/>
    </row>
    <row r="51" spans="1:11" ht="12" customHeight="1">
      <c r="A51" s="17"/>
      <c r="B51" s="607"/>
      <c r="C51" s="607"/>
      <c r="D51" s="608"/>
      <c r="E51" s="277"/>
      <c r="F51" s="277"/>
      <c r="G51" s="277"/>
      <c r="H51" s="33"/>
      <c r="I51" s="32"/>
      <c r="K51" s="58"/>
    </row>
    <row r="52" spans="1:11" ht="12" customHeight="1">
      <c r="A52" s="17"/>
      <c r="B52" s="607"/>
      <c r="C52" s="607"/>
      <c r="D52" s="608"/>
      <c r="E52" s="277"/>
      <c r="F52" s="277"/>
      <c r="G52" s="277"/>
      <c r="H52" s="33"/>
      <c r="I52" s="32"/>
      <c r="K52" s="58"/>
    </row>
    <row r="53" spans="1:11" ht="12" customHeight="1">
      <c r="A53" s="17"/>
      <c r="B53" s="560"/>
      <c r="C53" s="560"/>
      <c r="D53" s="560"/>
      <c r="E53" s="277"/>
      <c r="F53" s="277"/>
      <c r="G53" s="277"/>
      <c r="H53" s="33"/>
      <c r="I53" s="32"/>
    </row>
    <row r="54" spans="1:11" ht="12" customHeight="1">
      <c r="A54" s="17"/>
      <c r="B54" s="561"/>
      <c r="C54" s="561"/>
      <c r="D54" s="561"/>
      <c r="E54" s="278"/>
      <c r="F54" s="278"/>
      <c r="G54" s="278"/>
      <c r="H54" s="36"/>
      <c r="I54" s="32"/>
    </row>
    <row r="55" spans="1:11" ht="13.5">
      <c r="A55" s="17"/>
      <c r="B55" s="555" t="s">
        <v>49</v>
      </c>
      <c r="C55" s="555"/>
      <c r="D55" s="555"/>
      <c r="E55" s="279">
        <f>SUM(E38:E54)</f>
        <v>660</v>
      </c>
      <c r="F55" s="279">
        <f>SUM(F38:F54)</f>
        <v>0</v>
      </c>
      <c r="G55" s="279">
        <f>SUM(G38:G54)</f>
        <v>528</v>
      </c>
      <c r="H55" s="38">
        <f>SUM(H38:H54)</f>
        <v>0</v>
      </c>
      <c r="I55" s="32"/>
    </row>
    <row r="56" spans="1:11" ht="13.5">
      <c r="A56" s="17"/>
      <c r="B56" s="547" t="s">
        <v>50</v>
      </c>
      <c r="C56" s="547"/>
      <c r="D56" s="547"/>
      <c r="E56" s="24">
        <f>+E36+E55</f>
        <v>930</v>
      </c>
      <c r="F56" s="24">
        <f>+F36+F55</f>
        <v>0</v>
      </c>
      <c r="G56" s="24">
        <f>+G36+G55</f>
        <v>744</v>
      </c>
      <c r="H56" s="23">
        <f>+H36+H55</f>
        <v>0</v>
      </c>
      <c r="I56" s="32"/>
    </row>
    <row r="57" spans="1:11" ht="13.5">
      <c r="A57" s="17"/>
      <c r="B57" s="42" t="s">
        <v>178</v>
      </c>
      <c r="C57" s="42"/>
      <c r="D57" s="42"/>
      <c r="E57" s="277">
        <f>+E13+E56</f>
        <v>4905</v>
      </c>
      <c r="F57" s="277">
        <f>+F13+F56</f>
        <v>0</v>
      </c>
      <c r="G57" s="277">
        <f>+G13+G56</f>
        <v>4494</v>
      </c>
      <c r="H57" s="33">
        <f>+H13+H56</f>
        <v>0</v>
      </c>
      <c r="I57" s="32"/>
    </row>
    <row r="58" spans="1:11" ht="13.5">
      <c r="A58" s="43"/>
      <c r="B58" s="44" t="s">
        <v>179</v>
      </c>
      <c r="C58" s="44"/>
      <c r="D58" s="44"/>
      <c r="E58" s="280">
        <f>+E14+E56</f>
        <v>7290</v>
      </c>
      <c r="F58" s="280">
        <f>+F14+F56</f>
        <v>0</v>
      </c>
      <c r="G58" s="280">
        <f>+G14+G56</f>
        <v>6944</v>
      </c>
      <c r="H58" s="47">
        <f>+H14+H56</f>
        <v>0</v>
      </c>
      <c r="I58" s="49"/>
    </row>
    <row r="59" spans="1:11" ht="24.75" customHeight="1">
      <c r="A59" s="17"/>
      <c r="B59" s="593" t="s">
        <v>296</v>
      </c>
      <c r="C59" s="594"/>
      <c r="D59" s="594"/>
      <c r="E59" s="594"/>
      <c r="F59" s="594"/>
      <c r="G59" s="594"/>
      <c r="H59" s="594"/>
      <c r="I59" s="32"/>
    </row>
    <row r="60" spans="1:11" ht="12.75" customHeight="1">
      <c r="A60" s="17"/>
      <c r="B60" s="593" t="s">
        <v>292</v>
      </c>
      <c r="C60" s="594"/>
      <c r="D60" s="594"/>
      <c r="E60" s="594"/>
      <c r="F60" s="594"/>
      <c r="G60" s="594"/>
      <c r="H60" s="594"/>
      <c r="I60" s="32"/>
    </row>
    <row r="61" spans="1:11" ht="18" customHeight="1">
      <c r="A61" s="595" t="s">
        <v>53</v>
      </c>
      <c r="B61" s="596"/>
      <c r="C61" s="596"/>
      <c r="D61" s="596"/>
      <c r="E61" s="596"/>
      <c r="F61" s="596"/>
      <c r="G61" s="596"/>
      <c r="H61" s="596"/>
      <c r="I61" s="50"/>
    </row>
    <row r="62" spans="1:11" ht="6" customHeight="1">
      <c r="A62" s="43"/>
      <c r="B62" s="532"/>
      <c r="C62" s="554"/>
      <c r="D62" s="554"/>
      <c r="E62" s="554"/>
      <c r="F62" s="554"/>
      <c r="G62" s="554"/>
      <c r="H62" s="554"/>
      <c r="I62" s="51"/>
    </row>
    <row r="63" spans="1:11">
      <c r="A63" s="2"/>
      <c r="B63" s="2"/>
      <c r="C63" s="2"/>
      <c r="D63" s="2"/>
      <c r="E63" s="53"/>
      <c r="F63" s="53"/>
      <c r="G63" s="53"/>
      <c r="H63" s="53"/>
      <c r="I63" s="2"/>
    </row>
    <row r="64" spans="1:11">
      <c r="A64" s="2"/>
      <c r="B64" s="2"/>
      <c r="C64" s="2"/>
      <c r="D64" s="2"/>
      <c r="E64" s="53"/>
      <c r="F64" s="53"/>
      <c r="G64" s="53"/>
      <c r="H64" s="53"/>
      <c r="I64" s="2"/>
    </row>
    <row r="65" spans="1:9" ht="21.75" customHeight="1">
      <c r="A65" s="3"/>
      <c r="B65" s="2"/>
      <c r="C65" s="2"/>
      <c r="D65" s="2"/>
      <c r="E65" s="1" t="s">
        <v>0</v>
      </c>
      <c r="F65" s="1"/>
      <c r="G65" s="597"/>
      <c r="H65" s="598"/>
    </row>
    <row r="66" spans="1:9" ht="10.5" customHeight="1">
      <c r="A66" s="3"/>
      <c r="B66" s="2"/>
      <c r="C66" s="2"/>
      <c r="D66" s="2"/>
      <c r="E66" s="1"/>
      <c r="F66" s="1"/>
      <c r="G66" s="281"/>
      <c r="H66" s="282"/>
    </row>
    <row r="67" spans="1:9" ht="37.5" customHeight="1">
      <c r="A67" s="542" t="s">
        <v>180</v>
      </c>
      <c r="B67" s="542"/>
      <c r="C67" s="542"/>
      <c r="D67" s="542"/>
      <c r="E67" s="542"/>
      <c r="F67" s="542"/>
      <c r="G67" s="542"/>
      <c r="H67" s="542"/>
      <c r="I67" s="542"/>
    </row>
    <row r="68" spans="1:9" ht="14.25" customHeight="1">
      <c r="A68" s="2"/>
      <c r="B68" s="2"/>
      <c r="C68" s="2"/>
      <c r="D68" s="2"/>
      <c r="E68" s="2"/>
      <c r="F68" s="2"/>
      <c r="G68" s="2"/>
    </row>
    <row r="69" spans="1:9" ht="16.5" customHeight="1">
      <c r="A69" s="599" t="s">
        <v>181</v>
      </c>
      <c r="B69" s="600"/>
      <c r="C69" s="600"/>
      <c r="D69" s="600"/>
      <c r="E69" s="600"/>
      <c r="F69" s="600"/>
      <c r="G69" s="600"/>
      <c r="H69" s="601"/>
    </row>
    <row r="70" spans="1:9" ht="6" customHeight="1">
      <c r="A70" s="283"/>
      <c r="B70" s="284"/>
      <c r="C70" s="284"/>
      <c r="D70" s="284"/>
      <c r="E70" s="284"/>
      <c r="F70" s="284"/>
      <c r="G70" s="284"/>
      <c r="H70" s="114"/>
    </row>
    <row r="71" spans="1:9" ht="15.75">
      <c r="A71" s="85"/>
      <c r="B71" s="540" t="s">
        <v>182</v>
      </c>
      <c r="C71" s="602"/>
      <c r="D71" s="602"/>
      <c r="E71" s="602"/>
      <c r="F71" s="602"/>
      <c r="G71" s="602"/>
      <c r="H71" s="601"/>
    </row>
    <row r="72" spans="1:9" ht="27" customHeight="1">
      <c r="A72" s="17"/>
      <c r="B72" s="119" t="s">
        <v>183</v>
      </c>
      <c r="C72" s="61"/>
      <c r="D72" s="61"/>
      <c r="E72" s="61"/>
      <c r="F72" s="61"/>
      <c r="G72" s="61"/>
      <c r="H72" s="285"/>
    </row>
    <row r="73" spans="1:9">
      <c r="A73" s="17"/>
      <c r="B73" s="2"/>
      <c r="C73" s="2"/>
      <c r="D73" s="2"/>
      <c r="E73" s="262" t="s">
        <v>6</v>
      </c>
      <c r="F73" s="262" t="s">
        <v>6</v>
      </c>
      <c r="G73" s="262" t="s">
        <v>7</v>
      </c>
      <c r="H73" s="262" t="s">
        <v>7</v>
      </c>
    </row>
    <row r="74" spans="1:9" ht="12.75" customHeight="1">
      <c r="A74" s="17"/>
      <c r="B74" s="2"/>
      <c r="C74" s="2"/>
      <c r="D74" s="2"/>
      <c r="E74" s="262" t="s">
        <v>10</v>
      </c>
      <c r="F74" s="262" t="s">
        <v>10</v>
      </c>
      <c r="G74" s="262" t="s">
        <v>12</v>
      </c>
      <c r="H74" s="262" t="s">
        <v>12</v>
      </c>
    </row>
    <row r="75" spans="1:9" ht="16.5" customHeight="1" thickBot="1">
      <c r="A75" s="17"/>
      <c r="B75" s="3" t="s">
        <v>184</v>
      </c>
      <c r="C75" s="264"/>
      <c r="D75" s="3"/>
      <c r="E75" s="111">
        <v>1500</v>
      </c>
      <c r="F75" s="111">
        <v>0</v>
      </c>
      <c r="G75" s="111">
        <v>1350</v>
      </c>
      <c r="H75" s="286">
        <v>0</v>
      </c>
    </row>
    <row r="76" spans="1:9" ht="12.75" customHeight="1" thickTop="1">
      <c r="A76" s="43"/>
      <c r="B76" s="112"/>
      <c r="C76" s="112"/>
      <c r="D76" s="112"/>
      <c r="E76" s="112"/>
      <c r="F76" s="112"/>
      <c r="G76" s="112"/>
      <c r="H76" s="51"/>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85"/>
      <c r="B80" s="600" t="s">
        <v>244</v>
      </c>
      <c r="C80" s="603"/>
      <c r="D80" s="603"/>
      <c r="E80" s="602"/>
      <c r="F80" s="602"/>
      <c r="G80" s="602"/>
      <c r="H80" s="604"/>
    </row>
    <row r="81" spans="1:13" ht="24" customHeight="1">
      <c r="A81" s="43"/>
      <c r="B81" s="591" t="s">
        <v>172</v>
      </c>
      <c r="C81" s="591"/>
      <c r="D81" s="592"/>
      <c r="E81" s="331" t="str">
        <f>E9</f>
        <v>Nursing</v>
      </c>
      <c r="F81" s="331">
        <f t="shared" ref="F81:H81" si="0">F9</f>
        <v>0</v>
      </c>
      <c r="G81" s="331" t="str">
        <f t="shared" si="0"/>
        <v>Nursing
Masters</v>
      </c>
      <c r="H81" s="331">
        <f t="shared" si="0"/>
        <v>0</v>
      </c>
    </row>
    <row r="82" spans="1:13" ht="38.25" customHeight="1">
      <c r="A82" s="17"/>
      <c r="B82" s="580" t="s">
        <v>244</v>
      </c>
      <c r="C82" s="581"/>
      <c r="D82" s="582"/>
      <c r="E82" s="287" t="s">
        <v>185</v>
      </c>
      <c r="F82" s="287" t="s">
        <v>185</v>
      </c>
      <c r="G82" s="288" t="s">
        <v>186</v>
      </c>
      <c r="H82" s="288" t="s">
        <v>186</v>
      </c>
      <c r="J82" s="332">
        <f>' Acad Serv Fees Etc. '!D12</f>
        <v>330000</v>
      </c>
      <c r="K82" s="333" t="s">
        <v>197</v>
      </c>
    </row>
    <row r="83" spans="1:13">
      <c r="A83" s="17"/>
      <c r="B83" s="583" t="s">
        <v>187</v>
      </c>
      <c r="C83" s="584"/>
      <c r="D83" s="584"/>
      <c r="E83" s="334">
        <v>225000</v>
      </c>
      <c r="F83" s="334">
        <v>0</v>
      </c>
      <c r="G83" s="334">
        <v>105000</v>
      </c>
      <c r="H83" s="335">
        <v>0</v>
      </c>
      <c r="J83" s="336">
        <f>SUM(E83:H83)</f>
        <v>330000</v>
      </c>
      <c r="K83" s="337" t="s">
        <v>198</v>
      </c>
      <c r="M83" s="2"/>
    </row>
    <row r="84" spans="1:13">
      <c r="A84" s="17"/>
      <c r="B84" s="3" t="s">
        <v>83</v>
      </c>
      <c r="C84" s="289"/>
      <c r="D84" s="289"/>
      <c r="E84" s="290"/>
      <c r="F84" s="290"/>
      <c r="G84" s="290"/>
      <c r="H84" s="291"/>
      <c r="J84" s="338">
        <f>+J82-J83</f>
        <v>0</v>
      </c>
      <c r="K84" s="501" t="s">
        <v>263</v>
      </c>
    </row>
    <row r="85" spans="1:13">
      <c r="A85" s="17"/>
      <c r="B85" s="3" t="s">
        <v>84</v>
      </c>
      <c r="C85" s="289"/>
      <c r="D85" s="289"/>
      <c r="E85" s="292"/>
      <c r="F85" s="292"/>
      <c r="G85" s="292"/>
      <c r="H85" s="293"/>
      <c r="J85" s="339"/>
      <c r="K85" s="2"/>
    </row>
    <row r="86" spans="1:13">
      <c r="A86" s="17"/>
      <c r="B86" s="3" t="s">
        <v>86</v>
      </c>
      <c r="C86" s="289"/>
      <c r="D86" s="289"/>
      <c r="E86" s="292">
        <v>0</v>
      </c>
      <c r="F86" s="292">
        <v>0</v>
      </c>
      <c r="G86" s="292">
        <v>0</v>
      </c>
      <c r="H86" s="293">
        <v>0</v>
      </c>
      <c r="J86" s="339"/>
      <c r="K86" s="2"/>
    </row>
    <row r="87" spans="1:13" ht="26.25" customHeight="1">
      <c r="A87" s="17"/>
      <c r="B87" s="585" t="s">
        <v>188</v>
      </c>
      <c r="C87" s="586"/>
      <c r="D87" s="586"/>
      <c r="E87" s="292">
        <v>0</v>
      </c>
      <c r="F87" s="292">
        <v>0</v>
      </c>
      <c r="G87" s="292">
        <v>0</v>
      </c>
      <c r="H87" s="293">
        <v>0</v>
      </c>
      <c r="J87" s="339"/>
      <c r="K87" s="2"/>
    </row>
    <row r="88" spans="1:13" ht="12.75" customHeight="1">
      <c r="A88" s="17"/>
      <c r="B88" s="294" t="s">
        <v>81</v>
      </c>
      <c r="C88" s="295"/>
      <c r="D88" s="295"/>
      <c r="E88" s="296">
        <f>+E83-E85-E86-E87</f>
        <v>225000</v>
      </c>
      <c r="F88" s="296">
        <f>+F83-F85-F86-F87</f>
        <v>0</v>
      </c>
      <c r="G88" s="296">
        <f>+G83-G85-G86-G87</f>
        <v>105000</v>
      </c>
      <c r="H88" s="297">
        <f>+H83-H85-H86-H87</f>
        <v>0</v>
      </c>
      <c r="J88" s="523">
        <f>' Acad Serv Fees Etc. '!I12</f>
        <v>200</v>
      </c>
      <c r="K88" s="499" t="s">
        <v>199</v>
      </c>
    </row>
    <row r="89" spans="1:13">
      <c r="A89" s="17"/>
      <c r="B89" s="340" t="s">
        <v>295</v>
      </c>
      <c r="C89" s="337"/>
      <c r="D89" s="337"/>
      <c r="E89" s="341">
        <v>125</v>
      </c>
      <c r="F89" s="341">
        <v>0</v>
      </c>
      <c r="G89" s="341">
        <v>75</v>
      </c>
      <c r="H89" s="342">
        <v>0</v>
      </c>
      <c r="J89" s="343">
        <f>SUM(E89:H89)</f>
        <v>200</v>
      </c>
      <c r="K89" s="506" t="s">
        <v>200</v>
      </c>
    </row>
    <row r="90" spans="1:13" ht="13.5" thickBot="1">
      <c r="A90" s="17"/>
      <c r="B90" s="298" t="s">
        <v>189</v>
      </c>
      <c r="C90" s="299"/>
      <c r="D90" s="299"/>
      <c r="E90" s="300">
        <f>+E88/E89</f>
        <v>1800</v>
      </c>
      <c r="F90" s="300" t="e">
        <f>+F88/F89</f>
        <v>#DIV/0!</v>
      </c>
      <c r="G90" s="300">
        <f>+G88/G89</f>
        <v>1400</v>
      </c>
      <c r="H90" s="301" t="e">
        <f>+H88/H89</f>
        <v>#DIV/0!</v>
      </c>
      <c r="J90" s="344">
        <f>+J88-J89</f>
        <v>0</v>
      </c>
      <c r="K90" s="506" t="s">
        <v>262</v>
      </c>
    </row>
    <row r="91" spans="1:13" ht="12.75" customHeight="1" thickTop="1">
      <c r="A91" s="43"/>
      <c r="B91" s="112"/>
      <c r="C91" s="112"/>
      <c r="D91" s="112"/>
      <c r="E91" s="112"/>
      <c r="F91" s="112"/>
      <c r="G91" s="271"/>
      <c r="H91" s="302"/>
      <c r="J91" s="2"/>
      <c r="K91" s="2" t="s">
        <v>201</v>
      </c>
    </row>
    <row r="92" spans="1:13">
      <c r="J92" s="2"/>
      <c r="K92" s="2"/>
    </row>
    <row r="94" spans="1:13" ht="9" customHeight="1"/>
    <row r="95" spans="1:13" ht="18.75" customHeight="1">
      <c r="A95" s="85"/>
      <c r="B95" s="587" t="s">
        <v>282</v>
      </c>
      <c r="C95" s="588"/>
      <c r="D95" s="588"/>
      <c r="E95" s="589"/>
      <c r="F95" s="589"/>
      <c r="G95" s="589"/>
      <c r="H95" s="589"/>
      <c r="I95" s="50"/>
    </row>
    <row r="96" spans="1:13" ht="18.75" customHeight="1">
      <c r="A96" s="17"/>
      <c r="B96" s="527" t="s">
        <v>190</v>
      </c>
      <c r="C96" s="590"/>
      <c r="D96" s="590"/>
      <c r="E96" s="561"/>
      <c r="F96" s="561"/>
      <c r="G96" s="561"/>
      <c r="H96" s="561"/>
      <c r="I96" s="32"/>
    </row>
    <row r="97" spans="1:11" ht="29.25" customHeight="1">
      <c r="A97" s="43"/>
      <c r="B97" s="591" t="s">
        <v>172</v>
      </c>
      <c r="C97" s="591"/>
      <c r="D97" s="592"/>
      <c r="E97" s="331" t="str">
        <f>E9</f>
        <v>Nursing</v>
      </c>
      <c r="F97" s="331">
        <f t="shared" ref="F97:H97" si="1">F9</f>
        <v>0</v>
      </c>
      <c r="G97" s="331" t="str">
        <f t="shared" si="1"/>
        <v>Nursing
Masters</v>
      </c>
      <c r="H97" s="331">
        <f t="shared" si="1"/>
        <v>0</v>
      </c>
      <c r="I97" s="51"/>
    </row>
    <row r="98" spans="1:11" ht="26.25" thickBot="1">
      <c r="A98" s="17"/>
      <c r="B98" s="303" t="s">
        <v>97</v>
      </c>
      <c r="C98" s="304"/>
      <c r="D98" s="304"/>
      <c r="E98" s="305" t="s">
        <v>185</v>
      </c>
      <c r="F98" s="306" t="s">
        <v>202</v>
      </c>
      <c r="G98" s="305" t="s">
        <v>186</v>
      </c>
      <c r="H98" s="307" t="s">
        <v>186</v>
      </c>
      <c r="I98" s="32"/>
    </row>
    <row r="99" spans="1:11">
      <c r="A99" s="17"/>
      <c r="B99" s="577" t="s">
        <v>98</v>
      </c>
      <c r="C99" s="578"/>
      <c r="D99" s="578"/>
      <c r="E99" s="308">
        <f t="shared" ref="E99:H100" si="2">E13</f>
        <v>3975</v>
      </c>
      <c r="F99" s="308">
        <f>F13</f>
        <v>0</v>
      </c>
      <c r="G99" s="308">
        <f>G13</f>
        <v>3750</v>
      </c>
      <c r="H99" s="308">
        <f t="shared" si="2"/>
        <v>0</v>
      </c>
      <c r="I99" s="32"/>
    </row>
    <row r="100" spans="1:11">
      <c r="A100" s="17"/>
      <c r="B100" s="579" t="s">
        <v>191</v>
      </c>
      <c r="C100" s="566"/>
      <c r="D100" s="566"/>
      <c r="E100" s="277">
        <f t="shared" si="2"/>
        <v>6360</v>
      </c>
      <c r="F100" s="277">
        <f>F14</f>
        <v>0</v>
      </c>
      <c r="G100" s="277">
        <f>G14</f>
        <v>6200</v>
      </c>
      <c r="H100" s="277">
        <f t="shared" si="2"/>
        <v>0</v>
      </c>
      <c r="I100" s="32"/>
    </row>
    <row r="101" spans="1:11">
      <c r="A101" s="17"/>
      <c r="B101" s="309" t="s">
        <v>101</v>
      </c>
      <c r="C101" s="310"/>
      <c r="D101" s="310"/>
      <c r="E101" s="311">
        <f>E36</f>
        <v>270</v>
      </c>
      <c r="F101" s="311">
        <f>F36</f>
        <v>0</v>
      </c>
      <c r="G101" s="311">
        <f>G36</f>
        <v>216</v>
      </c>
      <c r="H101" s="311">
        <f>H36</f>
        <v>0</v>
      </c>
      <c r="I101" s="32"/>
    </row>
    <row r="102" spans="1:11">
      <c r="A102" s="17"/>
      <c r="B102" s="309" t="s">
        <v>102</v>
      </c>
      <c r="C102" s="143"/>
      <c r="D102" s="143"/>
      <c r="E102" s="277">
        <f>E55</f>
        <v>660</v>
      </c>
      <c r="F102" s="277">
        <f>F55</f>
        <v>0</v>
      </c>
      <c r="G102" s="277">
        <f>G55</f>
        <v>528</v>
      </c>
      <c r="H102" s="277">
        <f>H55</f>
        <v>0</v>
      </c>
      <c r="I102" s="32"/>
    </row>
    <row r="103" spans="1:11">
      <c r="A103" s="17"/>
      <c r="B103" s="312" t="s">
        <v>103</v>
      </c>
      <c r="C103" s="313"/>
      <c r="D103" s="313"/>
      <c r="E103" s="146">
        <f>E36+E55</f>
        <v>930</v>
      </c>
      <c r="F103" s="146">
        <f>F36+F55</f>
        <v>0</v>
      </c>
      <c r="G103" s="146">
        <f>G36+G55</f>
        <v>744</v>
      </c>
      <c r="H103" s="314">
        <f>H36+H55</f>
        <v>0</v>
      </c>
      <c r="I103" s="32"/>
    </row>
    <row r="104" spans="1:11">
      <c r="A104" s="315"/>
      <c r="B104" s="316" t="s">
        <v>192</v>
      </c>
      <c r="C104" s="317"/>
      <c r="D104" s="317"/>
      <c r="E104" s="311">
        <f>E90</f>
        <v>1800</v>
      </c>
      <c r="F104" s="311" t="e">
        <f>F90</f>
        <v>#DIV/0!</v>
      </c>
      <c r="G104" s="311">
        <f>G90</f>
        <v>1400</v>
      </c>
      <c r="H104" s="311" t="e">
        <f>H90</f>
        <v>#DIV/0!</v>
      </c>
      <c r="I104" s="32"/>
    </row>
    <row r="105" spans="1:11">
      <c r="A105" s="315"/>
      <c r="B105" s="318" t="s">
        <v>193</v>
      </c>
      <c r="C105" s="319"/>
      <c r="D105" s="319"/>
      <c r="E105" s="320">
        <f>E75</f>
        <v>1500</v>
      </c>
      <c r="F105" s="320">
        <f>F75</f>
        <v>0</v>
      </c>
      <c r="G105" s="320">
        <f>G75</f>
        <v>1350</v>
      </c>
      <c r="H105" s="320">
        <f>H75</f>
        <v>0</v>
      </c>
      <c r="I105" s="32"/>
    </row>
    <row r="106" spans="1:11">
      <c r="A106" s="315"/>
      <c r="B106" s="321" t="s">
        <v>109</v>
      </c>
      <c r="C106" s="322"/>
      <c r="D106" s="322"/>
      <c r="E106" s="151">
        <f>+E99+E103+E104+E105</f>
        <v>8205</v>
      </c>
      <c r="F106" s="151" t="e">
        <f>+F99+F103+F104+F105</f>
        <v>#DIV/0!</v>
      </c>
      <c r="G106" s="151">
        <f>+G99+G103+G104+G105</f>
        <v>7244</v>
      </c>
      <c r="H106" s="151" t="e">
        <f>+H99+H103+H104+H105</f>
        <v>#DIV/0!</v>
      </c>
      <c r="I106" s="32"/>
    </row>
    <row r="107" spans="1:11">
      <c r="A107" s="315"/>
      <c r="B107" s="321" t="s">
        <v>194</v>
      </c>
      <c r="C107" s="322"/>
      <c r="D107" s="322"/>
      <c r="E107" s="151">
        <f>+E100+E103+E104+E105</f>
        <v>10590</v>
      </c>
      <c r="F107" s="151" t="e">
        <f>+F100+F103+F104+F105</f>
        <v>#DIV/0!</v>
      </c>
      <c r="G107" s="151">
        <f>+G100+G103+G104+G105</f>
        <v>9694</v>
      </c>
      <c r="H107" s="151" t="e">
        <f>+H100+H103+H104+H105</f>
        <v>#DIV/0!</v>
      </c>
      <c r="I107" s="32"/>
    </row>
    <row r="108" spans="1:11">
      <c r="A108" s="17"/>
      <c r="B108" s="323" t="s">
        <v>113</v>
      </c>
      <c r="C108" s="154"/>
      <c r="D108" s="154" t="s">
        <v>195</v>
      </c>
      <c r="E108" s="324">
        <v>0</v>
      </c>
      <c r="F108" s="324">
        <v>0</v>
      </c>
      <c r="G108" s="324">
        <v>0</v>
      </c>
      <c r="H108" s="324">
        <v>0</v>
      </c>
      <c r="I108" s="32"/>
      <c r="K108" s="345"/>
    </row>
    <row r="109" spans="1:11">
      <c r="A109" s="315"/>
      <c r="B109" s="27" t="s">
        <v>116</v>
      </c>
      <c r="C109" s="310"/>
      <c r="D109" s="154" t="s">
        <v>195</v>
      </c>
      <c r="E109" s="311">
        <v>0</v>
      </c>
      <c r="F109" s="311">
        <v>0</v>
      </c>
      <c r="G109" s="311">
        <v>0</v>
      </c>
      <c r="H109" s="311">
        <v>0</v>
      </c>
      <c r="I109" s="32"/>
      <c r="K109" s="345"/>
    </row>
    <row r="110" spans="1:11">
      <c r="A110" s="315"/>
      <c r="B110" s="325" t="s">
        <v>117</v>
      </c>
      <c r="C110" s="326"/>
      <c r="D110" s="327"/>
      <c r="E110" s="328">
        <f>+E108+E109</f>
        <v>0</v>
      </c>
      <c r="F110" s="328">
        <f>+F108+F109</f>
        <v>0</v>
      </c>
      <c r="G110" s="328">
        <f>+G108+G109</f>
        <v>0</v>
      </c>
      <c r="H110" s="328">
        <f>+H108+H109</f>
        <v>0</v>
      </c>
      <c r="I110" s="32"/>
      <c r="K110" s="345"/>
    </row>
    <row r="111" spans="1:11">
      <c r="A111" s="17"/>
      <c r="B111" s="321" t="s">
        <v>196</v>
      </c>
      <c r="C111" s="295"/>
      <c r="D111" s="295"/>
      <c r="E111" s="329">
        <f>+E106+E108+E109</f>
        <v>8205</v>
      </c>
      <c r="F111" s="329" t="e">
        <f>+F106+F108+F109</f>
        <v>#DIV/0!</v>
      </c>
      <c r="G111" s="329">
        <f>+G106+G108+G109</f>
        <v>7244</v>
      </c>
      <c r="H111" s="329" t="e">
        <f>+H106+H108+H109</f>
        <v>#DIV/0!</v>
      </c>
      <c r="I111" s="32"/>
      <c r="K111" s="345"/>
    </row>
    <row r="112" spans="1:11">
      <c r="A112" s="43"/>
      <c r="B112" s="321" t="s">
        <v>119</v>
      </c>
      <c r="C112" s="295"/>
      <c r="D112" s="295"/>
      <c r="E112" s="329">
        <f>+E107+E108+E109</f>
        <v>10590</v>
      </c>
      <c r="F112" s="329" t="e">
        <f>+F107+F108+F109</f>
        <v>#DIV/0!</v>
      </c>
      <c r="G112" s="329">
        <f>+G107+G108+G109</f>
        <v>9694</v>
      </c>
      <c r="H112" s="329" t="e">
        <f>+H107+H108+H109</f>
        <v>#DIV/0!</v>
      </c>
      <c r="I112" s="51"/>
    </row>
    <row r="113" spans="1:9">
      <c r="A113" s="2"/>
      <c r="B113" s="83"/>
      <c r="C113" s="2"/>
      <c r="D113" s="2"/>
      <c r="E113" s="2"/>
      <c r="F113" s="2"/>
      <c r="G113" s="2"/>
      <c r="H113" s="2"/>
      <c r="I113" s="2"/>
    </row>
    <row r="114" spans="1:9">
      <c r="B114" s="330"/>
    </row>
    <row r="115" spans="1:9">
      <c r="B115" s="330"/>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M114"/>
  <sheetViews>
    <sheetView showGridLines="0" topLeftCell="A77" zoomScaleNormal="100" workbookViewId="0">
      <selection activeCell="L64" sqref="L64"/>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356" t="s">
        <v>215</v>
      </c>
      <c r="C1" s="55"/>
      <c r="D1" s="55"/>
      <c r="E1" s="55"/>
      <c r="F1" s="55"/>
      <c r="G1" s="55"/>
      <c r="H1" s="55"/>
      <c r="I1" s="55"/>
      <c r="J1" s="55"/>
    </row>
    <row r="2" spans="1:13" ht="15">
      <c r="B2" s="356" t="s">
        <v>278</v>
      </c>
      <c r="C2" s="55"/>
      <c r="D2" s="55"/>
      <c r="E2" s="55"/>
      <c r="F2" s="55"/>
      <c r="G2" s="55"/>
      <c r="H2" s="55"/>
      <c r="I2" s="55"/>
      <c r="J2" s="55"/>
    </row>
    <row r="3" spans="1:13">
      <c r="B3" s="55"/>
      <c r="C3" s="55"/>
      <c r="D3" s="55"/>
      <c r="E3" s="55"/>
      <c r="F3" s="55"/>
      <c r="G3" s="55"/>
      <c r="H3" s="55"/>
      <c r="I3" s="55"/>
      <c r="J3" s="55"/>
    </row>
    <row r="4" spans="1:13" ht="15" customHeight="1">
      <c r="A4" s="567" t="s">
        <v>0</v>
      </c>
      <c r="B4" s="567"/>
      <c r="C4" s="531" t="s">
        <v>269</v>
      </c>
      <c r="D4" s="531"/>
      <c r="E4" s="568"/>
      <c r="F4" s="1" t="s">
        <v>1</v>
      </c>
      <c r="G4" s="531"/>
      <c r="H4" s="531"/>
      <c r="I4" s="531"/>
      <c r="J4" s="531"/>
      <c r="K4" s="2"/>
    </row>
    <row r="5" spans="1:13">
      <c r="A5" s="569"/>
      <c r="B5" s="569"/>
      <c r="C5" s="3"/>
      <c r="D5" s="3"/>
      <c r="E5" s="3"/>
      <c r="F5" s="1" t="s">
        <v>2</v>
      </c>
      <c r="G5" s="570"/>
      <c r="H5" s="570"/>
      <c r="I5" s="570"/>
      <c r="J5" s="570"/>
      <c r="K5" s="2"/>
    </row>
    <row r="6" spans="1:13" ht="6.75" customHeight="1">
      <c r="A6" s="2"/>
      <c r="B6" s="2"/>
      <c r="C6" s="2"/>
      <c r="D6" s="2"/>
      <c r="E6" s="2"/>
      <c r="F6" s="2"/>
      <c r="G6" s="2"/>
      <c r="H6" s="2"/>
      <c r="I6" s="2"/>
      <c r="J6" s="2"/>
      <c r="K6" s="2"/>
    </row>
    <row r="7" spans="1:13" ht="15" customHeight="1">
      <c r="A7" s="620" t="s">
        <v>216</v>
      </c>
      <c r="B7" s="620"/>
      <c r="C7" s="620"/>
      <c r="D7" s="620"/>
      <c r="E7" s="620"/>
      <c r="F7" s="620"/>
      <c r="G7" s="620"/>
      <c r="H7" s="620"/>
      <c r="I7" s="620"/>
      <c r="J7" s="621"/>
      <c r="K7" s="139"/>
    </row>
    <row r="8" spans="1:13" ht="42.75" customHeight="1">
      <c r="A8" s="622" t="s">
        <v>217</v>
      </c>
      <c r="B8" s="623"/>
      <c r="C8" s="623"/>
      <c r="D8" s="623"/>
      <c r="E8" s="623"/>
      <c r="F8" s="623"/>
      <c r="G8" s="623"/>
      <c r="H8" s="623"/>
      <c r="I8" s="623"/>
      <c r="J8" s="624"/>
      <c r="K8" s="625"/>
      <c r="M8" s="357"/>
    </row>
    <row r="9" spans="1:13" ht="15.75" customHeight="1">
      <c r="A9" s="270"/>
      <c r="B9" s="271"/>
      <c r="C9" s="271"/>
      <c r="D9" s="358"/>
      <c r="E9" s="626" t="s">
        <v>218</v>
      </c>
      <c r="F9" s="627"/>
      <c r="G9" s="626" t="s">
        <v>218</v>
      </c>
      <c r="H9" s="627"/>
      <c r="I9" s="626" t="s">
        <v>218</v>
      </c>
      <c r="J9" s="627"/>
      <c r="K9" s="9"/>
    </row>
    <row r="10" spans="1:13">
      <c r="A10" s="359"/>
      <c r="B10" s="294" t="s">
        <v>9</v>
      </c>
      <c r="C10" s="294"/>
      <c r="D10" s="294"/>
      <c r="E10" s="628" t="s">
        <v>235</v>
      </c>
      <c r="F10" s="629"/>
      <c r="G10" s="630"/>
      <c r="H10" s="631"/>
      <c r="I10" s="630"/>
      <c r="J10" s="631"/>
      <c r="K10" s="9"/>
      <c r="M10" t="s">
        <v>219</v>
      </c>
    </row>
    <row r="11" spans="1:13" ht="15.75" customHeight="1" thickBot="1">
      <c r="A11" s="5"/>
      <c r="B11" s="360" t="s">
        <v>220</v>
      </c>
      <c r="C11" s="360"/>
      <c r="D11" s="360"/>
      <c r="E11" s="361"/>
      <c r="F11" s="630">
        <v>30</v>
      </c>
      <c r="G11" s="631"/>
      <c r="H11" s="630"/>
      <c r="I11" s="631"/>
      <c r="J11" s="362"/>
      <c r="K11" s="363"/>
      <c r="M11" s="364" t="s">
        <v>221</v>
      </c>
    </row>
    <row r="12" spans="1:13">
      <c r="A12" s="17"/>
      <c r="B12" s="574" t="s">
        <v>13</v>
      </c>
      <c r="C12" s="575"/>
      <c r="D12" s="575"/>
      <c r="E12" s="18"/>
      <c r="F12" s="19"/>
      <c r="G12" s="18"/>
      <c r="H12" s="19"/>
      <c r="I12" s="18"/>
      <c r="J12" s="19"/>
      <c r="K12" s="9"/>
    </row>
    <row r="13" spans="1:13">
      <c r="A13" s="17"/>
      <c r="B13" s="566" t="s">
        <v>174</v>
      </c>
      <c r="C13" s="566"/>
      <c r="D13" s="566"/>
      <c r="E13" s="22" t="s">
        <v>16</v>
      </c>
      <c r="F13" s="23">
        <v>13122</v>
      </c>
      <c r="G13" s="22" t="s">
        <v>16</v>
      </c>
      <c r="H13" s="23"/>
      <c r="I13" s="22" t="s">
        <v>16</v>
      </c>
      <c r="J13" s="28"/>
      <c r="K13" s="9"/>
    </row>
    <row r="14" spans="1:13">
      <c r="A14" s="17"/>
      <c r="B14" s="566" t="s">
        <v>222</v>
      </c>
      <c r="C14" s="566"/>
      <c r="D14" s="566"/>
      <c r="E14" s="22" t="s">
        <v>16</v>
      </c>
      <c r="F14" s="23">
        <v>23050.5</v>
      </c>
      <c r="G14" s="22" t="s">
        <v>16</v>
      </c>
      <c r="H14" s="23"/>
      <c r="I14" s="22" t="s">
        <v>16</v>
      </c>
      <c r="J14" s="28"/>
      <c r="K14" s="9"/>
    </row>
    <row r="15" spans="1:13" ht="6" customHeight="1">
      <c r="A15" s="17"/>
      <c r="B15" s="565"/>
      <c r="C15" s="576"/>
      <c r="D15" s="576"/>
      <c r="E15" s="27"/>
      <c r="F15" s="30"/>
      <c r="G15" s="365"/>
      <c r="H15" s="30"/>
      <c r="I15" s="365"/>
      <c r="J15" s="28"/>
      <c r="K15" s="9"/>
    </row>
    <row r="16" spans="1:13">
      <c r="A16" s="17"/>
      <c r="B16" s="565" t="s">
        <v>19</v>
      </c>
      <c r="C16" s="566"/>
      <c r="D16" s="566"/>
      <c r="E16" s="22"/>
      <c r="F16" s="23"/>
      <c r="G16" s="366"/>
      <c r="H16" s="23"/>
      <c r="I16" s="366"/>
      <c r="J16" s="23"/>
      <c r="K16" s="32"/>
    </row>
    <row r="17" spans="1:11">
      <c r="A17" s="17"/>
      <c r="B17" s="566" t="s">
        <v>20</v>
      </c>
      <c r="C17" s="566"/>
      <c r="D17" s="566"/>
      <c r="E17" s="22"/>
      <c r="F17" s="23">
        <v>900</v>
      </c>
      <c r="G17" s="366"/>
      <c r="H17" s="23"/>
      <c r="I17" s="366"/>
      <c r="J17" s="33"/>
      <c r="K17" s="32"/>
    </row>
    <row r="18" spans="1:11">
      <c r="A18" s="17"/>
      <c r="B18" s="566" t="s">
        <v>21</v>
      </c>
      <c r="C18" s="566"/>
      <c r="D18" s="566"/>
      <c r="E18" s="34"/>
      <c r="F18" s="33"/>
      <c r="G18" s="367"/>
      <c r="H18" s="33"/>
      <c r="I18" s="368"/>
      <c r="J18" s="33"/>
      <c r="K18" s="32"/>
    </row>
    <row r="19" spans="1:11">
      <c r="A19" s="17"/>
      <c r="B19" s="566" t="s">
        <v>223</v>
      </c>
      <c r="C19" s="566"/>
      <c r="D19" s="566"/>
      <c r="E19" s="34"/>
      <c r="F19" s="33">
        <v>330</v>
      </c>
      <c r="G19" s="367"/>
      <c r="H19" s="33"/>
      <c r="I19" s="368"/>
      <c r="J19" s="33"/>
      <c r="K19" s="32"/>
    </row>
    <row r="20" spans="1:11">
      <c r="A20" s="17"/>
      <c r="B20" s="566" t="s">
        <v>22</v>
      </c>
      <c r="C20" s="566"/>
      <c r="D20" s="566"/>
      <c r="E20" s="27"/>
      <c r="F20" s="33">
        <v>444</v>
      </c>
      <c r="G20" s="368"/>
      <c r="H20" s="33"/>
      <c r="I20" s="368"/>
      <c r="J20" s="33"/>
      <c r="K20" s="32"/>
    </row>
    <row r="21" spans="1:11">
      <c r="A21" s="17"/>
      <c r="B21" s="566" t="s">
        <v>23</v>
      </c>
      <c r="C21" s="566"/>
      <c r="D21" s="566"/>
      <c r="E21" s="27"/>
      <c r="F21" s="33">
        <v>30</v>
      </c>
      <c r="G21" s="368"/>
      <c r="H21" s="33"/>
      <c r="I21" s="368"/>
      <c r="J21" s="33"/>
      <c r="K21" s="32"/>
    </row>
    <row r="22" spans="1:11">
      <c r="A22" s="17"/>
      <c r="B22" s="566" t="s">
        <v>24</v>
      </c>
      <c r="C22" s="566"/>
      <c r="D22" s="566"/>
      <c r="E22" s="27"/>
      <c r="F22" s="33"/>
      <c r="G22" s="368"/>
      <c r="H22" s="33"/>
      <c r="I22" s="368"/>
      <c r="J22" s="33"/>
      <c r="K22" s="32"/>
    </row>
    <row r="23" spans="1:11">
      <c r="A23" s="17"/>
      <c r="B23" s="566" t="s">
        <v>26</v>
      </c>
      <c r="C23" s="566"/>
      <c r="D23" s="566"/>
      <c r="E23" s="27"/>
      <c r="F23" s="33"/>
      <c r="G23" s="368"/>
      <c r="H23" s="33"/>
      <c r="I23" s="368"/>
      <c r="J23" s="33"/>
      <c r="K23" s="32"/>
    </row>
    <row r="24" spans="1:11">
      <c r="A24" s="17"/>
      <c r="B24" s="566" t="s">
        <v>28</v>
      </c>
      <c r="C24" s="566"/>
      <c r="D24" s="566"/>
      <c r="E24" s="27"/>
      <c r="F24" s="33"/>
      <c r="G24" s="368"/>
      <c r="H24" s="33"/>
      <c r="I24" s="368"/>
      <c r="J24" s="33"/>
      <c r="K24" s="32"/>
    </row>
    <row r="25" spans="1:11">
      <c r="A25" s="17"/>
      <c r="B25" s="566" t="s">
        <v>29</v>
      </c>
      <c r="C25" s="566"/>
      <c r="D25" s="566"/>
      <c r="E25" s="27"/>
      <c r="F25" s="33"/>
      <c r="G25" s="368"/>
      <c r="H25" s="33"/>
      <c r="I25" s="368"/>
      <c r="J25" s="33"/>
      <c r="K25" s="32"/>
    </row>
    <row r="26" spans="1:11">
      <c r="A26" s="17"/>
      <c r="B26" s="556" t="s">
        <v>224</v>
      </c>
      <c r="C26" s="556"/>
      <c r="D26" s="556"/>
      <c r="E26" s="27"/>
      <c r="F26" s="33">
        <v>109.5</v>
      </c>
      <c r="G26" s="368"/>
      <c r="H26" s="33"/>
      <c r="I26" s="368"/>
      <c r="J26" s="33"/>
      <c r="K26" s="32"/>
    </row>
    <row r="27" spans="1:11">
      <c r="A27" s="17"/>
      <c r="B27" s="566" t="s">
        <v>31</v>
      </c>
      <c r="C27" s="566"/>
      <c r="D27" s="566"/>
      <c r="E27" s="27"/>
      <c r="F27" s="33">
        <v>403.5</v>
      </c>
      <c r="G27" s="368"/>
      <c r="H27" s="33"/>
      <c r="I27" s="368"/>
      <c r="J27" s="33"/>
      <c r="K27" s="32"/>
    </row>
    <row r="28" spans="1:11">
      <c r="A28" s="17"/>
      <c r="B28" s="566" t="s">
        <v>32</v>
      </c>
      <c r="C28" s="566"/>
      <c r="D28" s="566"/>
      <c r="E28" s="27"/>
      <c r="F28" s="33"/>
      <c r="G28" s="368"/>
      <c r="H28" s="33"/>
      <c r="I28" s="368"/>
      <c r="J28" s="33"/>
      <c r="K28" s="32"/>
    </row>
    <row r="29" spans="1:11">
      <c r="A29" s="17"/>
      <c r="B29" s="566" t="s">
        <v>33</v>
      </c>
      <c r="C29" s="566"/>
      <c r="D29" s="566"/>
      <c r="E29" s="27"/>
      <c r="F29" s="33"/>
      <c r="G29" s="368"/>
      <c r="H29" s="33"/>
      <c r="I29" s="368"/>
      <c r="J29" s="33"/>
      <c r="K29" s="32"/>
    </row>
    <row r="30" spans="1:11">
      <c r="A30" s="17"/>
      <c r="B30" s="560"/>
      <c r="C30" s="560"/>
      <c r="D30" s="560"/>
      <c r="E30" s="27"/>
      <c r="F30" s="33"/>
      <c r="G30" s="368"/>
      <c r="H30" s="33"/>
      <c r="I30" s="368"/>
      <c r="J30" s="33"/>
      <c r="K30" s="32"/>
    </row>
    <row r="31" spans="1:11">
      <c r="A31" s="17"/>
      <c r="B31" s="560"/>
      <c r="C31" s="560"/>
      <c r="D31" s="560"/>
      <c r="E31" s="27"/>
      <c r="F31" s="33"/>
      <c r="G31" s="368"/>
      <c r="H31" s="33"/>
      <c r="I31" s="368"/>
      <c r="J31" s="33"/>
      <c r="K31" s="32"/>
    </row>
    <row r="32" spans="1:11">
      <c r="A32" s="17"/>
      <c r="B32" s="560"/>
      <c r="C32" s="560"/>
      <c r="D32" s="560"/>
      <c r="E32" s="27"/>
      <c r="F32" s="33"/>
      <c r="G32" s="368"/>
      <c r="H32" s="33"/>
      <c r="I32" s="368"/>
      <c r="J32" s="33"/>
      <c r="K32" s="32"/>
    </row>
    <row r="33" spans="1:13" ht="12" customHeight="1">
      <c r="A33" s="17"/>
      <c r="B33" s="560"/>
      <c r="C33" s="560"/>
      <c r="D33" s="560"/>
      <c r="E33" s="27"/>
      <c r="F33" s="33"/>
      <c r="G33" s="368"/>
      <c r="H33" s="33"/>
      <c r="I33" s="368"/>
      <c r="J33" s="33"/>
      <c r="K33" s="32"/>
    </row>
    <row r="34" spans="1:13" ht="12" customHeight="1">
      <c r="A34" s="17"/>
      <c r="B34" s="561"/>
      <c r="C34" s="561"/>
      <c r="D34" s="561"/>
      <c r="E34" s="35"/>
      <c r="F34" s="36">
        <v>300</v>
      </c>
      <c r="G34" s="369"/>
      <c r="H34" s="36"/>
      <c r="I34" s="369"/>
      <c r="J34" s="36"/>
      <c r="K34" s="32"/>
    </row>
    <row r="35" spans="1:13" ht="13.5">
      <c r="A35" s="17"/>
      <c r="B35" s="555" t="s">
        <v>176</v>
      </c>
      <c r="C35" s="555"/>
      <c r="D35" s="555"/>
      <c r="E35" s="370" t="s">
        <v>16</v>
      </c>
      <c r="F35" s="38">
        <f>SUM(F17:F34)</f>
        <v>2517</v>
      </c>
      <c r="G35" s="371" t="s">
        <v>16</v>
      </c>
      <c r="H35" s="38">
        <f>SUM(H17:H34)</f>
        <v>0</v>
      </c>
      <c r="I35" s="371" t="s">
        <v>16</v>
      </c>
      <c r="J35" s="38">
        <f>SUM(J17:J34)</f>
        <v>0</v>
      </c>
      <c r="K35" s="32"/>
    </row>
    <row r="36" spans="1:13">
      <c r="A36" s="17"/>
      <c r="B36" s="562" t="s">
        <v>35</v>
      </c>
      <c r="C36" s="560"/>
      <c r="D36" s="560"/>
      <c r="E36" s="39"/>
      <c r="F36" s="23"/>
      <c r="G36" s="372"/>
      <c r="H36" s="23"/>
      <c r="I36" s="372"/>
      <c r="J36" s="23"/>
      <c r="K36" s="32"/>
    </row>
    <row r="37" spans="1:13">
      <c r="A37" s="17"/>
      <c r="B37" s="560" t="s">
        <v>36</v>
      </c>
      <c r="C37" s="560"/>
      <c r="D37" s="560"/>
      <c r="E37" s="39"/>
      <c r="F37" s="23">
        <v>178.5</v>
      </c>
      <c r="G37" s="372"/>
      <c r="H37" s="23"/>
      <c r="I37" s="372"/>
      <c r="J37" s="23"/>
      <c r="K37" s="32"/>
      <c r="M37" s="373" t="s">
        <v>41</v>
      </c>
    </row>
    <row r="38" spans="1:13">
      <c r="A38" s="17"/>
      <c r="B38" s="560" t="s">
        <v>26</v>
      </c>
      <c r="C38" s="560"/>
      <c r="D38" s="560"/>
      <c r="E38" s="27"/>
      <c r="F38" s="33">
        <v>390</v>
      </c>
      <c r="G38" s="368"/>
      <c r="H38" s="33"/>
      <c r="I38" s="368"/>
      <c r="J38" s="33"/>
      <c r="K38" s="32"/>
    </row>
    <row r="39" spans="1:13">
      <c r="A39" s="17"/>
      <c r="B39" s="560" t="s">
        <v>38</v>
      </c>
      <c r="C39" s="560"/>
      <c r="D39" s="560"/>
      <c r="E39" s="27"/>
      <c r="F39" s="33"/>
      <c r="G39" s="368"/>
      <c r="H39" s="33"/>
      <c r="I39" s="368"/>
      <c r="J39" s="33"/>
      <c r="K39" s="32"/>
    </row>
    <row r="40" spans="1:13">
      <c r="A40" s="17"/>
      <c r="B40" s="566" t="s">
        <v>39</v>
      </c>
      <c r="C40" s="566"/>
      <c r="D40" s="605"/>
      <c r="E40" s="27"/>
      <c r="F40" s="33">
        <v>148</v>
      </c>
      <c r="G40" s="368"/>
      <c r="H40" s="33"/>
      <c r="I40" s="368"/>
      <c r="J40" s="33"/>
      <c r="K40" s="32"/>
    </row>
    <row r="41" spans="1:13">
      <c r="A41" s="17"/>
      <c r="B41" s="566" t="s">
        <v>177</v>
      </c>
      <c r="C41" s="566"/>
      <c r="D41" s="605"/>
      <c r="E41" s="27"/>
      <c r="F41" s="33">
        <v>25</v>
      </c>
      <c r="G41" s="368"/>
      <c r="H41" s="33"/>
      <c r="I41" s="368"/>
      <c r="J41" s="33"/>
      <c r="K41" s="32"/>
    </row>
    <row r="42" spans="1:13">
      <c r="A42" s="17"/>
      <c r="B42" s="566" t="s">
        <v>42</v>
      </c>
      <c r="C42" s="566"/>
      <c r="D42" s="605"/>
      <c r="E42" s="27"/>
      <c r="F42" s="33"/>
      <c r="G42" s="368"/>
      <c r="H42" s="33"/>
      <c r="I42" s="368"/>
      <c r="J42" s="33"/>
      <c r="K42" s="32"/>
    </row>
    <row r="43" spans="1:13">
      <c r="A43" s="17"/>
      <c r="B43" s="566" t="s">
        <v>43</v>
      </c>
      <c r="C43" s="566"/>
      <c r="D43" s="605"/>
      <c r="E43" s="27"/>
      <c r="F43" s="33">
        <v>60</v>
      </c>
      <c r="G43" s="368"/>
      <c r="H43" s="33"/>
      <c r="I43" s="368"/>
      <c r="J43" s="33"/>
      <c r="K43" s="32"/>
    </row>
    <row r="44" spans="1:13">
      <c r="A44" s="17"/>
      <c r="B44" s="566" t="s">
        <v>44</v>
      </c>
      <c r="C44" s="566"/>
      <c r="D44" s="605"/>
      <c r="E44" s="41"/>
      <c r="F44" s="33"/>
      <c r="G44" s="368"/>
      <c r="H44" s="33"/>
      <c r="I44" s="368"/>
      <c r="J44" s="33"/>
      <c r="K44" s="32"/>
    </row>
    <row r="45" spans="1:13">
      <c r="A45" s="17"/>
      <c r="B45" s="566" t="s">
        <v>45</v>
      </c>
      <c r="C45" s="566"/>
      <c r="D45" s="605"/>
      <c r="E45" s="41"/>
      <c r="F45" s="33"/>
      <c r="G45" s="368"/>
      <c r="H45" s="33"/>
      <c r="I45" s="368"/>
      <c r="J45" s="33"/>
      <c r="K45" s="32"/>
    </row>
    <row r="46" spans="1:13">
      <c r="A46" s="17"/>
      <c r="B46" s="566" t="s">
        <v>46</v>
      </c>
      <c r="C46" s="566"/>
      <c r="D46" s="605"/>
      <c r="E46" s="41"/>
      <c r="F46" s="33"/>
      <c r="G46" s="368"/>
      <c r="H46" s="33"/>
      <c r="I46" s="368"/>
      <c r="J46" s="33"/>
      <c r="K46" s="32"/>
    </row>
    <row r="47" spans="1:13">
      <c r="A47" s="17"/>
      <c r="B47" s="566" t="s">
        <v>47</v>
      </c>
      <c r="C47" s="576"/>
      <c r="D47" s="606"/>
      <c r="E47" s="41"/>
      <c r="F47" s="33"/>
      <c r="G47" s="368"/>
      <c r="H47" s="33"/>
      <c r="I47" s="368"/>
      <c r="J47" s="33"/>
      <c r="K47" s="32"/>
    </row>
    <row r="48" spans="1:13" ht="12" customHeight="1">
      <c r="A48" s="17"/>
      <c r="B48" s="154" t="s">
        <v>48</v>
      </c>
      <c r="C48" s="154"/>
      <c r="D48" s="154"/>
      <c r="E48" s="27"/>
      <c r="F48" s="33"/>
      <c r="G48" s="368"/>
      <c r="H48" s="33"/>
      <c r="I48" s="368"/>
      <c r="J48" s="33"/>
      <c r="K48" s="32"/>
    </row>
    <row r="49" spans="1:11" ht="12" customHeight="1">
      <c r="A49" s="17"/>
      <c r="B49" s="560"/>
      <c r="C49" s="560"/>
      <c r="D49" s="560"/>
      <c r="E49" s="27"/>
      <c r="F49" s="33"/>
      <c r="G49" s="368"/>
      <c r="H49" s="33"/>
      <c r="I49" s="368"/>
      <c r="J49" s="33"/>
      <c r="K49" s="32"/>
    </row>
    <row r="50" spans="1:11" ht="12" customHeight="1">
      <c r="A50" s="17"/>
      <c r="B50" s="560"/>
      <c r="C50" s="560"/>
      <c r="D50" s="560"/>
      <c r="E50" s="27"/>
      <c r="F50" s="33"/>
      <c r="G50" s="368"/>
      <c r="H50" s="33"/>
      <c r="I50" s="368"/>
      <c r="J50" s="33"/>
      <c r="K50" s="32"/>
    </row>
    <row r="51" spans="1:11" ht="12" customHeight="1">
      <c r="A51" s="17"/>
      <c r="B51" s="560"/>
      <c r="C51" s="560"/>
      <c r="D51" s="560"/>
      <c r="E51" s="27"/>
      <c r="F51" s="33">
        <v>60</v>
      </c>
      <c r="G51" s="368"/>
      <c r="H51" s="33"/>
      <c r="I51" s="368"/>
      <c r="J51" s="33"/>
      <c r="K51" s="32"/>
    </row>
    <row r="52" spans="1:11" ht="12" customHeight="1">
      <c r="A52" s="17"/>
      <c r="B52" s="560"/>
      <c r="C52" s="560"/>
      <c r="D52" s="560"/>
      <c r="E52" s="27"/>
      <c r="F52" s="33">
        <v>525</v>
      </c>
      <c r="G52" s="368"/>
      <c r="H52" s="33"/>
      <c r="I52" s="368"/>
      <c r="J52" s="33"/>
      <c r="K52" s="32"/>
    </row>
    <row r="53" spans="1:11" ht="13.5">
      <c r="A53" s="17"/>
      <c r="B53" s="547" t="s">
        <v>49</v>
      </c>
      <c r="C53" s="547"/>
      <c r="D53" s="547"/>
      <c r="E53" s="374" t="s">
        <v>16</v>
      </c>
      <c r="F53" s="33">
        <f>SUM(F37:F52)</f>
        <v>1386.5</v>
      </c>
      <c r="G53" s="375" t="s">
        <v>16</v>
      </c>
      <c r="H53" s="33">
        <f>SUM(H37:H52)</f>
        <v>0</v>
      </c>
      <c r="I53" s="368" t="s">
        <v>16</v>
      </c>
      <c r="J53" s="33">
        <f>SUM(J37:J52)</f>
        <v>0</v>
      </c>
      <c r="K53" s="32"/>
    </row>
    <row r="54" spans="1:11" ht="13.5">
      <c r="A54" s="17"/>
      <c r="B54" s="632" t="s">
        <v>50</v>
      </c>
      <c r="C54" s="632"/>
      <c r="D54" s="632"/>
      <c r="E54" s="374" t="s">
        <v>16</v>
      </c>
      <c r="F54" s="33">
        <f>+F35+F53</f>
        <v>3903.5</v>
      </c>
      <c r="G54" s="375" t="s">
        <v>16</v>
      </c>
      <c r="H54" s="33">
        <f>+H35+H53</f>
        <v>0</v>
      </c>
      <c r="I54" s="375" t="s">
        <v>16</v>
      </c>
      <c r="J54" s="33">
        <f>+J35+J53</f>
        <v>0</v>
      </c>
      <c r="K54" s="32"/>
    </row>
    <row r="55" spans="1:11" ht="13.5">
      <c r="A55" s="17"/>
      <c r="B55" s="42" t="s">
        <v>178</v>
      </c>
      <c r="C55" s="42"/>
      <c r="D55" s="42"/>
      <c r="E55" s="374" t="s">
        <v>16</v>
      </c>
      <c r="F55" s="33">
        <f>+F13+F54</f>
        <v>17025.5</v>
      </c>
      <c r="G55" s="375" t="s">
        <v>16</v>
      </c>
      <c r="H55" s="33">
        <f>+H13+H54</f>
        <v>0</v>
      </c>
      <c r="I55" s="375" t="s">
        <v>16</v>
      </c>
      <c r="J55" s="33">
        <f>+J13+J54</f>
        <v>0</v>
      </c>
      <c r="K55" s="32"/>
    </row>
    <row r="56" spans="1:11" ht="13.5">
      <c r="A56" s="43"/>
      <c r="B56" s="44" t="s">
        <v>179</v>
      </c>
      <c r="C56" s="44"/>
      <c r="D56" s="45"/>
      <c r="E56" s="376" t="s">
        <v>16</v>
      </c>
      <c r="F56" s="47">
        <f>+F14+F54</f>
        <v>26954</v>
      </c>
      <c r="G56" s="377" t="s">
        <v>16</v>
      </c>
      <c r="H56" s="47">
        <f>+H14+H54</f>
        <v>0</v>
      </c>
      <c r="I56" s="377" t="s">
        <v>16</v>
      </c>
      <c r="J56" s="47">
        <f>+J14+J54</f>
        <v>0</v>
      </c>
      <c r="K56" s="49"/>
    </row>
    <row r="57" spans="1:11" ht="6.75" customHeight="1">
      <c r="A57" s="359"/>
      <c r="B57" s="295"/>
      <c r="C57" s="295"/>
      <c r="D57" s="295"/>
      <c r="E57" s="378"/>
      <c r="F57" s="379"/>
      <c r="G57" s="380"/>
      <c r="H57" s="379"/>
      <c r="I57" s="381"/>
      <c r="J57" s="379"/>
      <c r="K57" s="382"/>
    </row>
    <row r="58" spans="1:11" ht="24.75" customHeight="1">
      <c r="A58" s="17"/>
      <c r="B58" s="593" t="s">
        <v>293</v>
      </c>
      <c r="C58" s="594"/>
      <c r="D58" s="594"/>
      <c r="E58" s="594"/>
      <c r="F58" s="594"/>
      <c r="G58" s="594"/>
      <c r="H58" s="594"/>
      <c r="I58" s="594"/>
      <c r="J58" s="594"/>
      <c r="K58" s="32"/>
    </row>
    <row r="59" spans="1:11" ht="12.75" customHeight="1">
      <c r="A59" s="17"/>
      <c r="B59" s="593" t="s">
        <v>292</v>
      </c>
      <c r="C59" s="594"/>
      <c r="D59" s="594"/>
      <c r="E59" s="594"/>
      <c r="F59" s="594"/>
      <c r="G59" s="594"/>
      <c r="H59" s="594"/>
      <c r="I59" s="594"/>
      <c r="J59" s="594"/>
      <c r="K59" s="32"/>
    </row>
    <row r="60" spans="1:11">
      <c r="A60" s="552" t="s">
        <v>53</v>
      </c>
      <c r="B60" s="553"/>
      <c r="C60" s="553"/>
      <c r="D60" s="553"/>
      <c r="E60" s="553"/>
      <c r="F60" s="553"/>
      <c r="G60" s="553"/>
      <c r="H60" s="553"/>
      <c r="I60" s="553"/>
      <c r="J60" s="553"/>
      <c r="K60" s="50"/>
    </row>
    <row r="61" spans="1:11" ht="9" customHeight="1">
      <c r="A61" s="43"/>
      <c r="B61" s="532"/>
      <c r="C61" s="554"/>
      <c r="D61" s="554"/>
      <c r="E61" s="554"/>
      <c r="F61" s="554"/>
      <c r="G61" s="554"/>
      <c r="H61" s="554"/>
      <c r="I61" s="554"/>
      <c r="J61" s="554"/>
      <c r="K61" s="51"/>
    </row>
    <row r="62" spans="1:11">
      <c r="A62" s="2"/>
      <c r="B62" s="2"/>
      <c r="C62" s="2"/>
      <c r="D62" s="2"/>
      <c r="E62" s="52"/>
      <c r="F62" s="53"/>
      <c r="G62" s="383"/>
      <c r="H62" s="53"/>
      <c r="I62" s="384"/>
      <c r="J62" s="53"/>
      <c r="K62" s="2"/>
    </row>
    <row r="63" spans="1:11">
      <c r="A63" s="2"/>
      <c r="B63" s="2"/>
      <c r="C63" s="2"/>
      <c r="D63" s="2"/>
      <c r="E63" s="52"/>
      <c r="F63" s="53"/>
      <c r="G63" s="383"/>
      <c r="H63" s="53"/>
      <c r="I63" s="384"/>
      <c r="J63" s="53"/>
      <c r="K63" s="2"/>
    </row>
    <row r="64" spans="1:11" ht="21.75" customHeight="1">
      <c r="A64" s="3"/>
      <c r="B64" s="2"/>
      <c r="C64" s="2"/>
      <c r="D64" s="2"/>
      <c r="E64" s="2"/>
      <c r="F64" s="1" t="s">
        <v>0</v>
      </c>
      <c r="G64" s="597" t="str">
        <f>C4</f>
        <v xml:space="preserve"> University Name</v>
      </c>
      <c r="H64" s="597"/>
      <c r="I64" s="598"/>
      <c r="J64" s="598"/>
    </row>
    <row r="65" spans="1:13" ht="14.25" customHeight="1">
      <c r="A65" s="2"/>
      <c r="B65" s="2"/>
      <c r="C65" s="2"/>
      <c r="D65" s="2"/>
      <c r="E65" s="2"/>
      <c r="F65" s="2"/>
      <c r="G65" s="2"/>
      <c r="H65" s="2"/>
      <c r="I65" s="2"/>
    </row>
    <row r="66" spans="1:13" ht="16.5" customHeight="1">
      <c r="A66" s="599" t="s">
        <v>225</v>
      </c>
      <c r="B66" s="600"/>
      <c r="C66" s="600"/>
      <c r="D66" s="600"/>
      <c r="E66" s="600"/>
      <c r="F66" s="600"/>
      <c r="G66" s="600"/>
      <c r="H66" s="600"/>
      <c r="I66" s="600"/>
      <c r="J66" s="601"/>
    </row>
    <row r="67" spans="1:13" ht="6" customHeight="1">
      <c r="A67" s="283"/>
      <c r="B67" s="284"/>
      <c r="C67" s="284"/>
      <c r="D67" s="284"/>
      <c r="E67" s="284"/>
      <c r="F67" s="284"/>
      <c r="G67" s="284"/>
      <c r="H67" s="284"/>
      <c r="I67" s="284"/>
      <c r="J67" s="114"/>
    </row>
    <row r="68" spans="1:13" ht="15.75">
      <c r="A68" s="85"/>
      <c r="B68" s="540" t="s">
        <v>182</v>
      </c>
      <c r="C68" s="602"/>
      <c r="D68" s="602"/>
      <c r="E68" s="602"/>
      <c r="F68" s="602"/>
      <c r="G68" s="602"/>
      <c r="H68" s="602"/>
      <c r="I68" s="635"/>
      <c r="J68" s="601"/>
    </row>
    <row r="69" spans="1:13" ht="17.25" customHeight="1">
      <c r="A69" s="17"/>
      <c r="B69" s="385" t="s">
        <v>226</v>
      </c>
      <c r="C69" s="61"/>
      <c r="D69" s="61"/>
      <c r="E69" s="61"/>
      <c r="F69" s="61"/>
      <c r="G69" s="61"/>
      <c r="H69" s="61"/>
      <c r="I69" s="61"/>
      <c r="J69" s="285"/>
    </row>
    <row r="70" spans="1:13">
      <c r="A70" s="17"/>
      <c r="B70" s="2"/>
      <c r="C70" s="2"/>
      <c r="D70" s="2"/>
      <c r="E70" s="636"/>
      <c r="F70" s="637"/>
      <c r="G70" s="636"/>
      <c r="H70" s="637"/>
      <c r="I70" s="636"/>
      <c r="J70" s="638"/>
    </row>
    <row r="71" spans="1:13" ht="15.75">
      <c r="A71" s="17"/>
      <c r="B71" s="2"/>
      <c r="C71" s="386" t="s">
        <v>227</v>
      </c>
      <c r="D71" s="387"/>
      <c r="E71" s="630" t="str">
        <f>E10</f>
        <v>Medicine</v>
      </c>
      <c r="F71" s="631"/>
      <c r="G71" s="630">
        <f>G10</f>
        <v>0</v>
      </c>
      <c r="H71" s="631"/>
      <c r="I71" s="630">
        <f>I10</f>
        <v>0</v>
      </c>
      <c r="J71" s="639"/>
    </row>
    <row r="72" spans="1:13" ht="16.5" customHeight="1">
      <c r="A72" s="17"/>
      <c r="B72" s="3"/>
      <c r="C72" s="388" t="s">
        <v>184</v>
      </c>
      <c r="D72" s="294"/>
      <c r="E72" s="389" t="s">
        <v>16</v>
      </c>
      <c r="F72" s="390">
        <v>1500</v>
      </c>
      <c r="G72" s="391"/>
      <c r="H72" s="392"/>
      <c r="I72" s="393"/>
      <c r="J72" s="394"/>
    </row>
    <row r="73" spans="1:13" ht="12.75" customHeight="1">
      <c r="A73" s="43"/>
      <c r="B73" s="112"/>
      <c r="C73" s="112"/>
      <c r="D73" s="112"/>
      <c r="E73" s="112"/>
      <c r="F73" s="112"/>
      <c r="G73" s="112"/>
      <c r="H73" s="112"/>
      <c r="I73" s="112"/>
      <c r="J73" s="51"/>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85"/>
      <c r="B77" s="600" t="s">
        <v>244</v>
      </c>
      <c r="C77" s="603"/>
      <c r="D77" s="603"/>
      <c r="E77" s="602"/>
      <c r="F77" s="602"/>
      <c r="G77" s="602"/>
      <c r="H77" s="602"/>
      <c r="I77" s="553"/>
      <c r="J77" s="604"/>
    </row>
    <row r="78" spans="1:13" ht="16.5" customHeight="1">
      <c r="A78" s="359"/>
      <c r="B78" s="395"/>
      <c r="C78" s="386" t="s">
        <v>227</v>
      </c>
      <c r="D78" s="387"/>
      <c r="E78" s="396"/>
      <c r="F78" s="485" t="str">
        <f>E10</f>
        <v>Medicine</v>
      </c>
      <c r="G78" s="398"/>
      <c r="H78" s="397">
        <f>G10</f>
        <v>0</v>
      </c>
      <c r="I78" s="398"/>
      <c r="J78" s="399">
        <f>I10</f>
        <v>0</v>
      </c>
      <c r="L78" s="508"/>
      <c r="M78" s="502" t="s">
        <v>245</v>
      </c>
    </row>
    <row r="79" spans="1:13" ht="25.5" customHeight="1">
      <c r="A79" s="17"/>
      <c r="B79" s="580" t="s">
        <v>244</v>
      </c>
      <c r="C79" s="581"/>
      <c r="D79" s="582"/>
      <c r="E79" s="509"/>
      <c r="F79" s="510"/>
      <c r="G79" s="511"/>
      <c r="H79" s="511"/>
      <c r="I79" s="509"/>
      <c r="J79" s="512"/>
      <c r="K79" s="513"/>
      <c r="L79" s="514">
        <f>' Acad Serv Fees Etc. '!D13</f>
        <v>67125</v>
      </c>
      <c r="M79" s="515" t="s">
        <v>246</v>
      </c>
    </row>
    <row r="80" spans="1:13">
      <c r="A80" s="17"/>
      <c r="B80" s="633" t="s">
        <v>187</v>
      </c>
      <c r="C80" s="634"/>
      <c r="D80" s="634"/>
      <c r="E80" s="467" t="s">
        <v>16</v>
      </c>
      <c r="F80" s="468">
        <v>55000</v>
      </c>
      <c r="G80" s="469"/>
      <c r="H80" s="404">
        <v>0</v>
      </c>
      <c r="I80" s="22"/>
      <c r="J80" s="404">
        <v>0</v>
      </c>
      <c r="L80" s="496">
        <f>SUM(F80:J80)</f>
        <v>55000</v>
      </c>
      <c r="M80" s="503" t="s">
        <v>247</v>
      </c>
    </row>
    <row r="81" spans="1:13">
      <c r="A81" s="17"/>
      <c r="B81" s="3" t="s">
        <v>83</v>
      </c>
      <c r="C81" s="289"/>
      <c r="D81" s="289"/>
      <c r="E81" s="405"/>
      <c r="F81" s="406"/>
      <c r="G81" s="52"/>
      <c r="H81" s="406"/>
      <c r="I81" s="405"/>
      <c r="J81" s="406"/>
      <c r="L81" s="497">
        <f>+L79-L80</f>
        <v>12125</v>
      </c>
      <c r="M81" s="503" t="s">
        <v>252</v>
      </c>
    </row>
    <row r="82" spans="1:13">
      <c r="A82" s="17"/>
      <c r="B82" s="3" t="s">
        <v>84</v>
      </c>
      <c r="C82" s="289"/>
      <c r="D82" s="289"/>
      <c r="E82" s="405"/>
      <c r="F82" s="407"/>
      <c r="G82" s="52"/>
      <c r="H82" s="407"/>
      <c r="I82" s="405"/>
      <c r="J82" s="407"/>
    </row>
    <row r="83" spans="1:13">
      <c r="A83" s="17"/>
      <c r="B83" s="3" t="s">
        <v>86</v>
      </c>
      <c r="C83" s="289"/>
      <c r="D83" s="289"/>
      <c r="E83" s="405"/>
      <c r="F83" s="407"/>
      <c r="G83" s="52"/>
      <c r="H83" s="407"/>
      <c r="I83" s="405"/>
      <c r="J83" s="407"/>
      <c r="M83" s="2"/>
    </row>
    <row r="84" spans="1:13" ht="27.75" customHeight="1">
      <c r="A84" s="17"/>
      <c r="B84" s="585" t="s">
        <v>188</v>
      </c>
      <c r="C84" s="586"/>
      <c r="D84" s="640"/>
      <c r="E84" s="405"/>
      <c r="F84" s="407"/>
      <c r="G84" s="52"/>
      <c r="H84" s="407"/>
      <c r="I84" s="405"/>
      <c r="J84" s="407"/>
      <c r="M84" s="2"/>
    </row>
    <row r="85" spans="1:13" ht="12.75" customHeight="1">
      <c r="A85" s="17"/>
      <c r="B85" s="470" t="s">
        <v>81</v>
      </c>
      <c r="C85" s="471"/>
      <c r="D85" s="471"/>
      <c r="E85" s="472" t="s">
        <v>16</v>
      </c>
      <c r="F85" s="473">
        <f>+F80-F82-F83-F84</f>
        <v>55000</v>
      </c>
      <c r="G85" s="409" t="s">
        <v>16</v>
      </c>
      <c r="H85" s="408">
        <f>+H80-H82-H83-H84</f>
        <v>0</v>
      </c>
      <c r="I85" s="410" t="s">
        <v>16</v>
      </c>
      <c r="J85" s="408">
        <f>+J80-J82-J83-J84</f>
        <v>0</v>
      </c>
      <c r="L85" s="507"/>
      <c r="M85" s="505" t="s">
        <v>250</v>
      </c>
    </row>
    <row r="86" spans="1:13">
      <c r="A86" s="17"/>
      <c r="B86" s="474" t="s">
        <v>295</v>
      </c>
      <c r="C86" s="475"/>
      <c r="D86" s="475"/>
      <c r="E86" s="476"/>
      <c r="F86" s="477">
        <v>300</v>
      </c>
      <c r="G86" s="412"/>
      <c r="H86" s="411">
        <v>0</v>
      </c>
      <c r="I86" s="413"/>
      <c r="J86" s="411">
        <v>0</v>
      </c>
      <c r="L86" s="516">
        <f>' Acad Serv Fees Etc. '!I13</f>
        <v>367</v>
      </c>
      <c r="M86" s="501" t="s">
        <v>228</v>
      </c>
    </row>
    <row r="87" spans="1:13" ht="12.75" customHeight="1">
      <c r="A87" s="17"/>
      <c r="B87" s="2"/>
      <c r="C87" s="2"/>
      <c r="D87" s="2"/>
      <c r="E87" s="414"/>
      <c r="F87" s="415"/>
      <c r="G87" s="416"/>
      <c r="H87" s="416"/>
      <c r="I87" s="417"/>
      <c r="J87" s="418"/>
      <c r="L87" s="498">
        <f>F86+H86+J86</f>
        <v>300</v>
      </c>
      <c r="M87" s="501" t="s">
        <v>248</v>
      </c>
    </row>
    <row r="88" spans="1:13" ht="13.5" thickBot="1">
      <c r="A88" s="17"/>
      <c r="B88" s="478" t="s">
        <v>189</v>
      </c>
      <c r="C88" s="479"/>
      <c r="D88" s="479"/>
      <c r="E88" s="480" t="s">
        <v>16</v>
      </c>
      <c r="F88" s="481">
        <f>+F85/F86</f>
        <v>183.33333333333334</v>
      </c>
      <c r="G88" s="420" t="s">
        <v>16</v>
      </c>
      <c r="H88" s="419" t="e">
        <f>+H85/H86</f>
        <v>#DIV/0!</v>
      </c>
      <c r="I88" s="421" t="s">
        <v>16</v>
      </c>
      <c r="J88" s="419" t="e">
        <f>+J85/J86</f>
        <v>#DIV/0!</v>
      </c>
      <c r="L88" s="504">
        <f>+L86-L87</f>
        <v>67</v>
      </c>
      <c r="M88" s="501" t="s">
        <v>249</v>
      </c>
    </row>
    <row r="89" spans="1:13" ht="7.5" customHeight="1" thickTop="1">
      <c r="A89" s="43"/>
      <c r="B89" s="112"/>
      <c r="C89" s="112"/>
      <c r="D89" s="112"/>
      <c r="E89" s="112"/>
      <c r="F89" s="112"/>
      <c r="G89" s="112"/>
      <c r="H89" s="271"/>
      <c r="I89" s="112"/>
      <c r="J89" s="302"/>
    </row>
    <row r="92" spans="1:13" ht="9" customHeight="1"/>
    <row r="93" spans="1:13" ht="18.75" customHeight="1">
      <c r="A93" s="85"/>
      <c r="B93" s="587" t="s">
        <v>282</v>
      </c>
      <c r="C93" s="588"/>
      <c r="D93" s="588"/>
      <c r="E93" s="588"/>
      <c r="F93" s="589"/>
      <c r="G93" s="589"/>
      <c r="H93" s="589"/>
      <c r="I93" s="589"/>
      <c r="J93" s="589"/>
      <c r="K93" s="50"/>
    </row>
    <row r="94" spans="1:13" ht="18.75" customHeight="1">
      <c r="A94" s="17"/>
      <c r="B94" s="527" t="s">
        <v>229</v>
      </c>
      <c r="C94" s="590"/>
      <c r="D94" s="590"/>
      <c r="E94" s="590"/>
      <c r="F94" s="561"/>
      <c r="G94" s="561"/>
      <c r="H94" s="561"/>
      <c r="I94" s="561"/>
      <c r="J94" s="561"/>
      <c r="K94" s="32"/>
    </row>
    <row r="95" spans="1:13" ht="8.25" customHeight="1">
      <c r="A95" s="43"/>
      <c r="B95" s="112"/>
      <c r="C95" s="112"/>
      <c r="D95" s="112"/>
      <c r="E95" s="112"/>
      <c r="F95" s="112"/>
      <c r="G95" s="112"/>
      <c r="H95" s="112"/>
      <c r="I95" s="112"/>
      <c r="J95" s="112"/>
      <c r="K95" s="51"/>
    </row>
    <row r="96" spans="1:13" ht="15.75">
      <c r="A96" s="85"/>
      <c r="B96" s="422"/>
      <c r="C96" s="86"/>
      <c r="D96" s="423"/>
      <c r="E96" s="641" t="s">
        <v>218</v>
      </c>
      <c r="F96" s="642"/>
      <c r="G96" s="641" t="s">
        <v>218</v>
      </c>
      <c r="H96" s="642"/>
      <c r="I96" s="641" t="s">
        <v>218</v>
      </c>
      <c r="J96" s="642"/>
      <c r="K96" s="50"/>
    </row>
    <row r="97" spans="1:11" ht="13.5" thickBot="1">
      <c r="A97" s="17"/>
      <c r="B97" s="13" t="s">
        <v>97</v>
      </c>
      <c r="C97" s="424"/>
      <c r="D97" s="425"/>
      <c r="E97" s="643" t="str">
        <f>E10</f>
        <v>Medicine</v>
      </c>
      <c r="F97" s="644"/>
      <c r="G97" s="645">
        <f>G10</f>
        <v>0</v>
      </c>
      <c r="H97" s="646"/>
      <c r="I97" s="645">
        <f>I10</f>
        <v>0</v>
      </c>
      <c r="J97" s="646"/>
      <c r="K97" s="32"/>
    </row>
    <row r="98" spans="1:11">
      <c r="A98" s="17"/>
      <c r="B98" s="577" t="s">
        <v>98</v>
      </c>
      <c r="C98" s="578"/>
      <c r="D98" s="647"/>
      <c r="E98" s="426" t="s">
        <v>16</v>
      </c>
      <c r="F98" s="427">
        <f>F13</f>
        <v>13122</v>
      </c>
      <c r="G98" s="428" t="s">
        <v>16</v>
      </c>
      <c r="H98" s="429">
        <f>H13</f>
        <v>0</v>
      </c>
      <c r="I98" s="426" t="s">
        <v>16</v>
      </c>
      <c r="J98" s="427">
        <f>J13</f>
        <v>0</v>
      </c>
      <c r="K98" s="32"/>
    </row>
    <row r="99" spans="1:11">
      <c r="A99" s="17"/>
      <c r="B99" s="579" t="s">
        <v>230</v>
      </c>
      <c r="C99" s="566"/>
      <c r="D99" s="605"/>
      <c r="E99" s="27"/>
      <c r="F99" s="33">
        <f>F14</f>
        <v>23050.5</v>
      </c>
      <c r="G99" s="144"/>
      <c r="H99" s="144">
        <f>H14</f>
        <v>0</v>
      </c>
      <c r="I99" s="430"/>
      <c r="J99" s="33">
        <f>J14</f>
        <v>0</v>
      </c>
      <c r="K99" s="32"/>
    </row>
    <row r="100" spans="1:11">
      <c r="A100" s="17"/>
      <c r="B100" s="309" t="s">
        <v>101</v>
      </c>
      <c r="C100" s="310"/>
      <c r="D100" s="431"/>
      <c r="E100" s="374"/>
      <c r="F100" s="432">
        <f>F35</f>
        <v>2517</v>
      </c>
      <c r="G100" s="433"/>
      <c r="H100" s="433">
        <f>H35</f>
        <v>0</v>
      </c>
      <c r="I100" s="430"/>
      <c r="J100" s="432">
        <f>J35</f>
        <v>0</v>
      </c>
      <c r="K100" s="32"/>
    </row>
    <row r="101" spans="1:11">
      <c r="A101" s="17"/>
      <c r="B101" s="309" t="s">
        <v>102</v>
      </c>
      <c r="C101" s="143"/>
      <c r="D101" s="434"/>
      <c r="E101" s="27"/>
      <c r="F101" s="33">
        <f>F53</f>
        <v>1386.5</v>
      </c>
      <c r="G101" s="144"/>
      <c r="H101" s="144">
        <f>H53</f>
        <v>0</v>
      </c>
      <c r="I101" s="430"/>
      <c r="J101" s="33">
        <f>J53</f>
        <v>0</v>
      </c>
      <c r="K101" s="32"/>
    </row>
    <row r="102" spans="1:11">
      <c r="A102" s="17"/>
      <c r="B102" s="312" t="s">
        <v>103</v>
      </c>
      <c r="C102" s="313"/>
      <c r="D102" s="435"/>
      <c r="E102" s="436"/>
      <c r="F102" s="146">
        <f>F35+F53</f>
        <v>3903.5</v>
      </c>
      <c r="G102" s="146"/>
      <c r="H102" s="146">
        <f>H35+H53</f>
        <v>0</v>
      </c>
      <c r="I102" s="437"/>
      <c r="J102" s="314">
        <f>J35+J53</f>
        <v>0</v>
      </c>
      <c r="K102" s="32"/>
    </row>
    <row r="103" spans="1:11">
      <c r="A103" s="315"/>
      <c r="B103" s="438" t="s">
        <v>192</v>
      </c>
      <c r="C103" s="317"/>
      <c r="D103" s="30"/>
      <c r="E103" s="365"/>
      <c r="F103" s="25">
        <f>F88</f>
        <v>183.33333333333334</v>
      </c>
      <c r="G103" s="439"/>
      <c r="H103" s="439" t="e">
        <f>H88</f>
        <v>#DIV/0!</v>
      </c>
      <c r="I103" s="440"/>
      <c r="J103" s="25" t="e">
        <f>J88</f>
        <v>#DIV/0!</v>
      </c>
      <c r="K103" s="32"/>
    </row>
    <row r="104" spans="1:11">
      <c r="A104" s="315"/>
      <c r="B104" s="318" t="s">
        <v>193</v>
      </c>
      <c r="C104" s="441"/>
      <c r="D104" s="442"/>
      <c r="E104" s="443"/>
      <c r="F104" s="444">
        <f>F72</f>
        <v>1500</v>
      </c>
      <c r="G104" s="445"/>
      <c r="H104" s="445">
        <f>H72</f>
        <v>0</v>
      </c>
      <c r="I104" s="446"/>
      <c r="J104" s="444">
        <f>J72</f>
        <v>0</v>
      </c>
      <c r="K104" s="32"/>
    </row>
    <row r="105" spans="1:11">
      <c r="A105" s="315"/>
      <c r="B105" s="321" t="s">
        <v>109</v>
      </c>
      <c r="C105" s="482"/>
      <c r="D105" s="482"/>
      <c r="E105" s="483" t="s">
        <v>16</v>
      </c>
      <c r="F105" s="484">
        <f>+F98+F102+F103+F104</f>
        <v>18708.833333333332</v>
      </c>
      <c r="G105" s="447" t="s">
        <v>16</v>
      </c>
      <c r="H105" s="448" t="e">
        <f>+H98+H102+H103+H104</f>
        <v>#DIV/0!</v>
      </c>
      <c r="I105" s="447" t="s">
        <v>16</v>
      </c>
      <c r="J105" s="152" t="e">
        <f>+J98+J102+J103+J104</f>
        <v>#DIV/0!</v>
      </c>
      <c r="K105" s="32"/>
    </row>
    <row r="106" spans="1:11">
      <c r="A106" s="315"/>
      <c r="B106" s="321" t="s">
        <v>194</v>
      </c>
      <c r="C106" s="482"/>
      <c r="D106" s="482"/>
      <c r="E106" s="483" t="s">
        <v>16</v>
      </c>
      <c r="F106" s="484">
        <f>+F99+F102+F103+F104</f>
        <v>28637.333333333332</v>
      </c>
      <c r="G106" s="447" t="s">
        <v>16</v>
      </c>
      <c r="H106" s="448" t="e">
        <f>+H99+H102+H103+H104</f>
        <v>#DIV/0!</v>
      </c>
      <c r="I106" s="447" t="s">
        <v>16</v>
      </c>
      <c r="J106" s="152" t="e">
        <f>+J99+J102+J103+J104</f>
        <v>#DIV/0!</v>
      </c>
      <c r="K106" s="32"/>
    </row>
    <row r="107" spans="1:11">
      <c r="A107" s="17"/>
      <c r="B107" s="316" t="s">
        <v>231</v>
      </c>
      <c r="C107" s="154"/>
      <c r="D107" s="154" t="s">
        <v>195</v>
      </c>
      <c r="E107" s="39"/>
      <c r="F107" s="449">
        <v>0</v>
      </c>
      <c r="G107" s="440">
        <v>0</v>
      </c>
      <c r="H107" s="449">
        <v>0</v>
      </c>
      <c r="I107" s="450"/>
      <c r="J107" s="23">
        <v>0</v>
      </c>
      <c r="K107" s="32"/>
    </row>
    <row r="108" spans="1:11">
      <c r="A108" s="315"/>
      <c r="B108" s="309" t="s">
        <v>232</v>
      </c>
      <c r="C108" s="310"/>
      <c r="D108" s="143" t="s">
        <v>195</v>
      </c>
      <c r="E108" s="374"/>
      <c r="F108" s="432">
        <v>0</v>
      </c>
      <c r="G108" s="451">
        <v>0</v>
      </c>
      <c r="H108" s="432">
        <v>0</v>
      </c>
      <c r="I108" s="430"/>
      <c r="J108" s="432">
        <v>0</v>
      </c>
      <c r="K108" s="32"/>
    </row>
    <row r="109" spans="1:11">
      <c r="A109" s="315"/>
      <c r="B109" s="325" t="s">
        <v>117</v>
      </c>
      <c r="C109" s="326"/>
      <c r="D109" s="327"/>
      <c r="E109" s="452"/>
      <c r="F109" s="453">
        <f>+F107+F108</f>
        <v>0</v>
      </c>
      <c r="G109" s="454"/>
      <c r="H109" s="453">
        <f>+H107+H108</f>
        <v>0</v>
      </c>
      <c r="I109" s="455"/>
      <c r="J109" s="453">
        <f>+J107+J108</f>
        <v>0</v>
      </c>
      <c r="K109" s="32"/>
    </row>
    <row r="110" spans="1:11">
      <c r="A110" s="17"/>
      <c r="B110" s="321" t="s">
        <v>196</v>
      </c>
      <c r="C110" s="295"/>
      <c r="D110" s="295"/>
      <c r="E110" s="447" t="s">
        <v>16</v>
      </c>
      <c r="F110" s="448">
        <f>+F105+F107+F108</f>
        <v>18708.833333333332</v>
      </c>
      <c r="G110" s="447" t="s">
        <v>16</v>
      </c>
      <c r="H110" s="151" t="e">
        <f>+H105+H107+H108</f>
        <v>#DIV/0!</v>
      </c>
      <c r="I110" s="447" t="s">
        <v>16</v>
      </c>
      <c r="J110" s="152" t="e">
        <f>+J105+J107+J108</f>
        <v>#DIV/0!</v>
      </c>
      <c r="K110" s="32"/>
    </row>
    <row r="111" spans="1:11">
      <c r="A111" s="17"/>
      <c r="B111" s="321" t="s">
        <v>119</v>
      </c>
      <c r="C111" s="295"/>
      <c r="D111" s="295"/>
      <c r="E111" s="447" t="s">
        <v>16</v>
      </c>
      <c r="F111" s="448">
        <f>+F106+F107+F108</f>
        <v>28637.333333333332</v>
      </c>
      <c r="G111" s="447" t="s">
        <v>16</v>
      </c>
      <c r="H111" s="151" t="e">
        <f>+H106+H107+H108</f>
        <v>#DIV/0!</v>
      </c>
      <c r="I111" s="447" t="s">
        <v>16</v>
      </c>
      <c r="J111" s="152" t="e">
        <f>+J106+J107+J108</f>
        <v>#DIV/0!</v>
      </c>
      <c r="K111" s="51"/>
    </row>
    <row r="112" spans="1:11">
      <c r="A112" s="456"/>
      <c r="B112" s="457" t="s">
        <v>233</v>
      </c>
      <c r="C112" s="458"/>
      <c r="D112" s="458"/>
      <c r="E112" s="323"/>
      <c r="F112" s="459">
        <f>+F98/F11</f>
        <v>437.4</v>
      </c>
      <c r="G112" s="460"/>
      <c r="H112" s="459" t="e">
        <f>+H98/H11</f>
        <v>#DIV/0!</v>
      </c>
      <c r="I112" s="460"/>
      <c r="J112" s="459" t="e">
        <f>+J98/J11</f>
        <v>#DIV/0!</v>
      </c>
      <c r="K112" s="117"/>
    </row>
    <row r="113" spans="1:11">
      <c r="A113" s="461"/>
      <c r="B113" s="462" t="s">
        <v>234</v>
      </c>
      <c r="C113" s="463"/>
      <c r="D113" s="463"/>
      <c r="E113" s="464"/>
      <c r="F113" s="465">
        <f>+F99/F11</f>
        <v>768.35</v>
      </c>
      <c r="G113" s="466"/>
      <c r="H113" s="465" t="e">
        <f>+H99/H11</f>
        <v>#DIV/0!</v>
      </c>
      <c r="I113" s="466"/>
      <c r="J113" s="465" t="e">
        <f>+J99/J11</f>
        <v>#DIV/0!</v>
      </c>
      <c r="K113" s="116"/>
    </row>
    <row r="114" spans="1:11">
      <c r="B114" s="330"/>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114"/>
  <sheetViews>
    <sheetView showGridLines="0" zoomScaleNormal="100" workbookViewId="0">
      <selection activeCell="L100" sqref="L100"/>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356" t="s">
        <v>215</v>
      </c>
      <c r="C1" s="55"/>
      <c r="D1" s="55"/>
      <c r="E1" s="55"/>
      <c r="F1" s="55"/>
      <c r="G1" s="55"/>
      <c r="H1" s="55"/>
      <c r="I1" s="55"/>
      <c r="J1" s="55"/>
    </row>
    <row r="2" spans="1:13" ht="15">
      <c r="B2" s="356" t="s">
        <v>278</v>
      </c>
      <c r="C2" s="55"/>
      <c r="D2" s="55"/>
      <c r="E2" s="55"/>
      <c r="F2" s="55"/>
      <c r="G2" s="55"/>
      <c r="H2" s="55"/>
      <c r="I2" s="55"/>
      <c r="J2" s="55"/>
    </row>
    <row r="3" spans="1:13">
      <c r="B3" s="55"/>
      <c r="C3" s="55"/>
      <c r="D3" s="55"/>
      <c r="E3" s="55"/>
      <c r="F3" s="55"/>
      <c r="G3" s="55"/>
      <c r="H3" s="55"/>
      <c r="I3" s="55"/>
      <c r="J3" s="55"/>
    </row>
    <row r="4" spans="1:13" ht="15" customHeight="1">
      <c r="A4" s="567" t="s">
        <v>0</v>
      </c>
      <c r="B4" s="567"/>
      <c r="C4" s="531" t="s">
        <v>267</v>
      </c>
      <c r="D4" s="531"/>
      <c r="E4" s="568"/>
      <c r="F4" s="1" t="s">
        <v>1</v>
      </c>
      <c r="G4" s="531" t="s">
        <v>241</v>
      </c>
      <c r="H4" s="531"/>
      <c r="I4" s="531"/>
      <c r="J4" s="531"/>
      <c r="K4" s="2"/>
    </row>
    <row r="5" spans="1:13">
      <c r="A5" s="569"/>
      <c r="B5" s="569"/>
      <c r="C5" s="3"/>
      <c r="D5" s="3"/>
      <c r="E5" s="3"/>
      <c r="F5" s="1" t="s">
        <v>2</v>
      </c>
      <c r="G5" s="570"/>
      <c r="H5" s="570"/>
      <c r="I5" s="570"/>
      <c r="J5" s="570"/>
      <c r="K5" s="2"/>
    </row>
    <row r="6" spans="1:13" ht="6.75" customHeight="1">
      <c r="A6" s="2"/>
      <c r="B6" s="2"/>
      <c r="C6" s="2"/>
      <c r="D6" s="2"/>
      <c r="E6" s="2"/>
      <c r="F6" s="2"/>
      <c r="G6" s="2"/>
      <c r="H6" s="2"/>
      <c r="I6" s="2"/>
      <c r="J6" s="2"/>
      <c r="K6" s="2"/>
    </row>
    <row r="7" spans="1:13" ht="15" customHeight="1">
      <c r="A7" s="620" t="s">
        <v>216</v>
      </c>
      <c r="B7" s="620"/>
      <c r="C7" s="620"/>
      <c r="D7" s="620"/>
      <c r="E7" s="620"/>
      <c r="F7" s="620"/>
      <c r="G7" s="620"/>
      <c r="H7" s="620"/>
      <c r="I7" s="620"/>
      <c r="J7" s="621"/>
      <c r="K7" s="139"/>
    </row>
    <row r="8" spans="1:13" ht="42.75" customHeight="1">
      <c r="A8" s="622" t="s">
        <v>217</v>
      </c>
      <c r="B8" s="623"/>
      <c r="C8" s="623"/>
      <c r="D8" s="623"/>
      <c r="E8" s="623"/>
      <c r="F8" s="623"/>
      <c r="G8" s="623"/>
      <c r="H8" s="623"/>
      <c r="I8" s="623"/>
      <c r="J8" s="624"/>
      <c r="K8" s="625"/>
      <c r="M8" s="357"/>
    </row>
    <row r="9" spans="1:13" ht="15.75" customHeight="1">
      <c r="A9" s="270"/>
      <c r="B9" s="612" t="s">
        <v>172</v>
      </c>
      <c r="C9" s="612"/>
      <c r="D9" s="613"/>
      <c r="E9" s="650" t="s">
        <v>273</v>
      </c>
      <c r="F9" s="651"/>
      <c r="G9" s="650"/>
      <c r="H9" s="651"/>
      <c r="I9" s="650"/>
      <c r="J9" s="651"/>
      <c r="K9" s="9"/>
    </row>
    <row r="10" spans="1:13">
      <c r="A10" s="359"/>
      <c r="B10" s="294" t="s">
        <v>9</v>
      </c>
      <c r="C10" s="294"/>
      <c r="D10" s="294"/>
      <c r="E10" s="630"/>
      <c r="F10" s="631"/>
      <c r="G10" s="630"/>
      <c r="H10" s="631"/>
      <c r="I10" s="630"/>
      <c r="J10" s="631"/>
      <c r="K10" s="9"/>
      <c r="M10" t="s">
        <v>242</v>
      </c>
    </row>
    <row r="11" spans="1:13" ht="15.75" customHeight="1" thickBot="1">
      <c r="A11" s="5"/>
      <c r="B11" s="360" t="s">
        <v>243</v>
      </c>
      <c r="C11" s="360"/>
      <c r="D11" s="360"/>
      <c r="E11" s="361"/>
      <c r="F11" s="486"/>
      <c r="G11" s="361"/>
      <c r="H11" s="486"/>
      <c r="I11" s="361"/>
      <c r="J11" s="486"/>
      <c r="K11" s="9"/>
      <c r="M11" s="364" t="s">
        <v>221</v>
      </c>
    </row>
    <row r="12" spans="1:13">
      <c r="A12" s="17"/>
      <c r="B12" s="574" t="s">
        <v>13</v>
      </c>
      <c r="C12" s="575"/>
      <c r="D12" s="575"/>
      <c r="E12" s="18"/>
      <c r="F12" s="19"/>
      <c r="G12" s="18"/>
      <c r="H12" s="19"/>
      <c r="I12" s="18"/>
      <c r="J12" s="19"/>
      <c r="K12" s="9"/>
    </row>
    <row r="13" spans="1:13">
      <c r="A13" s="17"/>
      <c r="B13" s="566" t="s">
        <v>174</v>
      </c>
      <c r="C13" s="566"/>
      <c r="D13" s="566"/>
      <c r="E13" s="22" t="s">
        <v>16</v>
      </c>
      <c r="F13" s="23"/>
      <c r="G13" s="22" t="s">
        <v>16</v>
      </c>
      <c r="H13" s="23"/>
      <c r="I13" s="22" t="s">
        <v>16</v>
      </c>
      <c r="J13" s="28"/>
      <c r="K13" s="9"/>
    </row>
    <row r="14" spans="1:13">
      <c r="A14" s="17"/>
      <c r="B14" s="566" t="s">
        <v>222</v>
      </c>
      <c r="C14" s="566"/>
      <c r="D14" s="566"/>
      <c r="E14" s="22" t="s">
        <v>16</v>
      </c>
      <c r="F14" s="23"/>
      <c r="G14" s="22" t="s">
        <v>16</v>
      </c>
      <c r="H14" s="23"/>
      <c r="I14" s="22" t="s">
        <v>16</v>
      </c>
      <c r="J14" s="28"/>
      <c r="K14" s="9"/>
    </row>
    <row r="15" spans="1:13" ht="6" customHeight="1">
      <c r="A15" s="17"/>
      <c r="B15" s="565"/>
      <c r="C15" s="576"/>
      <c r="D15" s="576"/>
      <c r="E15" s="27"/>
      <c r="F15" s="30"/>
      <c r="G15" s="365"/>
      <c r="H15" s="30"/>
      <c r="I15" s="365"/>
      <c r="J15" s="28"/>
      <c r="K15" s="9"/>
    </row>
    <row r="16" spans="1:13">
      <c r="A16" s="17"/>
      <c r="B16" s="565" t="s">
        <v>19</v>
      </c>
      <c r="C16" s="566"/>
      <c r="D16" s="566"/>
      <c r="E16" s="22"/>
      <c r="F16" s="23"/>
      <c r="G16" s="366"/>
      <c r="H16" s="23"/>
      <c r="I16" s="366"/>
      <c r="J16" s="23"/>
      <c r="K16" s="32"/>
    </row>
    <row r="17" spans="1:11">
      <c r="A17" s="17"/>
      <c r="B17" s="566" t="s">
        <v>20</v>
      </c>
      <c r="C17" s="566"/>
      <c r="D17" s="566"/>
      <c r="E17" s="22"/>
      <c r="F17" s="23"/>
      <c r="G17" s="366"/>
      <c r="H17" s="23"/>
      <c r="I17" s="366"/>
      <c r="J17" s="33"/>
      <c r="K17" s="32"/>
    </row>
    <row r="18" spans="1:11">
      <c r="A18" s="17"/>
      <c r="B18" s="566" t="s">
        <v>21</v>
      </c>
      <c r="C18" s="566"/>
      <c r="D18" s="566"/>
      <c r="E18" s="34"/>
      <c r="F18" s="33"/>
      <c r="G18" s="367"/>
      <c r="H18" s="33"/>
      <c r="I18" s="368"/>
      <c r="J18" s="33"/>
      <c r="K18" s="32"/>
    </row>
    <row r="19" spans="1:11">
      <c r="A19" s="17"/>
      <c r="B19" s="566" t="s">
        <v>223</v>
      </c>
      <c r="C19" s="566"/>
      <c r="D19" s="566"/>
      <c r="E19" s="34"/>
      <c r="F19" s="33"/>
      <c r="G19" s="367"/>
      <c r="H19" s="33"/>
      <c r="I19" s="368"/>
      <c r="J19" s="33"/>
      <c r="K19" s="32"/>
    </row>
    <row r="20" spans="1:11">
      <c r="A20" s="17"/>
      <c r="B20" s="566" t="s">
        <v>22</v>
      </c>
      <c r="C20" s="566"/>
      <c r="D20" s="566"/>
      <c r="E20" s="27"/>
      <c r="F20" s="33"/>
      <c r="G20" s="368"/>
      <c r="H20" s="33"/>
      <c r="I20" s="368"/>
      <c r="J20" s="33"/>
      <c r="K20" s="32"/>
    </row>
    <row r="21" spans="1:11">
      <c r="A21" s="17"/>
      <c r="B21" s="566" t="s">
        <v>23</v>
      </c>
      <c r="C21" s="566"/>
      <c r="D21" s="566"/>
      <c r="E21" s="27"/>
      <c r="F21" s="33"/>
      <c r="G21" s="368"/>
      <c r="H21" s="33"/>
      <c r="I21" s="368"/>
      <c r="J21" s="33"/>
      <c r="K21" s="32"/>
    </row>
    <row r="22" spans="1:11">
      <c r="A22" s="17"/>
      <c r="B22" s="566" t="s">
        <v>24</v>
      </c>
      <c r="C22" s="566"/>
      <c r="D22" s="566"/>
      <c r="E22" s="27"/>
      <c r="F22" s="33"/>
      <c r="G22" s="368"/>
      <c r="H22" s="33"/>
      <c r="I22" s="368"/>
      <c r="J22" s="33"/>
      <c r="K22" s="32"/>
    </row>
    <row r="23" spans="1:11">
      <c r="A23" s="17"/>
      <c r="B23" s="566" t="s">
        <v>26</v>
      </c>
      <c r="C23" s="566"/>
      <c r="D23" s="566"/>
      <c r="E23" s="27"/>
      <c r="F23" s="33"/>
      <c r="G23" s="368"/>
      <c r="H23" s="33"/>
      <c r="I23" s="368"/>
      <c r="J23" s="33"/>
      <c r="K23" s="32"/>
    </row>
    <row r="24" spans="1:11">
      <c r="A24" s="17"/>
      <c r="B24" s="566" t="s">
        <v>28</v>
      </c>
      <c r="C24" s="566"/>
      <c r="D24" s="566"/>
      <c r="E24" s="27"/>
      <c r="F24" s="33"/>
      <c r="G24" s="368"/>
      <c r="H24" s="33"/>
      <c r="I24" s="368"/>
      <c r="J24" s="33"/>
      <c r="K24" s="32"/>
    </row>
    <row r="25" spans="1:11">
      <c r="A25" s="17"/>
      <c r="B25" s="566" t="s">
        <v>29</v>
      </c>
      <c r="C25" s="566"/>
      <c r="D25" s="566"/>
      <c r="E25" s="27"/>
      <c r="F25" s="33"/>
      <c r="G25" s="368"/>
      <c r="H25" s="33"/>
      <c r="I25" s="368"/>
      <c r="J25" s="33"/>
      <c r="K25" s="32"/>
    </row>
    <row r="26" spans="1:11">
      <c r="A26" s="17"/>
      <c r="B26" s="556" t="s">
        <v>30</v>
      </c>
      <c r="C26" s="556"/>
      <c r="D26" s="556"/>
      <c r="E26" s="27"/>
      <c r="F26" s="33"/>
      <c r="G26" s="368"/>
      <c r="H26" s="33"/>
      <c r="I26" s="368"/>
      <c r="J26" s="33"/>
      <c r="K26" s="32"/>
    </row>
    <row r="27" spans="1:11">
      <c r="A27" s="17"/>
      <c r="B27" s="566" t="s">
        <v>31</v>
      </c>
      <c r="C27" s="566"/>
      <c r="D27" s="566"/>
      <c r="E27" s="27"/>
      <c r="F27" s="33"/>
      <c r="G27" s="368"/>
      <c r="H27" s="33"/>
      <c r="I27" s="368"/>
      <c r="J27" s="33"/>
      <c r="K27" s="32"/>
    </row>
    <row r="28" spans="1:11">
      <c r="A28" s="17"/>
      <c r="B28" s="566" t="s">
        <v>32</v>
      </c>
      <c r="C28" s="566"/>
      <c r="D28" s="566"/>
      <c r="E28" s="27"/>
      <c r="F28" s="33"/>
      <c r="G28" s="368"/>
      <c r="H28" s="33"/>
      <c r="I28" s="368"/>
      <c r="J28" s="33"/>
      <c r="K28" s="32"/>
    </row>
    <row r="29" spans="1:11">
      <c r="A29" s="17"/>
      <c r="B29" s="566" t="s">
        <v>33</v>
      </c>
      <c r="C29" s="566"/>
      <c r="D29" s="566"/>
      <c r="E29" s="27"/>
      <c r="F29" s="33"/>
      <c r="G29" s="368"/>
      <c r="H29" s="33"/>
      <c r="I29" s="368"/>
      <c r="J29" s="33"/>
      <c r="K29" s="32"/>
    </row>
    <row r="30" spans="1:11">
      <c r="A30" s="17"/>
      <c r="B30" s="560"/>
      <c r="C30" s="560"/>
      <c r="D30" s="560"/>
      <c r="E30" s="27"/>
      <c r="F30" s="33"/>
      <c r="G30" s="368"/>
      <c r="H30" s="33"/>
      <c r="I30" s="368"/>
      <c r="J30" s="33"/>
      <c r="K30" s="32"/>
    </row>
    <row r="31" spans="1:11">
      <c r="A31" s="17"/>
      <c r="B31" s="560"/>
      <c r="C31" s="560"/>
      <c r="D31" s="560"/>
      <c r="E31" s="27"/>
      <c r="F31" s="33"/>
      <c r="G31" s="368"/>
      <c r="H31" s="33"/>
      <c r="I31" s="368"/>
      <c r="J31" s="33"/>
      <c r="K31" s="32"/>
    </row>
    <row r="32" spans="1:11">
      <c r="A32" s="17"/>
      <c r="B32" s="560"/>
      <c r="C32" s="560"/>
      <c r="D32" s="560"/>
      <c r="E32" s="27"/>
      <c r="F32" s="33"/>
      <c r="G32" s="368"/>
      <c r="H32" s="33"/>
      <c r="I32" s="368"/>
      <c r="J32" s="33"/>
      <c r="K32" s="32"/>
    </row>
    <row r="33" spans="1:13" ht="12" customHeight="1">
      <c r="A33" s="17"/>
      <c r="B33" s="560"/>
      <c r="C33" s="560"/>
      <c r="D33" s="560"/>
      <c r="E33" s="27"/>
      <c r="F33" s="33"/>
      <c r="G33" s="368"/>
      <c r="H33" s="33"/>
      <c r="I33" s="368"/>
      <c r="J33" s="33"/>
      <c r="K33" s="32"/>
    </row>
    <row r="34" spans="1:13" ht="12" customHeight="1">
      <c r="A34" s="17"/>
      <c r="B34" s="561"/>
      <c r="C34" s="561"/>
      <c r="D34" s="561"/>
      <c r="E34" s="35"/>
      <c r="F34" s="36"/>
      <c r="G34" s="369"/>
      <c r="H34" s="36"/>
      <c r="I34" s="369"/>
      <c r="J34" s="36"/>
      <c r="K34" s="32"/>
    </row>
    <row r="35" spans="1:13" ht="13.5">
      <c r="A35" s="17"/>
      <c r="B35" s="555" t="s">
        <v>176</v>
      </c>
      <c r="C35" s="555"/>
      <c r="D35" s="555"/>
      <c r="E35" s="370" t="s">
        <v>16</v>
      </c>
      <c r="F35" s="38">
        <f>SUM(F17:F34)</f>
        <v>0</v>
      </c>
      <c r="G35" s="371" t="s">
        <v>16</v>
      </c>
      <c r="H35" s="38">
        <f>SUM(H17:H34)</f>
        <v>0</v>
      </c>
      <c r="I35" s="371" t="s">
        <v>16</v>
      </c>
      <c r="J35" s="38">
        <f>SUM(J17:J34)</f>
        <v>0</v>
      </c>
      <c r="K35" s="32"/>
    </row>
    <row r="36" spans="1:13">
      <c r="A36" s="17"/>
      <c r="B36" s="562" t="s">
        <v>35</v>
      </c>
      <c r="C36" s="560"/>
      <c r="D36" s="560"/>
      <c r="E36" s="39"/>
      <c r="F36" s="23"/>
      <c r="G36" s="372"/>
      <c r="H36" s="23"/>
      <c r="I36" s="372"/>
      <c r="J36" s="23"/>
      <c r="K36" s="32"/>
    </row>
    <row r="37" spans="1:13">
      <c r="A37" s="17"/>
      <c r="B37" s="560" t="s">
        <v>36</v>
      </c>
      <c r="C37" s="560"/>
      <c r="D37" s="560"/>
      <c r="E37" s="39"/>
      <c r="F37" s="23"/>
      <c r="G37" s="372"/>
      <c r="H37" s="23"/>
      <c r="I37" s="372"/>
      <c r="J37" s="23"/>
      <c r="K37" s="32"/>
      <c r="M37" s="373" t="s">
        <v>41</v>
      </c>
    </row>
    <row r="38" spans="1:13">
      <c r="A38" s="17"/>
      <c r="B38" s="560" t="s">
        <v>26</v>
      </c>
      <c r="C38" s="560"/>
      <c r="D38" s="560"/>
      <c r="E38" s="27"/>
      <c r="F38" s="33"/>
      <c r="G38" s="368"/>
      <c r="H38" s="33"/>
      <c r="I38" s="368"/>
      <c r="J38" s="33"/>
      <c r="K38" s="32"/>
    </row>
    <row r="39" spans="1:13">
      <c r="A39" s="17"/>
      <c r="B39" s="560" t="s">
        <v>38</v>
      </c>
      <c r="C39" s="560"/>
      <c r="D39" s="560"/>
      <c r="E39" s="27"/>
      <c r="F39" s="33"/>
      <c r="G39" s="368"/>
      <c r="H39" s="33"/>
      <c r="I39" s="368"/>
      <c r="J39" s="33"/>
      <c r="K39" s="32"/>
    </row>
    <row r="40" spans="1:13">
      <c r="A40" s="17"/>
      <c r="B40" s="566" t="s">
        <v>39</v>
      </c>
      <c r="C40" s="566"/>
      <c r="D40" s="605"/>
      <c r="E40" s="27"/>
      <c r="F40" s="33"/>
      <c r="G40" s="368"/>
      <c r="H40" s="33"/>
      <c r="I40" s="368"/>
      <c r="J40" s="33"/>
      <c r="K40" s="32"/>
    </row>
    <row r="41" spans="1:13">
      <c r="A41" s="17"/>
      <c r="B41" s="566" t="s">
        <v>177</v>
      </c>
      <c r="C41" s="566"/>
      <c r="D41" s="605"/>
      <c r="E41" s="27"/>
      <c r="F41" s="33"/>
      <c r="G41" s="368"/>
      <c r="H41" s="33"/>
      <c r="I41" s="368"/>
      <c r="J41" s="33"/>
      <c r="K41" s="32"/>
    </row>
    <row r="42" spans="1:13">
      <c r="A42" s="17"/>
      <c r="B42" s="566" t="s">
        <v>42</v>
      </c>
      <c r="C42" s="566"/>
      <c r="D42" s="605"/>
      <c r="E42" s="27"/>
      <c r="F42" s="33"/>
      <c r="G42" s="368"/>
      <c r="H42" s="33"/>
      <c r="I42" s="368"/>
      <c r="J42" s="33"/>
      <c r="K42" s="32"/>
    </row>
    <row r="43" spans="1:13">
      <c r="A43" s="17"/>
      <c r="B43" s="566" t="s">
        <v>43</v>
      </c>
      <c r="C43" s="566"/>
      <c r="D43" s="605"/>
      <c r="E43" s="27"/>
      <c r="F43" s="33"/>
      <c r="G43" s="368"/>
      <c r="H43" s="33"/>
      <c r="I43" s="368"/>
      <c r="J43" s="33"/>
      <c r="K43" s="32"/>
    </row>
    <row r="44" spans="1:13">
      <c r="A44" s="17"/>
      <c r="B44" s="566" t="s">
        <v>44</v>
      </c>
      <c r="C44" s="566"/>
      <c r="D44" s="605"/>
      <c r="E44" s="41"/>
      <c r="F44" s="33"/>
      <c r="G44" s="368"/>
      <c r="H44" s="33"/>
      <c r="I44" s="368"/>
      <c r="J44" s="33"/>
      <c r="K44" s="32"/>
    </row>
    <row r="45" spans="1:13">
      <c r="A45" s="17"/>
      <c r="B45" s="566" t="s">
        <v>45</v>
      </c>
      <c r="C45" s="566"/>
      <c r="D45" s="605"/>
      <c r="E45" s="41"/>
      <c r="F45" s="33"/>
      <c r="G45" s="368"/>
      <c r="H45" s="33"/>
      <c r="I45" s="368"/>
      <c r="J45" s="33"/>
      <c r="K45" s="32"/>
    </row>
    <row r="46" spans="1:13">
      <c r="A46" s="17"/>
      <c r="B46" s="566" t="s">
        <v>46</v>
      </c>
      <c r="C46" s="566"/>
      <c r="D46" s="605"/>
      <c r="E46" s="41"/>
      <c r="F46" s="33"/>
      <c r="G46" s="368"/>
      <c r="H46" s="33"/>
      <c r="I46" s="368"/>
      <c r="J46" s="33"/>
      <c r="K46" s="32"/>
    </row>
    <row r="47" spans="1:13">
      <c r="A47" s="17"/>
      <c r="B47" s="566" t="s">
        <v>47</v>
      </c>
      <c r="C47" s="576"/>
      <c r="D47" s="606"/>
      <c r="E47" s="41"/>
      <c r="F47" s="33"/>
      <c r="G47" s="368"/>
      <c r="H47" s="33"/>
      <c r="I47" s="368"/>
      <c r="J47" s="33"/>
      <c r="K47" s="32"/>
    </row>
    <row r="48" spans="1:13" ht="12" customHeight="1">
      <c r="A48" s="17"/>
      <c r="B48" s="154" t="s">
        <v>48</v>
      </c>
      <c r="C48" s="154"/>
      <c r="D48" s="154"/>
      <c r="E48" s="27"/>
      <c r="F48" s="33"/>
      <c r="G48" s="368"/>
      <c r="H48" s="33"/>
      <c r="I48" s="368"/>
      <c r="J48" s="33"/>
      <c r="K48" s="32"/>
    </row>
    <row r="49" spans="1:11" ht="12" customHeight="1">
      <c r="A49" s="17"/>
      <c r="B49" s="560"/>
      <c r="C49" s="560"/>
      <c r="D49" s="560"/>
      <c r="E49" s="27"/>
      <c r="F49" s="33"/>
      <c r="G49" s="368"/>
      <c r="H49" s="33"/>
      <c r="I49" s="368"/>
      <c r="J49" s="33"/>
      <c r="K49" s="32"/>
    </row>
    <row r="50" spans="1:11" ht="12" customHeight="1">
      <c r="A50" s="17"/>
      <c r="B50" s="560"/>
      <c r="C50" s="560"/>
      <c r="D50" s="560"/>
      <c r="E50" s="27"/>
      <c r="F50" s="33"/>
      <c r="G50" s="368"/>
      <c r="H50" s="33"/>
      <c r="I50" s="368"/>
      <c r="J50" s="33"/>
      <c r="K50" s="32"/>
    </row>
    <row r="51" spans="1:11" ht="12" customHeight="1">
      <c r="A51" s="17"/>
      <c r="B51" s="560"/>
      <c r="C51" s="560"/>
      <c r="D51" s="560"/>
      <c r="E51" s="27"/>
      <c r="F51" s="33"/>
      <c r="G51" s="368"/>
      <c r="H51" s="33"/>
      <c r="I51" s="368"/>
      <c r="J51" s="33"/>
      <c r="K51" s="32"/>
    </row>
    <row r="52" spans="1:11" ht="12" customHeight="1">
      <c r="A52" s="17"/>
      <c r="B52" s="560"/>
      <c r="C52" s="560"/>
      <c r="D52" s="560"/>
      <c r="E52" s="27"/>
      <c r="F52" s="33"/>
      <c r="G52" s="368"/>
      <c r="H52" s="33"/>
      <c r="I52" s="368"/>
      <c r="J52" s="33"/>
      <c r="K52" s="32"/>
    </row>
    <row r="53" spans="1:11" ht="13.5">
      <c r="A53" s="17"/>
      <c r="B53" s="547" t="s">
        <v>49</v>
      </c>
      <c r="C53" s="547"/>
      <c r="D53" s="547"/>
      <c r="E53" s="374" t="s">
        <v>16</v>
      </c>
      <c r="F53" s="33">
        <f>SUM(F37:F52)</f>
        <v>0</v>
      </c>
      <c r="G53" s="375" t="s">
        <v>16</v>
      </c>
      <c r="H53" s="33">
        <f>SUM(H37:H52)</f>
        <v>0</v>
      </c>
      <c r="I53" s="368" t="s">
        <v>16</v>
      </c>
      <c r="J53" s="33">
        <f>SUM(J37:J52)</f>
        <v>0</v>
      </c>
      <c r="K53" s="32"/>
    </row>
    <row r="54" spans="1:11" ht="13.5">
      <c r="A54" s="17"/>
      <c r="B54" s="632" t="s">
        <v>50</v>
      </c>
      <c r="C54" s="632"/>
      <c r="D54" s="632"/>
      <c r="E54" s="374" t="s">
        <v>16</v>
      </c>
      <c r="F54" s="33">
        <f>+F35+F53</f>
        <v>0</v>
      </c>
      <c r="G54" s="375" t="s">
        <v>16</v>
      </c>
      <c r="H54" s="33">
        <f>+H35+H53</f>
        <v>0</v>
      </c>
      <c r="I54" s="375" t="s">
        <v>16</v>
      </c>
      <c r="J54" s="33">
        <f>+J35+J53</f>
        <v>0</v>
      </c>
      <c r="K54" s="32"/>
    </row>
    <row r="55" spans="1:11" ht="13.5">
      <c r="A55" s="17"/>
      <c r="B55" s="42" t="s">
        <v>178</v>
      </c>
      <c r="C55" s="42"/>
      <c r="D55" s="42"/>
      <c r="E55" s="374" t="s">
        <v>16</v>
      </c>
      <c r="F55" s="33">
        <f>+F13+F54</f>
        <v>0</v>
      </c>
      <c r="G55" s="375" t="s">
        <v>16</v>
      </c>
      <c r="H55" s="33">
        <f>+H13+H54</f>
        <v>0</v>
      </c>
      <c r="I55" s="375" t="s">
        <v>16</v>
      </c>
      <c r="J55" s="33">
        <f>+J13+J54</f>
        <v>0</v>
      </c>
      <c r="K55" s="32"/>
    </row>
    <row r="56" spans="1:11" ht="13.5">
      <c r="A56" s="43"/>
      <c r="B56" s="44" t="s">
        <v>179</v>
      </c>
      <c r="C56" s="44"/>
      <c r="D56" s="45"/>
      <c r="E56" s="376" t="s">
        <v>16</v>
      </c>
      <c r="F56" s="47">
        <f>+F14+F54</f>
        <v>0</v>
      </c>
      <c r="G56" s="377" t="s">
        <v>16</v>
      </c>
      <c r="H56" s="47">
        <f>+H14+H54</f>
        <v>0</v>
      </c>
      <c r="I56" s="377" t="s">
        <v>16</v>
      </c>
      <c r="J56" s="47">
        <f>+J14+J54</f>
        <v>0</v>
      </c>
      <c r="K56" s="49"/>
    </row>
    <row r="57" spans="1:11" ht="6.75" customHeight="1">
      <c r="A57" s="359"/>
      <c r="B57" s="295"/>
      <c r="C57" s="295"/>
      <c r="D57" s="295"/>
      <c r="E57" s="378"/>
      <c r="F57" s="379"/>
      <c r="G57" s="380"/>
      <c r="H57" s="379"/>
      <c r="I57" s="381"/>
      <c r="J57" s="379"/>
      <c r="K57" s="382"/>
    </row>
    <row r="58" spans="1:11" ht="24.75" customHeight="1">
      <c r="A58" s="17"/>
      <c r="B58" s="593" t="s">
        <v>275</v>
      </c>
      <c r="C58" s="594"/>
      <c r="D58" s="594"/>
      <c r="E58" s="594"/>
      <c r="F58" s="594"/>
      <c r="G58" s="594"/>
      <c r="H58" s="594"/>
      <c r="I58" s="594"/>
      <c r="J58" s="594"/>
      <c r="K58" s="32"/>
    </row>
    <row r="59" spans="1:11" ht="12.75" customHeight="1">
      <c r="A59" s="17"/>
      <c r="B59" s="593" t="s">
        <v>274</v>
      </c>
      <c r="C59" s="594"/>
      <c r="D59" s="594"/>
      <c r="E59" s="594"/>
      <c r="F59" s="594"/>
      <c r="G59" s="594"/>
      <c r="H59" s="594"/>
      <c r="I59" s="594"/>
      <c r="J59" s="594"/>
      <c r="K59" s="32"/>
    </row>
    <row r="60" spans="1:11">
      <c r="A60" s="552" t="s">
        <v>53</v>
      </c>
      <c r="B60" s="553"/>
      <c r="C60" s="553"/>
      <c r="D60" s="553"/>
      <c r="E60" s="553"/>
      <c r="F60" s="553"/>
      <c r="G60" s="553"/>
      <c r="H60" s="553"/>
      <c r="I60" s="553"/>
      <c r="J60" s="553"/>
      <c r="K60" s="50"/>
    </row>
    <row r="61" spans="1:11" ht="9" customHeight="1">
      <c r="A61" s="43"/>
      <c r="B61" s="532"/>
      <c r="C61" s="554"/>
      <c r="D61" s="554"/>
      <c r="E61" s="554"/>
      <c r="F61" s="554"/>
      <c r="G61" s="554"/>
      <c r="H61" s="554"/>
      <c r="I61" s="554"/>
      <c r="J61" s="554"/>
      <c r="K61" s="51"/>
    </row>
    <row r="62" spans="1:11">
      <c r="A62" s="2"/>
      <c r="B62" s="2"/>
      <c r="C62" s="2"/>
      <c r="D62" s="2"/>
      <c r="E62" s="52"/>
      <c r="F62" s="53"/>
      <c r="G62" s="383"/>
      <c r="H62" s="53"/>
      <c r="I62" s="384"/>
      <c r="J62" s="53"/>
      <c r="K62" s="2"/>
    </row>
    <row r="63" spans="1:11">
      <c r="A63" s="2"/>
      <c r="B63" s="2"/>
      <c r="C63" s="2"/>
      <c r="D63" s="2"/>
      <c r="E63" s="52"/>
      <c r="F63" s="53"/>
      <c r="G63" s="383"/>
      <c r="H63" s="53"/>
      <c r="I63" s="384"/>
      <c r="J63" s="53"/>
      <c r="K63" s="2"/>
    </row>
    <row r="64" spans="1:11" ht="21.75" customHeight="1">
      <c r="A64" s="3"/>
      <c r="B64" s="2"/>
      <c r="C64" s="2"/>
      <c r="D64" s="2"/>
      <c r="E64" s="2"/>
      <c r="F64" s="1" t="s">
        <v>0</v>
      </c>
      <c r="G64" s="597" t="str">
        <f>C4</f>
        <v>University of East Western</v>
      </c>
      <c r="H64" s="597"/>
      <c r="I64" s="598"/>
      <c r="J64" s="598"/>
    </row>
    <row r="65" spans="1:13" ht="14.25" customHeight="1">
      <c r="A65" s="2"/>
      <c r="B65" s="2"/>
      <c r="C65" s="2"/>
      <c r="D65" s="2"/>
      <c r="E65" s="2"/>
      <c r="F65" s="2"/>
      <c r="G65" s="2"/>
      <c r="H65" s="2"/>
      <c r="I65" s="2"/>
    </row>
    <row r="66" spans="1:13" ht="16.5" customHeight="1">
      <c r="A66" s="599" t="s">
        <v>225</v>
      </c>
      <c r="B66" s="600"/>
      <c r="C66" s="600"/>
      <c r="D66" s="600"/>
      <c r="E66" s="600"/>
      <c r="F66" s="600"/>
      <c r="G66" s="600"/>
      <c r="H66" s="600"/>
      <c r="I66" s="600"/>
      <c r="J66" s="601"/>
    </row>
    <row r="67" spans="1:13" ht="6" customHeight="1">
      <c r="A67" s="283"/>
      <c r="B67" s="284"/>
      <c r="C67" s="284"/>
      <c r="D67" s="284"/>
      <c r="E67" s="284"/>
      <c r="F67" s="284"/>
      <c r="G67" s="284"/>
      <c r="H67" s="284"/>
      <c r="I67" s="284"/>
      <c r="J67" s="114"/>
    </row>
    <row r="68" spans="1:13" ht="15.75">
      <c r="A68" s="85"/>
      <c r="B68" s="540" t="s">
        <v>182</v>
      </c>
      <c r="C68" s="602"/>
      <c r="D68" s="602"/>
      <c r="E68" s="602"/>
      <c r="F68" s="602"/>
      <c r="G68" s="602"/>
      <c r="H68" s="602"/>
      <c r="I68" s="635"/>
      <c r="J68" s="601"/>
    </row>
    <row r="69" spans="1:13" ht="17.25" customHeight="1">
      <c r="A69" s="17"/>
      <c r="B69" s="385" t="s">
        <v>226</v>
      </c>
      <c r="C69" s="61"/>
      <c r="D69" s="61"/>
      <c r="E69" s="61"/>
      <c r="F69" s="61"/>
      <c r="G69" s="61"/>
      <c r="H69" s="61"/>
      <c r="I69" s="61"/>
      <c r="J69" s="285"/>
    </row>
    <row r="70" spans="1:13">
      <c r="A70" s="17"/>
      <c r="B70" s="2"/>
      <c r="C70" s="2"/>
      <c r="D70" s="2"/>
      <c r="E70" s="636"/>
      <c r="F70" s="637"/>
      <c r="G70" s="636"/>
      <c r="H70" s="637"/>
      <c r="I70" s="636"/>
      <c r="J70" s="638"/>
    </row>
    <row r="71" spans="1:13" ht="15.75">
      <c r="A71" s="17"/>
      <c r="B71" s="2"/>
      <c r="C71" s="386" t="s">
        <v>227</v>
      </c>
      <c r="D71" s="387"/>
      <c r="E71" s="630" t="str">
        <f>E9</f>
        <v>Physical Therapy</v>
      </c>
      <c r="F71" s="631"/>
      <c r="G71" s="630">
        <f>G9</f>
        <v>0</v>
      </c>
      <c r="H71" s="631"/>
      <c r="I71" s="630">
        <f>I9</f>
        <v>0</v>
      </c>
      <c r="J71" s="639"/>
    </row>
    <row r="72" spans="1:13" ht="16.5" customHeight="1">
      <c r="A72" s="17"/>
      <c r="B72" s="3"/>
      <c r="C72" s="388" t="s">
        <v>184</v>
      </c>
      <c r="D72" s="294"/>
      <c r="E72" s="389" t="s">
        <v>16</v>
      </c>
      <c r="F72" s="390">
        <v>250</v>
      </c>
      <c r="G72" s="391"/>
      <c r="H72" s="392"/>
      <c r="I72" s="393"/>
      <c r="J72" s="394"/>
    </row>
    <row r="73" spans="1:13" ht="12.75" customHeight="1">
      <c r="A73" s="43"/>
      <c r="B73" s="112"/>
      <c r="C73" s="112"/>
      <c r="D73" s="112"/>
      <c r="E73" s="112"/>
      <c r="F73" s="112"/>
      <c r="G73" s="112"/>
      <c r="H73" s="112"/>
      <c r="I73" s="112"/>
      <c r="J73" s="51"/>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85"/>
      <c r="B77" s="600" t="s">
        <v>244</v>
      </c>
      <c r="C77" s="603"/>
      <c r="D77" s="603"/>
      <c r="E77" s="602"/>
      <c r="F77" s="602"/>
      <c r="G77" s="602"/>
      <c r="H77" s="602"/>
      <c r="I77" s="553"/>
      <c r="J77" s="604"/>
    </row>
    <row r="78" spans="1:13" ht="16.5" customHeight="1">
      <c r="A78" s="359"/>
      <c r="B78" s="395"/>
      <c r="C78" s="386" t="s">
        <v>227</v>
      </c>
      <c r="D78" s="387"/>
      <c r="E78" s="396"/>
      <c r="F78" s="397" t="str">
        <f>E9</f>
        <v>Physical Therapy</v>
      </c>
      <c r="G78" s="398"/>
      <c r="H78" s="397">
        <f>G9</f>
        <v>0</v>
      </c>
      <c r="I78" s="398"/>
      <c r="J78" s="399">
        <f>I9</f>
        <v>0</v>
      </c>
      <c r="L78" s="522"/>
      <c r="M78" s="500" t="s">
        <v>256</v>
      </c>
    </row>
    <row r="79" spans="1:13" ht="12.75" customHeight="1">
      <c r="A79" s="17"/>
      <c r="B79" s="580" t="s">
        <v>244</v>
      </c>
      <c r="C79" s="581"/>
      <c r="D79" s="582"/>
      <c r="E79" s="400"/>
      <c r="F79" s="401"/>
      <c r="G79" s="402"/>
      <c r="H79" s="402"/>
      <c r="I79" s="400"/>
      <c r="J79" s="403"/>
      <c r="L79" s="518">
        <f>'Professional - 1'!L81</f>
        <v>12125</v>
      </c>
      <c r="M79" s="487" t="s">
        <v>270</v>
      </c>
    </row>
    <row r="80" spans="1:13">
      <c r="A80" s="17"/>
      <c r="B80" s="648" t="s">
        <v>187</v>
      </c>
      <c r="C80" s="649"/>
      <c r="D80" s="649"/>
      <c r="E80" s="22" t="s">
        <v>16</v>
      </c>
      <c r="F80" s="404">
        <v>12125</v>
      </c>
      <c r="G80" s="488"/>
      <c r="H80" s="404">
        <v>0</v>
      </c>
      <c r="I80" s="22"/>
      <c r="J80" s="404">
        <v>0</v>
      </c>
      <c r="L80" s="519">
        <f>SUM(F80:J80)</f>
        <v>12125</v>
      </c>
      <c r="M80" s="506" t="s">
        <v>247</v>
      </c>
    </row>
    <row r="81" spans="1:13">
      <c r="A81" s="17"/>
      <c r="B81" s="3" t="s">
        <v>83</v>
      </c>
      <c r="C81" s="289"/>
      <c r="D81" s="289"/>
      <c r="E81" s="405"/>
      <c r="F81" s="406"/>
      <c r="G81" s="52"/>
      <c r="H81" s="406"/>
      <c r="I81" s="405"/>
      <c r="J81" s="406"/>
      <c r="L81" s="519">
        <f>+L79-L80</f>
        <v>0</v>
      </c>
      <c r="M81" s="489" t="s">
        <v>251</v>
      </c>
    </row>
    <row r="82" spans="1:13">
      <c r="A82" s="17"/>
      <c r="B82" s="3" t="s">
        <v>84</v>
      </c>
      <c r="C82" s="289"/>
      <c r="D82" s="289"/>
      <c r="E82" s="405"/>
      <c r="F82" s="407"/>
      <c r="G82" s="52"/>
      <c r="H82" s="407"/>
      <c r="I82" s="405"/>
      <c r="J82" s="407"/>
      <c r="L82" s="490"/>
      <c r="M82" s="2"/>
    </row>
    <row r="83" spans="1:13">
      <c r="A83" s="17"/>
      <c r="B83" s="3" t="s">
        <v>86</v>
      </c>
      <c r="C83" s="289"/>
      <c r="D83" s="289"/>
      <c r="E83" s="405"/>
      <c r="F83" s="407"/>
      <c r="G83" s="52"/>
      <c r="H83" s="407"/>
      <c r="I83" s="405"/>
      <c r="J83" s="407"/>
      <c r="L83" s="2"/>
    </row>
    <row r="84" spans="1:13" ht="27.75" customHeight="1">
      <c r="A84" s="17"/>
      <c r="B84" s="585" t="s">
        <v>188</v>
      </c>
      <c r="C84" s="586"/>
      <c r="D84" s="640"/>
      <c r="E84" s="405"/>
      <c r="F84" s="407"/>
      <c r="G84" s="52"/>
      <c r="H84" s="407"/>
      <c r="I84" s="405"/>
      <c r="J84" s="407"/>
      <c r="L84" s="520"/>
      <c r="M84" s="505" t="s">
        <v>257</v>
      </c>
    </row>
    <row r="85" spans="1:13" ht="12.75" customHeight="1">
      <c r="A85" s="17"/>
      <c r="B85" s="294" t="s">
        <v>81</v>
      </c>
      <c r="C85" s="295"/>
      <c r="D85" s="295"/>
      <c r="E85" s="370" t="s">
        <v>16</v>
      </c>
      <c r="F85" s="408">
        <f>+F80-F82-F83-F84</f>
        <v>12125</v>
      </c>
      <c r="G85" s="409" t="s">
        <v>16</v>
      </c>
      <c r="H85" s="408">
        <f>+H80-H82-H83-H84</f>
        <v>0</v>
      </c>
      <c r="I85" s="410" t="s">
        <v>16</v>
      </c>
      <c r="J85" s="408">
        <f>+J80-J82-J83-J84</f>
        <v>0</v>
      </c>
      <c r="L85" s="521">
        <f>'Professional - 1'!L88</f>
        <v>67</v>
      </c>
      <c r="M85" s="517" t="s">
        <v>271</v>
      </c>
    </row>
    <row r="86" spans="1:13">
      <c r="A86" s="17"/>
      <c r="B86" s="271" t="s">
        <v>272</v>
      </c>
      <c r="C86" s="112"/>
      <c r="D86" s="112"/>
      <c r="E86" s="491"/>
      <c r="F86" s="411">
        <v>67</v>
      </c>
      <c r="G86" s="412"/>
      <c r="H86" s="411">
        <v>0</v>
      </c>
      <c r="I86" s="413"/>
      <c r="J86" s="411">
        <v>0</v>
      </c>
      <c r="L86" s="492">
        <f>F86+H86+J86</f>
        <v>67</v>
      </c>
      <c r="M86" s="506" t="s">
        <v>248</v>
      </c>
    </row>
    <row r="87" spans="1:13" ht="12.75" customHeight="1">
      <c r="A87" s="17"/>
      <c r="B87" s="2"/>
      <c r="C87" s="2"/>
      <c r="D87" s="2"/>
      <c r="E87" s="414"/>
      <c r="F87" s="415"/>
      <c r="G87" s="416"/>
      <c r="H87" s="416"/>
      <c r="I87" s="417"/>
      <c r="J87" s="418"/>
      <c r="L87" s="492">
        <f>+L85-L86</f>
        <v>0</v>
      </c>
      <c r="M87" s="501" t="s">
        <v>249</v>
      </c>
    </row>
    <row r="88" spans="1:13" ht="13.5" thickBot="1">
      <c r="A88" s="17"/>
      <c r="B88" s="298" t="s">
        <v>189</v>
      </c>
      <c r="C88" s="299"/>
      <c r="D88" s="299"/>
      <c r="E88" s="493" t="s">
        <v>16</v>
      </c>
      <c r="F88" s="419">
        <f>+F85/F86</f>
        <v>180.97014925373134</v>
      </c>
      <c r="G88" s="420" t="s">
        <v>16</v>
      </c>
      <c r="H88" s="495" t="e">
        <f>+H85/H86</f>
        <v>#DIV/0!</v>
      </c>
      <c r="I88" s="494" t="s">
        <v>16</v>
      </c>
      <c r="J88" s="419" t="e">
        <f>+J85/J86</f>
        <v>#DIV/0!</v>
      </c>
      <c r="L88" s="359"/>
      <c r="M88" s="382"/>
    </row>
    <row r="89" spans="1:13" ht="7.5" customHeight="1" thickTop="1">
      <c r="A89" s="43"/>
      <c r="B89" s="112"/>
      <c r="C89" s="112"/>
      <c r="D89" s="112"/>
      <c r="E89" s="112"/>
      <c r="F89" s="112"/>
      <c r="G89" s="112"/>
      <c r="H89" s="271"/>
      <c r="I89" s="112"/>
      <c r="J89" s="302"/>
    </row>
    <row r="92" spans="1:13" ht="9" customHeight="1"/>
    <row r="93" spans="1:13" ht="18.75" customHeight="1">
      <c r="A93" s="85"/>
      <c r="B93" s="587" t="s">
        <v>282</v>
      </c>
      <c r="C93" s="588"/>
      <c r="D93" s="588"/>
      <c r="E93" s="588"/>
      <c r="F93" s="589"/>
      <c r="G93" s="589"/>
      <c r="H93" s="589"/>
      <c r="I93" s="589"/>
      <c r="J93" s="589"/>
      <c r="K93" s="50"/>
    </row>
    <row r="94" spans="1:13" ht="18.75" customHeight="1">
      <c r="A94" s="17"/>
      <c r="B94" s="527" t="s">
        <v>229</v>
      </c>
      <c r="C94" s="590"/>
      <c r="D94" s="590"/>
      <c r="E94" s="590"/>
      <c r="F94" s="561"/>
      <c r="G94" s="561"/>
      <c r="H94" s="561"/>
      <c r="I94" s="561"/>
      <c r="J94" s="561"/>
      <c r="K94" s="32"/>
    </row>
    <row r="95" spans="1:13" ht="8.25" customHeight="1">
      <c r="A95" s="43"/>
      <c r="B95" s="112"/>
      <c r="C95" s="112"/>
      <c r="D95" s="112"/>
      <c r="E95" s="112"/>
      <c r="F95" s="112"/>
      <c r="G95" s="112"/>
      <c r="H95" s="112"/>
      <c r="I95" s="112"/>
      <c r="J95" s="112"/>
      <c r="K95" s="51"/>
    </row>
    <row r="96" spans="1:13" ht="15.75">
      <c r="A96" s="85"/>
      <c r="B96" s="422"/>
      <c r="C96" s="86"/>
      <c r="D96" s="423"/>
      <c r="E96" s="641" t="s">
        <v>218</v>
      </c>
      <c r="F96" s="642"/>
      <c r="G96" s="641" t="s">
        <v>218</v>
      </c>
      <c r="H96" s="642"/>
      <c r="I96" s="641" t="s">
        <v>218</v>
      </c>
      <c r="J96" s="642"/>
      <c r="K96" s="50"/>
    </row>
    <row r="97" spans="1:11" ht="13.5" thickBot="1">
      <c r="A97" s="17"/>
      <c r="B97" s="13" t="s">
        <v>97</v>
      </c>
      <c r="C97" s="424"/>
      <c r="D97" s="425"/>
      <c r="E97" s="645" t="str">
        <f>E9</f>
        <v>Physical Therapy</v>
      </c>
      <c r="F97" s="646"/>
      <c r="G97" s="645">
        <f>G9</f>
        <v>0</v>
      </c>
      <c r="H97" s="646"/>
      <c r="I97" s="645">
        <f>I9</f>
        <v>0</v>
      </c>
      <c r="J97" s="646"/>
      <c r="K97" s="32"/>
    </row>
    <row r="98" spans="1:11">
      <c r="A98" s="17"/>
      <c r="B98" s="577" t="s">
        <v>98</v>
      </c>
      <c r="C98" s="578"/>
      <c r="D98" s="647"/>
      <c r="E98" s="426" t="s">
        <v>16</v>
      </c>
      <c r="F98" s="427">
        <f>F13</f>
        <v>0</v>
      </c>
      <c r="G98" s="428" t="s">
        <v>16</v>
      </c>
      <c r="H98" s="429">
        <f>H13</f>
        <v>0</v>
      </c>
      <c r="I98" s="426" t="s">
        <v>16</v>
      </c>
      <c r="J98" s="427">
        <f>J13</f>
        <v>0</v>
      </c>
      <c r="K98" s="32"/>
    </row>
    <row r="99" spans="1:11">
      <c r="A99" s="17"/>
      <c r="B99" s="579" t="s">
        <v>230</v>
      </c>
      <c r="C99" s="566"/>
      <c r="D99" s="605"/>
      <c r="E99" s="27"/>
      <c r="F99" s="33">
        <f>F14</f>
        <v>0</v>
      </c>
      <c r="G99" s="144"/>
      <c r="H99" s="144">
        <f>H14</f>
        <v>0</v>
      </c>
      <c r="I99" s="430"/>
      <c r="J99" s="33">
        <f>J14</f>
        <v>0</v>
      </c>
      <c r="K99" s="32"/>
    </row>
    <row r="100" spans="1:11">
      <c r="A100" s="17"/>
      <c r="B100" s="309" t="s">
        <v>101</v>
      </c>
      <c r="C100" s="310"/>
      <c r="D100" s="431"/>
      <c r="E100" s="374"/>
      <c r="F100" s="432">
        <f>F35</f>
        <v>0</v>
      </c>
      <c r="G100" s="433"/>
      <c r="H100" s="433">
        <f>H35</f>
        <v>0</v>
      </c>
      <c r="I100" s="430"/>
      <c r="J100" s="432">
        <f>J35</f>
        <v>0</v>
      </c>
      <c r="K100" s="32"/>
    </row>
    <row r="101" spans="1:11">
      <c r="A101" s="17"/>
      <c r="B101" s="309" t="s">
        <v>102</v>
      </c>
      <c r="C101" s="143"/>
      <c r="D101" s="434"/>
      <c r="E101" s="27"/>
      <c r="F101" s="33">
        <f>F53</f>
        <v>0</v>
      </c>
      <c r="G101" s="144"/>
      <c r="H101" s="144">
        <f>H53</f>
        <v>0</v>
      </c>
      <c r="I101" s="430"/>
      <c r="J101" s="33">
        <f>J53</f>
        <v>0</v>
      </c>
      <c r="K101" s="32"/>
    </row>
    <row r="102" spans="1:11">
      <c r="A102" s="17"/>
      <c r="B102" s="312" t="s">
        <v>103</v>
      </c>
      <c r="C102" s="313"/>
      <c r="D102" s="435"/>
      <c r="E102" s="436"/>
      <c r="F102" s="146">
        <f>F35+F53</f>
        <v>0</v>
      </c>
      <c r="G102" s="146"/>
      <c r="H102" s="146">
        <f>H35+H53</f>
        <v>0</v>
      </c>
      <c r="I102" s="437"/>
      <c r="J102" s="314">
        <f>J35+J53</f>
        <v>0</v>
      </c>
      <c r="K102" s="32"/>
    </row>
    <row r="103" spans="1:11">
      <c r="A103" s="315"/>
      <c r="B103" s="438" t="s">
        <v>192</v>
      </c>
      <c r="C103" s="317"/>
      <c r="D103" s="30"/>
      <c r="E103" s="365"/>
      <c r="F103" s="25">
        <f>F88</f>
        <v>180.97014925373134</v>
      </c>
      <c r="G103" s="439"/>
      <c r="H103" s="439" t="e">
        <f>H88</f>
        <v>#DIV/0!</v>
      </c>
      <c r="I103" s="440"/>
      <c r="J103" s="25" t="e">
        <f>J88</f>
        <v>#DIV/0!</v>
      </c>
      <c r="K103" s="32"/>
    </row>
    <row r="104" spans="1:11">
      <c r="A104" s="315"/>
      <c r="B104" s="318" t="s">
        <v>193</v>
      </c>
      <c r="C104" s="441"/>
      <c r="D104" s="442"/>
      <c r="E104" s="443"/>
      <c r="F104" s="444">
        <f>F72</f>
        <v>250</v>
      </c>
      <c r="G104" s="445"/>
      <c r="H104" s="445">
        <f>H72</f>
        <v>0</v>
      </c>
      <c r="I104" s="446"/>
      <c r="J104" s="444">
        <f>J72</f>
        <v>0</v>
      </c>
      <c r="K104" s="32"/>
    </row>
    <row r="105" spans="1:11">
      <c r="A105" s="315"/>
      <c r="B105" s="321" t="s">
        <v>109</v>
      </c>
      <c r="C105" s="322"/>
      <c r="D105" s="322"/>
      <c r="E105" s="447" t="s">
        <v>16</v>
      </c>
      <c r="F105" s="448">
        <f>+F98+F102+F103+F104</f>
        <v>430.97014925373134</v>
      </c>
      <c r="G105" s="447" t="s">
        <v>16</v>
      </c>
      <c r="H105" s="448" t="e">
        <f>+H98+H102+H103+H104</f>
        <v>#DIV/0!</v>
      </c>
      <c r="I105" s="447" t="s">
        <v>16</v>
      </c>
      <c r="J105" s="152" t="e">
        <f>+J98+J102+J103+J104</f>
        <v>#DIV/0!</v>
      </c>
      <c r="K105" s="32"/>
    </row>
    <row r="106" spans="1:11">
      <c r="A106" s="315"/>
      <c r="B106" s="321" t="s">
        <v>194</v>
      </c>
      <c r="C106" s="322"/>
      <c r="D106" s="322"/>
      <c r="E106" s="447" t="s">
        <v>16</v>
      </c>
      <c r="F106" s="448">
        <f>+F99+F102+F103+F104</f>
        <v>430.97014925373134</v>
      </c>
      <c r="G106" s="447" t="s">
        <v>16</v>
      </c>
      <c r="H106" s="448" t="e">
        <f>+H99+H102+H103+H104</f>
        <v>#DIV/0!</v>
      </c>
      <c r="I106" s="447" t="s">
        <v>16</v>
      </c>
      <c r="J106" s="152" t="e">
        <f>+J99+J102+J103+J104</f>
        <v>#DIV/0!</v>
      </c>
      <c r="K106" s="32"/>
    </row>
    <row r="107" spans="1:11">
      <c r="A107" s="17"/>
      <c r="B107" s="316" t="s">
        <v>231</v>
      </c>
      <c r="C107" s="154"/>
      <c r="D107" s="154" t="s">
        <v>195</v>
      </c>
      <c r="E107" s="39"/>
      <c r="F107" s="449">
        <v>4284</v>
      </c>
      <c r="G107" s="440">
        <v>124</v>
      </c>
      <c r="H107" s="449">
        <v>4284</v>
      </c>
      <c r="I107" s="450"/>
      <c r="J107" s="23">
        <v>4284</v>
      </c>
      <c r="K107" s="32"/>
    </row>
    <row r="108" spans="1:11">
      <c r="A108" s="315"/>
      <c r="B108" s="309" t="s">
        <v>232</v>
      </c>
      <c r="C108" s="310"/>
      <c r="D108" s="143" t="s">
        <v>195</v>
      </c>
      <c r="E108" s="374"/>
      <c r="F108" s="432">
        <v>3542</v>
      </c>
      <c r="G108" s="451">
        <v>104</v>
      </c>
      <c r="H108" s="432">
        <v>3542</v>
      </c>
      <c r="I108" s="430"/>
      <c r="J108" s="432">
        <v>3542</v>
      </c>
      <c r="K108" s="32"/>
    </row>
    <row r="109" spans="1:11">
      <c r="A109" s="315"/>
      <c r="B109" s="325" t="s">
        <v>117</v>
      </c>
      <c r="C109" s="326"/>
      <c r="D109" s="327"/>
      <c r="E109" s="452"/>
      <c r="F109" s="453">
        <f>+F107+F108</f>
        <v>7826</v>
      </c>
      <c r="G109" s="454"/>
      <c r="H109" s="453">
        <f>+H107+H108</f>
        <v>7826</v>
      </c>
      <c r="I109" s="455"/>
      <c r="J109" s="453">
        <f>+J107+J108</f>
        <v>7826</v>
      </c>
      <c r="K109" s="32"/>
    </row>
    <row r="110" spans="1:11">
      <c r="A110" s="17"/>
      <c r="B110" s="321" t="s">
        <v>196</v>
      </c>
      <c r="C110" s="295"/>
      <c r="D110" s="295"/>
      <c r="E110" s="447" t="s">
        <v>16</v>
      </c>
      <c r="F110" s="448">
        <f>+F105+F107+F108</f>
        <v>8256.9701492537315</v>
      </c>
      <c r="G110" s="447" t="s">
        <v>16</v>
      </c>
      <c r="H110" s="151" t="e">
        <f>+H105+H107+H108</f>
        <v>#DIV/0!</v>
      </c>
      <c r="I110" s="447" t="s">
        <v>16</v>
      </c>
      <c r="J110" s="152" t="e">
        <f>+J105+J107+J108</f>
        <v>#DIV/0!</v>
      </c>
      <c r="K110" s="32"/>
    </row>
    <row r="111" spans="1:11">
      <c r="A111" s="43"/>
      <c r="B111" s="321" t="s">
        <v>119</v>
      </c>
      <c r="C111" s="295"/>
      <c r="D111" s="295"/>
      <c r="E111" s="447" t="s">
        <v>16</v>
      </c>
      <c r="F111" s="448">
        <f>+F106+F107+F108</f>
        <v>8256.9701492537315</v>
      </c>
      <c r="G111" s="447" t="s">
        <v>16</v>
      </c>
      <c r="H111" s="151" t="e">
        <f>+H106+H107+H108</f>
        <v>#DIV/0!</v>
      </c>
      <c r="I111" s="447" t="s">
        <v>16</v>
      </c>
      <c r="J111" s="152" t="e">
        <f>+J106+J107+J108</f>
        <v>#DIV/0!</v>
      </c>
      <c r="K111" s="51"/>
    </row>
    <row r="112" spans="1:11">
      <c r="B112" s="457" t="s">
        <v>233</v>
      </c>
      <c r="C112" s="458"/>
      <c r="D112" s="458"/>
      <c r="E112" s="323"/>
      <c r="F112" s="459" t="e">
        <f>+F98/F11</f>
        <v>#DIV/0!</v>
      </c>
      <c r="G112" s="460"/>
      <c r="H112" s="459" t="e">
        <f>+H98/H11</f>
        <v>#DIV/0!</v>
      </c>
      <c r="I112" s="460"/>
      <c r="J112" s="459" t="e">
        <f>+J98/J11</f>
        <v>#DIV/0!</v>
      </c>
      <c r="K112" s="117"/>
    </row>
    <row r="113" spans="2:11">
      <c r="B113" s="462" t="s">
        <v>234</v>
      </c>
      <c r="C113" s="463"/>
      <c r="D113" s="463"/>
      <c r="E113" s="464"/>
      <c r="F113" s="465" t="e">
        <f>+F99/F11</f>
        <v>#DIV/0!</v>
      </c>
      <c r="G113" s="466"/>
      <c r="H113" s="465" t="e">
        <f>+H99/H11</f>
        <v>#DIV/0!</v>
      </c>
      <c r="I113" s="466"/>
      <c r="J113" s="465" t="e">
        <f>+J99/J11</f>
        <v>#DIV/0!</v>
      </c>
      <c r="K113" s="116"/>
    </row>
    <row r="114" spans="2:11">
      <c r="B114" s="330"/>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Metadata/LabelInfo.xml><?xml version="1.0" encoding="utf-8"?>
<clbl:labelList xmlns:clbl="http://schemas.microsoft.com/office/2020/mipLabelMetadata">
  <clbl:label id="{72b8a51b-08d1-4d14-a7b4-ff767462a449}" enabled="1" method="Standard" siteId="{f3996c88-1035-4508-9259-b125f4c50b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Dumas, Zachary</cp:lastModifiedBy>
  <cp:lastPrinted>2014-05-13T17:05:45Z</cp:lastPrinted>
  <dcterms:created xsi:type="dcterms:W3CDTF">2013-04-22T15:34:11Z</dcterms:created>
  <dcterms:modified xsi:type="dcterms:W3CDTF">2025-06-20T19:53:25Z</dcterms:modified>
</cp:coreProperties>
</file>