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5.xml" ContentType="application/vnd.openxmlformats-officedocument.spreadsheetml.comments+xml"/>
  <Override PartName="/xl/drawings/drawing11.xml" ContentType="application/vnd.openxmlformats-officedocument.drawing+xml"/>
  <Override PartName="/xl/comments6.xml" ContentType="application/vnd.openxmlformats-officedocument.spreadsheetml.comments+xml"/>
  <Override PartName="/xl/drawings/drawing12.xml" ContentType="application/vnd.openxmlformats-officedocument.drawing+xml"/>
  <Override PartName="/xl/comments7.xml" ContentType="application/vnd.openxmlformats-officedocument.spreadsheetml.comments+xml"/>
  <Override PartName="/xl/drawings/drawing13.xml" ContentType="application/vnd.openxmlformats-officedocument.drawing+xml"/>
  <Override PartName="/xl/comments8.xml" ContentType="application/vnd.openxmlformats-officedocument.spreadsheetml.comments+xml"/>
  <Override PartName="/xl/drawings/drawing14.xml" ContentType="application/vnd.openxmlformats-officedocument.drawing+xml"/>
  <Override PartName="/xl/comments9.xml" ContentType="application/vnd.openxmlformats-officedocument.spreadsheetml.comments+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drawings/drawing17.xml" ContentType="application/vnd.openxmlformats-officedocument.drawing+xml"/>
  <Override PartName="/xl/comments13.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ike\1 - Budget SRA3 - All Years\1 - Budget Needs Survey - All Years\Budget Needs Survey FY2028\"/>
    </mc:Choice>
  </mc:AlternateContent>
  <xr:revisionPtr revIDLastSave="0" documentId="13_ncr:1_{DDBA8387-301B-4F7C-BB27-E4E63A4C1292}" xr6:coauthVersionLast="47" xr6:coauthVersionMax="47" xr10:uidLastSave="{00000000-0000-0000-0000-000000000000}"/>
  <bookViews>
    <workbookView xWindow="-120" yWindow="-120" windowWidth="29040" windowHeight="15720" tabRatio="601" firstSheet="1" activeTab="1" xr2:uid="{00000000-000D-0000-FFFF-FFFF00000000}"/>
  </bookViews>
  <sheets>
    <sheet name="Form Set UP FY15 - To Do" sheetId="102" state="hidden" r:id="rId1"/>
    <sheet name="Instructions" sheetId="70" r:id="rId2"/>
    <sheet name="Mandatory Costs" sheetId="71" r:id="rId3"/>
    <sheet name="Mand Costs FY2014" sheetId="97" state="hidden" r:id="rId4"/>
    <sheet name="Misc Data " sheetId="21" r:id="rId5"/>
    <sheet name="Misc Data  Loss of Stimulus" sheetId="91" state="hidden" r:id="rId6"/>
    <sheet name="Supplemental Funding" sheetId="5" state="hidden" r:id="rId7"/>
    <sheet name="Summary-Priorities Funding" sheetId="77" state="hidden" r:id="rId8"/>
    <sheet name="Sum-Priorities Funding Example" sheetId="39" r:id="rId9"/>
    <sheet name="Budget Priorities WS #1 Example" sheetId="75" r:id="rId10"/>
    <sheet name="Summary-Priorities Funding FY28" sheetId="89" r:id="rId11"/>
    <sheet name="Budget Priorities WS #1" sheetId="41" r:id="rId12"/>
    <sheet name="Budget Priorities WS #2" sheetId="45" r:id="rId13"/>
    <sheet name="Budget Priorities WS #3" sheetId="46" r:id="rId14"/>
    <sheet name="Budget Priorities WS #4" sheetId="47" r:id="rId15"/>
    <sheet name="Budget Priorities WS #5" sheetId="48" r:id="rId16"/>
    <sheet name="Budget Priorities WS #6" sheetId="49" r:id="rId17"/>
    <sheet name="Budget Priorities WS #7" sheetId="50" r:id="rId18"/>
    <sheet name="Budget Priorities WS #8" sheetId="51" r:id="rId19"/>
    <sheet name="Budget Priorities WS #9" sheetId="52" r:id="rId20"/>
    <sheet name="Budget Priorities WS #10" sheetId="53" r:id="rId21"/>
    <sheet name="Budget Priorities WS #11" sheetId="54" r:id="rId22"/>
    <sheet name="Budget Priorities WS #12" sheetId="55" r:id="rId23"/>
    <sheet name="Budget Priorities WS #13" sheetId="56" r:id="rId24"/>
    <sheet name="Budget Priorities WS #14" sheetId="57" r:id="rId25"/>
    <sheet name="Budget Priorities WS #15" sheetId="58" r:id="rId26"/>
    <sheet name="Budget Priorities WS #16" sheetId="59" r:id="rId27"/>
    <sheet name="Budget Priorities WS #17" sheetId="60" r:id="rId28"/>
    <sheet name="Budget Priorities WS #18" sheetId="61" r:id="rId29"/>
    <sheet name="Budget Priorities WS #19" sheetId="62" r:id="rId30"/>
    <sheet name="Budget Priorities WS #20" sheetId="63" r:id="rId31"/>
    <sheet name="Facilities FY011 " sheetId="44" state="hidden" r:id="rId32"/>
    <sheet name="Priorities by Object Summary" sheetId="37" r:id="rId33"/>
    <sheet name="Priority Descriptions" sheetId="98" r:id="rId34"/>
    <sheet name="Special Initiative Funding" sheetId="106" r:id="rId35"/>
    <sheet name="Shared Services" sheetId="107" r:id="rId36"/>
    <sheet name="Facility Survey Example" sheetId="78" state="hidden" r:id="rId37"/>
    <sheet name="Facility Update Form " sheetId="88" state="hidden" r:id="rId38"/>
    <sheet name="New Facility  #1" sheetId="84" state="hidden" r:id="rId39"/>
    <sheet name="Facility FY11 #2" sheetId="80" state="hidden" r:id="rId40"/>
    <sheet name="New Facility #2" sheetId="87" state="hidden" r:id="rId41"/>
    <sheet name="New Facility Example" sheetId="86" state="hidden" r:id="rId42"/>
    <sheet name="Facility Update  Example" sheetId="100" state="hidden" r:id="rId43"/>
    <sheet name="BOMA Rates FY05 to FY15" sheetId="101" state="hidden" r:id="rId44"/>
    <sheet name="Example Facility FY10 Update" sheetId="82" state="hidden" r:id="rId45"/>
    <sheet name="Facility- Dates Funded" sheetId="74" state="hidden" r:id="rId46"/>
    <sheet name="Facilities FY2009" sheetId="27" state="hidden" r:id="rId47"/>
  </sheets>
  <externalReferences>
    <externalReference r:id="rId48"/>
    <externalReference r:id="rId49"/>
    <externalReference r:id="rId50"/>
  </externalReferences>
  <definedNames>
    <definedName name="Courses_and_FTE" localSheetId="42">#REF!</definedName>
    <definedName name="Courses_and_FTE" localSheetId="2">#REF!</definedName>
    <definedName name="Courses_and_FTE" localSheetId="33">#REF!</definedName>
    <definedName name="Courses_and_FTE">#REF!</definedName>
    <definedName name="Mandatory_Sorted" localSheetId="42">'[1]Mand Sum'!#REF!</definedName>
    <definedName name="Mandatory_Sorted" localSheetId="33">'[1]Mand Sum'!#REF!</definedName>
    <definedName name="Mandatory_Sorted">'[1]Mand Sum'!#REF!</definedName>
    <definedName name="Page_1" localSheetId="2">#REF!</definedName>
    <definedName name="Print_1_Summary">'[2]BOMA 2012 - FY14 Bud Needs'!$G$2:$L$18</definedName>
    <definedName name="Print_2_All_Classifications">'[2]BOMA 2012 - FY14 Bud Needs'!$A$1:$E$71</definedName>
    <definedName name="_xlnm.Print_Area" localSheetId="11">'Budget Priorities WS #1'!$A$1:$G$64</definedName>
    <definedName name="_xlnm.Print_Area" localSheetId="9">'Budget Priorities WS #1 Example'!$A$1:$G$63</definedName>
    <definedName name="_xlnm.Print_Area" localSheetId="20">'Budget Priorities WS #10'!$A$1:$G$68</definedName>
    <definedName name="_xlnm.Print_Area" localSheetId="21">'Budget Priorities WS #11'!$A$1:$G$68</definedName>
    <definedName name="_xlnm.Print_Area" localSheetId="22">'Budget Priorities WS #12'!$A$1:$G$68</definedName>
    <definedName name="_xlnm.Print_Area" localSheetId="23">'Budget Priorities WS #13'!$A$1:$G$68</definedName>
    <definedName name="_xlnm.Print_Area" localSheetId="24">'Budget Priorities WS #14'!$A$1:$G$68</definedName>
    <definedName name="_xlnm.Print_Area" localSheetId="25">'Budget Priorities WS #15'!$A$1:$G$68</definedName>
    <definedName name="_xlnm.Print_Area" localSheetId="26">'Budget Priorities WS #16'!$A$1:$G$68</definedName>
    <definedName name="_xlnm.Print_Area" localSheetId="27">'Budget Priorities WS #17'!$A$1:$G$68</definedName>
    <definedName name="_xlnm.Print_Area" localSheetId="28">'Budget Priorities WS #18'!$A$1:$G$68</definedName>
    <definedName name="_xlnm.Print_Area" localSheetId="29">'Budget Priorities WS #19'!$A$1:$G$68</definedName>
    <definedName name="_xlnm.Print_Area" localSheetId="12">'Budget Priorities WS #2'!$A$1:$G$64</definedName>
    <definedName name="_xlnm.Print_Area" localSheetId="30">'Budget Priorities WS #20'!$A$1:$G$69</definedName>
    <definedName name="_xlnm.Print_Area" localSheetId="13">'Budget Priorities WS #3'!$A$1:$G$67</definedName>
    <definedName name="_xlnm.Print_Area" localSheetId="14">'Budget Priorities WS #4'!$A$1:$G$69</definedName>
    <definedName name="_xlnm.Print_Area" localSheetId="15">'Budget Priorities WS #5'!$A$1:$G$64</definedName>
    <definedName name="_xlnm.Print_Area" localSheetId="16">'Budget Priorities WS #6'!$A$1:$G$68</definedName>
    <definedName name="_xlnm.Print_Area" localSheetId="17">'Budget Priorities WS #7'!$A$1:$G$68</definedName>
    <definedName name="_xlnm.Print_Area" localSheetId="18">'Budget Priorities WS #8'!$A$1:$G$68</definedName>
    <definedName name="_xlnm.Print_Area" localSheetId="19">'Budget Priorities WS #9'!$A$1:$G$68</definedName>
    <definedName name="_xlnm.Print_Area" localSheetId="44">'Example Facility FY10 Update'!$A$1:$H$61</definedName>
    <definedName name="_xlnm.Print_Area" localSheetId="31">'Facilities FY011 '!$A$1:$H$61</definedName>
    <definedName name="_xlnm.Print_Area" localSheetId="46">'Facilities FY2009'!$A$1:$H$58</definedName>
    <definedName name="_xlnm.Print_Area" localSheetId="39">'Facility FY11 #2'!$A$1:$H$61</definedName>
    <definedName name="_xlnm.Print_Area" localSheetId="36">'Facility Survey Example'!$A$1:$H$61</definedName>
    <definedName name="_xlnm.Print_Area" localSheetId="42">'Facility Update  Example'!$A$1:$G$61</definedName>
    <definedName name="_xlnm.Print_Area" localSheetId="37">'Facility Update Form '!$A$1:$G$61</definedName>
    <definedName name="_xlnm.Print_Area" localSheetId="1">Instructions!$A$1:$L$19</definedName>
    <definedName name="_xlnm.Print_Area" localSheetId="3">'Mand Costs FY2014'!$A$1:$G$95</definedName>
    <definedName name="_xlnm.Print_Area" localSheetId="4">'Misc Data '!$A$1:$E$179</definedName>
    <definedName name="_xlnm.Print_Area" localSheetId="5">'Misc Data  Loss of Stimulus'!$A$5:$E$84</definedName>
    <definedName name="_xlnm.Print_Area" localSheetId="38">'New Facility  #1'!$A$1:$G$61</definedName>
    <definedName name="_xlnm.Print_Area" localSheetId="40">'New Facility #2'!$A$1:$G$61</definedName>
    <definedName name="_xlnm.Print_Area" localSheetId="41">'New Facility Example'!$A$1:$G$61</definedName>
    <definedName name="_xlnm.Print_Area" localSheetId="32">'Priorities by Object Summary'!$A$1:$G$50</definedName>
    <definedName name="_xlnm.Print_Area" localSheetId="33">'Priority Descriptions'!$A$1:$D$53</definedName>
    <definedName name="_xlnm.Print_Area" localSheetId="7">'Summary-Priorities Funding'!$A$1:$I$42</definedName>
    <definedName name="_xlnm.Print_Area" localSheetId="10">'Summary-Priorities Funding FY28'!$A$1:$G$41</definedName>
    <definedName name="_xlnm.Print_Area" localSheetId="8">'Sum-Priorities Funding Example'!$A$1:$G$39</definedName>
    <definedName name="_xlnm.Print_Titles" localSheetId="4">'Misc Data '!$103:$103</definedName>
    <definedName name="_xlnm.Print_Titles" localSheetId="5">'Misc Data  Loss of Stimulus'!$7:$7</definedName>
    <definedName name="Range_1" localSheetId="42">#REF!</definedName>
    <definedName name="Range_1" localSheetId="1">#REF!</definedName>
    <definedName name="Range_1" localSheetId="33">#REF!</definedName>
    <definedName name="Range_1">#REF!</definedName>
    <definedName name="Range_2" localSheetId="42">#REF!</definedName>
    <definedName name="Range_2" localSheetId="1">#REF!</definedName>
    <definedName name="Range_2" localSheetId="33">#REF!</definedName>
    <definedName name="Range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7" i="41" l="1"/>
  <c r="D20" i="106"/>
  <c r="H35" i="89"/>
  <c r="H34" i="89"/>
  <c r="H33" i="89"/>
  <c r="H32" i="89"/>
  <c r="H31" i="89"/>
  <c r="H30" i="89"/>
  <c r="H29" i="89"/>
  <c r="H28" i="89"/>
  <c r="H27" i="89"/>
  <c r="H26" i="89"/>
  <c r="H25" i="89"/>
  <c r="H23" i="89"/>
  <c r="H22" i="89"/>
  <c r="H21" i="89"/>
  <c r="H20" i="89"/>
  <c r="H19" i="89"/>
  <c r="H18" i="89"/>
  <c r="H17" i="89"/>
  <c r="H16" i="89"/>
  <c r="H15" i="89"/>
  <c r="H35" i="39"/>
  <c r="H34" i="39"/>
  <c r="H32" i="39"/>
  <c r="H31" i="39"/>
  <c r="H30" i="39"/>
  <c r="H29" i="39"/>
  <c r="H28" i="39"/>
  <c r="H27" i="39"/>
  <c r="H26" i="39"/>
  <c r="H25" i="39"/>
  <c r="H24" i="39"/>
  <c r="H23" i="39"/>
  <c r="H22" i="39"/>
  <c r="H21" i="39"/>
  <c r="H20" i="39"/>
  <c r="H19" i="39"/>
  <c r="H18" i="39"/>
  <c r="H17" i="39"/>
  <c r="H16" i="39"/>
  <c r="H15" i="39"/>
  <c r="H14" i="39"/>
  <c r="H12" i="39"/>
  <c r="F12" i="39" l="1"/>
  <c r="F14" i="39"/>
  <c r="F15" i="39"/>
  <c r="F16" i="39"/>
  <c r="F17" i="39"/>
  <c r="E183" i="21"/>
  <c r="E184" i="21" s="1"/>
  <c r="E177" i="21"/>
  <c r="E178" i="21" s="1"/>
  <c r="E171" i="21"/>
  <c r="E172" i="21" s="1"/>
  <c r="E165" i="21"/>
  <c r="E166" i="21" s="1"/>
  <c r="E159" i="21"/>
  <c r="E160" i="21" s="1"/>
  <c r="E153" i="21"/>
  <c r="E154" i="21" s="1"/>
  <c r="E147" i="21"/>
  <c r="E148" i="21" s="1"/>
  <c r="E141" i="21"/>
  <c r="E142" i="21" s="1"/>
  <c r="E135" i="21"/>
  <c r="E136" i="21" s="1"/>
  <c r="E129" i="21"/>
  <c r="E130" i="21" s="1"/>
  <c r="E124" i="21"/>
  <c r="E125" i="21" s="1"/>
  <c r="E118" i="21"/>
  <c r="E119" i="21" s="1"/>
  <c r="E113" i="21"/>
  <c r="E114" i="21" s="1"/>
  <c r="I97" i="21"/>
  <c r="H97" i="21"/>
  <c r="G97" i="21"/>
  <c r="E97" i="21"/>
  <c r="D97" i="21"/>
  <c r="C97" i="21"/>
  <c r="I96" i="21"/>
  <c r="E96" i="21"/>
  <c r="I95" i="21"/>
  <c r="E95" i="21"/>
  <c r="E47" i="21"/>
  <c r="E40" i="21"/>
  <c r="E33" i="21"/>
  <c r="E26" i="21"/>
  <c r="E18" i="21"/>
  <c r="E12" i="21"/>
  <c r="B10" i="98" l="1"/>
  <c r="C10" i="98"/>
  <c r="D30" i="37"/>
  <c r="E15" i="37"/>
  <c r="K32" i="37"/>
  <c r="C4" i="41" l="1"/>
  <c r="B4" i="21" l="1"/>
  <c r="B7" i="107"/>
  <c r="B7" i="106"/>
  <c r="B8" i="98"/>
  <c r="K31" i="37" l="1"/>
  <c r="K30" i="37"/>
  <c r="K29" i="37"/>
  <c r="K28" i="37"/>
  <c r="K27" i="37"/>
  <c r="K26" i="37"/>
  <c r="K25" i="37"/>
  <c r="K24" i="37"/>
  <c r="K23" i="37"/>
  <c r="K22" i="37"/>
  <c r="K21" i="37"/>
  <c r="K20" i="37"/>
  <c r="K19" i="37"/>
  <c r="K18" i="37"/>
  <c r="K17" i="37"/>
  <c r="K16" i="37"/>
  <c r="K15" i="37"/>
  <c r="K14" i="37" l="1"/>
  <c r="K13" i="37"/>
  <c r="G37" i="71" l="1"/>
  <c r="C36" i="71" s="1"/>
  <c r="Q32" i="37"/>
  <c r="P32" i="37"/>
  <c r="O32" i="37"/>
  <c r="N32" i="37"/>
  <c r="M32" i="37"/>
  <c r="L32" i="37"/>
  <c r="Q31" i="37"/>
  <c r="P31" i="37"/>
  <c r="O31" i="37"/>
  <c r="N31" i="37"/>
  <c r="M31" i="37"/>
  <c r="L31" i="37"/>
  <c r="Q30" i="37"/>
  <c r="P30" i="37"/>
  <c r="O30" i="37"/>
  <c r="N30" i="37"/>
  <c r="M30" i="37"/>
  <c r="L30" i="37"/>
  <c r="Q29" i="37"/>
  <c r="P29" i="37"/>
  <c r="O29" i="37"/>
  <c r="N29" i="37"/>
  <c r="M29" i="37"/>
  <c r="L29" i="37"/>
  <c r="Q28" i="37"/>
  <c r="P28" i="37"/>
  <c r="O28" i="37"/>
  <c r="N28" i="37"/>
  <c r="M28" i="37"/>
  <c r="L28" i="37"/>
  <c r="Q27" i="37"/>
  <c r="P27" i="37"/>
  <c r="O27" i="37"/>
  <c r="N27" i="37"/>
  <c r="M27" i="37"/>
  <c r="L27" i="37"/>
  <c r="Q26" i="37"/>
  <c r="P26" i="37"/>
  <c r="O26" i="37"/>
  <c r="N26" i="37"/>
  <c r="M26" i="37"/>
  <c r="L26" i="37"/>
  <c r="Q25" i="37"/>
  <c r="P25" i="37"/>
  <c r="O25" i="37"/>
  <c r="N25" i="37"/>
  <c r="M25" i="37"/>
  <c r="L25" i="37"/>
  <c r="Q24" i="37"/>
  <c r="P24" i="37"/>
  <c r="O24" i="37"/>
  <c r="N24" i="37"/>
  <c r="M24" i="37"/>
  <c r="L24" i="37"/>
  <c r="Q23" i="37"/>
  <c r="P23" i="37"/>
  <c r="O23" i="37"/>
  <c r="N23" i="37"/>
  <c r="M23" i="37"/>
  <c r="L23" i="37"/>
  <c r="Q22" i="37"/>
  <c r="P22" i="37"/>
  <c r="O22" i="37"/>
  <c r="N22" i="37"/>
  <c r="M22" i="37"/>
  <c r="L22" i="37"/>
  <c r="Q21" i="37"/>
  <c r="P21" i="37"/>
  <c r="O21" i="37"/>
  <c r="N21" i="37"/>
  <c r="M21" i="37"/>
  <c r="L21" i="37"/>
  <c r="Q20" i="37"/>
  <c r="P20" i="37"/>
  <c r="O20" i="37"/>
  <c r="N20" i="37"/>
  <c r="M20" i="37"/>
  <c r="L20" i="37"/>
  <c r="Q19" i="37"/>
  <c r="P19" i="37"/>
  <c r="O19" i="37"/>
  <c r="N19" i="37"/>
  <c r="M19" i="37"/>
  <c r="L19" i="37"/>
  <c r="Q18" i="37"/>
  <c r="P18" i="37"/>
  <c r="O18" i="37"/>
  <c r="N18" i="37"/>
  <c r="M18" i="37"/>
  <c r="L18" i="37"/>
  <c r="Q17" i="37"/>
  <c r="P17" i="37"/>
  <c r="O17" i="37"/>
  <c r="N17" i="37"/>
  <c r="M17" i="37"/>
  <c r="L17" i="37"/>
  <c r="Q16" i="37"/>
  <c r="P16" i="37"/>
  <c r="O16" i="37"/>
  <c r="N16" i="37"/>
  <c r="M16" i="37"/>
  <c r="L16" i="37"/>
  <c r="Q15" i="37"/>
  <c r="P15" i="37"/>
  <c r="O15" i="37"/>
  <c r="N15" i="37"/>
  <c r="M15" i="37"/>
  <c r="L15" i="37"/>
  <c r="Q14" i="37"/>
  <c r="P14" i="37"/>
  <c r="O14" i="37"/>
  <c r="N14" i="37"/>
  <c r="M14" i="37"/>
  <c r="L14" i="37"/>
  <c r="L13" i="37"/>
  <c r="M13" i="37"/>
  <c r="Q13" i="37"/>
  <c r="P13" i="37"/>
  <c r="O13" i="37"/>
  <c r="N13" i="37"/>
  <c r="M33" i="37" l="1"/>
  <c r="D15" i="37" s="1"/>
  <c r="O33" i="37"/>
  <c r="D17" i="37" s="1"/>
  <c r="Q33" i="37"/>
  <c r="L33" i="37"/>
  <c r="D14" i="37" s="1"/>
  <c r="N33" i="37"/>
  <c r="D16" i="37" s="1"/>
  <c r="P33" i="37"/>
  <c r="G69" i="71"/>
  <c r="C71" i="71" s="1"/>
  <c r="G78" i="71"/>
  <c r="C79" i="71" s="1"/>
  <c r="G87" i="71"/>
  <c r="C85" i="71" s="1"/>
  <c r="G95" i="71"/>
  <c r="C94" i="71" s="1"/>
  <c r="C56" i="100" l="1"/>
  <c r="C58" i="100" s="1"/>
  <c r="C56" i="87" l="1"/>
  <c r="C56" i="84"/>
  <c r="K21" i="101"/>
  <c r="K14" i="101"/>
  <c r="K16" i="101" s="1"/>
  <c r="E27" i="75" l="1"/>
  <c r="E25" i="75"/>
  <c r="B16" i="101"/>
  <c r="C16" i="101"/>
  <c r="J14" i="101"/>
  <c r="J16" i="101" s="1"/>
  <c r="I14" i="101"/>
  <c r="I16" i="101" s="1"/>
  <c r="H14" i="101"/>
  <c r="H16" i="101" s="1"/>
  <c r="F16" i="101"/>
  <c r="D58" i="100"/>
  <c r="E58" i="100" s="1"/>
  <c r="D56" i="100"/>
  <c r="D55" i="100"/>
  <c r="E55" i="100" s="1"/>
  <c r="D54" i="100"/>
  <c r="E54" i="100" s="1"/>
  <c r="D53" i="100"/>
  <c r="E53" i="100" s="1"/>
  <c r="D52" i="100"/>
  <c r="E52" i="100" s="1"/>
  <c r="E51" i="100"/>
  <c r="D51" i="100"/>
  <c r="G47" i="100"/>
  <c r="F47" i="100"/>
  <c r="D47" i="100"/>
  <c r="G48" i="100" s="1"/>
  <c r="F40" i="100"/>
  <c r="E40" i="100"/>
  <c r="G39" i="100"/>
  <c r="G40" i="100" s="1"/>
  <c r="F28" i="100"/>
  <c r="G22" i="100"/>
  <c r="B49" i="98"/>
  <c r="C48" i="98"/>
  <c r="B48" i="98"/>
  <c r="A48" i="98"/>
  <c r="B47" i="98"/>
  <c r="C46" i="98"/>
  <c r="B46" i="98"/>
  <c r="A46" i="98"/>
  <c r="B45" i="98"/>
  <c r="C44" i="98"/>
  <c r="B44" i="98"/>
  <c r="A44" i="98"/>
  <c r="B43" i="98"/>
  <c r="C42" i="98"/>
  <c r="B42" i="98"/>
  <c r="A42" i="98"/>
  <c r="B41" i="98"/>
  <c r="C40" i="98"/>
  <c r="B40" i="98"/>
  <c r="A40" i="98"/>
  <c r="B39" i="98"/>
  <c r="C38" i="98"/>
  <c r="B38" i="98"/>
  <c r="A38" i="98"/>
  <c r="B37" i="98"/>
  <c r="C36" i="98"/>
  <c r="B36" i="98"/>
  <c r="A36" i="98"/>
  <c r="B35" i="98"/>
  <c r="C34" i="98"/>
  <c r="B34" i="98"/>
  <c r="A34" i="98"/>
  <c r="B33" i="98"/>
  <c r="C32" i="98"/>
  <c r="B32" i="98"/>
  <c r="A32" i="98"/>
  <c r="B31" i="98"/>
  <c r="C30" i="98"/>
  <c r="B30" i="98"/>
  <c r="A30" i="98"/>
  <c r="B29" i="98"/>
  <c r="C28" i="98"/>
  <c r="B28" i="98"/>
  <c r="A28" i="98"/>
  <c r="B27" i="98"/>
  <c r="C26" i="98"/>
  <c r="B26" i="98"/>
  <c r="A26" i="98"/>
  <c r="B25" i="98"/>
  <c r="C24" i="98"/>
  <c r="B24" i="98"/>
  <c r="A24" i="98"/>
  <c r="B23" i="98"/>
  <c r="C22" i="98"/>
  <c r="B22" i="98"/>
  <c r="A22" i="98"/>
  <c r="B21" i="98"/>
  <c r="C20" i="98"/>
  <c r="B20" i="98"/>
  <c r="A20" i="98"/>
  <c r="B19" i="98"/>
  <c r="C18" i="98"/>
  <c r="B18" i="98"/>
  <c r="A18" i="98"/>
  <c r="B17" i="98"/>
  <c r="C16" i="98"/>
  <c r="B16" i="98"/>
  <c r="A16" i="98"/>
  <c r="B15" i="98"/>
  <c r="C14" i="98"/>
  <c r="B14" i="98"/>
  <c r="A14" i="98"/>
  <c r="B13" i="98"/>
  <c r="C12" i="98"/>
  <c r="B12" i="98"/>
  <c r="A12" i="98"/>
  <c r="B11" i="98"/>
  <c r="A10" i="98"/>
  <c r="E59" i="100" l="1"/>
  <c r="E44" i="100"/>
  <c r="E45" i="100"/>
  <c r="G51" i="100"/>
  <c r="G53" i="100"/>
  <c r="F52" i="100"/>
  <c r="G52" i="100"/>
  <c r="G55" i="100"/>
  <c r="F55" i="100"/>
  <c r="F54" i="100"/>
  <c r="G54" i="100"/>
  <c r="G58" i="100"/>
  <c r="G41" i="100"/>
  <c r="E41" i="100"/>
  <c r="F58" i="100"/>
  <c r="F41" i="100"/>
  <c r="E46" i="100"/>
  <c r="E47" i="100"/>
  <c r="F51" i="100"/>
  <c r="F53" i="100"/>
  <c r="H53" i="100" s="1"/>
  <c r="E56" i="100"/>
  <c r="D95" i="97"/>
  <c r="C95" i="97"/>
  <c r="E94" i="97"/>
  <c r="E93" i="97"/>
  <c r="E92" i="97"/>
  <c r="E91" i="97"/>
  <c r="E90" i="97"/>
  <c r="E89" i="97"/>
  <c r="D86" i="97"/>
  <c r="D58" i="97" s="1"/>
  <c r="D59" i="97" s="1"/>
  <c r="C86" i="97"/>
  <c r="C58" i="97" s="1"/>
  <c r="C59" i="97" s="1"/>
  <c r="E85" i="97"/>
  <c r="E84" i="97"/>
  <c r="E83" i="97"/>
  <c r="D80" i="97"/>
  <c r="C80" i="97"/>
  <c r="E80" i="97" s="1"/>
  <c r="E53" i="97" s="1"/>
  <c r="E79" i="97"/>
  <c r="E78" i="97"/>
  <c r="E77" i="97"/>
  <c r="E76" i="97"/>
  <c r="E75" i="97"/>
  <c r="D72" i="97"/>
  <c r="C72" i="97"/>
  <c r="E71" i="97"/>
  <c r="E70" i="97"/>
  <c r="E69" i="97"/>
  <c r="E68" i="97"/>
  <c r="E67" i="97"/>
  <c r="I62" i="97"/>
  <c r="J62" i="97" s="1"/>
  <c r="E62" i="97"/>
  <c r="I61" i="97"/>
  <c r="J61" i="97" s="1"/>
  <c r="E61" i="97"/>
  <c r="I60" i="97"/>
  <c r="J60" i="97" s="1"/>
  <c r="E60" i="97"/>
  <c r="E57" i="97"/>
  <c r="D53" i="97"/>
  <c r="I54" i="97" s="1"/>
  <c r="C53" i="97"/>
  <c r="C54" i="97" s="1"/>
  <c r="E52" i="97"/>
  <c r="E51" i="97"/>
  <c r="E50" i="97"/>
  <c r="E49" i="97"/>
  <c r="E48" i="97"/>
  <c r="E47" i="97"/>
  <c r="E46" i="97"/>
  <c r="E44" i="97"/>
  <c r="E43" i="97"/>
  <c r="E42" i="97"/>
  <c r="E41" i="97"/>
  <c r="I39" i="97"/>
  <c r="J39" i="97" s="1"/>
  <c r="E39" i="97"/>
  <c r="I37" i="97"/>
  <c r="D37" i="97"/>
  <c r="J37" i="97" s="1"/>
  <c r="C37" i="97"/>
  <c r="E36" i="97"/>
  <c r="E35" i="97"/>
  <c r="E34" i="97"/>
  <c r="E33" i="97"/>
  <c r="D30" i="97"/>
  <c r="I31" i="97" s="1"/>
  <c r="C30" i="97"/>
  <c r="C31" i="97" s="1"/>
  <c r="E29" i="97"/>
  <c r="E28" i="97"/>
  <c r="E27" i="97"/>
  <c r="D23" i="97"/>
  <c r="I24" i="97" s="1"/>
  <c r="C23" i="97"/>
  <c r="C24" i="97" s="1"/>
  <c r="E22" i="97"/>
  <c r="E21" i="97"/>
  <c r="E19" i="97"/>
  <c r="E18" i="97"/>
  <c r="E17" i="97"/>
  <c r="E16" i="97"/>
  <c r="E15" i="97"/>
  <c r="E14" i="97"/>
  <c r="E13" i="97"/>
  <c r="E12" i="97"/>
  <c r="E72" i="97" l="1"/>
  <c r="H51" i="100"/>
  <c r="C63" i="97"/>
  <c r="C64" i="97" s="1"/>
  <c r="E86" i="97"/>
  <c r="E95" i="97"/>
  <c r="H52" i="100"/>
  <c r="H54" i="100"/>
  <c r="G59" i="100"/>
  <c r="G60" i="100" s="1"/>
  <c r="H55" i="100"/>
  <c r="G56" i="100"/>
  <c r="F56" i="100"/>
  <c r="E30" i="97"/>
  <c r="D31" i="97"/>
  <c r="E37" i="97"/>
  <c r="E58" i="97"/>
  <c r="I59" i="97"/>
  <c r="J59" i="97" s="1"/>
  <c r="E23" i="97"/>
  <c r="D24" i="97"/>
  <c r="D54" i="97"/>
  <c r="E59" i="97"/>
  <c r="H56" i="100" l="1"/>
  <c r="H58" i="100" s="1"/>
  <c r="J54" i="97"/>
  <c r="E54" i="97"/>
  <c r="E63" i="97" s="1"/>
  <c r="J31" i="97"/>
  <c r="E31" i="97"/>
  <c r="D63" i="97"/>
  <c r="D64" i="97" s="1"/>
  <c r="J24" i="97"/>
  <c r="E24" i="97"/>
  <c r="I64" i="97" l="1"/>
  <c r="J64" i="97" s="1"/>
  <c r="E64" i="97"/>
  <c r="I63" i="97"/>
  <c r="J63" i="97" s="1"/>
  <c r="E26" i="37" l="1"/>
  <c r="D26" i="37"/>
  <c r="E27" i="37"/>
  <c r="D27" i="37"/>
  <c r="E28" i="37"/>
  <c r="D28" i="37"/>
  <c r="E29" i="37"/>
  <c r="D29" i="37"/>
  <c r="E30" i="37"/>
  <c r="E25" i="37"/>
  <c r="D25" i="37"/>
  <c r="A4" i="63"/>
  <c r="A4" i="62"/>
  <c r="A4" i="61"/>
  <c r="A4" i="60"/>
  <c r="A4" i="59"/>
  <c r="A4" i="58"/>
  <c r="A4" i="57"/>
  <c r="A4" i="56"/>
  <c r="A4" i="55"/>
  <c r="A4" i="54"/>
  <c r="A4" i="53"/>
  <c r="A4" i="52"/>
  <c r="A4" i="51"/>
  <c r="A4" i="50"/>
  <c r="A4" i="49"/>
  <c r="A4" i="48"/>
  <c r="A4" i="47"/>
  <c r="A4" i="46"/>
  <c r="A4" i="45"/>
  <c r="E34" i="39"/>
  <c r="E35" i="39" s="1"/>
  <c r="D34" i="89"/>
  <c r="D35" i="89" s="1"/>
  <c r="E34" i="89"/>
  <c r="E35" i="89" s="1"/>
  <c r="C34" i="89"/>
  <c r="C35" i="89" s="1"/>
  <c r="D34" i="39"/>
  <c r="D35" i="39" s="1"/>
  <c r="C34" i="39"/>
  <c r="C35" i="39" s="1"/>
  <c r="C4" i="37"/>
  <c r="E45" i="63"/>
  <c r="B14" i="39"/>
  <c r="E24" i="91"/>
  <c r="C26" i="91"/>
  <c r="D26" i="91"/>
  <c r="D27" i="91" s="1"/>
  <c r="C27" i="91"/>
  <c r="E29" i="91"/>
  <c r="C31" i="91"/>
  <c r="C32" i="91" s="1"/>
  <c r="D31" i="91"/>
  <c r="D32" i="91" s="1"/>
  <c r="E35" i="91"/>
  <c r="C37" i="91"/>
  <c r="C38" i="91" s="1"/>
  <c r="D37" i="91"/>
  <c r="D38" i="91"/>
  <c r="E41" i="91"/>
  <c r="C43" i="91"/>
  <c r="D43" i="91"/>
  <c r="C44" i="91"/>
  <c r="D44" i="91"/>
  <c r="E47" i="91"/>
  <c r="C49" i="91"/>
  <c r="C50" i="91" s="1"/>
  <c r="D49" i="91"/>
  <c r="D50" i="91" s="1"/>
  <c r="E53" i="91"/>
  <c r="C55" i="91"/>
  <c r="C56" i="91" s="1"/>
  <c r="D55" i="91"/>
  <c r="D56" i="91" s="1"/>
  <c r="E59" i="91"/>
  <c r="C61" i="91"/>
  <c r="C62" i="91" s="1"/>
  <c r="D61" i="91"/>
  <c r="D62" i="91"/>
  <c r="E65" i="91"/>
  <c r="C67" i="91"/>
  <c r="D67" i="91"/>
  <c r="C68" i="91"/>
  <c r="D68" i="91"/>
  <c r="C10" i="71"/>
  <c r="C72" i="71"/>
  <c r="C23" i="71" s="1"/>
  <c r="C24" i="71" s="1"/>
  <c r="C95" i="71"/>
  <c r="C30" i="71" s="1"/>
  <c r="C31" i="71" s="1"/>
  <c r="C37" i="71"/>
  <c r="C80" i="71"/>
  <c r="C53" i="71" s="1"/>
  <c r="C54" i="71" s="1"/>
  <c r="C86" i="71"/>
  <c r="C58" i="71" s="1"/>
  <c r="C59" i="71" s="1"/>
  <c r="A4" i="37"/>
  <c r="B14" i="89"/>
  <c r="E22" i="41"/>
  <c r="E31" i="41"/>
  <c r="E45" i="41"/>
  <c r="B15" i="89"/>
  <c r="E22" i="45"/>
  <c r="E35" i="45" s="1"/>
  <c r="E31" i="45"/>
  <c r="E45" i="45"/>
  <c r="B16" i="89"/>
  <c r="E22" i="46"/>
  <c r="E31" i="46"/>
  <c r="E45" i="46"/>
  <c r="B17" i="89"/>
  <c r="B18" i="89"/>
  <c r="E22" i="48"/>
  <c r="E31" i="48"/>
  <c r="E45" i="48"/>
  <c r="B19" i="89"/>
  <c r="B20" i="89"/>
  <c r="B21" i="89"/>
  <c r="B22" i="89"/>
  <c r="B23" i="89"/>
  <c r="B24" i="89"/>
  <c r="B25" i="89"/>
  <c r="B26" i="89"/>
  <c r="B27" i="89"/>
  <c r="B28" i="89"/>
  <c r="B29" i="89"/>
  <c r="B30" i="89"/>
  <c r="B31" i="89"/>
  <c r="B32" i="89"/>
  <c r="B33" i="89"/>
  <c r="C56" i="88"/>
  <c r="C58" i="88"/>
  <c r="D58" i="88"/>
  <c r="E58" i="88" s="1"/>
  <c r="E40" i="88"/>
  <c r="F40" i="88"/>
  <c r="F28" i="88"/>
  <c r="D47" i="88"/>
  <c r="E47" i="88" s="1"/>
  <c r="D51" i="88"/>
  <c r="E51" i="88" s="1"/>
  <c r="D52" i="88"/>
  <c r="E52" i="88" s="1"/>
  <c r="D53" i="88"/>
  <c r="E53" i="88" s="1"/>
  <c r="D54" i="88"/>
  <c r="E54" i="88" s="1"/>
  <c r="D55" i="88"/>
  <c r="E55" i="88" s="1"/>
  <c r="D56" i="88"/>
  <c r="F47" i="88"/>
  <c r="G47" i="88"/>
  <c r="G39" i="88"/>
  <c r="G40" i="88" s="1"/>
  <c r="G22" i="88"/>
  <c r="D58" i="87"/>
  <c r="E40" i="87"/>
  <c r="F40" i="87"/>
  <c r="F28" i="87"/>
  <c r="D47" i="87"/>
  <c r="G48" i="87" s="1"/>
  <c r="D51" i="87"/>
  <c r="E51" i="87"/>
  <c r="D52" i="87"/>
  <c r="E52" i="87" s="1"/>
  <c r="D53" i="87"/>
  <c r="E53" i="87" s="1"/>
  <c r="D54" i="87"/>
  <c r="E54" i="87" s="1"/>
  <c r="D55" i="87"/>
  <c r="E55" i="87" s="1"/>
  <c r="D56" i="87"/>
  <c r="F47" i="87"/>
  <c r="G47" i="87"/>
  <c r="E44" i="87"/>
  <c r="G39" i="87"/>
  <c r="G40" i="87"/>
  <c r="G22" i="87"/>
  <c r="C56" i="86"/>
  <c r="D58" i="86"/>
  <c r="E40" i="86"/>
  <c r="F54" i="86" s="1"/>
  <c r="F40" i="86"/>
  <c r="F28" i="86"/>
  <c r="D47" i="86"/>
  <c r="E44" i="86" s="1"/>
  <c r="D51" i="86"/>
  <c r="E51" i="86"/>
  <c r="D52" i="86"/>
  <c r="E52" i="86" s="1"/>
  <c r="D53" i="86"/>
  <c r="E53" i="86" s="1"/>
  <c r="D54" i="86"/>
  <c r="E54" i="86" s="1"/>
  <c r="D55" i="86"/>
  <c r="E55" i="86"/>
  <c r="D56" i="86"/>
  <c r="F47" i="86"/>
  <c r="G47" i="86"/>
  <c r="E45" i="86"/>
  <c r="G39" i="86"/>
  <c r="G40" i="86" s="1"/>
  <c r="G22" i="86"/>
  <c r="E40" i="84"/>
  <c r="D51" i="84"/>
  <c r="E51" i="84" s="1"/>
  <c r="F51" i="84" s="1"/>
  <c r="F40" i="84"/>
  <c r="D52" i="84"/>
  <c r="E52" i="84" s="1"/>
  <c r="G52" i="84" s="1"/>
  <c r="D53" i="84"/>
  <c r="E53" i="84"/>
  <c r="F53" i="84" s="1"/>
  <c r="D54" i="84"/>
  <c r="E54" i="84" s="1"/>
  <c r="G54" i="84" s="1"/>
  <c r="D55" i="84"/>
  <c r="E55" i="84" s="1"/>
  <c r="F55" i="84" s="1"/>
  <c r="D56" i="84"/>
  <c r="E56" i="84"/>
  <c r="F56" i="84" s="1"/>
  <c r="D58" i="84"/>
  <c r="C58" i="84"/>
  <c r="F28" i="84"/>
  <c r="D47" i="84"/>
  <c r="E59" i="84" s="1"/>
  <c r="F47" i="84"/>
  <c r="G47" i="84"/>
  <c r="E45" i="84"/>
  <c r="G39" i="84"/>
  <c r="G40" i="84" s="1"/>
  <c r="G22" i="84"/>
  <c r="C58" i="78"/>
  <c r="D58" i="78"/>
  <c r="E58" i="78" s="1"/>
  <c r="E40" i="78"/>
  <c r="F58" i="78" s="1"/>
  <c r="D56" i="78"/>
  <c r="E56" i="78" s="1"/>
  <c r="D55" i="78"/>
  <c r="E55" i="78" s="1"/>
  <c r="D54" i="78"/>
  <c r="E54" i="78" s="1"/>
  <c r="D53" i="78"/>
  <c r="E53" i="78" s="1"/>
  <c r="D52" i="78"/>
  <c r="E52" i="78" s="1"/>
  <c r="D51" i="78"/>
  <c r="E51" i="78" s="1"/>
  <c r="G39" i="82"/>
  <c r="G40" i="82" s="1"/>
  <c r="C56" i="82"/>
  <c r="C58" i="82" s="1"/>
  <c r="D58" i="82"/>
  <c r="F40" i="82"/>
  <c r="E40" i="82"/>
  <c r="E22" i="75"/>
  <c r="E31" i="75"/>
  <c r="E45" i="75"/>
  <c r="F18" i="39"/>
  <c r="F19" i="39"/>
  <c r="F20" i="39"/>
  <c r="F21" i="39"/>
  <c r="F22" i="39"/>
  <c r="F23" i="39"/>
  <c r="F24" i="39"/>
  <c r="F25" i="39"/>
  <c r="F26" i="39"/>
  <c r="F27" i="39"/>
  <c r="F28" i="39"/>
  <c r="F29" i="39"/>
  <c r="F30" i="39"/>
  <c r="F31" i="39"/>
  <c r="F32" i="39"/>
  <c r="G38" i="77"/>
  <c r="G22" i="82"/>
  <c r="F28" i="82"/>
  <c r="D47" i="82"/>
  <c r="E44" i="82"/>
  <c r="E45" i="82"/>
  <c r="E46" i="82"/>
  <c r="E47" i="82"/>
  <c r="F47" i="82"/>
  <c r="G47" i="82"/>
  <c r="D51" i="82"/>
  <c r="E51" i="82" s="1"/>
  <c r="D52" i="82"/>
  <c r="E52" i="82"/>
  <c r="D53" i="82"/>
  <c r="E53" i="82"/>
  <c r="D54" i="82"/>
  <c r="E54" i="82"/>
  <c r="D55" i="82"/>
  <c r="E55" i="82"/>
  <c r="D56" i="82"/>
  <c r="E56" i="82"/>
  <c r="C56" i="80"/>
  <c r="C58" i="80" s="1"/>
  <c r="G22" i="80"/>
  <c r="F28" i="80"/>
  <c r="G39" i="80"/>
  <c r="G40" i="80" s="1"/>
  <c r="E40" i="80"/>
  <c r="F40" i="80"/>
  <c r="D58" i="80"/>
  <c r="D47" i="80"/>
  <c r="E44" i="80" s="1"/>
  <c r="E47" i="80"/>
  <c r="F47" i="80"/>
  <c r="G47" i="80"/>
  <c r="D51" i="80"/>
  <c r="E51" i="80" s="1"/>
  <c r="D52" i="80"/>
  <c r="E52" i="80" s="1"/>
  <c r="D53" i="80"/>
  <c r="E53" i="80" s="1"/>
  <c r="D54" i="80"/>
  <c r="E54" i="80" s="1"/>
  <c r="D55" i="80"/>
  <c r="E55" i="80" s="1"/>
  <c r="D56" i="80"/>
  <c r="G22" i="78"/>
  <c r="F28" i="78"/>
  <c r="G39" i="78"/>
  <c r="F40" i="78"/>
  <c r="G40" i="78"/>
  <c r="D47" i="78"/>
  <c r="E45" i="78" s="1"/>
  <c r="F47" i="78"/>
  <c r="G47" i="78"/>
  <c r="E45" i="47"/>
  <c r="E22" i="47"/>
  <c r="E31" i="47"/>
  <c r="E45" i="49"/>
  <c r="E22" i="49"/>
  <c r="E31" i="49"/>
  <c r="E45" i="50"/>
  <c r="E22" i="50"/>
  <c r="E31" i="50"/>
  <c r="E45" i="51"/>
  <c r="E22" i="51"/>
  <c r="E31" i="51"/>
  <c r="E45" i="52"/>
  <c r="E22" i="52"/>
  <c r="E31" i="52"/>
  <c r="E45" i="53"/>
  <c r="E22" i="53"/>
  <c r="E31" i="53"/>
  <c r="E22" i="63"/>
  <c r="E35" i="63" s="1"/>
  <c r="E31" i="63"/>
  <c r="E45" i="62"/>
  <c r="E22" i="62"/>
  <c r="E31" i="62"/>
  <c r="E45" i="61"/>
  <c r="E22" i="61"/>
  <c r="E31" i="61"/>
  <c r="E45" i="60"/>
  <c r="E22" i="60"/>
  <c r="E31" i="60"/>
  <c r="E45" i="59"/>
  <c r="E22" i="59"/>
  <c r="E31" i="59"/>
  <c r="E45" i="58"/>
  <c r="E22" i="58"/>
  <c r="E31" i="58"/>
  <c r="E45" i="57"/>
  <c r="E22" i="57"/>
  <c r="E31" i="57"/>
  <c r="E45" i="56"/>
  <c r="E22" i="56"/>
  <c r="E31" i="56"/>
  <c r="E45" i="55"/>
  <c r="E22" i="55"/>
  <c r="E31" i="55"/>
  <c r="E45" i="54"/>
  <c r="E22" i="54"/>
  <c r="E31" i="54"/>
  <c r="B33" i="77"/>
  <c r="B32" i="77"/>
  <c r="B31" i="77"/>
  <c r="B30" i="77"/>
  <c r="B29" i="77"/>
  <c r="B28" i="77"/>
  <c r="B27" i="77"/>
  <c r="B26" i="77"/>
  <c r="B25" i="77"/>
  <c r="B24" i="77"/>
  <c r="B23" i="77"/>
  <c r="B22" i="77"/>
  <c r="B21" i="77"/>
  <c r="B20" i="77"/>
  <c r="B19" i="77"/>
  <c r="B18" i="77"/>
  <c r="B17" i="77"/>
  <c r="B16" i="77"/>
  <c r="B15" i="77"/>
  <c r="B14" i="77"/>
  <c r="D34" i="77"/>
  <c r="E34" i="77"/>
  <c r="F34" i="77"/>
  <c r="G34" i="77"/>
  <c r="G36" i="77" s="1"/>
  <c r="D35" i="77"/>
  <c r="D36" i="77" s="1"/>
  <c r="E35" i="77"/>
  <c r="F35" i="77"/>
  <c r="F36" i="77" s="1"/>
  <c r="G35" i="77"/>
  <c r="E36" i="77"/>
  <c r="E39" i="37"/>
  <c r="D22" i="75"/>
  <c r="D31" i="75"/>
  <c r="L15" i="74"/>
  <c r="M15" i="74"/>
  <c r="L16" i="74"/>
  <c r="M16" i="74"/>
  <c r="L17" i="74"/>
  <c r="M17" i="74"/>
  <c r="L18" i="74"/>
  <c r="M18" i="74"/>
  <c r="L19" i="74"/>
  <c r="M19" i="74"/>
  <c r="L20" i="74"/>
  <c r="M20" i="74"/>
  <c r="L21" i="74"/>
  <c r="M21" i="74"/>
  <c r="L22" i="74"/>
  <c r="M22" i="74"/>
  <c r="L23" i="74"/>
  <c r="M23" i="74"/>
  <c r="L24" i="74"/>
  <c r="M24" i="74"/>
  <c r="L25" i="74"/>
  <c r="M25" i="74"/>
  <c r="M8" i="74"/>
  <c r="M9" i="74"/>
  <c r="M10" i="74"/>
  <c r="M11" i="74"/>
  <c r="M12" i="74"/>
  <c r="M13" i="74"/>
  <c r="M14" i="74"/>
  <c r="M7" i="74"/>
  <c r="L8" i="74"/>
  <c r="L9" i="74"/>
  <c r="L10" i="74"/>
  <c r="L11" i="74"/>
  <c r="L12" i="74"/>
  <c r="L13" i="74"/>
  <c r="L14" i="74"/>
  <c r="L7" i="74"/>
  <c r="K8" i="74"/>
  <c r="K9" i="74"/>
  <c r="K10" i="74"/>
  <c r="K11" i="74"/>
  <c r="K12" i="74"/>
  <c r="K13" i="74"/>
  <c r="K14" i="74"/>
  <c r="K15" i="74"/>
  <c r="K16" i="74"/>
  <c r="K19" i="74"/>
  <c r="K20" i="74"/>
  <c r="K21" i="74"/>
  <c r="K22" i="74"/>
  <c r="K23" i="74"/>
  <c r="K24" i="74"/>
  <c r="K25" i="74"/>
  <c r="K7" i="74"/>
  <c r="C58" i="44"/>
  <c r="D58" i="44"/>
  <c r="G39" i="44"/>
  <c r="G40" i="44"/>
  <c r="F58" i="44" s="1"/>
  <c r="F40" i="44"/>
  <c r="E40" i="44"/>
  <c r="F28" i="44"/>
  <c r="E44" i="37"/>
  <c r="E43" i="37"/>
  <c r="E42" i="37"/>
  <c r="E41" i="37"/>
  <c r="E40" i="37"/>
  <c r="E38" i="37"/>
  <c r="E33" i="37"/>
  <c r="E21" i="37"/>
  <c r="E20" i="37"/>
  <c r="E19" i="37"/>
  <c r="E18" i="37"/>
  <c r="E17" i="37"/>
  <c r="E16" i="37"/>
  <c r="E14" i="37"/>
  <c r="D31" i="63"/>
  <c r="D31" i="62"/>
  <c r="D31" i="61"/>
  <c r="D31" i="60"/>
  <c r="D31" i="59"/>
  <c r="D31" i="58"/>
  <c r="D31" i="57"/>
  <c r="D31" i="56"/>
  <c r="D31" i="55"/>
  <c r="D31" i="54"/>
  <c r="D31" i="53"/>
  <c r="D31" i="52"/>
  <c r="D31" i="51"/>
  <c r="D31" i="50"/>
  <c r="E35" i="50"/>
  <c r="D31" i="49"/>
  <c r="D31" i="48"/>
  <c r="D31" i="47"/>
  <c r="D31" i="46"/>
  <c r="D31" i="45"/>
  <c r="G22" i="44"/>
  <c r="D47" i="44"/>
  <c r="E44" i="44" s="1"/>
  <c r="E45" i="44"/>
  <c r="E47" i="44"/>
  <c r="F47" i="44"/>
  <c r="G47" i="44"/>
  <c r="D51" i="44"/>
  <c r="E51" i="44" s="1"/>
  <c r="F51" i="44"/>
  <c r="D52" i="44"/>
  <c r="E52" i="44" s="1"/>
  <c r="D53" i="44"/>
  <c r="E53" i="44" s="1"/>
  <c r="D54" i="44"/>
  <c r="E54" i="44" s="1"/>
  <c r="D55" i="44"/>
  <c r="E55" i="44" s="1"/>
  <c r="F55" i="44"/>
  <c r="D56" i="44"/>
  <c r="E56" i="44" s="1"/>
  <c r="F56" i="44"/>
  <c r="E59" i="44"/>
  <c r="D31" i="41"/>
  <c r="D44" i="27"/>
  <c r="F44" i="27"/>
  <c r="G44" i="27"/>
  <c r="F26" i="27"/>
  <c r="D55" i="27"/>
  <c r="D53" i="27"/>
  <c r="D52" i="27"/>
  <c r="E52" i="27" s="1"/>
  <c r="G52" i="27" s="1"/>
  <c r="D51" i="27"/>
  <c r="E51" i="27" s="1"/>
  <c r="G51" i="27" s="1"/>
  <c r="D50" i="27"/>
  <c r="E50" i="27" s="1"/>
  <c r="G50" i="27" s="1"/>
  <c r="D49" i="27"/>
  <c r="E49" i="27" s="1"/>
  <c r="G49" i="27" s="1"/>
  <c r="D48" i="27"/>
  <c r="E48" i="27" s="1"/>
  <c r="G48" i="27" s="1"/>
  <c r="G20" i="27"/>
  <c r="E38" i="27"/>
  <c r="E42" i="27"/>
  <c r="E43" i="27"/>
  <c r="E53" i="27"/>
  <c r="G53" i="27" s="1"/>
  <c r="C55" i="27"/>
  <c r="E55" i="27" s="1"/>
  <c r="G55" i="27" s="1"/>
  <c r="C20" i="5"/>
  <c r="E35" i="55" l="1"/>
  <c r="E35" i="62"/>
  <c r="E35" i="60"/>
  <c r="E35" i="48"/>
  <c r="H54" i="86"/>
  <c r="G45" i="27"/>
  <c r="G51" i="44"/>
  <c r="E46" i="86"/>
  <c r="E59" i="86"/>
  <c r="E41" i="27"/>
  <c r="G48" i="82"/>
  <c r="E47" i="86"/>
  <c r="H35" i="77"/>
  <c r="J35" i="77" s="1"/>
  <c r="E56" i="88"/>
  <c r="G56" i="88" s="1"/>
  <c r="G56" i="44"/>
  <c r="G55" i="86"/>
  <c r="G55" i="44"/>
  <c r="H34" i="77"/>
  <c r="J34" i="77" s="1"/>
  <c r="E58" i="82"/>
  <c r="F41" i="82" s="1"/>
  <c r="F54" i="44"/>
  <c r="E59" i="82"/>
  <c r="G54" i="44"/>
  <c r="F51" i="78"/>
  <c r="G54" i="86"/>
  <c r="F53" i="44"/>
  <c r="E58" i="44"/>
  <c r="G58" i="44" s="1"/>
  <c r="G53" i="86"/>
  <c r="E45" i="87"/>
  <c r="E59" i="87"/>
  <c r="G53" i="44"/>
  <c r="G52" i="86"/>
  <c r="E46" i="87"/>
  <c r="F52" i="44"/>
  <c r="G52" i="44" s="1"/>
  <c r="G51" i="86"/>
  <c r="E47" i="87"/>
  <c r="E44" i="27"/>
  <c r="F54" i="78"/>
  <c r="G54" i="78" s="1"/>
  <c r="H54" i="78" s="1"/>
  <c r="E58" i="84"/>
  <c r="E41" i="84" s="1"/>
  <c r="E35" i="57"/>
  <c r="E47" i="78"/>
  <c r="E45" i="80"/>
  <c r="F41" i="78"/>
  <c r="G48" i="86"/>
  <c r="F56" i="78"/>
  <c r="E47" i="84"/>
  <c r="E35" i="59"/>
  <c r="E47" i="53"/>
  <c r="D28" i="98" s="1"/>
  <c r="G56" i="78"/>
  <c r="H56" i="78" s="1"/>
  <c r="E47" i="56"/>
  <c r="D34" i="98" s="1"/>
  <c r="D31" i="37"/>
  <c r="E35" i="56"/>
  <c r="E47" i="62"/>
  <c r="F32" i="89" s="1"/>
  <c r="E47" i="61"/>
  <c r="E35" i="61"/>
  <c r="E47" i="60"/>
  <c r="F30" i="89" s="1"/>
  <c r="E47" i="59"/>
  <c r="H29" i="77" s="1"/>
  <c r="E47" i="58"/>
  <c r="D38" i="98" s="1"/>
  <c r="E35" i="58"/>
  <c r="E47" i="57"/>
  <c r="F27" i="89" s="1"/>
  <c r="E47" i="55"/>
  <c r="F25" i="89" s="1"/>
  <c r="E47" i="54"/>
  <c r="D30" i="98" s="1"/>
  <c r="E35" i="54"/>
  <c r="E35" i="53"/>
  <c r="E47" i="52"/>
  <c r="F22" i="89" s="1"/>
  <c r="E35" i="52"/>
  <c r="E47" i="51"/>
  <c r="H21" i="77" s="1"/>
  <c r="E47" i="50"/>
  <c r="F20" i="89" s="1"/>
  <c r="D22" i="98"/>
  <c r="E47" i="49"/>
  <c r="F19" i="89" s="1"/>
  <c r="E47" i="47"/>
  <c r="F17" i="89" s="1"/>
  <c r="E47" i="45"/>
  <c r="F15" i="89" s="1"/>
  <c r="E22" i="37"/>
  <c r="E45" i="37"/>
  <c r="E35" i="41"/>
  <c r="I30" i="37"/>
  <c r="I29" i="37"/>
  <c r="I27" i="37"/>
  <c r="I26" i="37"/>
  <c r="E35" i="75"/>
  <c r="G41" i="88"/>
  <c r="F58" i="88"/>
  <c r="G59" i="88" s="1"/>
  <c r="G60" i="88" s="1"/>
  <c r="G58" i="88"/>
  <c r="E45" i="88"/>
  <c r="H36" i="77"/>
  <c r="J36" i="77" s="1"/>
  <c r="G39" i="77"/>
  <c r="E35" i="51"/>
  <c r="E35" i="49"/>
  <c r="E35" i="47"/>
  <c r="E59" i="78"/>
  <c r="E59" i="80"/>
  <c r="G48" i="80"/>
  <c r="E46" i="80"/>
  <c r="F52" i="78"/>
  <c r="G52" i="78" s="1"/>
  <c r="H52" i="78" s="1"/>
  <c r="F53" i="78"/>
  <c r="G53" i="78" s="1"/>
  <c r="H53" i="78" s="1"/>
  <c r="F55" i="78"/>
  <c r="E44" i="84"/>
  <c r="E46" i="84"/>
  <c r="G48" i="84"/>
  <c r="F52" i="86"/>
  <c r="I28" i="37"/>
  <c r="G41" i="44"/>
  <c r="F41" i="44"/>
  <c r="E41" i="44"/>
  <c r="F23" i="89"/>
  <c r="H23" i="77"/>
  <c r="E58" i="80"/>
  <c r="E47" i="75"/>
  <c r="G58" i="78"/>
  <c r="E41" i="78"/>
  <c r="G41" i="78"/>
  <c r="F58" i="84"/>
  <c r="F41" i="84"/>
  <c r="C58" i="86"/>
  <c r="E58" i="86" s="1"/>
  <c r="E56" i="86"/>
  <c r="F55" i="87"/>
  <c r="G55" i="87"/>
  <c r="F53" i="87"/>
  <c r="G53" i="87"/>
  <c r="F51" i="87"/>
  <c r="G51" i="87"/>
  <c r="G55" i="88"/>
  <c r="F55" i="88"/>
  <c r="G53" i="88"/>
  <c r="F53" i="88"/>
  <c r="G51" i="88"/>
  <c r="F51" i="88"/>
  <c r="E47" i="46"/>
  <c r="G48" i="44"/>
  <c r="E46" i="44"/>
  <c r="E35" i="46"/>
  <c r="E44" i="78"/>
  <c r="E46" i="78"/>
  <c r="G48" i="78"/>
  <c r="E56" i="80"/>
  <c r="F51" i="80"/>
  <c r="G51" i="80" s="1"/>
  <c r="F52" i="80"/>
  <c r="G52" i="80" s="1"/>
  <c r="F53" i="80"/>
  <c r="G53" i="80" s="1"/>
  <c r="F54" i="80"/>
  <c r="G54" i="80" s="1"/>
  <c r="F55" i="80"/>
  <c r="G55" i="80" s="1"/>
  <c r="F56" i="80"/>
  <c r="F58" i="80"/>
  <c r="G41" i="82"/>
  <c r="F51" i="82"/>
  <c r="G51" i="82" s="1"/>
  <c r="F52" i="82"/>
  <c r="G52" i="82" s="1"/>
  <c r="F53" i="82"/>
  <c r="G53" i="82" s="1"/>
  <c r="F54" i="82"/>
  <c r="G54" i="82" s="1"/>
  <c r="F55" i="82"/>
  <c r="G55" i="82" s="1"/>
  <c r="F56" i="82"/>
  <c r="G56" i="82" s="1"/>
  <c r="F58" i="82"/>
  <c r="G51" i="78"/>
  <c r="H51" i="78" s="1"/>
  <c r="G55" i="78"/>
  <c r="H55" i="78" s="1"/>
  <c r="G41" i="84"/>
  <c r="G58" i="84"/>
  <c r="G56" i="84"/>
  <c r="H56" i="84" s="1"/>
  <c r="G55" i="84"/>
  <c r="H55" i="84" s="1"/>
  <c r="F54" i="84"/>
  <c r="H54" i="84" s="1"/>
  <c r="G53" i="84"/>
  <c r="H53" i="84" s="1"/>
  <c r="F52" i="84"/>
  <c r="H52" i="84" s="1"/>
  <c r="G51" i="84"/>
  <c r="H51" i="84" s="1"/>
  <c r="F55" i="86"/>
  <c r="F53" i="86"/>
  <c r="H53" i="86" s="1"/>
  <c r="F51" i="86"/>
  <c r="G54" i="87"/>
  <c r="F54" i="87"/>
  <c r="G52" i="87"/>
  <c r="F52" i="87"/>
  <c r="F56" i="88"/>
  <c r="F54" i="88"/>
  <c r="G54" i="88"/>
  <c r="F52" i="88"/>
  <c r="G52" i="88"/>
  <c r="F41" i="88"/>
  <c r="E41" i="88"/>
  <c r="C63" i="71"/>
  <c r="C64" i="71" s="1"/>
  <c r="F34" i="39"/>
  <c r="F35" i="39" s="1"/>
  <c r="E47" i="63"/>
  <c r="C58" i="87"/>
  <c r="E58" i="87" s="1"/>
  <c r="E56" i="87"/>
  <c r="E59" i="88"/>
  <c r="G48" i="88"/>
  <c r="E46" i="88"/>
  <c r="E44" i="88"/>
  <c r="E47" i="48"/>
  <c r="F34" i="89"/>
  <c r="E31" i="37"/>
  <c r="I25" i="37"/>
  <c r="F21" i="89" l="1"/>
  <c r="D26" i="98"/>
  <c r="H22" i="77"/>
  <c r="D48" i="52" s="1"/>
  <c r="D49" i="52" s="1"/>
  <c r="H30" i="77"/>
  <c r="H32" i="77"/>
  <c r="D48" i="62" s="1"/>
  <c r="D49" i="62" s="1"/>
  <c r="F29" i="89"/>
  <c r="H28" i="77"/>
  <c r="D48" i="58" s="1"/>
  <c r="D49" i="58" s="1"/>
  <c r="H27" i="77"/>
  <c r="J27" i="77" s="1"/>
  <c r="D32" i="98"/>
  <c r="D20" i="98"/>
  <c r="H25" i="77"/>
  <c r="J25" i="77" s="1"/>
  <c r="H51" i="86"/>
  <c r="G58" i="82"/>
  <c r="H26" i="77"/>
  <c r="D48" i="56" s="1"/>
  <c r="D49" i="56" s="1"/>
  <c r="H55" i="86"/>
  <c r="H24" i="77"/>
  <c r="D48" i="54" s="1"/>
  <c r="D49" i="54" s="1"/>
  <c r="F24" i="89"/>
  <c r="H24" i="89" s="1"/>
  <c r="H17" i="77"/>
  <c r="J17" i="77" s="1"/>
  <c r="F26" i="89"/>
  <c r="F28" i="89"/>
  <c r="H19" i="77"/>
  <c r="J19" i="77" s="1"/>
  <c r="E41" i="82"/>
  <c r="H20" i="77"/>
  <c r="J20" i="77" s="1"/>
  <c r="H52" i="86"/>
  <c r="H15" i="77"/>
  <c r="D48" i="45" s="1"/>
  <c r="D49" i="45" s="1"/>
  <c r="D24" i="98"/>
  <c r="D16" i="98"/>
  <c r="I31" i="37"/>
  <c r="D46" i="98"/>
  <c r="D44" i="98"/>
  <c r="H31" i="77"/>
  <c r="F31" i="89"/>
  <c r="D42" i="98"/>
  <c r="D40" i="98"/>
  <c r="D36" i="98"/>
  <c r="D18" i="98"/>
  <c r="D14" i="98"/>
  <c r="D48" i="98"/>
  <c r="D12" i="98"/>
  <c r="D10" i="98"/>
  <c r="D52" i="98"/>
  <c r="H52" i="87"/>
  <c r="H54" i="87"/>
  <c r="E47" i="37"/>
  <c r="H51" i="88"/>
  <c r="H53" i="88"/>
  <c r="H55" i="88"/>
  <c r="J22" i="77"/>
  <c r="H14" i="77"/>
  <c r="F14" i="89"/>
  <c r="H14" i="89" s="1"/>
  <c r="G56" i="87"/>
  <c r="F56" i="87"/>
  <c r="H56" i="87" s="1"/>
  <c r="F33" i="89"/>
  <c r="H33" i="77"/>
  <c r="F33" i="39"/>
  <c r="H33" i="39" s="1"/>
  <c r="G56" i="80"/>
  <c r="J29" i="77"/>
  <c r="D48" i="59"/>
  <c r="D49" i="59" s="1"/>
  <c r="F16" i="89"/>
  <c r="H16" i="77"/>
  <c r="G56" i="86"/>
  <c r="F56" i="86"/>
  <c r="F41" i="80"/>
  <c r="E41" i="80"/>
  <c r="G58" i="80"/>
  <c r="G41" i="80"/>
  <c r="J23" i="77"/>
  <c r="D48" i="53"/>
  <c r="D49" i="53" s="1"/>
  <c r="H58" i="84"/>
  <c r="H18" i="77"/>
  <c r="F18" i="89"/>
  <c r="F58" i="87"/>
  <c r="G58" i="87"/>
  <c r="G41" i="87"/>
  <c r="E41" i="87"/>
  <c r="F41" i="87"/>
  <c r="H12" i="77"/>
  <c r="J12" i="77" s="1"/>
  <c r="F12" i="89"/>
  <c r="H52" i="88"/>
  <c r="H54" i="88"/>
  <c r="H56" i="88"/>
  <c r="H58" i="78"/>
  <c r="H59" i="78" s="1"/>
  <c r="H60" i="78" s="1"/>
  <c r="J31" i="77"/>
  <c r="D48" i="61"/>
  <c r="D49" i="61" s="1"/>
  <c r="D48" i="57"/>
  <c r="D49" i="57" s="1"/>
  <c r="H51" i="87"/>
  <c r="H53" i="87"/>
  <c r="H55" i="87"/>
  <c r="F58" i="86"/>
  <c r="G58" i="86"/>
  <c r="G41" i="86"/>
  <c r="E41" i="86"/>
  <c r="F41" i="86"/>
  <c r="G59" i="84"/>
  <c r="G60" i="84" s="1"/>
  <c r="D48" i="47"/>
  <c r="D49" i="47" s="1"/>
  <c r="J21" i="77"/>
  <c r="D48" i="51"/>
  <c r="D49" i="51" s="1"/>
  <c r="D48" i="60"/>
  <c r="D49" i="60" s="1"/>
  <c r="J30" i="77"/>
  <c r="E35" i="37"/>
  <c r="F35" i="89" l="1"/>
  <c r="H12" i="89"/>
  <c r="J28" i="77"/>
  <c r="J32" i="77"/>
  <c r="J24" i="77"/>
  <c r="D48" i="55"/>
  <c r="D49" i="55" s="1"/>
  <c r="J26" i="77"/>
  <c r="D48" i="49"/>
  <c r="D49" i="49" s="1"/>
  <c r="D48" i="50"/>
  <c r="D49" i="50" s="1"/>
  <c r="J15" i="77"/>
  <c r="D50" i="98"/>
  <c r="D53" i="98" s="1"/>
  <c r="G59" i="87"/>
  <c r="G60" i="87" s="1"/>
  <c r="H58" i="88"/>
  <c r="H58" i="87"/>
  <c r="D48" i="41"/>
  <c r="J14" i="77"/>
  <c r="D48" i="75"/>
  <c r="D49" i="75" s="1"/>
  <c r="G59" i="86"/>
  <c r="G60" i="86" s="1"/>
  <c r="D48" i="48"/>
  <c r="D49" i="48" s="1"/>
  <c r="J18" i="77"/>
  <c r="H56" i="86"/>
  <c r="H58" i="86" s="1"/>
  <c r="J16" i="77"/>
  <c r="D48" i="46"/>
  <c r="D49" i="46" s="1"/>
  <c r="J33" i="77"/>
  <c r="D48" i="63"/>
  <c r="D49" i="63" s="1"/>
  <c r="D48" i="37" l="1"/>
  <c r="D49" i="37" s="1"/>
  <c r="D49"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 Chambless</author>
    <author>Chambless, Mike</author>
  </authors>
  <commentList>
    <comment ref="B60" authorId="0" shapeId="0" xr:uid="{00000000-0006-0000-0200-000001000000}">
      <text>
        <r>
          <rPr>
            <sz val="10"/>
            <color indexed="81"/>
            <rFont val="Tahoma"/>
            <family val="2"/>
          </rPr>
          <t>For Library periodicals and subscriptions, include only those that are required to be maintained due to accreditation purposes.  Do not include costs of general periodicals and subscriptions.</t>
        </r>
      </text>
    </comment>
    <comment ref="B62" authorId="1" shapeId="0" xr:uid="{00000000-0006-0000-0200-000002000000}">
      <text>
        <r>
          <rPr>
            <sz val="10"/>
            <color indexed="81"/>
            <rFont val="Tahoma"/>
            <family val="2"/>
          </rPr>
          <t>8. Transfers and Other Disbursements:
If an amount is reported, please provide a description in Column D.</t>
        </r>
        <r>
          <rPr>
            <sz val="8"/>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A00-000001000000}">
      <text>
        <r>
          <rPr>
            <sz val="8"/>
            <color indexed="81"/>
            <rFont val="Tahoma"/>
            <family val="2"/>
          </rPr>
          <t xml:space="preserve">New Space:
Report the square footage for new facilities and building additions.  Exclude square footage for renovations.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B00-000001000000}">
      <text>
        <r>
          <rPr>
            <sz val="8"/>
            <color indexed="81"/>
            <rFont val="Tahoma"/>
            <family val="2"/>
          </rPr>
          <t xml:space="preserve">New Space:
Report the square footage for new facilities and building additions.  Exclude square footage for renovations.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Chambless, Mike</author>
  </authors>
  <commentList>
    <comment ref="K7" authorId="0" shapeId="0" xr:uid="{00000000-0006-0000-2C00-000001000000}">
      <text>
        <r>
          <rPr>
            <sz val="8"/>
            <color indexed="81"/>
            <rFont val="Tahoma"/>
            <family val="2"/>
          </rPr>
          <t xml:space="preserve">9-11-2012:  The FY2014 rate of $6.41 is based on the BOMA rates for 2011 as requested by Sheri in Sept 2011.
</t>
        </r>
      </text>
    </comment>
    <comment ref="M7" authorId="0" shapeId="0" xr:uid="{00000000-0006-0000-2C00-000002000000}">
      <text>
        <r>
          <rPr>
            <sz val="8"/>
            <color indexed="81"/>
            <rFont val="Tahoma"/>
            <family val="2"/>
          </rPr>
          <t xml:space="preserve">9-11-2012:  The FY2014 rate of $6.41 is based on the BOMA rates for 2011 as requested by Sheri in Sept 2011.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D00-000001000000}">
      <text>
        <r>
          <rPr>
            <sz val="8"/>
            <color indexed="81"/>
            <rFont val="Tahoma"/>
            <family val="2"/>
          </rPr>
          <t xml:space="preserve">New Space:
Report the square footage for new facilities and building additions.  Exclude square footage for renovations.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E11" authorId="0" shapeId="0" xr:uid="{00000000-0006-0000-0800-000001000000}">
      <text>
        <r>
          <rPr>
            <sz val="8"/>
            <color indexed="81"/>
            <rFont val="Tahoma"/>
            <family val="2"/>
          </rPr>
          <t>Other Funding includes funding from:
1. transfers from foundations and other campus funding sources, 2.  Use of E&amp;G  income from other than tuition and fees, etc.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E11" authorId="0" shapeId="0" xr:uid="{00000000-0006-0000-0A00-000001000000}">
      <text>
        <r>
          <rPr>
            <sz val="8"/>
            <color indexed="81"/>
            <rFont val="Tahoma"/>
            <family val="2"/>
          </rPr>
          <t>Other Funding includes funding from:
1. transfers from foundations and other campus funding sources, 2.  Use of E&amp;G  income from other than tuition and fees, etc., 3.  Reserves</t>
        </r>
      </text>
    </comment>
    <comment ref="F12" authorId="0" shapeId="0" xr:uid="{00000000-0006-0000-0A00-000002000000}">
      <text>
        <r>
          <rPr>
            <sz val="8"/>
            <color indexed="81"/>
            <rFont val="Tahoma"/>
            <family val="2"/>
          </rPr>
          <t xml:space="preserve">Total Funding Needed for Mandatory Costs is linked to the Mandatory Cost worksheet it should also equal to the total of C12+D12+E12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1F00-000001000000}">
      <text>
        <r>
          <rPr>
            <sz val="8"/>
            <color indexed="81"/>
            <rFont val="Tahoma"/>
            <family val="2"/>
          </rPr>
          <t xml:space="preserve">New Space:
Report the square footage for new facilities and building additions.  Exclude square footage for renovations.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400-000001000000}">
      <text>
        <r>
          <rPr>
            <sz val="8"/>
            <color indexed="81"/>
            <rFont val="Tahoma"/>
            <family val="2"/>
          </rPr>
          <t xml:space="preserve">New Space:
Report the square footage for new facilities and building additions.  Exclude square footage for renovations.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600-000001000000}">
      <text>
        <r>
          <rPr>
            <sz val="8"/>
            <color indexed="81"/>
            <rFont val="Tahoma"/>
            <family val="2"/>
          </rPr>
          <t xml:space="preserve">New Space:
Report the square footage for new facilities and building additions.  Exclude square footage for renovations.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700-000001000000}">
      <text>
        <r>
          <rPr>
            <sz val="8"/>
            <color indexed="81"/>
            <rFont val="Tahoma"/>
            <family val="2"/>
          </rPr>
          <t xml:space="preserve">New Space:
Report the square footage for new facilities and building additions.  Exclude square footage for renovations.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800-000001000000}">
      <text>
        <r>
          <rPr>
            <sz val="8"/>
            <color indexed="81"/>
            <rFont val="Tahoma"/>
            <family val="2"/>
          </rPr>
          <t xml:space="preserve">New Space:
Report the square footage for new facilities and building additions.  Exclude square footage for renovations.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Mike Chambless</author>
  </authors>
  <commentList>
    <comment ref="F43" authorId="0" shapeId="0" xr:uid="{00000000-0006-0000-2900-000001000000}">
      <text>
        <r>
          <rPr>
            <sz val="8"/>
            <color indexed="81"/>
            <rFont val="Tahoma"/>
            <family val="2"/>
          </rPr>
          <t xml:space="preserve">New Space:
Report the square footage for new facilities and building additions.  Exclude square footage for renovations.
</t>
        </r>
      </text>
    </comment>
  </commentList>
</comments>
</file>

<file path=xl/sharedStrings.xml><?xml version="1.0" encoding="utf-8"?>
<sst xmlns="http://schemas.openxmlformats.org/spreadsheetml/2006/main" count="3294" uniqueCount="795">
  <si>
    <t xml:space="preserve">     Faculty</t>
  </si>
  <si>
    <t xml:space="preserve">     Professional</t>
  </si>
  <si>
    <t xml:space="preserve">     Other Staff</t>
  </si>
  <si>
    <t xml:space="preserve">     Note:  If reporting a percentage increase, you will have to format cells as a percentage.</t>
  </si>
  <si>
    <t>Projected cost of compensation (salary, benefits, and payroll taxes)</t>
  </si>
  <si>
    <t xml:space="preserve">              on how you calculate the stipend increase.</t>
  </si>
  <si>
    <t>Undergrad, lecture courses</t>
  </si>
  <si>
    <t>Total of Other Funding</t>
  </si>
  <si>
    <t>Total of new tuition and fees</t>
  </si>
  <si>
    <t>Changes</t>
  </si>
  <si>
    <t>FY12 Differences With T&amp;Fee Increases &amp; Without Increases</t>
  </si>
  <si>
    <t>Effect with Tuition and Fee Increases in FY2012</t>
  </si>
  <si>
    <t>If the loss of stimulus funding is not replaced with additional state appropriations or other income, what tuition increase is necessary to offset the loss of federal stimulus funding?</t>
  </si>
  <si>
    <t>Amount of FY2011 Federal Stimulus Funding removed from the FY2012 Budget</t>
  </si>
  <si>
    <t xml:space="preserve">Proposed FY12 Tuition Increase to offset loss of Federal Stimulus Funding </t>
  </si>
  <si>
    <t>&lt;--From worksheet named "Loss of Stimulus Funds"</t>
  </si>
  <si>
    <t>&lt;--Institution's Projection of % Increase</t>
  </si>
  <si>
    <t>&lt;--Institution's Projection of Increase Amount</t>
  </si>
  <si>
    <t>Net Change if Tuition and Fees are not Approved to replace Stimulus</t>
  </si>
  <si>
    <t>In this section report your projections of changes to the critieria below if the federal stimulus is not replaced with state appropriations, tuition and fees and/or other sources of income.</t>
  </si>
  <si>
    <t>Loss of Federal Stimulus - Effect on Institution</t>
  </si>
  <si>
    <t>For FY2012 Budget Year</t>
  </si>
  <si>
    <t>2.  Describe the other alternatives you reviewed as you were developing this proposal.</t>
  </si>
  <si>
    <t>3.  List who will be working on your behalf if making a direct proposal  to the Legislature for this priority item?</t>
  </si>
  <si>
    <r>
      <t>For the items below, project how the loss of</t>
    </r>
    <r>
      <rPr>
        <b/>
        <sz val="11"/>
        <color indexed="10"/>
        <rFont val="Times New Roman"/>
        <family val="1"/>
      </rPr>
      <t xml:space="preserve"> Federal stimulus funds</t>
    </r>
    <r>
      <rPr>
        <b/>
        <sz val="11"/>
        <rFont val="Times New Roman"/>
        <family val="1"/>
      </rPr>
      <t xml:space="preserve"> will effect your institution.    </t>
    </r>
  </si>
  <si>
    <t>Average Class Size - Fall Semester</t>
  </si>
  <si>
    <t>Projected Class Size Fall 2011 (FY12)</t>
  </si>
  <si>
    <t>Estimated Class size Fall 2010 (FY11)</t>
  </si>
  <si>
    <t>Total Course Sections Offered:  (Annualized)</t>
  </si>
  <si>
    <t>Proposed Percentage Increase in FY12 Tuition and Mandatory Fees</t>
  </si>
  <si>
    <t>Projected New Tuition and Fee Income from Percentage Increase and from Enrollment Changes</t>
  </si>
  <si>
    <t>Total Long Distance/Online Course Sections Offered: (Annualized)</t>
  </si>
  <si>
    <t>L.</t>
  </si>
  <si>
    <t>M.</t>
  </si>
  <si>
    <r>
      <t xml:space="preserve">FY2012 Survey Form </t>
    </r>
    <r>
      <rPr>
        <b/>
        <sz val="10"/>
        <color indexed="10"/>
        <rFont val="Times New Roman"/>
        <family val="1"/>
      </rPr>
      <t>to Update</t>
    </r>
    <r>
      <rPr>
        <b/>
        <sz val="10"/>
        <rFont val="Times New Roman"/>
        <family val="1"/>
      </rPr>
      <t xml:space="preserve"> E&amp;G I Facilities Coming On-line in </t>
    </r>
    <r>
      <rPr>
        <b/>
        <sz val="10"/>
        <color indexed="10"/>
        <rFont val="Times New Roman"/>
        <family val="1"/>
      </rPr>
      <t>FY2011</t>
    </r>
  </si>
  <si>
    <t>I.  Funding Sources for Mandatory Costs must be identified before the institution's priorities.  Mandatory Costs may be funded from state appropriations, tuition and fees, other funding, and/or cost savings.  The "Total Funding Needed" in cell H12 for "Proposed Funding of Mandatory Costs" is linked to "Mandartory Cost" worksheet.  
II.  Report priority requests in priority order.  Priorities can be described as programmatic or as an object of expenditure. (See example)  Identify the funding sources for each priority.   Also indicate "yes" or "no" if the institution will present the priority directly to the Legislature.  Use the "Budget Priorities WS" worksheets to provide details for each priority.  The amount reported for each priority under column H, "Total Funding Needed" must agree with the total of the "Budget Priority WS" in Cell E47.</t>
  </si>
  <si>
    <t>Months Occupied by Fiscal Year</t>
  </si>
  <si>
    <t>Months Funded</t>
  </si>
  <si>
    <t>Other Funding</t>
  </si>
  <si>
    <t>Type of Facility:</t>
  </si>
  <si>
    <t>New</t>
  </si>
  <si>
    <t>Addition</t>
  </si>
  <si>
    <t>Renovation</t>
  </si>
  <si>
    <t xml:space="preserve">      Check all that apply</t>
  </si>
  <si>
    <t>Classroom</t>
  </si>
  <si>
    <t>Laboratory</t>
  </si>
  <si>
    <t>Student Service</t>
  </si>
  <si>
    <t>Auxiliary</t>
  </si>
  <si>
    <t>This column Not in Print Area</t>
  </si>
  <si>
    <t xml:space="preserve">II.  </t>
  </si>
  <si>
    <t>Justification for this Priority:</t>
  </si>
  <si>
    <t>1.  Describe the purpose and desired outcomes of this priority:</t>
  </si>
  <si>
    <t>Is this an Update from Prior Year's Report?  Yes or No</t>
  </si>
  <si>
    <t>(2)  Based on increases in enrollment and/or tuition and fee increases.</t>
  </si>
  <si>
    <t>Administrative</t>
  </si>
  <si>
    <t>Acad Support</t>
  </si>
  <si>
    <t xml:space="preserve">Other </t>
  </si>
  <si>
    <t xml:space="preserve">  State Appropriations</t>
  </si>
  <si>
    <t xml:space="preserve">  Section 13 or Section 13 Offset</t>
  </si>
  <si>
    <t xml:space="preserve">  Master Lease</t>
  </si>
  <si>
    <t xml:space="preserve">          Other Sources</t>
  </si>
  <si>
    <t xml:space="preserve">   Total Square Feet</t>
  </si>
  <si>
    <t>Oklahoma College</t>
  </si>
  <si>
    <t>Phy Plant</t>
  </si>
  <si>
    <t>Use of New Space:</t>
  </si>
  <si>
    <t>Check one---&gt;</t>
  </si>
  <si>
    <t>Use of New Space</t>
  </si>
  <si>
    <t xml:space="preserve">    Enter Percentage for each use</t>
  </si>
  <si>
    <t>Was facility Constructed, Purchased or a Gift?</t>
  </si>
  <si>
    <t>*Rates taken from the 2006 BOMA Experience Exchange Report - Average Metropolitan Rate in Oklahoma</t>
  </si>
  <si>
    <t>Note:  We are attempting to update the 2006 BOMA rates to current rates - We will provide revised rates when received.</t>
  </si>
  <si>
    <t>Oklahoma State Regents for Higher Education</t>
  </si>
  <si>
    <t xml:space="preserve">     Total Increases in Operations</t>
  </si>
  <si>
    <t>&lt;---Institution Name</t>
  </si>
  <si>
    <t>Institution Name</t>
  </si>
  <si>
    <t xml:space="preserve"> </t>
  </si>
  <si>
    <t xml:space="preserve">Mandatory Costs and Proposed Funding </t>
  </si>
  <si>
    <t>Priorities by Object Summary:</t>
  </si>
  <si>
    <t>Description of Mandatory Costs:</t>
  </si>
  <si>
    <t>1.  Social Security</t>
  </si>
  <si>
    <t>2.  MQFE</t>
  </si>
  <si>
    <t>3.  Health Insurance</t>
  </si>
  <si>
    <t>4.  Dental Insurance</t>
  </si>
  <si>
    <t>5.  Life Insurance</t>
  </si>
  <si>
    <t>6.  Long and Short Term Disability</t>
  </si>
  <si>
    <t>7.  Oklahoma Teachers Retirement - Employee - 7%</t>
  </si>
  <si>
    <t>9.  Workers Compensation</t>
  </si>
  <si>
    <t>10. Unemployment Compensation Payments</t>
  </si>
  <si>
    <t>11. Other Insurance and Payroll Taxes - From List Below</t>
  </si>
  <si>
    <t xml:space="preserve">   Total Cost of Fringe Benefits and Payroll Taxes</t>
  </si>
  <si>
    <t xml:space="preserve">     Natural Gas</t>
  </si>
  <si>
    <t xml:space="preserve">     Electricity</t>
  </si>
  <si>
    <t xml:space="preserve">     Water, Sewage, Etc.</t>
  </si>
  <si>
    <t>Priority #</t>
  </si>
  <si>
    <t>Priority Name:</t>
  </si>
  <si>
    <t xml:space="preserve">Summary of Budget Priority:
</t>
  </si>
  <si>
    <r>
      <t>Increase in Professional Services:</t>
    </r>
    <r>
      <rPr>
        <b/>
        <sz val="8"/>
        <rFont val="Times New Roman"/>
        <family val="1"/>
      </rPr>
      <t xml:space="preserve"> </t>
    </r>
  </si>
  <si>
    <t>Note:  Exclude Expenditures Reported as Mandatory Costs</t>
  </si>
  <si>
    <t xml:space="preserve">Increases in Salaries and Fringe Benefits:    </t>
  </si>
  <si>
    <t>Summary Description of Funding Priorities</t>
  </si>
  <si>
    <t>Summary of Funding Priorities</t>
  </si>
  <si>
    <t>Priority</t>
  </si>
  <si>
    <t>Yes or No</t>
  </si>
  <si>
    <t>State Appropriated Funding</t>
  </si>
  <si>
    <t>Direct Proposal Legislature</t>
  </si>
  <si>
    <t>Funding Sources</t>
  </si>
  <si>
    <t>Avg % Increase</t>
  </si>
  <si>
    <t xml:space="preserve">     Other Utilities:</t>
  </si>
  <si>
    <t>2.</t>
  </si>
  <si>
    <t>3.</t>
  </si>
  <si>
    <r>
      <t xml:space="preserve">Comments:
 </t>
    </r>
    <r>
      <rPr>
        <b/>
        <sz val="8"/>
        <rFont val="Times New Roman"/>
        <family val="1"/>
      </rPr>
      <t>(If additional space is needed insert at bottom of form)</t>
    </r>
  </si>
  <si>
    <t>Description of Supplemental Funding Needs:</t>
  </si>
  <si>
    <t>Yes or No---&gt;</t>
  </si>
  <si>
    <t>&lt;---Formula</t>
  </si>
  <si>
    <t>Add additional comment fields below if needed:</t>
  </si>
  <si>
    <r>
      <t xml:space="preserve">Comments:
 </t>
    </r>
    <r>
      <rPr>
        <b/>
        <sz val="8"/>
        <rFont val="Times New Roman"/>
        <family val="1"/>
      </rPr>
      <t>(If additional space is needed, use "Additional Comments" at bottom of form)</t>
    </r>
  </si>
  <si>
    <t>A.</t>
  </si>
  <si>
    <t>B.</t>
  </si>
  <si>
    <t>Travel</t>
  </si>
  <si>
    <t>Property, Furniture and Equipment</t>
  </si>
  <si>
    <t xml:space="preserve">Total </t>
  </si>
  <si>
    <t>Renovations</t>
  </si>
  <si>
    <t>Amount of Space for Auxiliary</t>
  </si>
  <si>
    <t>Amount of Space for Other</t>
  </si>
  <si>
    <t xml:space="preserve">  Note:  This column is not in Print Area</t>
  </si>
  <si>
    <t>Cost Per Square Foot</t>
  </si>
  <si>
    <t>Dates</t>
  </si>
  <si>
    <t>Transfers and Other Disbursements</t>
  </si>
  <si>
    <t>Function Name</t>
  </si>
  <si>
    <t>Scholarships</t>
  </si>
  <si>
    <t>C.</t>
  </si>
  <si>
    <t>1.  Salaries</t>
  </si>
  <si>
    <t>2.  Benefits and Payroll Taxes applicable to Salary Annualization</t>
  </si>
  <si>
    <t>1.</t>
  </si>
  <si>
    <t>Amount for Budget Priorities</t>
  </si>
  <si>
    <t>Supplies and Other Current Expense</t>
  </si>
  <si>
    <t xml:space="preserve">  Note:  Report the amount in cell C21 and D21 on the  mandatory costs worksheet.</t>
  </si>
  <si>
    <t xml:space="preserve">For the items below, project how the changes in state appropriations will effect your institution.    </t>
  </si>
  <si>
    <t>Adjunct Faculty - Salary Increases</t>
  </si>
  <si>
    <t>Adjunct Faculty - New Positions</t>
  </si>
  <si>
    <t>Professional - New Positions</t>
  </si>
  <si>
    <t>Classified Positions - New Positions</t>
  </si>
  <si>
    <t>Graduate Assistants - New Positions</t>
  </si>
  <si>
    <t>Date Completed</t>
  </si>
  <si>
    <t>Date Occupied</t>
  </si>
  <si>
    <t>FY09</t>
  </si>
  <si>
    <t>FY10</t>
  </si>
  <si>
    <t>FY11</t>
  </si>
  <si>
    <t>FY12</t>
  </si>
  <si>
    <t># of Months Occupied</t>
  </si>
  <si>
    <t>Facility #1</t>
  </si>
  <si>
    <t>Facility #2</t>
  </si>
  <si>
    <t>Facility #3</t>
  </si>
  <si>
    <t>Facility #4</t>
  </si>
  <si>
    <t>Facility #5</t>
  </si>
  <si>
    <t>Facility #6</t>
  </si>
  <si>
    <t>Facility #7</t>
  </si>
  <si>
    <t>Facility #8</t>
  </si>
  <si>
    <t>Facility #9</t>
  </si>
  <si>
    <t>Facility #10</t>
  </si>
  <si>
    <t>FY08</t>
  </si>
  <si>
    <t># of Months Funded in FY11</t>
  </si>
  <si>
    <t># of Months Funded in FY12</t>
  </si>
  <si>
    <t>Comment</t>
  </si>
  <si>
    <t>Report facilities that will be completed in FY2011 and update any facilities previously reported.  A facility completed on 1 Jan 2010 and occupied on 1 Feb 2010 will be occupied for 5 months in FY2010 and 7 months in FY2011. For funding purposes, the number of months occupied under "Total" (cell G39) cannot exceed 12 months.   Note:  A facility occupied after July 31, 2010 (FY2011) will be reported for less than 12 months.  The remaining months will be reported in the FY2012 Budget Needs Survey.</t>
  </si>
  <si>
    <t xml:space="preserve"> Survey Form for E&amp;G I Facilities Coming On-line in FY2011 an/or Updates to Prior Years Report</t>
  </si>
  <si>
    <t>New Facility?</t>
  </si>
  <si>
    <t>Tuition and Fee (2) Increases</t>
  </si>
  <si>
    <t>Budget Needs Survey for FY2012</t>
  </si>
  <si>
    <t>Summary of FY2012 Funding Priorities</t>
  </si>
  <si>
    <t>(1)  Report the  Amount of FY2012 Mandatory Costs and Budget Priorities to be paid from Cost Savings.  See "Use of Cost Savings" worksheet for amounts to report.</t>
  </si>
  <si>
    <t>Projected  Resident Tuition Waivers Budgeted for FY2012</t>
  </si>
  <si>
    <t>Projected  Nonresident Tuition Waivers Budgeted for FY2012</t>
  </si>
  <si>
    <t>Projected Annualized Enrollment FY2012</t>
  </si>
  <si>
    <t>Projected Number of Sections Offered FY2012</t>
  </si>
  <si>
    <t>Projected Number of Full-Time Faculty - FY2012</t>
  </si>
  <si>
    <t>Projected Number of Part-Time and Adjunct Faculty - FY2012</t>
  </si>
  <si>
    <t>Amount of Resident Tuition Waivers Budgeted for FY2011</t>
  </si>
  <si>
    <t>Amount of Nonresident Tuition Waivers Budgeted for FY2011</t>
  </si>
  <si>
    <t>Number of Full-Time Faculty - FY2011</t>
  </si>
  <si>
    <t>Institution</t>
  </si>
  <si>
    <t>Priority Amount</t>
  </si>
  <si>
    <t>Description of Priorities Identified on the Priority Worksheets</t>
  </si>
  <si>
    <t>Description--&gt;</t>
  </si>
  <si>
    <t>Average Salary</t>
  </si>
  <si>
    <t>Salaries - Salary Increase of 2%</t>
  </si>
  <si>
    <t>Physical Plant - HVAC Replacement</t>
  </si>
  <si>
    <t>Academic Support - North Central Accreditation</t>
  </si>
  <si>
    <t>Report the facilities that will be completed in FY2011 and update any facilities previously reported.  A facility completed on 1 Jan 2011 and occupied on 1 Feb 2011 will be occupied for 5 months in FY2011 and 7 months in FY2012. For funding purposes, the number of months occupied under "Total" (cell G39) cannot exceed 12 months.   Note:  A facility occupied after July 1, 2011 will be reported in the FY2013 Budget Needs Survey.</t>
  </si>
  <si>
    <t>FY2012</t>
  </si>
  <si>
    <t>Percentage: # of months occupied in FY2011 and FY2012 / 12 months</t>
  </si>
  <si>
    <t>Percentage of Months Occupied in FY2011 &amp; FY2012</t>
  </si>
  <si>
    <t xml:space="preserve"> FY2012 Funding Needs</t>
  </si>
  <si>
    <t>Note:  We are attempting to update the 2009 BOMA rates to current rates - We will provide revised rates when received.</t>
  </si>
  <si>
    <t>New, Update, Donated Facility</t>
  </si>
  <si>
    <t>&lt;--Difference Column E and Column H</t>
  </si>
  <si>
    <t>Administrative/Fixed Cost</t>
  </si>
  <si>
    <t>Total Priorities</t>
  </si>
  <si>
    <t>Amount of Cost Savings to use In FY2012 or used in Previous Years</t>
  </si>
  <si>
    <t>Student Employees  - New Positions</t>
  </si>
  <si>
    <t>Graduate Assistants - Salary Increases</t>
  </si>
  <si>
    <t>Student Employees  - Salary Increases</t>
  </si>
  <si>
    <t xml:space="preserve">     Total Increases in Salary and Fringe Benefits</t>
  </si>
  <si>
    <t>Increases in Positions:</t>
  </si>
  <si>
    <t xml:space="preserve">     Total Increases in New Positions</t>
  </si>
  <si>
    <r>
      <t>Library Book and Periodicals  (</t>
    </r>
    <r>
      <rPr>
        <b/>
        <i/>
        <sz val="8"/>
        <rFont val="Times New Roman"/>
        <family val="1"/>
      </rPr>
      <t>Excludes Amount Reported as a Mandatory Cost)</t>
    </r>
  </si>
  <si>
    <t>Changes in Operations:</t>
  </si>
  <si>
    <t># of FTE</t>
  </si>
  <si>
    <t>Personnel</t>
  </si>
  <si>
    <t>B.  Changes in Costs of  Fringe Benefits and Payroll Taxes:
     (Exclude benefits &amp; taxes based on salary increases)</t>
  </si>
  <si>
    <t>&lt;--Formulas</t>
  </si>
  <si>
    <t>C.  Changes in Costs of Non-Compensation Requirements:</t>
  </si>
  <si>
    <t>Sub-Total Each Object of Expenditure</t>
  </si>
  <si>
    <t xml:space="preserve">          Total Utilities</t>
  </si>
  <si>
    <t xml:space="preserve">          Property Insurance</t>
  </si>
  <si>
    <t xml:space="preserve">          Vehicles</t>
  </si>
  <si>
    <t xml:space="preserve">          Aircraft</t>
  </si>
  <si>
    <t xml:space="preserve">          Tort Liability</t>
  </si>
  <si>
    <t xml:space="preserve">          Director and Officers Liability</t>
  </si>
  <si>
    <t xml:space="preserve">          Other Insurance </t>
  </si>
  <si>
    <t xml:space="preserve">          Total Supplies and Other Current Expenses:</t>
  </si>
  <si>
    <t xml:space="preserve">          Total Mandatory Equipment, Property and Furniture</t>
  </si>
  <si>
    <t>Credit Card Fees</t>
  </si>
  <si>
    <t>Postage costs</t>
  </si>
  <si>
    <t>Governing Board Assessment</t>
  </si>
  <si>
    <t>8.  Oklahoma Teachers Retirement - Employer Share - See Guidance</t>
  </si>
  <si>
    <t>FY2011</t>
  </si>
  <si>
    <t>Number of Months occupied in FY2010 and FY2011</t>
  </si>
  <si>
    <t>Percentage   (# of months occupied in FY2010 or FY2011 / 12 months)</t>
  </si>
  <si>
    <t>Percentage of Months Occupied in FY2010 &amp; FY2011</t>
  </si>
  <si>
    <t xml:space="preserve"> FY2010 &amp; FY2011 Funding Needs</t>
  </si>
  <si>
    <t xml:space="preserve">  &lt; Formula</t>
  </si>
  <si>
    <t xml:space="preserve">  Please do not change formulas or links in the worksheet; or Call Mike</t>
  </si>
  <si>
    <t>NOTE:  This section contains all formulas and/or links to data above.  You should not have to complete any of the data.</t>
  </si>
  <si>
    <t xml:space="preserve">     Total Institution Priorities from "Budget Priorities Worksheet"</t>
  </si>
  <si>
    <t xml:space="preserve">          Difference (must be zero)</t>
  </si>
  <si>
    <t>The purpose of this form is to allow institutions to provide information about supplemental operational funding needs for FY2009.  Please complete the following:  1.  Describe the purpose and the amount of the supplemental funding needs.  2.  If funding needs are to comply with a mandate, indicate whether it is a State, Federal, or Court Mandate.  Include references that will identify the source of mandate.  3.  Use the additional comment fields to provide additional information to justify your request.  Do not duplicate any expenditures reported as mandatory costs, budget priorities or for facilities coming on-line.</t>
  </si>
  <si>
    <t>Amount of Supplemental Needed FY2009</t>
  </si>
  <si>
    <t xml:space="preserve"> Survey Form for E&amp;G I Facilities Coming On-line in FY2009</t>
  </si>
  <si>
    <t>Number of Months occupied in FY2009</t>
  </si>
  <si>
    <t>Percentage   (# of months occupied in FY2009 / 12 months)</t>
  </si>
  <si>
    <t>Percentage of Space Occupied in FY2009</t>
  </si>
  <si>
    <t xml:space="preserve"> FY2009 Funding Needs</t>
  </si>
  <si>
    <t>Projected Completion Date:</t>
  </si>
  <si>
    <t>New Space</t>
  </si>
  <si>
    <t>Difference---&gt;</t>
  </si>
  <si>
    <t>Faculty</t>
  </si>
  <si>
    <t>Professional Staff</t>
  </si>
  <si>
    <t>Classified Staff</t>
  </si>
  <si>
    <t>Graduate Assistants</t>
  </si>
  <si>
    <t xml:space="preserve">     Total One Percent Increase</t>
  </si>
  <si>
    <t>D.</t>
  </si>
  <si>
    <t>Change</t>
  </si>
  <si>
    <t>Percentage Change</t>
  </si>
  <si>
    <t>F.</t>
  </si>
  <si>
    <t>G.</t>
  </si>
  <si>
    <t>H.</t>
  </si>
  <si>
    <t>I.</t>
  </si>
  <si>
    <r>
      <t xml:space="preserve">Source and Amount of Funding: </t>
    </r>
    <r>
      <rPr>
        <b/>
        <sz val="8"/>
        <rFont val="Times New Roman"/>
        <family val="1"/>
      </rPr>
      <t xml:space="preserve"> Report in appropriate boxes.</t>
    </r>
  </si>
  <si>
    <t xml:space="preserve">          Total Projected Costs</t>
  </si>
  <si>
    <t xml:space="preserve">  &lt;  New</t>
  </si>
  <si>
    <t>Faculty - Salary Increases</t>
  </si>
  <si>
    <t>Professional - Salary Increases</t>
  </si>
  <si>
    <t>Classified Positions - Salary Increases</t>
  </si>
  <si>
    <t>Employee Fringe Benefit &amp; Payroll Taxes</t>
  </si>
  <si>
    <t>N/A</t>
  </si>
  <si>
    <t>Other:</t>
  </si>
  <si>
    <t>Other</t>
  </si>
  <si>
    <t>Renovated</t>
  </si>
  <si>
    <t xml:space="preserve">   Total Request for Supplemental Funding</t>
  </si>
  <si>
    <t>Increase in cost of fringe benefits attendant to one percent (1%) increase in salary:</t>
  </si>
  <si>
    <t>Number</t>
  </si>
  <si>
    <t>Projected Change in Resident Tuition Waivers</t>
  </si>
  <si>
    <t>Projected Change in Nonresident Tuition Waivers</t>
  </si>
  <si>
    <t>Faculty - New Full-Time Positions</t>
  </si>
  <si>
    <t>Cost of one percent (1%) increase in library acquisition budget:</t>
  </si>
  <si>
    <t>8a. Optional Retirement Plans - OU and OSU</t>
  </si>
  <si>
    <t>Institution:</t>
  </si>
  <si>
    <t>Amount</t>
  </si>
  <si>
    <t>Comments:</t>
  </si>
  <si>
    <t xml:space="preserve">2.  Utilities: </t>
  </si>
  <si>
    <t>3.  Travel:</t>
  </si>
  <si>
    <t>4.  Supplies and Other Current Expenses:</t>
  </si>
  <si>
    <t>5.  Equipment, Property and Furniture:</t>
  </si>
  <si>
    <t>7.  Scholarships</t>
  </si>
  <si>
    <t>8.  Transfers and Other Disbursements</t>
  </si>
  <si>
    <t>9.  Total Non-Compensation Mandatory Costs</t>
  </si>
  <si>
    <t>10.  Total Mandatory Cost Changes</t>
  </si>
  <si>
    <t xml:space="preserve">          Total Other Equipment:   (Insert rows if needed)</t>
  </si>
  <si>
    <t>Projected Annualized Enrollment FY2011</t>
  </si>
  <si>
    <t>Projected Number of Sections Offered FY2011</t>
  </si>
  <si>
    <t>Projected Number of Part-Time and Adjunct Faculty - FY2011</t>
  </si>
  <si>
    <t>Additional Comments:</t>
  </si>
  <si>
    <t>Salaries</t>
  </si>
  <si>
    <t>Total</t>
  </si>
  <si>
    <t>Utilities</t>
  </si>
  <si>
    <t xml:space="preserve">          OCIA 2005 Bond Series</t>
  </si>
  <si>
    <t xml:space="preserve">          OCIA 2006 Bond Series</t>
  </si>
  <si>
    <t>Benefits/Taxes</t>
  </si>
  <si>
    <t>Facility Information:</t>
  </si>
  <si>
    <t>Building Data:</t>
  </si>
  <si>
    <t>Date to be occupied:</t>
  </si>
  <si>
    <t>Total Sq. Ft.</t>
  </si>
  <si>
    <t>% of Sq. Ft.</t>
  </si>
  <si>
    <t>Amount of Space for E&amp;G I</t>
  </si>
  <si>
    <t>Amount of Space Auxiliary</t>
  </si>
  <si>
    <t>Amount of Space Other</t>
  </si>
  <si>
    <t>Estimated Operating Cost</t>
  </si>
  <si>
    <t>*Rate Per Square Ft.</t>
  </si>
  <si>
    <t>Applicable Sq. Ft. for E&amp;G I</t>
  </si>
  <si>
    <t>Annualized Cost for New Space</t>
  </si>
  <si>
    <t>Cleaning</t>
  </si>
  <si>
    <t>Repair/Maintenance</t>
  </si>
  <si>
    <t>Roads/Grounds</t>
  </si>
  <si>
    <t>Security</t>
  </si>
  <si>
    <t>Insurance/Admin.</t>
  </si>
  <si>
    <t>Total Operational Cost</t>
  </si>
  <si>
    <t>Update from Last Year?</t>
  </si>
  <si>
    <t>New Facilty?</t>
  </si>
  <si>
    <t xml:space="preserve"> Capital Master Plan Project # </t>
  </si>
  <si>
    <t>Facility Name:</t>
  </si>
  <si>
    <t>Include the following factors in your answer:  what you intend to accomplish; who are the beneficiaries of the change; short-term or long-term savings or cost effectiveness; and efficiencies that will result if funded.</t>
  </si>
  <si>
    <t>Note:  Entries in Col C &amp; D are examples, please replace with your responses.</t>
  </si>
  <si>
    <t>&lt;--- Institution Name</t>
  </si>
  <si>
    <t>Proposed Funding of Mandatory Costs</t>
  </si>
  <si>
    <t>Total Funding Needed</t>
  </si>
  <si>
    <t>Total Mandatory Costs</t>
  </si>
  <si>
    <t>Total Mandatory Costs &amp; Priorities</t>
  </si>
  <si>
    <t>Cost Savings
 (1)</t>
  </si>
  <si>
    <t>Total Cost Saving (From Cost Saving Activities Worksheet)</t>
  </si>
  <si>
    <t>FY2013</t>
  </si>
  <si>
    <t xml:space="preserve"> FY2013
 Funding
Needs</t>
  </si>
  <si>
    <t>Number of Months occupied in FY2012 and FY2013</t>
  </si>
  <si>
    <t>Percentage: # of months occupied in FY2012 and FY2013 / 12 months</t>
  </si>
  <si>
    <t xml:space="preserve">Percentage of Months Occupied in FY2012 </t>
  </si>
  <si>
    <t>Comments About this Updated Facility Report:</t>
  </si>
  <si>
    <t>Percentage: # of months occupied:</t>
  </si>
  <si>
    <t>&lt;-- Not linked yet - do later</t>
  </si>
  <si>
    <t>Summary of All Priorities</t>
  </si>
  <si>
    <t>Not Used in FY09</t>
  </si>
  <si>
    <t>Institution Name --&gt;</t>
  </si>
  <si>
    <t xml:space="preserve">     Total  Increase</t>
  </si>
  <si>
    <t>Research</t>
  </si>
  <si>
    <t>Is this  an Update from Last Year's Report?  Yes or No</t>
  </si>
  <si>
    <t>FY2010</t>
  </si>
  <si>
    <t>Space Allocation:</t>
  </si>
  <si>
    <t xml:space="preserve">FTE Enrollment: </t>
  </si>
  <si>
    <t>Number of Full-Time Faculty:</t>
  </si>
  <si>
    <t>Number of Part-Time Faculty and Adjunct:</t>
  </si>
  <si>
    <t>Not in Print Area</t>
  </si>
  <si>
    <t>NO</t>
  </si>
  <si>
    <t xml:space="preserve">   Click on page preview to see header</t>
  </si>
  <si>
    <t>1.  Professional Services:</t>
  </si>
  <si>
    <t xml:space="preserve">     Legal Services</t>
  </si>
  <si>
    <t xml:space="preserve">     Engineer Services</t>
  </si>
  <si>
    <t xml:space="preserve">     Other Professional Services</t>
  </si>
  <si>
    <t xml:space="preserve">          Total Professional Services</t>
  </si>
  <si>
    <t xml:space="preserve">     Equipment Maintenance/Service Contracts:</t>
  </si>
  <si>
    <t xml:space="preserve">     Privatization Contracts (Housekeeping, Maintenance, etc.)</t>
  </si>
  <si>
    <t xml:space="preserve">     Mandatory Institutional Memberships</t>
  </si>
  <si>
    <t xml:space="preserve">     Gasoline</t>
  </si>
  <si>
    <t xml:space="preserve">    Risk Management:</t>
  </si>
  <si>
    <t xml:space="preserve">    Telephone/Communications</t>
  </si>
  <si>
    <t xml:space="preserve">    Other Supplies and Other Current Expenses - From List Below</t>
  </si>
  <si>
    <t xml:space="preserve">     Information Technology Software and Equipment</t>
  </si>
  <si>
    <t xml:space="preserve">     Other Equipment/and Services - From List Below</t>
  </si>
  <si>
    <t xml:space="preserve">   Total Other Benefits and Payroll Taxes:  (Insert rows if needed)</t>
  </si>
  <si>
    <t xml:space="preserve">          Total Other Supplies &amp; OCE Costs:   (Insert rows if needed)</t>
  </si>
  <si>
    <t>Guidance for Mandatory Costs</t>
  </si>
  <si>
    <t>Miscellaneous Data:</t>
  </si>
  <si>
    <t>*Rates taken from the 2009 BOMA Experience Exchange Report - Average Metropolitan Rate in Oklahoma</t>
  </si>
  <si>
    <t>Adminsitrative/Fixed Cost</t>
  </si>
  <si>
    <t>Note:  BOMA revised the description in Cell B56 from "Insurance/Administrative" to "Administrative and Fixed".</t>
  </si>
  <si>
    <t>Is this an Update from A Prior Year's Report?  Yes or No</t>
  </si>
  <si>
    <t>Note:  If name of facility has changed since original submission, describe with both names.</t>
  </si>
  <si>
    <t>Classroom Building / Orin Melton Hall</t>
  </si>
  <si>
    <t>Use original name then revised name.  See example below:</t>
  </si>
  <si>
    <t>Yes</t>
  </si>
  <si>
    <t>x</t>
  </si>
  <si>
    <t>Classroom building / Orin Melton Hall</t>
  </si>
  <si>
    <t>Amount of Space for Other (Not E&amp;G Part I)</t>
  </si>
  <si>
    <t>Name changed from classroom building to Orin Melton Hall.  Square Feet changed from 17,628 square feet to 16,628 square feet and new E&amp;G space decreased from 12,000 sq ft to 11,000 sq ft.</t>
  </si>
  <si>
    <t xml:space="preserve">     Amount Needed for Funding Operations Costs</t>
  </si>
  <si>
    <t xml:space="preserve">  &lt;  Total Cannot Exceed 100%</t>
  </si>
  <si>
    <t xml:space="preserve">  &lt;  Total Months Cannot Exceed 12 months </t>
  </si>
  <si>
    <t xml:space="preserve"> &lt;-- cell F28 divided by cell D47</t>
  </si>
  <si>
    <t xml:space="preserve"> &lt;--The Applicable Sq. Ft. is linked to F44</t>
  </si>
  <si>
    <t>&lt;-- Difference is difference between D47 and F47+G47</t>
  </si>
  <si>
    <t xml:space="preserve">  (Total Square Feet equals "New Space plus Renovated Space"</t>
  </si>
  <si>
    <t>Comments About this Facility:</t>
  </si>
  <si>
    <t xml:space="preserve">  Please do not change formulas or links in the worksheet or Call Mike</t>
  </si>
  <si>
    <t xml:space="preserve"> &lt;--The Percentage of Months Occupied is linked to cell G40</t>
  </si>
  <si>
    <t xml:space="preserve">     Description of Priorities</t>
  </si>
  <si>
    <t>NOTE:  Rows 51 through 59 are formulas and/or linked to data above.  You should not have to complete any of the data.</t>
  </si>
  <si>
    <t>J.</t>
  </si>
  <si>
    <t xml:space="preserve">Priority Requests in Priority Order </t>
  </si>
  <si>
    <t>Diff Between Funding Sources &amp; Total Funding Needed</t>
  </si>
  <si>
    <t>Col B &amp; H is linked to Budge Priorities WS#1</t>
  </si>
  <si>
    <t>Col B &amp; H is linked to Budge Priorities WS#2</t>
  </si>
  <si>
    <t>Col B &amp; H is linked to Budge Priorities WS#3</t>
  </si>
  <si>
    <t>Col B &amp; H is linked to Budge Priorities WS#4</t>
  </si>
  <si>
    <t>Col B &amp; H is linked to Budge Priorities WS#5</t>
  </si>
  <si>
    <t>Col B &amp; H is linked to Budge Priorities WS#6</t>
  </si>
  <si>
    <t>ABC Facility</t>
  </si>
  <si>
    <t>FY13</t>
  </si>
  <si>
    <t>Facility #11</t>
  </si>
  <si>
    <t>FY2009</t>
  </si>
  <si>
    <t>Percentage of Months Occupied in FY2009 &amp; FY2010</t>
  </si>
  <si>
    <t>Updated Funding Needs</t>
  </si>
  <si>
    <t>Comments About this Facility Update:</t>
  </si>
  <si>
    <t>Number of Months occupied in FY2009 and FY2010</t>
  </si>
  <si>
    <t>Percentage: # of months occupied in FY2009 and FY2010 / 12 months</t>
  </si>
  <si>
    <t>Drag Row 35 down if more space is needed.</t>
  </si>
  <si>
    <t>K.</t>
  </si>
  <si>
    <t>Change in Tuition Waivers:</t>
  </si>
  <si>
    <t xml:space="preserve">          Total Other Professional Services:   (Insert rows if needed)</t>
  </si>
  <si>
    <t>&lt;--Formulas   (Linked to Cell C27 Above)</t>
  </si>
  <si>
    <t>Col B &amp; H is linked to Budge Priorities WS#7</t>
  </si>
  <si>
    <t>Col B &amp; H is linked to Budge Priorities WS#8</t>
  </si>
  <si>
    <t>Col B &amp; H is linked to Budge Priorities WS#9</t>
  </si>
  <si>
    <t>Col B &amp; H is linked to Budge Priorities WS#10</t>
  </si>
  <si>
    <t>Col B &amp; H is linked to Budge Priorities WS#11</t>
  </si>
  <si>
    <t>Col B &amp; H is linked to Budge Priorities WS#12</t>
  </si>
  <si>
    <t>Col B &amp; H is linked to Budge Priorities WS#13</t>
  </si>
  <si>
    <t>Col B &amp; H is linked to Budge Priorities WS#14</t>
  </si>
  <si>
    <t>Col B &amp; H is linked to Budge Priorities WS#15</t>
  </si>
  <si>
    <t>Col B &amp; H is linked to Budge Priorities WS#16</t>
  </si>
  <si>
    <t>Col B &amp; H is linked to Budge Priorities WS#17</t>
  </si>
  <si>
    <t>Col B &amp; H is linked to Budge Priorities WS#18</t>
  </si>
  <si>
    <t>Col B &amp; H is linked to Budge Priorities WS#19</t>
  </si>
  <si>
    <t>Col B &amp; H is linked to Budge Priorities WS#20</t>
  </si>
  <si>
    <t xml:space="preserve">  &lt; Formula - Will not report amounts until form is fully completed</t>
  </si>
  <si>
    <t>Auxiliary Space will not be funded</t>
  </si>
  <si>
    <t>Other Space will not be funded</t>
  </si>
  <si>
    <t>State University</t>
  </si>
  <si>
    <t>Fine Arts Center</t>
  </si>
  <si>
    <t>X</t>
  </si>
  <si>
    <t>Constructed</t>
  </si>
  <si>
    <t>Column H12 is linked to the Mandatory Cost Worksheet.</t>
  </si>
  <si>
    <t xml:space="preserve">Total for this Institutional Priority </t>
  </si>
  <si>
    <t>403B and Similar Plans</t>
  </si>
  <si>
    <t>6.  Mandatory Library Periodicals and Subscriptions</t>
  </si>
  <si>
    <r>
      <t xml:space="preserve">Provide updates to facilities that were completed in FY2010.  An update is necessary if the original square footage was an estimate and the completed facility is larger or smaller than the estimate; or if the amount of square feet for new space changed; or the name of the facility changed, etc.   A facility completed on 1 Jan 2010 and occupied on 1 Feb 2010 will be occupied for 5 months in FY2010 and 7 months in FY2011. For funding purposes, the number of months occupied under "Total" (cell G39) cannot exceed 12 months.   </t>
    </r>
    <r>
      <rPr>
        <b/>
        <sz val="9"/>
        <color indexed="10"/>
        <rFont val="Times New Roman"/>
        <family val="1"/>
      </rPr>
      <t>Use the Comment section above (Cell B31) to explain the changes from your original report.  NOTE:  This form may not be used to update any unfunded facility prior to FY2010.</t>
    </r>
  </si>
  <si>
    <t>New Column</t>
  </si>
  <si>
    <t>Proof</t>
  </si>
  <si>
    <t>FY2012 Survey Form for E&amp;G I Facilities Coming On-line in FY2012</t>
  </si>
  <si>
    <t>Print Area</t>
  </si>
  <si>
    <t xml:space="preserve">Not In </t>
  </si>
  <si>
    <t>Examples</t>
  </si>
  <si>
    <t xml:space="preserve">  Note:  Report either a percentage increase or a dollar amount depending</t>
  </si>
  <si>
    <t xml:space="preserve">              on how you calculate the salary increase.</t>
  </si>
  <si>
    <t>Percentage</t>
  </si>
  <si>
    <t>Range</t>
  </si>
  <si>
    <t>1,200 to 1,500</t>
  </si>
  <si>
    <t>$750 to $1,200</t>
  </si>
  <si>
    <t>$250 to $500</t>
  </si>
  <si>
    <t xml:space="preserve"> Report only Continuing Employees - Do not report benefits &amp; taxes for  New Positions Budgeted in FY2014</t>
  </si>
  <si>
    <t>A.  Costs to Annualize FY2013 Salary Program</t>
  </si>
  <si>
    <t>Schedule IV - Changes in Mandatory Costs - Update</t>
  </si>
  <si>
    <t>Changes from Original Projection</t>
  </si>
  <si>
    <t>Comments:
 (If additional space is needed insert at bottom of form)</t>
  </si>
  <si>
    <t xml:space="preserve">Not Reported for the SRA3 </t>
  </si>
  <si>
    <t>B.  Changes in Costs of  Fringe Benefits and Payroll Taxes:
(Exclude benefits &amp; taxes based on salary increases)</t>
  </si>
  <si>
    <t>Diff</t>
  </si>
  <si>
    <t xml:space="preserve">7.  Oklahoma Teachers Retirement - Employee </t>
  </si>
  <si>
    <t xml:space="preserve">8.  Oklahoma Teachers Retirement - Employer Share </t>
  </si>
  <si>
    <t>&lt;--Column D is Linked to Cell D72 below</t>
  </si>
  <si>
    <t xml:space="preserve">    Accounting and Audititing Services</t>
  </si>
  <si>
    <t xml:space="preserve">     Other Professional Services - From List Below</t>
  </si>
  <si>
    <t>&lt;--Column D is Linked to Cell D95 below</t>
  </si>
  <si>
    <t>&lt;--Column D is Linked to Cell D80 below</t>
  </si>
  <si>
    <t>&lt;--Column D is Linked to Cell D86 below</t>
  </si>
  <si>
    <t>6.  Mantatory Library Periodicals and Subscriptions</t>
  </si>
  <si>
    <t>B.11. List other Benefits and Payroll Taxes:  (Enter total in B11(Cell C23 and D23) above)</t>
  </si>
  <si>
    <t xml:space="preserve">1. </t>
  </si>
  <si>
    <t xml:space="preserve">2.  </t>
  </si>
  <si>
    <t>4.</t>
  </si>
  <si>
    <t>5.</t>
  </si>
  <si>
    <t>&lt;--Formulas  (Linked to section B. 11 Above)</t>
  </si>
  <si>
    <t>C.4.  Report Other Supplies &amp; OCE Costs:  (Enter total in Cell C53 and D53 above)</t>
  </si>
  <si>
    <t>&lt;--Formulas   (Linked to section C. 4 Above)</t>
  </si>
  <si>
    <t>C.5.  Report Other Equip, Property and Furniture Costs:  (Enter total in Cell C58 and D58 above)</t>
  </si>
  <si>
    <t>&lt;--Formulas   (Linked to section C. 5 Above)</t>
  </si>
  <si>
    <t>C.1.  Report Other Professional Services:  (Enter total in Cell C30 and D30 above)</t>
  </si>
  <si>
    <t xml:space="preserve">FY2014 Survey Form for E&amp;G I Facilities Coming On-line in FY2013 </t>
  </si>
  <si>
    <t>Report the facilities that will be completed in FY2013 and update any facilities previously reported.  A facility completed on 1 Jan 2012 and occupied on 1 Feb 2012 will be occupied for 5 months in FY2013 and 7 months in FY2014. For funding purposes, the number of months occupied under "Total" (cell G39) cannot exceed 12 months.   Note:  A facility occupied after July 1, 2013 (FY2014) will be reported in the FY2015 Budget Needs Survey.</t>
  </si>
  <si>
    <t>Facility #12</t>
  </si>
  <si>
    <t># of Months Funded in FY13</t>
  </si>
  <si>
    <t>FY14</t>
  </si>
  <si>
    <t># of Months Funded in FY14</t>
  </si>
  <si>
    <t>Facilities Coming Online - Examples of months to be reported as occupied in the FY2014 report.</t>
  </si>
  <si>
    <t>FY2014  Mandatory Costs Per Budget Needs Survey</t>
  </si>
  <si>
    <t xml:space="preserve">Updated Projections to FY2014 Mandatory Costs </t>
  </si>
  <si>
    <t>Priority Requests in Priority Order and Proposed Funding Sources:</t>
  </si>
  <si>
    <t>Mandatory Costs and Summary of Priorities For E&amp;G Part I Budget</t>
  </si>
  <si>
    <t>Mandatory Costs and Priorities:</t>
  </si>
  <si>
    <r>
      <t xml:space="preserve">FY2014 Educational and General Budget Part I - </t>
    </r>
    <r>
      <rPr>
        <b/>
        <sz val="12"/>
        <color rgb="FFFF0000"/>
        <rFont val="Times New Roman"/>
        <family val="1"/>
      </rPr>
      <t>SRA3 Background Data</t>
    </r>
  </si>
  <si>
    <t xml:space="preserve">  Report A1. and A2. only if unable to annualize salaries within</t>
  </si>
  <si>
    <t>Instruction</t>
  </si>
  <si>
    <t xml:space="preserve"> FY20___
 Funding Needs</t>
  </si>
  <si>
    <t xml:space="preserve"> FY20___
 Funding
Needs</t>
  </si>
  <si>
    <t>Cells F49 and G49 - Change the Fiscal Year to correct FY.
NOTE:  Rows 51 through 59 are formulas and/or linked to data above.  You should not have to complete any of the data.</t>
  </si>
  <si>
    <t>New Section - Not Used</t>
  </si>
  <si>
    <t>THIS WORKSHEET NOT USED</t>
  </si>
  <si>
    <t>SEE NEW SECTION BELOW HIGHLIGHTED IN GOLD - REVISED</t>
  </si>
  <si>
    <t>For updates to previously reported facilities, use worksheet named "Facility Update".</t>
  </si>
  <si>
    <t>Year Reported-&gt;</t>
  </si>
  <si>
    <t>Completion Date:</t>
  </si>
  <si>
    <t>Occupancy Date:</t>
  </si>
  <si>
    <t>Number of Months occupied in FY20___ and FY20___    (E39 &amp; F39)</t>
  </si>
  <si>
    <t>Example:</t>
  </si>
  <si>
    <t>New Space and Renovations must be filled out before calculations can be made.</t>
  </si>
  <si>
    <t>&lt;--Difference Column E and Column G.  If there is a difference, an error is present.</t>
  </si>
  <si>
    <t>Cost Per Square Foot - Total Facility</t>
  </si>
  <si>
    <t>2008 
Rate Per Square Ft.</t>
  </si>
  <si>
    <t xml:space="preserve"> 2009
Rate Per Square Ft.</t>
  </si>
  <si>
    <t>2010
Rate Per Square Ft.</t>
  </si>
  <si>
    <t>2011
Rate Per Square Ft.</t>
  </si>
  <si>
    <t>2012
Rate Per Square Ft.</t>
  </si>
  <si>
    <t>2013
Rate Per Square Ft.</t>
  </si>
  <si>
    <t>2007 
Rate Per Square Ft.</t>
  </si>
  <si>
    <t>FY2006 Rate Per Square Ft.</t>
  </si>
  <si>
    <t>FY2005
Rate Per Square Ft.</t>
  </si>
  <si>
    <t>Use these rates when reporting updated facilities</t>
  </si>
  <si>
    <t>Applicable Sq. Ft. for E&amp;G I (from F44)</t>
  </si>
  <si>
    <t xml:space="preserve">OUSU </t>
  </si>
  <si>
    <t>OUSU</t>
  </si>
  <si>
    <t>Without sufficient funds initially provided OUSU will be forced to "piece-meal" creation of the Allied Health programs by reallocating resources taking a decade to accomplish a robust program.</t>
  </si>
  <si>
    <t>Need Description of "Transfers and Other Disbursements if reported.</t>
  </si>
  <si>
    <t>Academic Support, Student Services, Institutional Support, Physical Plant and Scholarships.</t>
  </si>
  <si>
    <t>Function Names are:  Instruction, Research, Public Service,</t>
  </si>
  <si>
    <t>Total of State Appropriations</t>
  </si>
  <si>
    <t>Total Cost Savings from IT Operations</t>
  </si>
  <si>
    <t xml:space="preserve">Not in Print Area:  </t>
  </si>
  <si>
    <t>Total Cost Savings from Operations and Energy Efficiency/Conservation efforts</t>
  </si>
  <si>
    <t>Please replace "The University"  with your institution's name</t>
  </si>
  <si>
    <t xml:space="preserve">This worksheet reports additional information such as the costs of a 1% salary increase, 1% fringe benefit increase, tuition waivers, enrollment, course section and faculty information.  There is a separate workbook to report the number and credit hours of freshmen students who have opted for the guaranteed tuition plan.
</t>
  </si>
  <si>
    <t>C. 1</t>
  </si>
  <si>
    <t>C. 2</t>
  </si>
  <si>
    <t>2014
Rate Per Square Ft.</t>
  </si>
  <si>
    <t>Total Amount for Priorities</t>
  </si>
  <si>
    <t>Difference</t>
  </si>
  <si>
    <t>why decrease&gt;</t>
  </si>
  <si>
    <t>Revised Rate</t>
  </si>
  <si>
    <t>Removed .50 for leasing expense</t>
  </si>
  <si>
    <t>Removed  .63 of real estate taxes</t>
  </si>
  <si>
    <t>Less:  Lease Expense</t>
  </si>
  <si>
    <t>Less: Real Estate Tax</t>
  </si>
  <si>
    <t>Revised Amount</t>
  </si>
  <si>
    <t>Created this worksheet in Sept 2012:</t>
  </si>
  <si>
    <t>Sheri Updated</t>
  </si>
  <si>
    <t xml:space="preserve">   </t>
  </si>
  <si>
    <t>Totals</t>
  </si>
  <si>
    <t>Projected Funding Sources:</t>
  </si>
  <si>
    <t>FY2014</t>
  </si>
  <si>
    <t xml:space="preserve"> FY2014
 Funding
Needs</t>
  </si>
  <si>
    <t>Report the facilities that will be completed in FY2014 and update any facilities previously reported.  A facility completed on 1 Jan 2013 and occupied on 1 Feb 2013 will be occupied for 5 months in FY2013 and 7 months in FY2014. For funding purposes, the number of months occupied under "Total" (cell G39) cannot exceed 12 months.   Note:  A facility occupied after July 1, 2014 (FY2015) will be reported in the FY2016 Budget Needs Survey.</t>
  </si>
  <si>
    <t xml:space="preserve">Provide updates to facilities that were reported in previous years.  An update is necessary if the original square footage was an estimate and the completed facility is larger or smaller than the estimate; or if the amount of square feet for new space changed; or the name of the facility changed, etc.   A facility completed on 1 Jan 2012 and occupied on 1 Feb 2012 will be occupied for 5 months in FY2012 and 7 months in FY2013. For funding purposes, the number of months occupied under "Total" (cell G39) cannot exceed 12 months.   Use the Comment section above (Cell B31) to explain the changes from your original report.  </t>
  </si>
  <si>
    <t>Amount Per Boma Report--&gt;</t>
  </si>
  <si>
    <t>2015
Rate Per Square Ft.</t>
  </si>
  <si>
    <t>Reported with FY2014 Survey</t>
  </si>
  <si>
    <t>John Hatchcock, Consultant.  OUSU received some Federal earmark funding for these programs in the current fiscal year. We plan to again pursue Federal funding for these programs on a continuing basis.</t>
  </si>
  <si>
    <t>No</t>
  </si>
  <si>
    <t>Revised all worksheets from FY2014 to FY2015 - But need to confirm one more time.</t>
  </si>
  <si>
    <t>Linked worksheets 57 - 60 and Priority Legislative Input to the Budget Priorities WS #1 Example</t>
  </si>
  <si>
    <t xml:space="preserve">  Other Professional Services to C94</t>
  </si>
  <si>
    <t>Other Professional Services (From G95).</t>
  </si>
  <si>
    <t>Other Equip, Property and Furniture:</t>
  </si>
  <si>
    <t>Other Professional Services</t>
  </si>
  <si>
    <t>Other Supplies &amp; OCE Costs</t>
  </si>
  <si>
    <t xml:space="preserve">  Other Supplies &amp; OCE to C79</t>
  </si>
  <si>
    <t xml:space="preserve">  Other  Equipment to C85</t>
  </si>
  <si>
    <t>Other Benefits and Payroll Taxes</t>
  </si>
  <si>
    <t>Other Supplies &amp; OCE Costs (From G78)</t>
  </si>
  <si>
    <t>Other Be nefits and Payroll Taxes (From G69)</t>
  </si>
  <si>
    <t>ADDITIONAL MANDATORY COSTS - OTHER</t>
  </si>
  <si>
    <t>Updated Facility worksheets - But need to confirm one more time</t>
  </si>
  <si>
    <t>Need Sheri to get BOMA rates.</t>
  </si>
  <si>
    <t>Funding</t>
  </si>
  <si>
    <t>with Projected Funding Sources</t>
  </si>
  <si>
    <t>Number of Months occupied in FY2013 and FY2014</t>
  </si>
  <si>
    <t>Percentage: # of months occupied in FY2013 and FY2014 / 12 months</t>
  </si>
  <si>
    <t xml:space="preserve"> FY2013
 Funding Needs</t>
  </si>
  <si>
    <t>*Rates taken from the 2013 BOMA Experience Exchange Report - Average Metropolitan Rate in Oklahoma</t>
  </si>
  <si>
    <t>Number of Months occupied in FY2012 and FY2013    (E39 &amp; F39)</t>
  </si>
  <si>
    <t>"BOMA Rates for FY05 to FY15".</t>
  </si>
  <si>
    <t xml:space="preserve"> Note:  BOMA rates for FY2005 through FY2014 are reported in worksheet named,</t>
  </si>
  <si>
    <t xml:space="preserve">  &lt;  Total Months Cannot Exceed 12 months (G39)</t>
  </si>
  <si>
    <t xml:space="preserve">  &lt;  Total Percentage Cannot Exceed 100% (G40)</t>
  </si>
  <si>
    <t xml:space="preserve">  &lt; Formula - E41, F41 and G41 will not report amounts until E58, F58 and G58 is completed.</t>
  </si>
  <si>
    <t>New Space and Renovations Sq Ft must be reported in F44 and G44 before calculations can be made.</t>
  </si>
  <si>
    <t>Insert the fiscal years affected by this update (E36 and F36)</t>
  </si>
  <si>
    <t xml:space="preserve"> &lt;--The Applicable Sq. Ft. in cells D51 through D58 are linked to F44</t>
  </si>
  <si>
    <t>Total Funding Requirements</t>
  </si>
  <si>
    <t xml:space="preserve">Worksheet </t>
  </si>
  <si>
    <t>Average</t>
  </si>
  <si>
    <t>Linked Data - Do Not Enter Data into these cells</t>
  </si>
  <si>
    <t>MANDATORY COSTS - OTHER UTILITIES</t>
  </si>
  <si>
    <t>Other Utilities (To C36)</t>
  </si>
  <si>
    <t>*Rates taken from the 2011 BOMA Experience Exchange Report - Average Metropolitan Rate in Oklahoma</t>
  </si>
  <si>
    <t xml:space="preserve">Provide updates to facilities that were reported in previous years.  An update is necessary if the original square footage was an estimate and the completed facility is larger or smaller than the estimate; or if the amount of square feet for new space changed; or the name of the facility changed, etc.   A facility completed on 1 Jan 2013 and occupied on 1 Feb 2013 will be occupied for 5 months in FY2013 and 7 months in FY2014. For funding purposes, the number of months occupied under "Total" (cell G39) cannot exceed 12 months.   Use the Comment section above (Cell B31) to explain the changes from your original report.  </t>
  </si>
  <si>
    <t>Note:  If you need additional rows to report mandatory costs in sections B11, C4, C5 or C1, report the mandatory costs in Columns F and G in the spaces provided. The cells in column G (orange) link to cells C71, C79, C85 and/or C94.</t>
  </si>
  <si>
    <t>Do Not Add Rows to this worksheet.</t>
  </si>
  <si>
    <t xml:space="preserve">Use the "Comments" in column D to comment on changes, if needed for clarification. </t>
  </si>
  <si>
    <t>Additional instructions are found in rows 97, 98 and 99 on the "Mandatory Costs" worksheet.</t>
  </si>
  <si>
    <t>Priority
 Name</t>
  </si>
  <si>
    <t>Total Mandatory Costs and Priorities</t>
  </si>
  <si>
    <r>
      <t xml:space="preserve">Employee Fringe Benefit &amp; Payroll Taxes </t>
    </r>
    <r>
      <rPr>
        <i/>
        <sz val="8"/>
        <rFont val="Times New Roman"/>
        <family val="1"/>
      </rPr>
      <t>(Also Includes New Positions)</t>
    </r>
  </si>
  <si>
    <t xml:space="preserve">     Other Utilities:  (From Cell G37)</t>
  </si>
  <si>
    <t>Facility - BOMA Rates FY2005 to FY2016</t>
  </si>
  <si>
    <t>FY2016 Survey Form for E&amp;G I Facilities Coming On-line in FY2014</t>
  </si>
  <si>
    <t>Report the facilities that will be completed in FY2014 and update any facilities previously reported.  A facility completed on 1 Jan 2013 and occupied on 1 Feb 2013 will be occupied for 5 months in FY2013 and 7 months in FY2014. For funding purposes, the number of months occupied under "Total" (cell G39) cannot exceed 12 months.   Note:  A facility occupied after July 1, 2014 (FY2016) will be reported in the FY2016 Budget Needs Survey.</t>
  </si>
  <si>
    <t>If Yes, approximately what is the average percentage increase or salary range:</t>
  </si>
  <si>
    <t>If Yes, approximately what is the average percentage increase or stipend range:</t>
  </si>
  <si>
    <t>N.</t>
  </si>
  <si>
    <t>Flat Amount</t>
  </si>
  <si>
    <t>FY2016 Survey Form for E&amp;G I Facilities Coming On-line - Update for Previously Reported Facilities</t>
  </si>
  <si>
    <t>FY2016 Survey Form for E&amp;G I Facilities Coming On-line in FY2016</t>
  </si>
  <si>
    <t>Rows 97 through 99 are not in print range:</t>
  </si>
  <si>
    <r>
      <t xml:space="preserve">Total Course Sections Offered: 
</t>
    </r>
    <r>
      <rPr>
        <sz val="10"/>
        <rFont val="Times New Roman"/>
        <family val="1"/>
      </rPr>
      <t>Report all traditional and nontraditional course sections as defined in UDS Record E, Element 30.  UDS says to report only those course sections that students have completed.</t>
    </r>
  </si>
  <si>
    <r>
      <rPr>
        <b/>
        <sz val="10"/>
        <rFont val="Times New Roman"/>
        <family val="1"/>
      </rPr>
      <t>Total Nontraditional Course Sections Offered:</t>
    </r>
    <r>
      <rPr>
        <sz val="10"/>
        <rFont val="Times New Roman"/>
        <family val="1"/>
      </rPr>
      <t xml:space="preserve">
Nontraditional courses include telecourses, interactive audio/video, satellite/ microwave, computer based and other as defined in UDS  Record E, element 30.  Exclude correspondence courses.  These courses are also included in Section I above.
</t>
    </r>
  </si>
  <si>
    <t>Total Student Credit Hours Enrolled:</t>
  </si>
  <si>
    <t xml:space="preserve">Average Class Size - Fall Semester  </t>
  </si>
  <si>
    <t>(OK to Include Undergrad lecture courses)</t>
  </si>
  <si>
    <t>USA News and common data set.</t>
  </si>
  <si>
    <t>Is this priority considered a "Capital Project"?</t>
  </si>
  <si>
    <t>Yes or No----&gt;</t>
  </si>
  <si>
    <t>As determined by Academic Prioritization, one of the major developmental directions of the campus is health professions education.  Student demand for Occupational Therapy is high and the program will be self-supporting within 5 years. Continued implementation of the Occupational Therapy Program is critical for the development of the American Indian School of Health Professions and for Making Place Matter initiativies.  The programmatic implementation needs for faculty and support staff include an Occupational Therapy Director (PhD), a Clinical Coordinator, two faculty and a Retention/Counselor Specialist. .</t>
  </si>
  <si>
    <t>3j</t>
  </si>
  <si>
    <t>The University</t>
  </si>
  <si>
    <t>Royce Dale Rehab Center (Rehab Center)</t>
  </si>
  <si>
    <t>This facility was originally reported in FY2012.  The square feet increased from 30,000 square feet to 45,000 feet due to a physical therapy addition added to provide physical therapy labs and exercise areas to the facility.  The E&amp;G I space did not change.</t>
  </si>
  <si>
    <t xml:space="preserve">                                                                                                                                                                                                               </t>
  </si>
  <si>
    <t>Occupational Therapy Program/Complete College America Initiatives</t>
  </si>
  <si>
    <t xml:space="preserve">This worksheet does not require any input by the institution.  This worksheet provides a one page summary of all priorities by object of expenditures.  It is linked to the twenty budget priority worksheet forms and should update automatically. </t>
  </si>
  <si>
    <t>Other Equipment, Property and Furniture (From G87)</t>
  </si>
  <si>
    <t>&lt;--Formulas  (Linked to Cell C11 Above)</t>
  </si>
  <si>
    <t>&lt;--Formulas   (Linked to Cell C53 Above)</t>
  </si>
  <si>
    <t>&lt;--Formulas   (Linked to Cell C58 Above)</t>
  </si>
  <si>
    <t>&lt;--Formulas   (Linked to Cell C30 Above)</t>
  </si>
  <si>
    <t>B.11. List other Benefits and Payroll Taxes: (Enter total in B11(Cell C23) above)</t>
  </si>
  <si>
    <t>C.1.  Report Other Professional Services:  (Enter total in Cell C30 above)</t>
  </si>
  <si>
    <t>Linked from Cell G37</t>
  </si>
  <si>
    <t>C.4.  Report Other Supplies &amp; OCE Costs:  (Enter total in Cell C53 above)</t>
  </si>
  <si>
    <t>C.5.  Report Other Equip, Property and Furniture Costs:  (Enter total in Cell C58 above)</t>
  </si>
  <si>
    <t>`</t>
  </si>
  <si>
    <t xml:space="preserve">     Accounting and Auditing Services</t>
  </si>
  <si>
    <t xml:space="preserve">     Risk Management:</t>
  </si>
  <si>
    <t xml:space="preserve">     Telephone/Communications</t>
  </si>
  <si>
    <t xml:space="preserve">     Other Supplies and Other Current Expenses - From List Below</t>
  </si>
  <si>
    <t>Other Benefits and Payroll Taxes to C71</t>
  </si>
  <si>
    <t xml:space="preserve">Linked from Cell C72 </t>
  </si>
  <si>
    <t xml:space="preserve">Linked from Cell C95 </t>
  </si>
  <si>
    <t>Linked from Cell C80</t>
  </si>
  <si>
    <t xml:space="preserve">Linked from Cell C86 </t>
  </si>
  <si>
    <t>O.</t>
  </si>
  <si>
    <t>P.</t>
  </si>
  <si>
    <t>Number of Full-Time Staff:</t>
  </si>
  <si>
    <t>Number of Part-Time Staff:</t>
  </si>
  <si>
    <t>Note: The cells in this worksheet are linked to each Budget Priority Worksheet. Unless a link is broken, you should not have to enter anything into this worksheet.</t>
  </si>
  <si>
    <t xml:space="preserve">     Total Cost Savings for FY2019:</t>
  </si>
  <si>
    <t>Projected Change in Nonresident  Tuition Waivers</t>
  </si>
  <si>
    <t>Change in Concurrent Enrollments:</t>
  </si>
  <si>
    <t>Projected Change in Junior High School Students Concurrent Enrollments</t>
  </si>
  <si>
    <t>Projected Change in Senior High School Students Concurrent Enrollments</t>
  </si>
  <si>
    <t>$ Amount</t>
  </si>
  <si>
    <t>Critical Workforce Development Initiatives:</t>
  </si>
  <si>
    <t>Your Comments about Employee Compensation in FY2027</t>
  </si>
  <si>
    <t>Projected Number of Part-Time and Adjunct Faculty - FY2027</t>
  </si>
  <si>
    <t>Projected Number of Part-Time Staff - FY2027</t>
  </si>
  <si>
    <t>Please report how your institution deployed the FY27 Critical Workforce Development Initiative funds using the “Special Initiative Funding” workbook. Please be specific in dollar amounts, purposes, and anticipated outcomes that should total to the full amount of your institution’s allocation.  The information you report in this worksheet will be used for accountability of the funding you received in FY27 allocations to increase STEM degree production. It is important that you use this funding to enhance your STEM production and not to supplant prior funding allocated to STEM degree programs. Please refer to your institution’s FY27 allocation packet for additional information on the “at-risk” funds and be as specific in detail as possible as this accountability data is anticipated to receive a considerable amount of attention in the coming legislative session.</t>
  </si>
  <si>
    <t xml:space="preserve">
</t>
  </si>
  <si>
    <t>Summary of Priority Descriptions</t>
  </si>
  <si>
    <t>Special Initiative Funding - Critical Workforce/STEM/Engineering Programs Degree Production</t>
  </si>
  <si>
    <t>Purpose</t>
  </si>
  <si>
    <t>Outcomes</t>
  </si>
  <si>
    <t>How did your institution deploy the special initiative funds?</t>
  </si>
  <si>
    <t>What are the realized or anticipated outcomes from this special initiative funding?</t>
  </si>
  <si>
    <t>Shared Services</t>
  </si>
  <si>
    <t>The potential use of “shared services“ as a model for system efficiencies continues to be emphasized.</t>
  </si>
  <si>
    <t>Please let us know what your institution is currently doing with the shared services concept?</t>
  </si>
  <si>
    <t xml:space="preserve">Please list areas that may be of interest to your institution in future shared services models – either through system-wide initiatives or with additional regional or other institutional partnerships.  </t>
  </si>
  <si>
    <t>Strategic Plan 2030</t>
  </si>
  <si>
    <t>Projected cost increases or budget need for initiatives that support the State Regents’ Blueprint 2030 Strategic Plan:</t>
  </si>
  <si>
    <t>Workforce-Ready Graduates:</t>
  </si>
  <si>
    <t xml:space="preserve">A. Alignment of programs to workforce demand to produce additional STEM degrees and critical occupations degrees: </t>
  </si>
  <si>
    <t>B. Career Services and initiatives to connect students to workforce</t>
  </si>
  <si>
    <t>C. Other, please specify</t>
  </si>
  <si>
    <t>Grow Student Pipeline:</t>
  </si>
  <si>
    <t>A. Collaborations with K-12 and/or Career Tech to strengthen preparation</t>
  </si>
  <si>
    <t>Focus on Student Success:</t>
  </si>
  <si>
    <t>A. Improve Retention and Graduation</t>
  </si>
  <si>
    <t>B. Timely credential completion</t>
  </si>
  <si>
    <t>C. Re-engage Adult Learners</t>
  </si>
  <si>
    <t>D. Strengthen Online Education</t>
  </si>
  <si>
    <t>E. Other, please specify</t>
  </si>
  <si>
    <t>System Efficiency and Effectiveness:</t>
  </si>
  <si>
    <t>A. Enhance sustainability through partnerships and collaborations</t>
  </si>
  <si>
    <t xml:space="preserve">B. Student Access </t>
  </si>
  <si>
    <t>C. Transparency, accountability and responsible stewardship</t>
  </si>
  <si>
    <t>D. Other, please specify</t>
  </si>
  <si>
    <t xml:space="preserve">See worksheets named "Guidance" and "Health Ins Rates".  These worksheets provide guidance for budgeting FY2028 mandatory costs increases over the previous fiscal year.  Institutions will provide their own projected cost increases for such items as utilities, contracts and other operational costs.   Contacts at Risk Management, OSEEGIB, Oklahoma Teachers Retirement and Social Security have provided percentage increases to be used for planning purposes.   Please use the guidance provided unless your institution has more accurate rate information.  Note: The new social security rate will not be available until end of October. </t>
  </si>
  <si>
    <t>Mandatory Costs for FY2028:</t>
  </si>
  <si>
    <t>Summary of E&amp;G Part I Funding Priorities for FY2028:</t>
  </si>
  <si>
    <t>Budget Priority Worksheets for FY2028:</t>
  </si>
  <si>
    <t>Budget Needs Survey - Priorities for FY2028</t>
  </si>
  <si>
    <t>Example of Priority for FY2028</t>
  </si>
  <si>
    <t>Total Increases in Personnel and Compensation for FY2028</t>
  </si>
  <si>
    <t>Total Institution Priorities for FY2028</t>
  </si>
  <si>
    <t>Budget Needs Survey for FY2028</t>
  </si>
  <si>
    <t>Employee compensation in FY2028:</t>
  </si>
  <si>
    <t>Is your institution planning for a salary increase in FY2028:</t>
  </si>
  <si>
    <t>Is your institution planning for an employee stipend in FY2028:</t>
  </si>
  <si>
    <t>Your Comments about Employee Compensation in FY2028</t>
  </si>
  <si>
    <t>Projected Resident Tuition Waivers Budgeted for FY2028</t>
  </si>
  <si>
    <t>Projected Nonresident Tuition Waivers Budgeted for FY2028</t>
  </si>
  <si>
    <t>Projected Junior High School Students Concurrent Enrollments for FY2028</t>
  </si>
  <si>
    <t>Projected Senior High School Students Concurrent Enrollments for FY2028</t>
  </si>
  <si>
    <t>Projected Annualized Enrollment FY2028</t>
  </si>
  <si>
    <t>Projected Number of Sections Offered FY2028</t>
  </si>
  <si>
    <t>Projected Number of Student Credit Hours Enrolled FY2028</t>
  </si>
  <si>
    <t>Projected Number of Full-Time Faculty - FY2028</t>
  </si>
  <si>
    <t>Projected Number of Part-Time and Adjunct Faculty - FY2028</t>
  </si>
  <si>
    <t>Projected Number of Full-Time Staff - FY2028</t>
  </si>
  <si>
    <t>Projected Number of Part-Time Staff - FY2028</t>
  </si>
  <si>
    <t>FY2028 Budget Needs Survey</t>
  </si>
  <si>
    <t xml:space="preserve">FY2028 Mandatory Costs - E&amp;G Part I </t>
  </si>
  <si>
    <t>Projected Mandatory Costs FY2028</t>
  </si>
  <si>
    <t>A.  Costs to Annualize FY2028 Salary Program</t>
  </si>
  <si>
    <t xml:space="preserve">  FY2028 funding sources.</t>
  </si>
  <si>
    <t xml:space="preserve">   Total Cost to Annualize FY2028 Salary Program</t>
  </si>
  <si>
    <t xml:space="preserve"> Report changes in mandatory Fringe Benefits and Payroll Taxes for Continuing Employees - Do not report benefits &amp; taxes for New Positions Budgeted in FY2028.  New positions and their costs are reported on the priorities worksheet.</t>
  </si>
  <si>
    <t>Cost of one percent (1%) increase in salary for FY2028 - Based on FY2027 Salary Program</t>
  </si>
  <si>
    <t xml:space="preserve">Employee compensation in FY2027: </t>
  </si>
  <si>
    <t>Did your institution provide for a salary increase in FY2027:</t>
  </si>
  <si>
    <t>Did your institution provide for a salary stipend in FY2027:</t>
  </si>
  <si>
    <t>Costs to Annualize FY2027 Salaries into FY2028:  Optional</t>
  </si>
  <si>
    <t>Was your institution able to annualize your FY2027 salary program within available resources in FY2027?  If NO, complete the rows below.</t>
  </si>
  <si>
    <t>1.  # of months salary increase in effect during FY2027</t>
  </si>
  <si>
    <t>2.  Total annualized salary and benefits for the FY2027 salary program.</t>
  </si>
  <si>
    <t>3.  Amount of annualized salary and benefits funded within FY2027 resources</t>
  </si>
  <si>
    <t>4.  Amount of FY2028 funding needed to finalize animalization of FY2027 salary program.</t>
  </si>
  <si>
    <t>Amount of Resident Tuition Waivers Budgeted for FY2027</t>
  </si>
  <si>
    <t>Amount of Nonresident Tuition Waivers Budgeted for FY2027</t>
  </si>
  <si>
    <t>Junior High School Students Concurrent Enrollments for FY2027</t>
  </si>
  <si>
    <t>Senior High School Students Concurrent Enrollments for FY2027</t>
  </si>
  <si>
    <t>Estimated Annualized Enrollment FY2027</t>
  </si>
  <si>
    <t>Estimated Number of Sections Offered FY2027</t>
  </si>
  <si>
    <t>Estimated Number of Student Credit Hours Enrolled FY2027</t>
  </si>
  <si>
    <t>Estimated Number of Full-Time Faculty - FY2027</t>
  </si>
  <si>
    <t>Estimated Number of Full-Time Staff - FY2027</t>
  </si>
  <si>
    <t>Budget Needs Survey - Summary of Priorities by Object for FY2028</t>
  </si>
  <si>
    <t>In FY2027, the State Regents allocated special initiative funding to support the specific workforce areas of Critical Workforce/STEM.  The narrative data you provide will be used in our budget need preparation for FY2028 and to develop anticipated outcomes to increase productivity in these areas.</t>
  </si>
  <si>
    <t>FY27 actual outcomes from investment of new special initiative funding with specific data/KPI’s</t>
  </si>
  <si>
    <t>Budget Needs Survey for FY2028 - Due September 21, 2026</t>
  </si>
  <si>
    <t>This worksheet are linked to each "Budget Priorities WS #_."  The worksheet is located under the tab named "Summary-Priorities Funding FY28" Row 12 reports the FY2028 Mandatory Costs and the proposed funding sources.
Report the name of each priority in priority order.  Identify the funding sources for each priority.  The funding sources are state appropriations, tuition and fees increases, cost savings, and other funding.  Other funding includes other revolving funds, transfers from foundations and other funding sources needed to fund the priority.  If your institution plans to go directly to the legislature with any of the priorities listed, indicate by a "yes or no" in the last column.  Each reported priority must have a completed "Budget Priorities" worksheet.  See additional instructions on the "Summary-Priorities Funding FY2028" worksheet.
Assume there will be NO increases in State Appropriations for FY2028.</t>
  </si>
  <si>
    <t>Projected Class Size Fall 2027 (FY2028)</t>
  </si>
  <si>
    <t>Estimated Class size Fall 2026 (FY2027)</t>
  </si>
  <si>
    <t>Miscellaneous Information</t>
  </si>
  <si>
    <t>Amount of this Priority that is directly related to Blueprint 2030</t>
  </si>
  <si>
    <t>Proof - Amount From Summary-Priorities Funding FY2028</t>
  </si>
  <si>
    <t xml:space="preserve">(1)  Based on projected increases in enrollment and/or tuition and fee increases. </t>
  </si>
  <si>
    <t>(2) Other Funding includes funding from:  1. Transfers from foundations, gifts and other campus funding sources, 2.  Use of E&amp;G  income from other than tuition and fees, etc., 3.  Reserves prior to FY2028</t>
  </si>
  <si>
    <t>Tuition and Fee (1) Increases</t>
  </si>
  <si>
    <t>Other Funding (2)</t>
  </si>
  <si>
    <t xml:space="preserve">(1) Based on projected increases in enrollment and/or tuition and fee increases. </t>
  </si>
  <si>
    <t xml:space="preserve">Column F12 is linked to the Mandatory Cost Worksheet.  </t>
  </si>
  <si>
    <t>Cells C12 through E12 must total the amount reported in F12</t>
  </si>
  <si>
    <t>Col B &amp; F is linked to BudFe Priorities WS#1</t>
  </si>
  <si>
    <t>Col B &amp; F is linked to BudFe Priorities WS#2</t>
  </si>
  <si>
    <t>Col B &amp; F is linked to BudFe Priorities WS#3</t>
  </si>
  <si>
    <t>Col B &amp; F is linked to BudFe Priorities WS#4</t>
  </si>
  <si>
    <t>Col B &amp; F is linked to BudFe Priorities WS#5</t>
  </si>
  <si>
    <t>Col B &amp; F is linked to BudFe Priorities WS#6</t>
  </si>
  <si>
    <t>Col B &amp; F is linked to BudFe Priorities WS#7</t>
  </si>
  <si>
    <t>Col B &amp; F is linked to BudFe Priorities WS#8</t>
  </si>
  <si>
    <t>Col B &amp; F is linked to BudFe Priorities WS#9</t>
  </si>
  <si>
    <t>Col B &amp; F is linked to BudFe Priorities WS#10</t>
  </si>
  <si>
    <t>Col B &amp; F is linked to BudFe Priorities WS#11</t>
  </si>
  <si>
    <t>Col B &amp; F is linked to BudFe Priorities WS#12</t>
  </si>
  <si>
    <t>Col B &amp; F is linked to BudFe Priorities WS#13</t>
  </si>
  <si>
    <t>Col B &amp; F is linked to BudFe Priorities WS#14</t>
  </si>
  <si>
    <t>Col B &amp; F is linked to BudFe Priorities WS#15</t>
  </si>
  <si>
    <t>Col B &amp; F is linked to BudFe Priorities WS#16</t>
  </si>
  <si>
    <t>Col B &amp; F is linked to BudFe Priorities WS#17</t>
  </si>
  <si>
    <t>Col B &amp; F is linked to BudFe Priorities WS#18</t>
  </si>
  <si>
    <t>Col B &amp; F is linked to BudFe Priorities WS#19</t>
  </si>
  <si>
    <t>Col B &amp; F is linked to BudFe Priorities WS#20</t>
  </si>
  <si>
    <t>&lt;-- Cell F34 is a Crossfoot</t>
  </si>
  <si>
    <t>KPI /FY27 Outcomes</t>
  </si>
  <si>
    <t>Priority Name</t>
  </si>
  <si>
    <t xml:space="preserve">I.  Report the total mandatory costs in Cell F12.  Report the funding sources to pay for mandatory costs in cells C12, D12, and E12.  Mandatory costs may be allocated to state appropriations, tuition and fee increases, other funding and/or from cost savings.  For FY2028, assume there will be no new state appropriations for proposed funding priorities.
II.  Report priorities in priority order.  Report the total amount of each priority request in Column F.  Cells B14 through B33 and cells F14 through F33 are linked to each budget priority worksheet.    Report the proposed funding sources of each priority in columns C, D, E, and/or F.  
</t>
  </si>
  <si>
    <t>This workbook includes twenty "Budget Priority" worksheets.  Worksheets are numbered from 1 to 20.  If more than twenty worksheets are needed, use the copy command to create additional worksheets.
In  row 8, report the priority name, priority # and the function to be budgeted.  If the expenditures cross multiple functions, input the name of each function.  For each priority, report the amounts needed by object of expenditure.  In Column D, report the average salary percentage increase of any proposed salary program and report the changes in FTE for new positions.  See example worksheets.  
Prepare a priority worksheet for each institutional priority.  Priorities may include a new program, program changes, a salary program, repairs to equipment or purchases of equipment, position increases, etc.  General increases in operations can be summarized on one priority worksheet.  
Below the expenditure data, starting in row 52, answer the three questions.  Note:  Each response is linked to a summary worksheet and will be copied into a master worksheet of all responses and made available to the Chancellor.  There is one cell to respond to each question.  If possible, respond to each question in the cell provided.  If a paragraph break is necessary, depress the "Alt" key and the "Enter" key at the same time.</t>
  </si>
  <si>
    <t xml:space="preserve">Use Part A to report the costs of FY2027 salary programs that extends into FY2028.  For example, a twelve month salary plan effective October 1, 2027 to September 30, 2028.  For additional information, place your cursor in Cell B7 and view the comments that appear on your screen.
In Part B, use the "Guidance for Mandatory Costs" workbook to project costs such as health insurance, risk management costs, social security and teachers' retirement.  In the comment section, report the percentage increase the institution used to project costs.  For additional information, place your cursor in Cell B11 and view the comments that appear on your screen.
In Part C, use your institution's projections to estimate costs for professional services, utilities, maintenance/service contracts, privatization contracts, memberships, library periodicals and subscriptions, risk management premiums and other mandatory costs.  
</t>
  </si>
  <si>
    <t xml:space="preserve">The potential use of “shared services“ as a model for system efficiencies continues to be emphasized.  Your institution's shared services concept and  list areas that may be of interest to your institution in future shared services models – either through system-wide initiatives or with additional regional or other institutional partnerships.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</si>
</sst>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00"/>
    <numFmt numFmtId="166" formatCode="_(&quot;$&quot;* #,##0_);_(&quot;$&quot;* \(#,##0\);_(&quot;$&quot;* &quot;-&quot;??_);_(@_)"/>
    <numFmt numFmtId="167" formatCode="0.0%"/>
    <numFmt numFmtId="168" formatCode="0_);\(0\)"/>
    <numFmt numFmtId="169" formatCode="&quot;$&quot;#,##0.00"/>
    <numFmt numFmtId="170" formatCode="#,##0.0_);[Red]\(#,##0.0\)"/>
    <numFmt numFmtId="171" formatCode="_(* #,##0.0_);_(* \(#,##0.0\);_(* &quot;-&quot;?_);_(@_)"/>
    <numFmt numFmtId="172" formatCode="[$-409]d\-mmm\-yy;@"/>
  </numFmts>
  <fonts count="92">
    <font>
      <sz val="10"/>
      <name val="Times New Roman"/>
    </font>
    <font>
      <sz val="10"/>
      <name val="Times New Roman"/>
      <family val="1"/>
    </font>
    <font>
      <b/>
      <sz val="10"/>
      <name val="Times New Roman"/>
      <family val="1"/>
    </font>
    <font>
      <sz val="10"/>
      <name val="Times New Roman"/>
      <family val="1"/>
    </font>
    <font>
      <b/>
      <u/>
      <sz val="10"/>
      <name val="Times New Roman"/>
      <family val="1"/>
    </font>
    <font>
      <sz val="8"/>
      <name val="Times New Roman"/>
      <family val="1"/>
    </font>
    <font>
      <sz val="8"/>
      <color indexed="81"/>
      <name val="Tahoma"/>
      <family val="2"/>
    </font>
    <font>
      <b/>
      <sz val="10"/>
      <name val="Palatino"/>
      <family val="1"/>
    </font>
    <font>
      <b/>
      <sz val="10"/>
      <name val="Arial"/>
      <family val="2"/>
    </font>
    <font>
      <b/>
      <sz val="12"/>
      <name val="Times New Roman"/>
      <family val="1"/>
    </font>
    <font>
      <b/>
      <sz val="8"/>
      <name val="Times New Roman"/>
      <family val="1"/>
    </font>
    <font>
      <b/>
      <sz val="9"/>
      <name val="Times New Roman"/>
      <family val="1"/>
    </font>
    <font>
      <sz val="10"/>
      <name val="Palatino"/>
      <family val="1"/>
    </font>
    <font>
      <sz val="10"/>
      <name val="Arial"/>
      <family val="2"/>
    </font>
    <font>
      <b/>
      <sz val="12"/>
      <name val="Arial"/>
      <family val="2"/>
    </font>
    <font>
      <sz val="10"/>
      <name val="Palatino"/>
      <family val="1"/>
    </font>
    <font>
      <sz val="6"/>
      <name val="Times New Roman"/>
      <family val="1"/>
    </font>
    <font>
      <b/>
      <sz val="10"/>
      <name val="Times New Roman"/>
      <family val="1"/>
    </font>
    <font>
      <b/>
      <sz val="10"/>
      <color indexed="10"/>
      <name val="Times New Roman"/>
      <family val="1"/>
    </font>
    <font>
      <b/>
      <i/>
      <sz val="8"/>
      <name val="Times New Roman"/>
      <family val="1"/>
    </font>
    <font>
      <b/>
      <sz val="11"/>
      <name val="Times New Roman"/>
      <family val="1"/>
    </font>
    <font>
      <b/>
      <i/>
      <sz val="12"/>
      <name val="Times New Roman"/>
      <family val="1"/>
    </font>
    <font>
      <b/>
      <i/>
      <sz val="10"/>
      <name val="Times New Roman"/>
      <family val="1"/>
    </font>
    <font>
      <sz val="9"/>
      <name val="Times New Roman"/>
      <family val="1"/>
    </font>
    <font>
      <sz val="9"/>
      <name val="Times New Roman"/>
      <family val="1"/>
    </font>
    <font>
      <sz val="10"/>
      <color indexed="10"/>
      <name val="Times New Roman"/>
      <family val="1"/>
    </font>
    <font>
      <sz val="7"/>
      <name val="Times New Roman"/>
      <family val="1"/>
    </font>
    <font>
      <b/>
      <sz val="14"/>
      <name val="Arial"/>
      <family val="2"/>
    </font>
    <font>
      <sz val="12"/>
      <name val="Arial"/>
      <family val="2"/>
    </font>
    <font>
      <b/>
      <sz val="10"/>
      <name val="Arial"/>
      <family val="2"/>
    </font>
    <font>
      <sz val="8"/>
      <name val="Arial"/>
      <family val="2"/>
    </font>
    <font>
      <b/>
      <sz val="18"/>
      <name val="Arial"/>
      <family val="2"/>
    </font>
    <font>
      <b/>
      <sz val="14"/>
      <color indexed="8"/>
      <name val="Arial"/>
      <family val="2"/>
    </font>
    <font>
      <i/>
      <sz val="10"/>
      <name val="Arial"/>
      <family val="2"/>
    </font>
    <font>
      <b/>
      <i/>
      <sz val="12"/>
      <name val="Arial"/>
      <family val="2"/>
    </font>
    <font>
      <sz val="7"/>
      <name val="Arial"/>
      <family val="2"/>
    </font>
    <font>
      <b/>
      <i/>
      <sz val="12"/>
      <name val="Arial"/>
      <family val="2"/>
    </font>
    <font>
      <sz val="8"/>
      <name val="Times New Roman"/>
      <family val="1"/>
    </font>
    <font>
      <sz val="10"/>
      <color indexed="10"/>
      <name val="Times New Roman"/>
      <family val="1"/>
    </font>
    <font>
      <sz val="10"/>
      <color indexed="81"/>
      <name val="Tahoma"/>
      <family val="2"/>
    </font>
    <font>
      <b/>
      <i/>
      <sz val="10"/>
      <name val="Arial"/>
      <family val="2"/>
    </font>
    <font>
      <b/>
      <i/>
      <sz val="10"/>
      <color indexed="10"/>
      <name val="Times New Roman"/>
      <family val="1"/>
    </font>
    <font>
      <sz val="10"/>
      <name val="Times New Roman"/>
      <family val="1"/>
    </font>
    <font>
      <sz val="9.5"/>
      <name val="Arial"/>
      <family val="2"/>
    </font>
    <font>
      <b/>
      <sz val="12"/>
      <name val="Arial"/>
      <family val="2"/>
    </font>
    <font>
      <b/>
      <sz val="9"/>
      <color indexed="10"/>
      <name val="Times New Roman"/>
      <family val="1"/>
    </font>
    <font>
      <sz val="12"/>
      <name val="Times New Roman"/>
      <family val="1"/>
    </font>
    <font>
      <b/>
      <sz val="9"/>
      <name val="Arial"/>
      <family val="2"/>
    </font>
    <font>
      <b/>
      <sz val="11"/>
      <color indexed="10"/>
      <name val="Times New Roman"/>
      <family val="1"/>
    </font>
    <font>
      <sz val="9"/>
      <color indexed="10"/>
      <name val="Times New Roman"/>
      <family val="1"/>
    </font>
    <font>
      <sz val="11"/>
      <name val="Times New Roman"/>
      <family val="1"/>
    </font>
    <font>
      <sz val="14"/>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color indexed="10"/>
      <name val="Times New Roman"/>
      <family val="1"/>
    </font>
    <font>
      <i/>
      <sz val="10"/>
      <name val="Times New Roman"/>
      <family val="1"/>
    </font>
    <font>
      <b/>
      <strike/>
      <sz val="10"/>
      <name val="Times New Roman"/>
      <family val="1"/>
    </font>
    <font>
      <b/>
      <sz val="14"/>
      <name val="Times New Roman"/>
      <family val="1"/>
    </font>
    <font>
      <sz val="10"/>
      <color indexed="12"/>
      <name val="Times New Roman"/>
      <family val="1"/>
    </font>
    <font>
      <b/>
      <sz val="10"/>
      <color indexed="12"/>
      <name val="Times New Roman"/>
      <family val="1"/>
    </font>
    <font>
      <strike/>
      <sz val="10"/>
      <name val="Times New Roman"/>
      <family val="1"/>
    </font>
    <font>
      <sz val="10"/>
      <color rgb="FFFF0000"/>
      <name val="Times New Roman"/>
      <family val="1"/>
    </font>
    <font>
      <b/>
      <sz val="12"/>
      <color rgb="FFFF0000"/>
      <name val="Times New Roman"/>
      <family val="1"/>
    </font>
    <font>
      <b/>
      <sz val="10"/>
      <color rgb="FF0000FF"/>
      <name val="Arial"/>
      <family val="2"/>
    </font>
    <font>
      <sz val="9.5"/>
      <color rgb="FF0000FF"/>
      <name val="Arial"/>
      <family val="2"/>
    </font>
    <font>
      <sz val="10"/>
      <color rgb="FF0000FF"/>
      <name val="Arial"/>
      <family val="2"/>
    </font>
    <font>
      <sz val="10"/>
      <color rgb="FF0000FF"/>
      <name val="Times New Roman"/>
      <family val="1"/>
    </font>
    <font>
      <b/>
      <sz val="10"/>
      <color rgb="FF0000FF"/>
      <name val="Times New Roman"/>
      <family val="1"/>
    </font>
    <font>
      <sz val="10"/>
      <color rgb="FFFF0000"/>
      <name val="Arial"/>
      <family val="2"/>
    </font>
    <font>
      <b/>
      <sz val="11"/>
      <color rgb="FF0000FF"/>
      <name val="Times New Roman"/>
      <family val="1"/>
    </font>
    <font>
      <b/>
      <sz val="10"/>
      <color rgb="FFFF0000"/>
      <name val="Times New Roman"/>
      <family val="1"/>
    </font>
    <font>
      <sz val="8"/>
      <color rgb="FFFF0000"/>
      <name val="Times New Roman"/>
      <family val="1"/>
    </font>
    <font>
      <b/>
      <sz val="12"/>
      <color rgb="FF0000FF"/>
      <name val="Times New Roman"/>
      <family val="1"/>
    </font>
    <font>
      <i/>
      <sz val="8"/>
      <name val="Times New Roman"/>
      <family val="1"/>
    </font>
    <font>
      <sz val="9"/>
      <color rgb="FF0000FF"/>
      <name val="Times New Roman"/>
      <family val="1"/>
    </font>
    <font>
      <b/>
      <i/>
      <u/>
      <sz val="11"/>
      <name val="Times New Roman"/>
      <family val="1"/>
    </font>
    <font>
      <sz val="11"/>
      <name val="Calibri"/>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65"/>
        <bgColor indexed="64"/>
      </patternFill>
    </fill>
    <fill>
      <patternFill patternType="solid">
        <fgColor indexed="41"/>
        <bgColor indexed="64"/>
      </patternFill>
    </fill>
    <fill>
      <patternFill patternType="solid">
        <fgColor indexed="13"/>
        <bgColor indexed="64"/>
      </patternFill>
    </fill>
    <fill>
      <patternFill patternType="solid">
        <fgColor indexed="15"/>
        <bgColor indexed="64"/>
      </patternFill>
    </fill>
    <fill>
      <patternFill patternType="solid">
        <fgColor indexed="55"/>
        <bgColor indexed="64"/>
      </patternFill>
    </fill>
    <fill>
      <patternFill patternType="solid">
        <fgColor rgb="FF66FFFF"/>
        <bgColor indexed="64"/>
      </patternFill>
    </fill>
    <fill>
      <patternFill patternType="solid">
        <fgColor rgb="FFFFCC99"/>
        <bgColor indexed="64"/>
      </patternFill>
    </fill>
    <fill>
      <patternFill patternType="solid">
        <fgColor rgb="FFFFFF00"/>
        <bgColor indexed="64"/>
      </patternFill>
    </fill>
    <fill>
      <patternFill patternType="solid">
        <fgColor rgb="FFFFFFCC"/>
        <bgColor indexed="64"/>
      </patternFill>
    </fill>
    <fill>
      <patternFill patternType="solid">
        <fgColor rgb="FFFFC000"/>
        <bgColor indexed="64"/>
      </patternFill>
    </fill>
    <fill>
      <patternFill patternType="solid">
        <fgColor theme="0" tint="-0.14999847407452621"/>
        <bgColor indexed="64"/>
      </patternFill>
    </fill>
    <fill>
      <patternFill patternType="solid">
        <fgColor rgb="FF99FFCC"/>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00FFFF"/>
        <bgColor indexed="64"/>
      </patternFill>
    </fill>
  </fills>
  <borders count="1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top/>
      <bottom/>
      <diagonal/>
    </border>
    <border>
      <left/>
      <right/>
      <top/>
      <bottom style="thin">
        <color indexed="64"/>
      </bottom>
      <diagonal/>
    </border>
    <border>
      <left/>
      <right/>
      <top/>
      <bottom style="medium">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diagonal/>
    </border>
    <border>
      <left/>
      <right/>
      <top style="hair">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medium">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hair">
        <color indexed="64"/>
      </bottom>
      <diagonal/>
    </border>
    <border>
      <left style="hair">
        <color indexed="64"/>
      </left>
      <right style="hair">
        <color indexed="64"/>
      </right>
      <top style="thin">
        <color indexed="64"/>
      </top>
      <bottom style="medium">
        <color indexed="64"/>
      </bottom>
      <diagonal/>
    </border>
    <border>
      <left/>
      <right style="thin">
        <color indexed="64"/>
      </right>
      <top style="hair">
        <color indexed="64"/>
      </top>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8"/>
      </right>
      <top/>
      <bottom style="thin">
        <color indexed="8"/>
      </bottom>
      <diagonal/>
    </border>
    <border>
      <left/>
      <right style="thin">
        <color indexed="8"/>
      </right>
      <top/>
      <bottom style="hair">
        <color indexed="8"/>
      </bottom>
      <diagonal/>
    </border>
    <border>
      <left/>
      <right style="thin">
        <color indexed="8"/>
      </right>
      <top style="hair">
        <color indexed="8"/>
      </top>
      <bottom style="hair">
        <color indexed="8"/>
      </bottom>
      <diagonal/>
    </border>
    <border>
      <left style="thin">
        <color indexed="64"/>
      </left>
      <right/>
      <top/>
      <bottom style="hair">
        <color indexed="8"/>
      </bottom>
      <diagonal/>
    </border>
    <border>
      <left style="thin">
        <color indexed="64"/>
      </left>
      <right/>
      <top style="hair">
        <color indexed="8"/>
      </top>
      <bottom style="hair">
        <color indexed="8"/>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bottom style="hair">
        <color indexed="8"/>
      </bottom>
      <diagonal/>
    </border>
    <border>
      <left style="thin">
        <color indexed="64"/>
      </left>
      <right style="hair">
        <color indexed="64"/>
      </right>
      <top/>
      <bottom style="hair">
        <color indexed="8"/>
      </bottom>
      <diagonal/>
    </border>
    <border>
      <left style="hair">
        <color indexed="64"/>
      </left>
      <right style="hair">
        <color indexed="64"/>
      </right>
      <top/>
      <bottom style="hair">
        <color indexed="8"/>
      </bottom>
      <diagonal/>
    </border>
    <border>
      <left style="hair">
        <color indexed="64"/>
      </left>
      <right style="thin">
        <color indexed="64"/>
      </right>
      <top/>
      <bottom style="hair">
        <color indexed="8"/>
      </bottom>
      <diagonal/>
    </border>
    <border>
      <left style="thin">
        <color indexed="64"/>
      </left>
      <right style="hair">
        <color indexed="64"/>
      </right>
      <top style="hair">
        <color indexed="8"/>
      </top>
      <bottom style="hair">
        <color indexed="8"/>
      </bottom>
      <diagonal/>
    </border>
    <border>
      <left style="hair">
        <color indexed="64"/>
      </left>
      <right style="hair">
        <color indexed="64"/>
      </right>
      <top style="hair">
        <color indexed="8"/>
      </top>
      <bottom style="hair">
        <color indexed="8"/>
      </bottom>
      <diagonal/>
    </border>
    <border>
      <left style="hair">
        <color indexed="64"/>
      </left>
      <right style="thin">
        <color indexed="64"/>
      </right>
      <top style="hair">
        <color indexed="8"/>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8"/>
      </right>
      <top style="thin">
        <color indexed="64"/>
      </top>
      <bottom style="hair">
        <color indexed="64"/>
      </bottom>
      <diagonal/>
    </border>
    <border>
      <left style="thin">
        <color indexed="8"/>
      </left>
      <right style="thin">
        <color indexed="64"/>
      </right>
      <top style="thin">
        <color indexed="64"/>
      </top>
      <bottom style="hair">
        <color indexed="8"/>
      </bottom>
      <diagonal/>
    </border>
    <border>
      <left style="thin">
        <color indexed="8"/>
      </left>
      <right style="thin">
        <color indexed="64"/>
      </right>
      <top style="hair">
        <color indexed="64"/>
      </top>
      <bottom style="hair">
        <color indexed="8"/>
      </bottom>
      <diagonal/>
    </border>
    <border>
      <left style="hair">
        <color indexed="64"/>
      </left>
      <right/>
      <top style="thin">
        <color indexed="64"/>
      </top>
      <bottom/>
      <diagonal/>
    </border>
    <border>
      <left style="hair">
        <color indexed="64"/>
      </left>
      <right/>
      <top style="thin">
        <color indexed="64"/>
      </top>
      <bottom style="medium">
        <color indexed="64"/>
      </bottom>
      <diagonal/>
    </border>
    <border>
      <left style="hair">
        <color indexed="64"/>
      </left>
      <right style="hair">
        <color indexed="64"/>
      </right>
      <top style="hair">
        <color indexed="64"/>
      </top>
      <bottom style="hair">
        <color indexed="8"/>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hair">
        <color indexed="64"/>
      </top>
      <bottom style="medium">
        <color indexed="64"/>
      </bottom>
      <diagonal/>
    </border>
    <border>
      <left/>
      <right style="thin">
        <color indexed="64"/>
      </right>
      <top style="medium">
        <color indexed="64"/>
      </top>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style="thin">
        <color indexed="64"/>
      </right>
      <top style="hair">
        <color indexed="8"/>
      </top>
      <bottom style="hair">
        <color indexed="8"/>
      </bottom>
      <diagonal/>
    </border>
    <border>
      <left/>
      <right style="thin">
        <color indexed="64"/>
      </right>
      <top/>
      <bottom style="hair">
        <color indexed="8"/>
      </bottom>
      <diagonal/>
    </border>
    <border>
      <left style="thin">
        <color indexed="64"/>
      </left>
      <right/>
      <top style="hair">
        <color indexed="8"/>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thin">
        <color indexed="64"/>
      </top>
      <bottom/>
      <diagonal/>
    </border>
    <border>
      <left/>
      <right/>
      <top style="hair">
        <color auto="1"/>
      </top>
      <bottom style="hair">
        <color auto="1"/>
      </bottom>
      <diagonal/>
    </border>
    <border>
      <left style="thin">
        <color indexed="64"/>
      </left>
      <right style="thin">
        <color indexed="64"/>
      </right>
      <top style="thin">
        <color indexed="8"/>
      </top>
      <bottom style="thin">
        <color indexed="64"/>
      </bottom>
      <diagonal/>
    </border>
    <border>
      <left style="thin">
        <color indexed="64"/>
      </left>
      <right style="thin">
        <color indexed="64"/>
      </right>
      <top/>
      <bottom style="hair">
        <color indexed="8"/>
      </bottom>
      <diagonal/>
    </border>
    <border>
      <left style="thin">
        <color indexed="64"/>
      </left>
      <right style="hair">
        <color indexed="64"/>
      </right>
      <top style="hair">
        <color indexed="64"/>
      </top>
      <bottom/>
      <diagonal/>
    </border>
    <border>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8"/>
      </top>
      <bottom/>
      <diagonal/>
    </border>
    <border>
      <left style="hair">
        <color indexed="64"/>
      </left>
      <right style="hair">
        <color indexed="64"/>
      </right>
      <top style="hair">
        <color indexed="8"/>
      </top>
      <bottom/>
      <diagonal/>
    </border>
    <border>
      <left/>
      <right style="thin">
        <color indexed="8"/>
      </right>
      <top style="hair">
        <color indexed="8"/>
      </top>
      <bottom/>
      <diagonal/>
    </border>
    <border>
      <left style="thin">
        <color indexed="8"/>
      </left>
      <right style="thin">
        <color indexed="64"/>
      </right>
      <top style="hair">
        <color indexed="64"/>
      </top>
      <bottom/>
      <diagonal/>
    </border>
    <border>
      <left/>
      <right style="hair">
        <color indexed="64"/>
      </right>
      <top style="thin">
        <color indexed="64"/>
      </top>
      <bottom style="thin">
        <color indexed="64"/>
      </bottom>
      <diagonal/>
    </border>
    <border>
      <left style="thin">
        <color indexed="64"/>
      </left>
      <right style="thin">
        <color indexed="64"/>
      </right>
      <top style="hair">
        <color indexed="8"/>
      </top>
      <bottom style="thin">
        <color indexed="64"/>
      </bottom>
      <diagonal/>
    </border>
    <border>
      <left/>
      <right style="hair">
        <color indexed="64"/>
      </right>
      <top style="thin">
        <color indexed="64"/>
      </top>
      <bottom/>
      <diagonal/>
    </border>
    <border>
      <left style="medium">
        <color indexed="64"/>
      </left>
      <right style="thin">
        <color indexed="64"/>
      </right>
      <top/>
      <bottom/>
      <diagonal/>
    </border>
    <border>
      <left/>
      <right/>
      <top style="hair">
        <color auto="1"/>
      </top>
      <bottom style="hair">
        <color auto="1"/>
      </bottom>
      <diagonal/>
    </border>
    <border>
      <left style="thin">
        <color indexed="64"/>
      </left>
      <right style="thin">
        <color indexed="64"/>
      </right>
      <top style="hair">
        <color indexed="64"/>
      </top>
      <bottom style="hair">
        <color indexed="8"/>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49">
    <xf numFmtId="0" fontId="0" fillId="0" borderId="0"/>
    <xf numFmtId="0" fontId="52" fillId="2" borderId="0" applyNumberFormat="0" applyBorder="0" applyAlignment="0" applyProtection="0"/>
    <xf numFmtId="0" fontId="52" fillId="3" borderId="0" applyNumberFormat="0" applyBorder="0" applyAlignment="0" applyProtection="0"/>
    <xf numFmtId="0" fontId="52" fillId="4" borderId="0" applyNumberFormat="0" applyBorder="0" applyAlignment="0" applyProtection="0"/>
    <xf numFmtId="0" fontId="52" fillId="5" borderId="0" applyNumberFormat="0" applyBorder="0" applyAlignment="0" applyProtection="0"/>
    <xf numFmtId="0" fontId="52" fillId="6"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5" borderId="0" applyNumberFormat="0" applyBorder="0" applyAlignment="0" applyProtection="0"/>
    <xf numFmtId="0" fontId="52" fillId="8" borderId="0" applyNumberFormat="0" applyBorder="0" applyAlignment="0" applyProtection="0"/>
    <xf numFmtId="0" fontId="52" fillId="11" borderId="0" applyNumberFormat="0" applyBorder="0" applyAlignment="0" applyProtection="0"/>
    <xf numFmtId="0" fontId="53" fillId="12"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3" fillId="17" borderId="0" applyNumberFormat="0" applyBorder="0" applyAlignment="0" applyProtection="0"/>
    <xf numFmtId="0" fontId="53" fillId="18"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9" borderId="0" applyNumberFormat="0" applyBorder="0" applyAlignment="0" applyProtection="0"/>
    <xf numFmtId="0" fontId="54" fillId="3" borderId="0" applyNumberFormat="0" applyBorder="0" applyAlignment="0" applyProtection="0"/>
    <xf numFmtId="0" fontId="55" fillId="20" borderId="1" applyNumberFormat="0" applyAlignment="0" applyProtection="0"/>
    <xf numFmtId="0" fontId="56" fillId="21"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applyNumberFormat="0" applyFill="0" applyBorder="0" applyAlignment="0" applyProtection="0"/>
    <xf numFmtId="0" fontId="58" fillId="4" borderId="0" applyNumberFormat="0" applyBorder="0" applyAlignment="0" applyProtection="0"/>
    <xf numFmtId="0" fontId="59" fillId="0" borderId="3" applyNumberFormat="0" applyFill="0" applyAlignment="0" applyProtection="0"/>
    <xf numFmtId="0" fontId="60" fillId="0" borderId="4"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62" fillId="7" borderId="1" applyNumberFormat="0" applyAlignment="0" applyProtection="0"/>
    <xf numFmtId="0" fontId="63" fillId="0" borderId="6" applyNumberFormat="0" applyFill="0" applyAlignment="0" applyProtection="0"/>
    <xf numFmtId="0" fontId="64" fillId="22" borderId="0" applyNumberFormat="0" applyBorder="0" applyAlignment="0" applyProtection="0"/>
    <xf numFmtId="0" fontId="13" fillId="0" borderId="0"/>
    <xf numFmtId="0" fontId="1" fillId="0" borderId="0"/>
    <xf numFmtId="0" fontId="28" fillId="0" borderId="0"/>
    <xf numFmtId="0" fontId="1" fillId="23" borderId="7" applyNumberFormat="0" applyFont="0" applyAlignment="0" applyProtection="0"/>
    <xf numFmtId="0" fontId="65" fillId="20" borderId="8" applyNumberFormat="0" applyAlignment="0" applyProtection="0"/>
    <xf numFmtId="9" fontId="1" fillId="0" borderId="0" applyFont="0" applyFill="0" applyBorder="0" applyAlignment="0" applyProtection="0"/>
    <xf numFmtId="0" fontId="66" fillId="0" borderId="0" applyNumberFormat="0" applyFill="0" applyBorder="0" applyAlignment="0" applyProtection="0"/>
    <xf numFmtId="0" fontId="67" fillId="0" borderId="9" applyNumberFormat="0" applyFill="0" applyAlignment="0" applyProtection="0"/>
    <xf numFmtId="0" fontId="68" fillId="0" borderId="0" applyNumberFormat="0" applyFill="0" applyBorder="0" applyAlignment="0" applyProtection="0"/>
    <xf numFmtId="0" fontId="1" fillId="0" borderId="0"/>
  </cellStyleXfs>
  <cellXfs count="1269">
    <xf numFmtId="0" fontId="0" fillId="0" borderId="0" xfId="0"/>
    <xf numFmtId="0" fontId="2" fillId="0" borderId="10" xfId="0" applyFont="1" applyBorder="1"/>
    <xf numFmtId="0" fontId="2" fillId="0" borderId="0" xfId="0" applyFont="1"/>
    <xf numFmtId="0" fontId="2" fillId="0" borderId="11" xfId="0" applyFont="1" applyBorder="1"/>
    <xf numFmtId="0" fontId="0" fillId="0" borderId="10" xfId="0" applyBorder="1"/>
    <xf numFmtId="0" fontId="3" fillId="0" borderId="0" xfId="0" applyFont="1"/>
    <xf numFmtId="0" fontId="3" fillId="0" borderId="12" xfId="0" applyFont="1" applyBorder="1"/>
    <xf numFmtId="0" fontId="0" fillId="0" borderId="13" xfId="0" applyBorder="1"/>
    <xf numFmtId="0" fontId="2" fillId="0" borderId="14" xfId="0" applyFont="1" applyBorder="1"/>
    <xf numFmtId="0" fontId="3" fillId="0" borderId="11" xfId="0" applyFont="1" applyBorder="1"/>
    <xf numFmtId="0" fontId="2" fillId="0" borderId="15" xfId="0" applyFont="1" applyBorder="1"/>
    <xf numFmtId="0" fontId="3" fillId="0" borderId="16" xfId="0" applyFont="1" applyBorder="1"/>
    <xf numFmtId="0" fontId="3" fillId="0" borderId="17" xfId="0" applyFont="1" applyBorder="1"/>
    <xf numFmtId="0" fontId="3" fillId="0" borderId="15" xfId="0" applyFont="1" applyBorder="1"/>
    <xf numFmtId="0" fontId="0" fillId="0" borderId="18" xfId="0" applyBorder="1"/>
    <xf numFmtId="0" fontId="0" fillId="0" borderId="19" xfId="0" applyBorder="1"/>
    <xf numFmtId="0" fontId="0" fillId="0" borderId="20" xfId="0" applyBorder="1"/>
    <xf numFmtId="0" fontId="2" fillId="0" borderId="0" xfId="0" applyFont="1" applyAlignment="1">
      <alignment horizontal="center"/>
    </xf>
    <xf numFmtId="0" fontId="0" fillId="0" borderId="11" xfId="0" applyBorder="1"/>
    <xf numFmtId="0" fontId="0" fillId="0" borderId="12" xfId="0" applyBorder="1"/>
    <xf numFmtId="0" fontId="2" fillId="0" borderId="21" xfId="0" applyFont="1" applyBorder="1" applyAlignment="1">
      <alignment horizontal="center"/>
    </xf>
    <xf numFmtId="0" fontId="0" fillId="0" borderId="0" xfId="0" applyAlignment="1">
      <alignment wrapText="1"/>
    </xf>
    <xf numFmtId="0" fontId="0" fillId="0" borderId="22" xfId="0" applyBorder="1"/>
    <xf numFmtId="0" fontId="3" fillId="0" borderId="23" xfId="0" applyFont="1" applyBorder="1"/>
    <xf numFmtId="0" fontId="0" fillId="0" borderId="24" xfId="0" applyBorder="1"/>
    <xf numFmtId="0" fontId="0" fillId="0" borderId="23" xfId="0" applyBorder="1"/>
    <xf numFmtId="0" fontId="0" fillId="0" borderId="25" xfId="0" applyBorder="1"/>
    <xf numFmtId="0" fontId="0" fillId="0" borderId="26" xfId="0" applyBorder="1"/>
    <xf numFmtId="0" fontId="0" fillId="0" borderId="27" xfId="0" applyBorder="1"/>
    <xf numFmtId="0" fontId="2" fillId="0" borderId="28" xfId="0" applyFont="1" applyBorder="1"/>
    <xf numFmtId="0" fontId="2" fillId="0" borderId="17" xfId="0" applyFont="1" applyBorder="1"/>
    <xf numFmtId="0" fontId="2" fillId="0" borderId="29" xfId="0" applyFont="1" applyBorder="1"/>
    <xf numFmtId="0" fontId="2" fillId="0" borderId="30" xfId="0" applyFont="1" applyBorder="1" applyAlignment="1">
      <alignment horizontal="center"/>
    </xf>
    <xf numFmtId="0" fontId="2" fillId="0" borderId="21" xfId="0" applyFont="1" applyBorder="1" applyAlignment="1">
      <alignment horizontal="center" wrapText="1"/>
    </xf>
    <xf numFmtId="0" fontId="3" fillId="0" borderId="31" xfId="0" applyFont="1" applyBorder="1"/>
    <xf numFmtId="0" fontId="0" fillId="0" borderId="32" xfId="0" applyBorder="1"/>
    <xf numFmtId="0" fontId="2" fillId="0" borderId="24" xfId="0" applyFont="1" applyBorder="1" applyAlignment="1">
      <alignment horizontal="center"/>
    </xf>
    <xf numFmtId="41" fontId="0" fillId="0" borderId="33" xfId="0" applyNumberFormat="1" applyBorder="1"/>
    <xf numFmtId="41" fontId="0" fillId="0" borderId="34" xfId="0" applyNumberFormat="1" applyBorder="1"/>
    <xf numFmtId="41" fontId="0" fillId="0" borderId="35" xfId="0" applyNumberFormat="1" applyBorder="1"/>
    <xf numFmtId="0" fontId="5" fillId="0" borderId="36" xfId="0" applyFont="1" applyBorder="1"/>
    <xf numFmtId="41" fontId="0" fillId="0" borderId="16" xfId="0" applyNumberFormat="1" applyBorder="1"/>
    <xf numFmtId="167" fontId="0" fillId="0" borderId="16" xfId="0" applyNumberFormat="1" applyBorder="1"/>
    <xf numFmtId="0" fontId="0" fillId="0" borderId="37" xfId="0" applyBorder="1"/>
    <xf numFmtId="0" fontId="2" fillId="0" borderId="38" xfId="0" applyFont="1" applyBorder="1"/>
    <xf numFmtId="0" fontId="2" fillId="0" borderId="39" xfId="0" applyFont="1" applyBorder="1" applyAlignment="1">
      <alignment horizontal="center" wrapText="1"/>
    </xf>
    <xf numFmtId="0" fontId="0" fillId="24" borderId="40" xfId="0" applyFill="1" applyBorder="1" applyAlignment="1">
      <alignment horizontal="left" vertical="top" wrapText="1"/>
    </xf>
    <xf numFmtId="0" fontId="0" fillId="0" borderId="41" xfId="0" applyBorder="1"/>
    <xf numFmtId="0" fontId="0" fillId="0" borderId="42" xfId="0" applyBorder="1" applyAlignment="1">
      <alignment vertical="top" wrapText="1"/>
    </xf>
    <xf numFmtId="0" fontId="0" fillId="0" borderId="43" xfId="0" applyBorder="1"/>
    <xf numFmtId="0" fontId="2" fillId="0" borderId="44" xfId="0" applyFont="1" applyBorder="1"/>
    <xf numFmtId="0" fontId="2" fillId="0" borderId="23" xfId="0" applyFont="1" applyBorder="1"/>
    <xf numFmtId="0" fontId="2" fillId="0" borderId="23" xfId="0" applyFont="1" applyBorder="1" applyAlignment="1">
      <alignment horizontal="center" wrapText="1"/>
    </xf>
    <xf numFmtId="41" fontId="0" fillId="0" borderId="11" xfId="0" applyNumberFormat="1" applyBorder="1"/>
    <xf numFmtId="49" fontId="0" fillId="0" borderId="11" xfId="0" applyNumberFormat="1" applyBorder="1"/>
    <xf numFmtId="0" fontId="0" fillId="0" borderId="16" xfId="0" applyBorder="1"/>
    <xf numFmtId="49" fontId="0" fillId="0" borderId="16" xfId="0" applyNumberFormat="1" applyBorder="1"/>
    <xf numFmtId="0" fontId="5" fillId="0" borderId="0" xfId="0" applyFont="1"/>
    <xf numFmtId="0" fontId="0" fillId="0" borderId="45" xfId="0" applyBorder="1"/>
    <xf numFmtId="0" fontId="0" fillId="0" borderId="29" xfId="0" applyBorder="1"/>
    <xf numFmtId="0" fontId="0" fillId="0" borderId="27" xfId="0" applyBorder="1" applyAlignment="1">
      <alignment horizontal="center"/>
    </xf>
    <xf numFmtId="42" fontId="0" fillId="0" borderId="46" xfId="0" applyNumberFormat="1" applyBorder="1"/>
    <xf numFmtId="0" fontId="0" fillId="0" borderId="17" xfId="0" applyBorder="1"/>
    <xf numFmtId="0" fontId="0" fillId="0" borderId="47" xfId="0" applyBorder="1"/>
    <xf numFmtId="42" fontId="0" fillId="0" borderId="0" xfId="0" applyNumberFormat="1"/>
    <xf numFmtId="42" fontId="0" fillId="0" borderId="27" xfId="0" applyNumberFormat="1" applyBorder="1"/>
    <xf numFmtId="0" fontId="2" fillId="0" borderId="27" xfId="0" applyFont="1" applyBorder="1" applyAlignment="1">
      <alignment horizontal="center" wrapText="1"/>
    </xf>
    <xf numFmtId="0" fontId="2" fillId="0" borderId="26" xfId="0" applyFont="1" applyBorder="1"/>
    <xf numFmtId="42" fontId="0" fillId="0" borderId="48" xfId="0" applyNumberFormat="1" applyBorder="1"/>
    <xf numFmtId="42" fontId="0" fillId="0" borderId="17" xfId="0" applyNumberFormat="1" applyBorder="1"/>
    <xf numFmtId="0" fontId="2" fillId="0" borderId="0" xfId="0" applyFont="1" applyAlignment="1">
      <alignment horizontal="center" wrapText="1"/>
    </xf>
    <xf numFmtId="0" fontId="0" fillId="0" borderId="49" xfId="0" applyBorder="1"/>
    <xf numFmtId="41" fontId="0" fillId="0" borderId="49" xfId="0" applyNumberFormat="1" applyBorder="1"/>
    <xf numFmtId="4" fontId="0" fillId="0" borderId="0" xfId="0" applyNumberFormat="1"/>
    <xf numFmtId="41" fontId="0" fillId="0" borderId="27" xfId="0" applyNumberFormat="1" applyBorder="1"/>
    <xf numFmtId="41" fontId="0" fillId="0" borderId="50" xfId="0" applyNumberFormat="1" applyBorder="1"/>
    <xf numFmtId="0" fontId="0" fillId="0" borderId="30" xfId="0" applyBorder="1"/>
    <xf numFmtId="43" fontId="0" fillId="0" borderId="0" xfId="0" applyNumberFormat="1"/>
    <xf numFmtId="41" fontId="0" fillId="0" borderId="0" xfId="0" applyNumberFormat="1"/>
    <xf numFmtId="0" fontId="0" fillId="0" borderId="0" xfId="0" applyAlignment="1">
      <alignment vertical="top" wrapText="1"/>
    </xf>
    <xf numFmtId="0" fontId="7" fillId="0" borderId="0" xfId="0" applyFont="1"/>
    <xf numFmtId="0" fontId="7" fillId="0" borderId="0" xfId="0" applyFont="1" applyAlignment="1">
      <alignment horizontal="center"/>
    </xf>
    <xf numFmtId="44" fontId="1" fillId="0" borderId="0" xfId="29" applyBorder="1"/>
    <xf numFmtId="44" fontId="0" fillId="0" borderId="0" xfId="0" applyNumberFormat="1"/>
    <xf numFmtId="0" fontId="8" fillId="0" borderId="0" xfId="0" applyFont="1" applyAlignment="1">
      <alignment horizontal="left"/>
    </xf>
    <xf numFmtId="0" fontId="12" fillId="0" borderId="0" xfId="0" applyFont="1" applyAlignment="1">
      <alignment horizontal="left"/>
    </xf>
    <xf numFmtId="0" fontId="10" fillId="0" borderId="0" xfId="0" applyFont="1" applyAlignment="1">
      <alignment horizontal="center"/>
    </xf>
    <xf numFmtId="42" fontId="2" fillId="0" borderId="11" xfId="0" applyNumberFormat="1" applyFont="1" applyBorder="1" applyAlignment="1">
      <alignment horizontal="center"/>
    </xf>
    <xf numFmtId="42" fontId="0" fillId="0" borderId="16" xfId="0" applyNumberFormat="1" applyBorder="1"/>
    <xf numFmtId="0" fontId="0" fillId="0" borderId="0" xfId="0" applyAlignment="1">
      <alignment vertical="top"/>
    </xf>
    <xf numFmtId="42" fontId="0" fillId="0" borderId="19" xfId="0" applyNumberFormat="1" applyBorder="1"/>
    <xf numFmtId="42" fontId="2" fillId="0" borderId="0" xfId="0" applyNumberFormat="1" applyFont="1" applyAlignment="1">
      <alignment horizontal="center"/>
    </xf>
    <xf numFmtId="0" fontId="2" fillId="0" borderId="0" xfId="0" applyFont="1" applyAlignment="1">
      <alignment vertical="top"/>
    </xf>
    <xf numFmtId="0" fontId="2" fillId="0" borderId="51" xfId="0" applyFont="1" applyBorder="1"/>
    <xf numFmtId="0" fontId="10" fillId="0" borderId="0" xfId="0" applyFont="1" applyAlignment="1">
      <alignment vertical="top" wrapText="1"/>
    </xf>
    <xf numFmtId="3" fontId="0" fillId="0" borderId="52" xfId="0" applyNumberFormat="1" applyBorder="1"/>
    <xf numFmtId="3" fontId="0" fillId="0" borderId="0" xfId="0" applyNumberFormat="1"/>
    <xf numFmtId="3" fontId="0" fillId="0" borderId="31" xfId="0" applyNumberFormat="1" applyBorder="1"/>
    <xf numFmtId="3" fontId="0" fillId="0" borderId="30" xfId="0" applyNumberFormat="1" applyBorder="1"/>
    <xf numFmtId="3" fontId="0" fillId="0" borderId="11" xfId="0" applyNumberFormat="1" applyBorder="1"/>
    <xf numFmtId="3" fontId="0" fillId="0" borderId="53" xfId="0" applyNumberFormat="1" applyBorder="1"/>
    <xf numFmtId="0" fontId="1" fillId="0" borderId="0" xfId="0" applyFont="1"/>
    <xf numFmtId="0" fontId="1" fillId="0" borderId="0" xfId="0" applyFont="1" applyAlignment="1">
      <alignment horizontal="left"/>
    </xf>
    <xf numFmtId="42" fontId="1" fillId="0" borderId="0" xfId="0" applyNumberFormat="1" applyFont="1"/>
    <xf numFmtId="42" fontId="1" fillId="0" borderId="16" xfId="0" applyNumberFormat="1" applyFont="1" applyBorder="1"/>
    <xf numFmtId="0" fontId="2" fillId="0" borderId="0" xfId="0" applyFont="1" applyAlignment="1">
      <alignment horizontal="left"/>
    </xf>
    <xf numFmtId="0" fontId="10" fillId="0" borderId="0" xfId="0" applyFont="1" applyAlignment="1">
      <alignment vertical="top"/>
    </xf>
    <xf numFmtId="0" fontId="2" fillId="0" borderId="51" xfId="0" applyFont="1" applyBorder="1" applyAlignment="1">
      <alignment horizontal="center"/>
    </xf>
    <xf numFmtId="42" fontId="0" fillId="0" borderId="49" xfId="0" applyNumberFormat="1" applyBorder="1"/>
    <xf numFmtId="0" fontId="1" fillId="0" borderId="0" xfId="0" applyFont="1" applyAlignment="1">
      <alignment horizontal="left" wrapText="1"/>
    </xf>
    <xf numFmtId="42" fontId="0" fillId="0" borderId="16" xfId="0" applyNumberFormat="1" applyBorder="1" applyAlignment="1">
      <alignment wrapText="1"/>
    </xf>
    <xf numFmtId="3" fontId="2" fillId="0" borderId="54" xfId="0" applyNumberFormat="1" applyFont="1" applyBorder="1" applyAlignment="1">
      <alignment horizontal="centerContinuous" wrapText="1"/>
    </xf>
    <xf numFmtId="0" fontId="2" fillId="0" borderId="30" xfId="0" applyFont="1" applyBorder="1" applyAlignment="1">
      <alignment wrapText="1"/>
    </xf>
    <xf numFmtId="41" fontId="0" fillId="0" borderId="31" xfId="0" applyNumberFormat="1" applyBorder="1"/>
    <xf numFmtId="41" fontId="0" fillId="0" borderId="55" xfId="0" applyNumberFormat="1" applyBorder="1"/>
    <xf numFmtId="49" fontId="2" fillId="0" borderId="0" xfId="0" applyNumberFormat="1" applyFont="1" applyAlignment="1">
      <alignment horizontal="left"/>
    </xf>
    <xf numFmtId="0" fontId="2" fillId="25" borderId="56" xfId="0" applyFont="1" applyFill="1" applyBorder="1" applyAlignment="1">
      <alignment horizontal="center" wrapText="1"/>
    </xf>
    <xf numFmtId="0" fontId="3" fillId="0" borderId="0" xfId="0" applyFont="1" applyAlignment="1">
      <alignment horizontal="center"/>
    </xf>
    <xf numFmtId="0" fontId="2" fillId="0" borderId="16" xfId="0" applyFont="1" applyBorder="1"/>
    <xf numFmtId="42" fontId="15" fillId="0" borderId="0" xfId="0" applyNumberFormat="1" applyFont="1" applyAlignment="1">
      <alignment horizontal="center"/>
    </xf>
    <xf numFmtId="41" fontId="0" fillId="0" borderId="16" xfId="0" applyNumberFormat="1" applyBorder="1" applyAlignment="1">
      <alignment wrapText="1"/>
    </xf>
    <xf numFmtId="41" fontId="0" fillId="0" borderId="52" xfId="0" applyNumberFormat="1" applyBorder="1"/>
    <xf numFmtId="41" fontId="0" fillId="0" borderId="57" xfId="0" applyNumberFormat="1" applyBorder="1"/>
    <xf numFmtId="42" fontId="2" fillId="0" borderId="30" xfId="0" applyNumberFormat="1" applyFont="1" applyBorder="1"/>
    <xf numFmtId="42" fontId="2" fillId="0" borderId="21" xfId="0" applyNumberFormat="1" applyFont="1" applyBorder="1"/>
    <xf numFmtId="49" fontId="2" fillId="0" borderId="17" xfId="0" applyNumberFormat="1" applyFont="1" applyBorder="1"/>
    <xf numFmtId="0" fontId="0" fillId="0" borderId="0" xfId="0" applyAlignment="1">
      <alignment horizontal="centerContinuous"/>
    </xf>
    <xf numFmtId="3" fontId="0" fillId="0" borderId="0" xfId="0" applyNumberFormat="1" applyAlignment="1">
      <alignment horizontal="centerContinuous"/>
    </xf>
    <xf numFmtId="0" fontId="2" fillId="0" borderId="0" xfId="0" applyFont="1" applyAlignment="1">
      <alignment horizontal="centerContinuous" wrapText="1"/>
    </xf>
    <xf numFmtId="49" fontId="2" fillId="0" borderId="15" xfId="0" applyNumberFormat="1" applyFont="1" applyBorder="1" applyAlignment="1">
      <alignment wrapText="1"/>
    </xf>
    <xf numFmtId="0" fontId="3" fillId="0" borderId="47" xfId="0" applyFont="1" applyBorder="1"/>
    <xf numFmtId="49" fontId="2" fillId="0" borderId="17" xfId="0" applyNumberFormat="1" applyFont="1" applyBorder="1" applyAlignment="1">
      <alignment horizontal="left" vertical="top"/>
    </xf>
    <xf numFmtId="42" fontId="2" fillId="0" borderId="58" xfId="0" applyNumberFormat="1" applyFont="1" applyBorder="1"/>
    <xf numFmtId="3" fontId="0" fillId="0" borderId="57" xfId="0" applyNumberFormat="1" applyBorder="1"/>
    <xf numFmtId="0" fontId="3" fillId="0" borderId="24" xfId="0" applyFont="1" applyBorder="1"/>
    <xf numFmtId="41" fontId="0" fillId="0" borderId="59" xfId="0" applyNumberFormat="1" applyBorder="1"/>
    <xf numFmtId="42" fontId="2" fillId="0" borderId="60" xfId="0" applyNumberFormat="1" applyFont="1" applyBorder="1"/>
    <xf numFmtId="0" fontId="1" fillId="0" borderId="0" xfId="0" applyFont="1" applyAlignment="1">
      <alignment horizontal="left" vertical="top" wrapText="1"/>
    </xf>
    <xf numFmtId="42" fontId="0" fillId="0" borderId="61" xfId="0" applyNumberFormat="1" applyBorder="1"/>
    <xf numFmtId="0" fontId="20" fillId="0" borderId="51" xfId="0" applyFont="1" applyBorder="1"/>
    <xf numFmtId="0" fontId="9" fillId="0" borderId="0" xfId="0" applyFont="1" applyAlignment="1">
      <alignment horizontal="left"/>
    </xf>
    <xf numFmtId="0" fontId="0" fillId="0" borderId="62" xfId="0" applyBorder="1"/>
    <xf numFmtId="0" fontId="21" fillId="0" borderId="0" xfId="0" applyFont="1"/>
    <xf numFmtId="0" fontId="22" fillId="0" borderId="0" xfId="0" applyFont="1"/>
    <xf numFmtId="0" fontId="21" fillId="0" borderId="11" xfId="0" applyFont="1" applyBorder="1"/>
    <xf numFmtId="15" fontId="3" fillId="0" borderId="21" xfId="0" applyNumberFormat="1" applyFont="1" applyBorder="1"/>
    <xf numFmtId="0" fontId="2" fillId="25" borderId="17" xfId="0" applyFont="1" applyFill="1" applyBorder="1"/>
    <xf numFmtId="0" fontId="3" fillId="25" borderId="0" xfId="0" applyFont="1" applyFill="1"/>
    <xf numFmtId="0" fontId="3" fillId="0" borderId="21" xfId="0" applyFont="1" applyBorder="1"/>
    <xf numFmtId="0" fontId="2" fillId="25" borderId="29" xfId="0" applyFont="1" applyFill="1" applyBorder="1"/>
    <xf numFmtId="0" fontId="3" fillId="25" borderId="11" xfId="0" applyFont="1" applyFill="1" applyBorder="1"/>
    <xf numFmtId="10" fontId="3" fillId="0" borderId="21" xfId="0" applyNumberFormat="1" applyFont="1" applyBorder="1" applyAlignment="1">
      <alignment horizontal="right"/>
    </xf>
    <xf numFmtId="0" fontId="2" fillId="0" borderId="16" xfId="0" applyFont="1" applyBorder="1" applyAlignment="1">
      <alignment horizontal="center"/>
    </xf>
    <xf numFmtId="3" fontId="3" fillId="0" borderId="0" xfId="0" applyNumberFormat="1" applyFont="1" applyAlignment="1">
      <alignment horizontal="center"/>
    </xf>
    <xf numFmtId="10" fontId="3" fillId="0" borderId="31" xfId="44" applyNumberFormat="1" applyFont="1" applyBorder="1" applyAlignment="1">
      <alignment horizontal="center"/>
    </xf>
    <xf numFmtId="3" fontId="3" fillId="0" borderId="11" xfId="0" applyNumberFormat="1" applyFont="1" applyBorder="1" applyAlignment="1">
      <alignment horizontal="center"/>
    </xf>
    <xf numFmtId="169" fontId="3" fillId="0" borderId="21" xfId="0" applyNumberFormat="1" applyFont="1" applyBorder="1"/>
    <xf numFmtId="3" fontId="3" fillId="0" borderId="21" xfId="0" applyNumberFormat="1" applyFont="1" applyBorder="1"/>
    <xf numFmtId="44" fontId="3" fillId="0" borderId="21" xfId="29" applyFont="1" applyBorder="1"/>
    <xf numFmtId="165" fontId="3" fillId="0" borderId="21" xfId="0" applyNumberFormat="1" applyFont="1" applyBorder="1"/>
    <xf numFmtId="0" fontId="2" fillId="0" borderId="21" xfId="0" applyFont="1" applyBorder="1"/>
    <xf numFmtId="0" fontId="23" fillId="0" borderId="29" xfId="0" applyFont="1" applyBorder="1"/>
    <xf numFmtId="0" fontId="3" fillId="0" borderId="53" xfId="0" applyFont="1" applyBorder="1"/>
    <xf numFmtId="0" fontId="24" fillId="0" borderId="12" xfId="0" applyFont="1" applyBorder="1"/>
    <xf numFmtId="0" fontId="2" fillId="0" borderId="60" xfId="0" applyFont="1" applyBorder="1" applyAlignment="1">
      <alignment horizontal="center"/>
    </xf>
    <xf numFmtId="167" fontId="2" fillId="0" borderId="21" xfId="44" applyNumberFormat="1" applyFont="1" applyBorder="1"/>
    <xf numFmtId="10" fontId="3" fillId="0" borderId="30" xfId="44" applyNumberFormat="1" applyFont="1" applyBorder="1" applyAlignment="1">
      <alignment horizontal="center"/>
    </xf>
    <xf numFmtId="0" fontId="2" fillId="0" borderId="28" xfId="0" applyFont="1" applyBorder="1" applyAlignment="1">
      <alignment horizontal="center"/>
    </xf>
    <xf numFmtId="0" fontId="20" fillId="0" borderId="0" xfId="0" applyFont="1"/>
    <xf numFmtId="0" fontId="19" fillId="0" borderId="0" xfId="0" applyFont="1" applyAlignment="1">
      <alignment horizontal="right"/>
    </xf>
    <xf numFmtId="0" fontId="3" fillId="0" borderId="0" xfId="0" applyFont="1" applyAlignment="1">
      <alignment wrapText="1"/>
    </xf>
    <xf numFmtId="0" fontId="2" fillId="26" borderId="21" xfId="0" applyFont="1" applyFill="1" applyBorder="1" applyAlignment="1">
      <alignment horizontal="center"/>
    </xf>
    <xf numFmtId="3" fontId="3" fillId="26" borderId="28" xfId="28" applyNumberFormat="1" applyFont="1" applyFill="1" applyBorder="1" applyAlignment="1">
      <alignment horizontal="center"/>
    </xf>
    <xf numFmtId="3" fontId="3" fillId="26" borderId="60" xfId="0" applyNumberFormat="1" applyFont="1" applyFill="1" applyBorder="1" applyAlignment="1">
      <alignment horizontal="center"/>
    </xf>
    <xf numFmtId="3" fontId="3" fillId="26" borderId="59" xfId="0" applyNumberFormat="1" applyFont="1" applyFill="1" applyBorder="1" applyAlignment="1">
      <alignment horizontal="center"/>
    </xf>
    <xf numFmtId="3" fontId="3" fillId="26" borderId="31" xfId="0" applyNumberFormat="1" applyFont="1" applyFill="1" applyBorder="1" applyAlignment="1">
      <alignment horizontal="center"/>
    </xf>
    <xf numFmtId="3" fontId="3" fillId="26" borderId="63" xfId="0" applyNumberFormat="1" applyFont="1" applyFill="1" applyBorder="1" applyAlignment="1">
      <alignment horizontal="center"/>
    </xf>
    <xf numFmtId="3" fontId="3" fillId="26" borderId="53" xfId="28" applyNumberFormat="1" applyFont="1" applyFill="1" applyBorder="1" applyAlignment="1">
      <alignment horizontal="center"/>
    </xf>
    <xf numFmtId="3" fontId="3" fillId="26" borderId="30" xfId="0" applyNumberFormat="1" applyFont="1" applyFill="1" applyBorder="1" applyAlignment="1">
      <alignment horizontal="center"/>
    </xf>
    <xf numFmtId="3" fontId="3" fillId="26" borderId="21" xfId="0" applyNumberFormat="1" applyFont="1" applyFill="1" applyBorder="1" applyAlignment="1">
      <alignment horizontal="center"/>
    </xf>
    <xf numFmtId="0" fontId="1" fillId="0" borderId="0" xfId="40"/>
    <xf numFmtId="0" fontId="1" fillId="0" borderId="19" xfId="40" applyBorder="1"/>
    <xf numFmtId="0" fontId="2" fillId="0" borderId="64" xfId="40" applyFont="1" applyBorder="1" applyAlignment="1">
      <alignment wrapText="1"/>
    </xf>
    <xf numFmtId="41" fontId="2" fillId="27" borderId="64" xfId="40" applyNumberFormat="1" applyFont="1" applyFill="1" applyBorder="1" applyAlignment="1">
      <alignment horizontal="center" wrapText="1"/>
    </xf>
    <xf numFmtId="0" fontId="2" fillId="27" borderId="64" xfId="40" applyFont="1" applyFill="1" applyBorder="1" applyAlignment="1">
      <alignment horizontal="center" wrapText="1"/>
    </xf>
    <xf numFmtId="0" fontId="1" fillId="24" borderId="65" xfId="40" applyFill="1" applyBorder="1" applyAlignment="1">
      <alignment horizontal="left"/>
    </xf>
    <xf numFmtId="0" fontId="1" fillId="0" borderId="34" xfId="40" applyBorder="1"/>
    <xf numFmtId="0" fontId="3" fillId="0" borderId="34" xfId="40" applyFont="1" applyBorder="1"/>
    <xf numFmtId="0" fontId="1" fillId="0" borderId="34" xfId="40" applyBorder="1" applyAlignment="1">
      <alignment wrapText="1"/>
    </xf>
    <xf numFmtId="0" fontId="2" fillId="0" borderId="33" xfId="40" applyFont="1" applyBorder="1"/>
    <xf numFmtId="0" fontId="3" fillId="0" borderId="66" xfId="40" applyFont="1" applyBorder="1"/>
    <xf numFmtId="0" fontId="2" fillId="28" borderId="64" xfId="40" applyFont="1" applyFill="1" applyBorder="1"/>
    <xf numFmtId="41" fontId="2" fillId="28" borderId="67" xfId="40" applyNumberFormat="1" applyFont="1" applyFill="1" applyBorder="1"/>
    <xf numFmtId="0" fontId="2" fillId="0" borderId="65" xfId="40" applyFont="1" applyBorder="1"/>
    <xf numFmtId="41" fontId="2" fillId="0" borderId="10" xfId="40" applyNumberFormat="1" applyFont="1" applyBorder="1"/>
    <xf numFmtId="0" fontId="1" fillId="0" borderId="33" xfId="40" applyBorder="1" applyAlignment="1">
      <alignment wrapText="1"/>
    </xf>
    <xf numFmtId="0" fontId="1" fillId="0" borderId="65" xfId="40" applyBorder="1" applyAlignment="1">
      <alignment wrapText="1"/>
    </xf>
    <xf numFmtId="0" fontId="2" fillId="0" borderId="65" xfId="40" applyFont="1" applyBorder="1" applyAlignment="1">
      <alignment wrapText="1"/>
    </xf>
    <xf numFmtId="0" fontId="2" fillId="28" borderId="64" xfId="40" applyFont="1" applyFill="1" applyBorder="1" applyAlignment="1">
      <alignment wrapText="1"/>
    </xf>
    <xf numFmtId="49" fontId="1" fillId="0" borderId="42" xfId="40" applyNumberFormat="1" applyBorder="1" applyAlignment="1">
      <alignment horizontal="left"/>
    </xf>
    <xf numFmtId="49" fontId="1" fillId="0" borderId="23" xfId="40" applyNumberFormat="1" applyBorder="1" applyAlignment="1">
      <alignment horizontal="left"/>
    </xf>
    <xf numFmtId="0" fontId="1" fillId="0" borderId="68" xfId="40" applyBorder="1" applyAlignment="1">
      <alignment horizontal="left"/>
    </xf>
    <xf numFmtId="0" fontId="1" fillId="0" borderId="42" xfId="40" applyBorder="1" applyAlignment="1">
      <alignment horizontal="left"/>
    </xf>
    <xf numFmtId="0" fontId="3" fillId="0" borderId="69" xfId="40" applyFont="1" applyBorder="1"/>
    <xf numFmtId="0" fontId="3" fillId="0" borderId="65" xfId="40" applyFont="1" applyBorder="1"/>
    <xf numFmtId="41" fontId="3" fillId="0" borderId="69" xfId="40" applyNumberFormat="1" applyFont="1" applyBorder="1" applyAlignment="1">
      <alignment horizontal="center" wrapText="1"/>
    </xf>
    <xf numFmtId="41" fontId="3" fillId="0" borderId="33" xfId="40" applyNumberFormat="1" applyFont="1" applyBorder="1"/>
    <xf numFmtId="41" fontId="3" fillId="0" borderId="34" xfId="40" applyNumberFormat="1" applyFont="1" applyBorder="1" applyAlignment="1">
      <alignment horizontal="right"/>
    </xf>
    <xf numFmtId="41" fontId="3" fillId="0" borderId="34" xfId="40" applyNumberFormat="1" applyFont="1" applyBorder="1"/>
    <xf numFmtId="41" fontId="3" fillId="0" borderId="35" xfId="40" applyNumberFormat="1" applyFont="1" applyBorder="1" applyAlignment="1">
      <alignment horizontal="center" wrapText="1"/>
    </xf>
    <xf numFmtId="49" fontId="10" fillId="0" borderId="0" xfId="0" applyNumberFormat="1" applyFont="1" applyAlignment="1">
      <alignment horizontal="left"/>
    </xf>
    <xf numFmtId="49" fontId="2" fillId="0" borderId="29" xfId="0" applyNumberFormat="1" applyFont="1" applyBorder="1" applyAlignment="1">
      <alignment horizontal="left" vertical="top"/>
    </xf>
    <xf numFmtId="166" fontId="26" fillId="0" borderId="21" xfId="29" applyNumberFormat="1" applyFont="1" applyBorder="1"/>
    <xf numFmtId="166" fontId="26" fillId="0" borderId="63" xfId="29" applyNumberFormat="1" applyFont="1" applyBorder="1"/>
    <xf numFmtId="167" fontId="3" fillId="0" borderId="21" xfId="44" applyNumberFormat="1" applyFont="1" applyBorder="1" applyAlignment="1">
      <alignment horizontal="right"/>
    </xf>
    <xf numFmtId="0" fontId="21" fillId="0" borderId="11" xfId="0" applyFont="1" applyBorder="1" applyAlignment="1">
      <alignment horizontal="centerContinuous"/>
    </xf>
    <xf numFmtId="0" fontId="2" fillId="0" borderId="70" xfId="0" applyFont="1" applyBorder="1" applyAlignment="1">
      <alignment horizontal="centerContinuous"/>
    </xf>
    <xf numFmtId="0" fontId="2" fillId="0" borderId="71" xfId="0" applyFont="1" applyBorder="1" applyAlignment="1">
      <alignment horizontal="centerContinuous"/>
    </xf>
    <xf numFmtId="0" fontId="2" fillId="0" borderId="71" xfId="0" applyFont="1" applyBorder="1" applyAlignment="1">
      <alignment horizontal="centerContinuous" wrapText="1"/>
    </xf>
    <xf numFmtId="0" fontId="2" fillId="0" borderId="72" xfId="0" applyFont="1" applyBorder="1" applyAlignment="1">
      <alignment horizontal="centerContinuous"/>
    </xf>
    <xf numFmtId="0" fontId="3" fillId="0" borderId="21" xfId="0" applyFont="1" applyBorder="1" applyAlignment="1">
      <alignment horizontal="center"/>
    </xf>
    <xf numFmtId="164" fontId="3" fillId="0" borderId="21" xfId="28" applyNumberFormat="1" applyFont="1" applyFill="1" applyBorder="1" applyAlignment="1">
      <alignment horizontal="center"/>
    </xf>
    <xf numFmtId="0" fontId="10" fillId="0" borderId="0" xfId="0" applyFont="1"/>
    <xf numFmtId="164" fontId="2" fillId="0" borderId="21" xfId="0" applyNumberFormat="1" applyFont="1" applyBorder="1"/>
    <xf numFmtId="3" fontId="16" fillId="0" borderId="0" xfId="0" applyNumberFormat="1" applyFont="1"/>
    <xf numFmtId="0" fontId="16" fillId="0" borderId="0" xfId="0" applyFont="1" applyAlignment="1">
      <alignment horizontal="right"/>
    </xf>
    <xf numFmtId="42" fontId="10" fillId="27" borderId="60" xfId="0" applyNumberFormat="1" applyFont="1" applyFill="1" applyBorder="1"/>
    <xf numFmtId="0" fontId="0" fillId="0" borderId="61" xfId="0" applyBorder="1" applyAlignment="1">
      <alignment horizontal="center"/>
    </xf>
    <xf numFmtId="0" fontId="3" fillId="27" borderId="21" xfId="0" applyFont="1" applyFill="1" applyBorder="1"/>
    <xf numFmtId="44" fontId="3" fillId="0" borderId="16" xfId="29" applyFont="1" applyBorder="1"/>
    <xf numFmtId="0" fontId="3" fillId="0" borderId="30" xfId="0" applyFont="1" applyBorder="1"/>
    <xf numFmtId="15" fontId="3" fillId="27" borderId="21" xfId="0" applyNumberFormat="1" applyFont="1" applyFill="1" applyBorder="1"/>
    <xf numFmtId="0" fontId="2" fillId="0" borderId="21" xfId="0" applyFont="1" applyBorder="1" applyAlignment="1">
      <alignment horizontal="center" vertical="top" wrapText="1"/>
    </xf>
    <xf numFmtId="0" fontId="2" fillId="0" borderId="21" xfId="0" applyFont="1" applyBorder="1" applyAlignment="1">
      <alignment vertical="top"/>
    </xf>
    <xf numFmtId="0" fontId="13" fillId="0" borderId="0" xfId="0" applyFont="1"/>
    <xf numFmtId="0" fontId="13"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centerContinuous" vertical="center"/>
    </xf>
    <xf numFmtId="0" fontId="31" fillId="0" borderId="0" xfId="39" applyFont="1" applyAlignment="1">
      <alignment horizontal="centerContinuous"/>
    </xf>
    <xf numFmtId="0" fontId="13" fillId="0" borderId="0" xfId="39" applyAlignment="1">
      <alignment horizontal="centerContinuous"/>
    </xf>
    <xf numFmtId="0" fontId="13" fillId="0" borderId="0" xfId="39"/>
    <xf numFmtId="0" fontId="32" fillId="29" borderId="0" xfId="41" applyFont="1" applyFill="1" applyAlignment="1">
      <alignment horizontal="centerContinuous"/>
    </xf>
    <xf numFmtId="0" fontId="27" fillId="0" borderId="0" xfId="41" applyFont="1" applyAlignment="1">
      <alignment horizontal="centerContinuous" vertical="center"/>
    </xf>
    <xf numFmtId="0" fontId="28" fillId="0" borderId="0" xfId="41" applyAlignment="1">
      <alignment horizontal="centerContinuous"/>
    </xf>
    <xf numFmtId="0" fontId="13" fillId="0" borderId="0" xfId="41" applyFont="1" applyAlignment="1">
      <alignment horizontal="centerContinuous"/>
    </xf>
    <xf numFmtId="14" fontId="13" fillId="0" borderId="0" xfId="41" applyNumberFormat="1" applyFont="1" applyAlignment="1">
      <alignment horizontal="centerContinuous"/>
    </xf>
    <xf numFmtId="0" fontId="28" fillId="0" borderId="0" xfId="41"/>
    <xf numFmtId="0" fontId="13" fillId="0" borderId="0" xfId="41" applyFont="1"/>
    <xf numFmtId="0" fontId="13" fillId="0" borderId="21" xfId="41" applyFont="1" applyBorder="1"/>
    <xf numFmtId="0" fontId="13" fillId="0" borderId="23" xfId="41" applyFont="1" applyBorder="1"/>
    <xf numFmtId="0" fontId="13" fillId="0" borderId="54" xfId="41" applyFont="1" applyBorder="1"/>
    <xf numFmtId="0" fontId="13" fillId="0" borderId="21" xfId="41" applyFont="1" applyBorder="1" applyAlignment="1">
      <alignment horizontal="center" vertical="center"/>
    </xf>
    <xf numFmtId="164" fontId="13" fillId="0" borderId="0" xfId="39" applyNumberFormat="1"/>
    <xf numFmtId="164" fontId="35" fillId="0" borderId="0" xfId="39" applyNumberFormat="1" applyFont="1"/>
    <xf numFmtId="164" fontId="35" fillId="0" borderId="0" xfId="28" applyNumberFormat="1" applyFont="1"/>
    <xf numFmtId="0" fontId="36" fillId="0" borderId="73" xfId="41" applyFont="1" applyBorder="1" applyAlignment="1">
      <alignment horizontal="centerContinuous" wrapText="1"/>
    </xf>
    <xf numFmtId="0" fontId="14" fillId="0" borderId="74" xfId="41" applyFont="1" applyBorder="1" applyAlignment="1">
      <alignment horizontal="centerContinuous" wrapText="1"/>
    </xf>
    <xf numFmtId="0" fontId="14" fillId="0" borderId="75" xfId="41" applyFont="1" applyBorder="1" applyAlignment="1">
      <alignment horizontal="centerContinuous" wrapText="1"/>
    </xf>
    <xf numFmtId="0" fontId="14" fillId="0" borderId="21" xfId="41" applyFont="1" applyBorder="1" applyAlignment="1">
      <alignment horizontal="center"/>
    </xf>
    <xf numFmtId="0" fontId="13" fillId="0" borderId="16" xfId="41" applyFont="1" applyBorder="1"/>
    <xf numFmtId="166" fontId="1" fillId="0" borderId="55" xfId="29" applyNumberFormat="1" applyBorder="1"/>
    <xf numFmtId="0" fontId="7" fillId="0" borderId="15" xfId="0" applyFont="1" applyBorder="1" applyAlignment="1">
      <alignment horizontal="left"/>
    </xf>
    <xf numFmtId="0" fontId="2" fillId="0" borderId="21" xfId="40" applyFont="1" applyBorder="1" applyAlignment="1">
      <alignment horizontal="center"/>
    </xf>
    <xf numFmtId="43" fontId="0" fillId="0" borderId="46" xfId="0" applyNumberFormat="1" applyBorder="1"/>
    <xf numFmtId="3" fontId="2" fillId="0" borderId="30" xfId="0" applyNumberFormat="1" applyFont="1" applyBorder="1" applyAlignment="1">
      <alignment horizontal="centerContinuous" wrapText="1"/>
    </xf>
    <xf numFmtId="41" fontId="2" fillId="0" borderId="30" xfId="0" applyNumberFormat="1" applyFont="1" applyBorder="1" applyAlignment="1">
      <alignment horizontal="center"/>
    </xf>
    <xf numFmtId="3" fontId="2" fillId="0" borderId="21" xfId="0" applyNumberFormat="1" applyFont="1" applyBorder="1" applyAlignment="1">
      <alignment horizontal="center" wrapText="1"/>
    </xf>
    <xf numFmtId="3" fontId="2" fillId="0" borderId="60" xfId="0" applyNumberFormat="1" applyFont="1" applyBorder="1" applyAlignment="1">
      <alignment horizontal="center" wrapText="1"/>
    </xf>
    <xf numFmtId="3" fontId="0" fillId="27" borderId="76" xfId="0" applyNumberFormat="1" applyFill="1" applyBorder="1" applyAlignment="1">
      <alignment horizontal="center"/>
    </xf>
    <xf numFmtId="41" fontId="2" fillId="0" borderId="21" xfId="0" applyNumberFormat="1" applyFont="1" applyBorder="1"/>
    <xf numFmtId="3" fontId="0" fillId="0" borderId="60" xfId="0" applyNumberFormat="1" applyBorder="1"/>
    <xf numFmtId="3" fontId="0" fillId="27" borderId="21" xfId="0" applyNumberFormat="1" applyFill="1" applyBorder="1" applyAlignment="1">
      <alignment horizontal="center"/>
    </xf>
    <xf numFmtId="3" fontId="0" fillId="0" borderId="63" xfId="0" applyNumberFormat="1" applyBorder="1" applyAlignment="1">
      <alignment horizontal="center"/>
    </xf>
    <xf numFmtId="3" fontId="0" fillId="27" borderId="77" xfId="0" applyNumberFormat="1" applyFill="1" applyBorder="1" applyAlignment="1">
      <alignment horizontal="center"/>
    </xf>
    <xf numFmtId="42" fontId="0" fillId="0" borderId="21" xfId="0" applyNumberFormat="1" applyBorder="1"/>
    <xf numFmtId="171" fontId="0" fillId="0" borderId="78" xfId="0" applyNumberFormat="1" applyBorder="1"/>
    <xf numFmtId="171" fontId="0" fillId="0" borderId="50" xfId="0" applyNumberFormat="1" applyBorder="1"/>
    <xf numFmtId="171" fontId="2" fillId="0" borderId="21" xfId="0" applyNumberFormat="1" applyFont="1" applyBorder="1"/>
    <xf numFmtId="3" fontId="0" fillId="0" borderId="59" xfId="0" applyNumberFormat="1" applyBorder="1" applyAlignment="1">
      <alignment horizontal="center"/>
    </xf>
    <xf numFmtId="41" fontId="3" fillId="28" borderId="65" xfId="40" applyNumberFormat="1" applyFont="1" applyFill="1" applyBorder="1" applyAlignment="1">
      <alignment horizontal="center" wrapText="1"/>
    </xf>
    <xf numFmtId="0" fontId="2" fillId="0" borderId="0" xfId="40" applyFont="1" applyAlignment="1">
      <alignment wrapText="1"/>
    </xf>
    <xf numFmtId="41" fontId="2" fillId="28" borderId="64" xfId="40" applyNumberFormat="1" applyFont="1" applyFill="1" applyBorder="1"/>
    <xf numFmtId="0" fontId="2" fillId="0" borderId="35" xfId="40" applyFont="1" applyBorder="1"/>
    <xf numFmtId="41" fontId="2" fillId="0" borderId="35" xfId="40" applyNumberFormat="1" applyFont="1" applyBorder="1" applyAlignment="1">
      <alignment horizontal="center" wrapText="1"/>
    </xf>
    <xf numFmtId="49" fontId="2" fillId="28" borderId="80" xfId="40" applyNumberFormat="1" applyFont="1" applyFill="1" applyBorder="1" applyAlignment="1">
      <alignment horizontal="left"/>
    </xf>
    <xf numFmtId="0" fontId="2" fillId="28" borderId="44" xfId="40" applyFont="1" applyFill="1" applyBorder="1" applyAlignment="1">
      <alignment horizontal="left"/>
    </xf>
    <xf numFmtId="167" fontId="0" fillId="0" borderId="46" xfId="44" applyNumberFormat="1" applyFont="1" applyFill="1" applyBorder="1" applyAlignment="1">
      <alignment horizontal="center"/>
    </xf>
    <xf numFmtId="167" fontId="0" fillId="0" borderId="78" xfId="44" applyNumberFormat="1" applyFont="1" applyFill="1" applyBorder="1" applyAlignment="1">
      <alignment horizontal="center"/>
    </xf>
    <xf numFmtId="167" fontId="0" fillId="0" borderId="50" xfId="44" applyNumberFormat="1" applyFont="1" applyFill="1" applyBorder="1" applyAlignment="1">
      <alignment horizontal="center"/>
    </xf>
    <xf numFmtId="42" fontId="0" fillId="0" borderId="52" xfId="0" applyNumberFormat="1" applyBorder="1"/>
    <xf numFmtId="3" fontId="0" fillId="27" borderId="50" xfId="0" applyNumberFormat="1" applyFill="1" applyBorder="1" applyAlignment="1">
      <alignment horizontal="center"/>
    </xf>
    <xf numFmtId="3" fontId="0" fillId="27" borderId="81" xfId="0" applyNumberFormat="1" applyFill="1" applyBorder="1" applyAlignment="1">
      <alignment horizontal="center"/>
    </xf>
    <xf numFmtId="42" fontId="0" fillId="0" borderId="82" xfId="0" applyNumberFormat="1" applyBorder="1"/>
    <xf numFmtId="43" fontId="0" fillId="0" borderId="50" xfId="0" applyNumberFormat="1" applyBorder="1"/>
    <xf numFmtId="42" fontId="0" fillId="0" borderId="50" xfId="0" applyNumberFormat="1" applyBorder="1"/>
    <xf numFmtId="42" fontId="0" fillId="0" borderId="81" xfId="0" applyNumberFormat="1" applyBorder="1"/>
    <xf numFmtId="10" fontId="3" fillId="0" borderId="48" xfId="44" applyNumberFormat="1" applyFont="1" applyBorder="1" applyAlignment="1">
      <alignment horizontal="center"/>
    </xf>
    <xf numFmtId="3" fontId="3" fillId="26" borderId="83" xfId="28" applyNumberFormat="1" applyFont="1" applyFill="1" applyBorder="1" applyAlignment="1">
      <alignment horizontal="center"/>
    </xf>
    <xf numFmtId="3" fontId="3" fillId="26" borderId="46" xfId="0" applyNumberFormat="1" applyFont="1" applyFill="1" applyBorder="1" applyAlignment="1">
      <alignment horizontal="center"/>
    </xf>
    <xf numFmtId="10" fontId="3" fillId="0" borderId="52" xfId="44" applyNumberFormat="1" applyFont="1" applyBorder="1" applyAlignment="1">
      <alignment horizontal="center"/>
    </xf>
    <xf numFmtId="3" fontId="3" fillId="26" borderId="50" xfId="0" applyNumberFormat="1" applyFont="1" applyFill="1" applyBorder="1" applyAlignment="1">
      <alignment horizontal="center"/>
    </xf>
    <xf numFmtId="3" fontId="3" fillId="26" borderId="52" xfId="0" applyNumberFormat="1" applyFont="1" applyFill="1" applyBorder="1" applyAlignment="1">
      <alignment horizontal="center"/>
    </xf>
    <xf numFmtId="10" fontId="3" fillId="0" borderId="82" xfId="44" applyNumberFormat="1" applyFont="1" applyBorder="1" applyAlignment="1">
      <alignment horizontal="center"/>
    </xf>
    <xf numFmtId="3" fontId="3" fillId="26" borderId="81" xfId="0" applyNumberFormat="1" applyFont="1" applyFill="1" applyBorder="1" applyAlignment="1">
      <alignment horizontal="center"/>
    </xf>
    <xf numFmtId="3" fontId="3" fillId="26" borderId="82" xfId="28" applyNumberFormat="1" applyFont="1" applyFill="1" applyBorder="1" applyAlignment="1">
      <alignment horizontal="center"/>
    </xf>
    <xf numFmtId="0" fontId="13" fillId="0" borderId="84" xfId="41" applyFont="1" applyBorder="1" applyAlignment="1">
      <alignment horizontal="center" wrapText="1"/>
    </xf>
    <xf numFmtId="170" fontId="13" fillId="0" borderId="85" xfId="41" applyNumberFormat="1" applyFont="1" applyBorder="1" applyAlignment="1">
      <alignment horizontal="center"/>
    </xf>
    <xf numFmtId="170" fontId="13" fillId="0" borderId="86" xfId="41" applyNumberFormat="1" applyFont="1" applyBorder="1" applyAlignment="1">
      <alignment horizontal="center"/>
    </xf>
    <xf numFmtId="0" fontId="34" fillId="0" borderId="28" xfId="41" applyFont="1" applyBorder="1"/>
    <xf numFmtId="0" fontId="29" fillId="0" borderId="87" xfId="41" applyFont="1" applyBorder="1" applyAlignment="1">
      <alignment horizontal="center"/>
    </xf>
    <xf numFmtId="0" fontId="29" fillId="0" borderId="88" xfId="41" applyFont="1" applyBorder="1" applyAlignment="1">
      <alignment horizontal="center"/>
    </xf>
    <xf numFmtId="0" fontId="2" fillId="0" borderId="0" xfId="0" applyFont="1" applyAlignment="1">
      <alignment horizontal="centerContinuous"/>
    </xf>
    <xf numFmtId="0" fontId="20" fillId="0" borderId="60" xfId="0" applyFont="1" applyBorder="1"/>
    <xf numFmtId="0" fontId="22" fillId="0" borderId="59" xfId="0" applyFont="1" applyBorder="1"/>
    <xf numFmtId="0" fontId="22" fillId="0" borderId="63" xfId="0" applyFont="1" applyBorder="1"/>
    <xf numFmtId="0" fontId="2" fillId="0" borderId="89" xfId="0" applyFont="1" applyBorder="1"/>
    <xf numFmtId="0" fontId="2" fillId="0" borderId="90" xfId="0" applyFont="1" applyBorder="1"/>
    <xf numFmtId="0" fontId="3" fillId="0" borderId="50" xfId="0" applyFont="1" applyBorder="1"/>
    <xf numFmtId="44" fontId="3" fillId="0" borderId="50" xfId="29" applyFont="1" applyBorder="1"/>
    <xf numFmtId="0" fontId="3" fillId="0" borderId="60" xfId="0" applyFont="1" applyBorder="1"/>
    <xf numFmtId="0" fontId="2" fillId="0" borderId="76" xfId="0" applyFont="1" applyBorder="1"/>
    <xf numFmtId="44" fontId="3" fillId="0" borderId="76" xfId="29" applyFont="1" applyBorder="1"/>
    <xf numFmtId="0" fontId="23" fillId="0" borderId="29" xfId="0" applyFont="1" applyBorder="1" applyAlignment="1">
      <alignment horizontal="centerContinuous"/>
    </xf>
    <xf numFmtId="0" fontId="3" fillId="0" borderId="11" xfId="0" applyFont="1" applyBorder="1" applyAlignment="1">
      <alignment horizontal="centerContinuous"/>
    </xf>
    <xf numFmtId="0" fontId="3" fillId="0" borderId="53" xfId="0" applyFont="1" applyBorder="1" applyAlignment="1">
      <alignment horizontal="centerContinuous"/>
    </xf>
    <xf numFmtId="0" fontId="24" fillId="0" borderId="12" xfId="0" applyFont="1" applyBorder="1" applyAlignment="1">
      <alignment horizontal="centerContinuous"/>
    </xf>
    <xf numFmtId="0" fontId="0" fillId="0" borderId="12" xfId="0" applyBorder="1" applyAlignment="1">
      <alignment horizontal="centerContinuous"/>
    </xf>
    <xf numFmtId="0" fontId="3" fillId="0" borderId="19" xfId="0" applyFont="1" applyBorder="1"/>
    <xf numFmtId="0" fontId="2" fillId="0" borderId="91" xfId="0" applyFont="1" applyBorder="1"/>
    <xf numFmtId="0" fontId="3" fillId="0" borderId="92" xfId="0" applyFont="1" applyBorder="1"/>
    <xf numFmtId="3" fontId="3" fillId="0" borderId="50" xfId="0" applyNumberFormat="1" applyFont="1" applyBorder="1" applyAlignment="1">
      <alignment horizontal="center"/>
    </xf>
    <xf numFmtId="3" fontId="3" fillId="0" borderId="81" xfId="0" applyNumberFormat="1" applyFont="1" applyBorder="1" applyAlignment="1">
      <alignment horizontal="center"/>
    </xf>
    <xf numFmtId="3" fontId="3" fillId="0" borderId="63" xfId="0" applyNumberFormat="1" applyFont="1" applyBorder="1" applyAlignment="1">
      <alignment horizontal="center"/>
    </xf>
    <xf numFmtId="3" fontId="3" fillId="0" borderId="78" xfId="0" applyNumberFormat="1" applyFont="1" applyBorder="1" applyAlignment="1">
      <alignment horizontal="center"/>
    </xf>
    <xf numFmtId="169" fontId="3" fillId="0" borderId="50" xfId="0" applyNumberFormat="1" applyFont="1" applyBorder="1" applyAlignment="1">
      <alignment horizontal="center"/>
    </xf>
    <xf numFmtId="0" fontId="3" fillId="0" borderId="50" xfId="0" applyFont="1" applyBorder="1" applyAlignment="1">
      <alignment horizontal="center"/>
    </xf>
    <xf numFmtId="169" fontId="3" fillId="0" borderId="76" xfId="0" applyNumberFormat="1" applyFont="1" applyBorder="1" applyAlignment="1">
      <alignment horizontal="center"/>
    </xf>
    <xf numFmtId="3" fontId="3" fillId="0" borderId="76" xfId="0" applyNumberFormat="1" applyFont="1" applyBorder="1" applyAlignment="1">
      <alignment horizontal="center"/>
    </xf>
    <xf numFmtId="167" fontId="3" fillId="0" borderId="50" xfId="44" applyNumberFormat="1" applyFont="1" applyBorder="1" applyAlignment="1">
      <alignment horizontal="center"/>
    </xf>
    <xf numFmtId="165" fontId="3" fillId="0" borderId="50" xfId="0" applyNumberFormat="1" applyFont="1" applyBorder="1" applyAlignment="1">
      <alignment horizontal="center"/>
    </xf>
    <xf numFmtId="167" fontId="3" fillId="0" borderId="76" xfId="44" applyNumberFormat="1" applyFont="1" applyBorder="1" applyAlignment="1">
      <alignment horizontal="center"/>
    </xf>
    <xf numFmtId="167" fontId="0" fillId="0" borderId="0" xfId="0" applyNumberFormat="1"/>
    <xf numFmtId="0" fontId="2" fillId="26" borderId="0" xfId="0" applyFont="1" applyFill="1" applyAlignment="1">
      <alignment horizontal="center"/>
    </xf>
    <xf numFmtId="0" fontId="0" fillId="27" borderId="61" xfId="0" applyFill="1" applyBorder="1" applyAlignment="1">
      <alignment horizontal="center" vertical="center"/>
    </xf>
    <xf numFmtId="0" fontId="12" fillId="0" borderId="0" xfId="0" applyFont="1"/>
    <xf numFmtId="0" fontId="0" fillId="26" borderId="0" xfId="0" applyFill="1"/>
    <xf numFmtId="0" fontId="20" fillId="26" borderId="0" xfId="0" applyFont="1" applyFill="1"/>
    <xf numFmtId="0" fontId="0" fillId="26" borderId="21" xfId="0" applyFill="1" applyBorder="1"/>
    <xf numFmtId="0" fontId="0" fillId="0" borderId="17" xfId="0" applyBorder="1" applyAlignment="1">
      <alignment vertical="top" wrapText="1"/>
    </xf>
    <xf numFmtId="166" fontId="3" fillId="0" borderId="21" xfId="29" applyNumberFormat="1" applyFont="1" applyFill="1" applyBorder="1" applyAlignment="1">
      <alignment horizontal="center"/>
    </xf>
    <xf numFmtId="166" fontId="22" fillId="0" borderId="0" xfId="0" applyNumberFormat="1" applyFont="1"/>
    <xf numFmtId="166" fontId="3" fillId="0" borderId="0" xfId="0" applyNumberFormat="1" applyFont="1"/>
    <xf numFmtId="166" fontId="2" fillId="0" borderId="21" xfId="29" applyNumberFormat="1" applyFont="1" applyFill="1" applyBorder="1"/>
    <xf numFmtId="0" fontId="10" fillId="0" borderId="15" xfId="0" applyFont="1" applyBorder="1"/>
    <xf numFmtId="0" fontId="5" fillId="0" borderId="16" xfId="0" applyFont="1" applyBorder="1"/>
    <xf numFmtId="0" fontId="5" fillId="0" borderId="30" xfId="0" applyFont="1" applyBorder="1"/>
    <xf numFmtId="44" fontId="5" fillId="0" borderId="21" xfId="0" applyNumberFormat="1" applyFont="1" applyBorder="1"/>
    <xf numFmtId="44" fontId="5" fillId="0" borderId="30" xfId="0" applyNumberFormat="1" applyFont="1" applyBorder="1"/>
    <xf numFmtId="0" fontId="0" fillId="25" borderId="0" xfId="0" applyFill="1"/>
    <xf numFmtId="0" fontId="0" fillId="25" borderId="0" xfId="0" applyFill="1" applyAlignment="1">
      <alignment horizontal="left"/>
    </xf>
    <xf numFmtId="0" fontId="2" fillId="25" borderId="17" xfId="0" applyFont="1" applyFill="1" applyBorder="1" applyAlignment="1">
      <alignment horizontal="center" vertical="center" wrapText="1"/>
    </xf>
    <xf numFmtId="0" fontId="25" fillId="0" borderId="0" xfId="40" applyFont="1"/>
    <xf numFmtId="41" fontId="1" fillId="27" borderId="33" xfId="40" applyNumberFormat="1" applyFill="1" applyBorder="1"/>
    <xf numFmtId="41" fontId="1" fillId="0" borderId="61" xfId="29" applyNumberFormat="1" applyBorder="1"/>
    <xf numFmtId="41" fontId="1" fillId="0" borderId="61" xfId="40" applyNumberFormat="1" applyBorder="1"/>
    <xf numFmtId="0" fontId="1" fillId="0" borderId="33" xfId="40" applyBorder="1"/>
    <xf numFmtId="41" fontId="1" fillId="27" borderId="13" xfId="40" applyNumberFormat="1" applyFill="1" applyBorder="1"/>
    <xf numFmtId="41" fontId="1" fillId="0" borderId="13" xfId="40" applyNumberFormat="1" applyBorder="1"/>
    <xf numFmtId="41" fontId="1" fillId="0" borderId="10" xfId="40" applyNumberFormat="1" applyBorder="1"/>
    <xf numFmtId="0" fontId="1" fillId="30" borderId="65" xfId="40" applyFill="1" applyBorder="1" applyAlignment="1">
      <alignment wrapText="1"/>
    </xf>
    <xf numFmtId="41" fontId="1" fillId="30" borderId="10" xfId="40" applyNumberFormat="1" applyFill="1" applyBorder="1"/>
    <xf numFmtId="41" fontId="1" fillId="27" borderId="10" xfId="40" applyNumberFormat="1" applyFill="1" applyBorder="1"/>
    <xf numFmtId="0" fontId="1" fillId="30" borderId="34" xfId="40" applyFill="1" applyBorder="1"/>
    <xf numFmtId="41" fontId="1" fillId="28" borderId="67" xfId="40" applyNumberFormat="1" applyFill="1" applyBorder="1"/>
    <xf numFmtId="41" fontId="2" fillId="0" borderId="65" xfId="40" applyNumberFormat="1" applyFont="1" applyBorder="1"/>
    <xf numFmtId="0" fontId="2" fillId="0" borderId="93" xfId="40" applyFont="1" applyBorder="1"/>
    <xf numFmtId="0" fontId="2" fillId="0" borderId="94" xfId="40" applyFont="1" applyBorder="1" applyAlignment="1">
      <alignment horizontal="left"/>
    </xf>
    <xf numFmtId="41" fontId="1" fillId="0" borderId="0" xfId="40" applyNumberFormat="1"/>
    <xf numFmtId="0" fontId="13" fillId="0" borderId="95" xfId="41" applyFont="1" applyBorder="1" applyAlignment="1">
      <alignment horizontal="center" wrapText="1"/>
    </xf>
    <xf numFmtId="0" fontId="29" fillId="0" borderId="17" xfId="41" applyFont="1" applyBorder="1" applyAlignment="1">
      <alignment horizontal="center"/>
    </xf>
    <xf numFmtId="0" fontId="13" fillId="0" borderId="31" xfId="41" applyFont="1" applyBorder="1" applyAlignment="1">
      <alignment horizontal="left" wrapText="1"/>
    </xf>
    <xf numFmtId="0" fontId="8" fillId="0" borderId="17" xfId="41" applyFont="1" applyBorder="1" applyAlignment="1">
      <alignment horizontal="left" wrapText="1"/>
    </xf>
    <xf numFmtId="0" fontId="13" fillId="0" borderId="28" xfId="41" applyFont="1" applyBorder="1"/>
    <xf numFmtId="0" fontId="8" fillId="0" borderId="28" xfId="41" applyFont="1" applyBorder="1"/>
    <xf numFmtId="0" fontId="13" fillId="0" borderId="54" xfId="41" applyFont="1" applyBorder="1" applyAlignment="1">
      <alignment horizontal="right"/>
    </xf>
    <xf numFmtId="170" fontId="13" fillId="0" borderId="54" xfId="41" applyNumberFormat="1" applyFont="1" applyBorder="1" applyAlignment="1">
      <alignment horizontal="center"/>
    </xf>
    <xf numFmtId="0" fontId="13" fillId="0" borderId="77" xfId="41" applyFont="1" applyBorder="1"/>
    <xf numFmtId="0" fontId="8" fillId="0" borderId="77" xfId="41" applyFont="1" applyBorder="1"/>
    <xf numFmtId="0" fontId="13" fillId="0" borderId="77" xfId="41" applyFont="1" applyBorder="1" applyAlignment="1">
      <alignment horizontal="right"/>
    </xf>
    <xf numFmtId="170" fontId="13" fillId="0" borderId="58" xfId="41" applyNumberFormat="1" applyFont="1" applyBorder="1" applyAlignment="1">
      <alignment horizontal="center"/>
    </xf>
    <xf numFmtId="170" fontId="13" fillId="0" borderId="63" xfId="41" applyNumberFormat="1" applyFont="1" applyBorder="1" applyAlignment="1">
      <alignment horizontal="center"/>
    </xf>
    <xf numFmtId="164" fontId="13" fillId="0" borderId="0" xfId="28" applyNumberFormat="1" applyFont="1"/>
    <xf numFmtId="0" fontId="0" fillId="0" borderId="51" xfId="0" applyBorder="1" applyAlignment="1">
      <alignment horizontal="center" wrapText="1"/>
    </xf>
    <xf numFmtId="14" fontId="0" fillId="0" borderId="19" xfId="0" applyNumberFormat="1" applyBorder="1"/>
    <xf numFmtId="41" fontId="0" fillId="0" borderId="19" xfId="0" applyNumberFormat="1" applyBorder="1"/>
    <xf numFmtId="14" fontId="0" fillId="0" borderId="47" xfId="0" applyNumberFormat="1" applyBorder="1"/>
    <xf numFmtId="41" fontId="0" fillId="0" borderId="47" xfId="0" applyNumberFormat="1" applyBorder="1"/>
    <xf numFmtId="0" fontId="11" fillId="0" borderId="0" xfId="0" applyFont="1" applyAlignment="1">
      <alignment vertical="top" wrapText="1"/>
    </xf>
    <xf numFmtId="0" fontId="23" fillId="0" borderId="0" xfId="0" applyFont="1" applyAlignment="1">
      <alignment vertical="top" wrapText="1"/>
    </xf>
    <xf numFmtId="0" fontId="13" fillId="31" borderId="0" xfId="39" applyFill="1"/>
    <xf numFmtId="0" fontId="0" fillId="0" borderId="0" xfId="0" applyAlignment="1">
      <alignment horizontal="center"/>
    </xf>
    <xf numFmtId="0" fontId="3" fillId="0" borderId="0" xfId="39" applyFont="1"/>
    <xf numFmtId="0" fontId="13" fillId="0" borderId="96" xfId="41" applyFont="1" applyBorder="1" applyAlignment="1">
      <alignment horizontal="center" wrapText="1"/>
    </xf>
    <xf numFmtId="0" fontId="13" fillId="0" borderId="64" xfId="41" applyFont="1" applyBorder="1" applyAlignment="1">
      <alignment horizontal="center" wrapText="1"/>
    </xf>
    <xf numFmtId="164" fontId="13" fillId="31" borderId="30" xfId="39" applyNumberFormat="1" applyFill="1" applyBorder="1"/>
    <xf numFmtId="0" fontId="13" fillId="0" borderId="63" xfId="41" applyFont="1" applyBorder="1" applyAlignment="1">
      <alignment horizontal="center" wrapText="1"/>
    </xf>
    <xf numFmtId="167" fontId="1" fillId="0" borderId="46" xfId="44" applyNumberFormat="1" applyFill="1" applyBorder="1" applyAlignment="1">
      <alignment horizontal="center"/>
    </xf>
    <xf numFmtId="167" fontId="1" fillId="0" borderId="78" xfId="44" applyNumberFormat="1" applyFill="1" applyBorder="1" applyAlignment="1">
      <alignment horizontal="center"/>
    </xf>
    <xf numFmtId="167" fontId="1" fillId="0" borderId="50" xfId="44" applyNumberFormat="1" applyFill="1" applyBorder="1" applyAlignment="1">
      <alignment horizontal="center"/>
    </xf>
    <xf numFmtId="164" fontId="13" fillId="0" borderId="51" xfId="28" applyNumberFormat="1" applyFont="1" applyFill="1" applyBorder="1"/>
    <xf numFmtId="0" fontId="40" fillId="31" borderId="21" xfId="39" applyFont="1" applyFill="1" applyBorder="1" applyAlignment="1">
      <alignment horizontal="center" wrapText="1"/>
    </xf>
    <xf numFmtId="41" fontId="0" fillId="0" borderId="78" xfId="28" applyNumberFormat="1" applyFont="1" applyBorder="1"/>
    <xf numFmtId="164" fontId="43" fillId="0" borderId="97" xfId="28" applyNumberFormat="1" applyFont="1" applyBorder="1" applyAlignment="1"/>
    <xf numFmtId="164" fontId="43" fillId="0" borderId="98" xfId="28" applyNumberFormat="1" applyFont="1" applyBorder="1" applyAlignment="1"/>
    <xf numFmtId="164" fontId="43" fillId="0" borderId="99" xfId="28" applyNumberFormat="1" applyFont="1" applyBorder="1" applyAlignment="1"/>
    <xf numFmtId="164" fontId="43" fillId="0" borderId="100" xfId="28" applyNumberFormat="1" applyFont="1" applyBorder="1" applyAlignment="1"/>
    <xf numFmtId="164" fontId="43" fillId="0" borderId="101" xfId="28" applyNumberFormat="1" applyFont="1" applyBorder="1" applyAlignment="1"/>
    <xf numFmtId="164" fontId="43" fillId="0" borderId="102" xfId="28" applyNumberFormat="1" applyFont="1" applyBorder="1" applyAlignment="1"/>
    <xf numFmtId="164" fontId="43" fillId="0" borderId="103" xfId="28" applyNumberFormat="1" applyFont="1" applyBorder="1" applyAlignment="1"/>
    <xf numFmtId="164" fontId="43" fillId="0" borderId="40" xfId="28" applyNumberFormat="1" applyFont="1" applyBorder="1" applyAlignment="1"/>
    <xf numFmtId="164" fontId="43" fillId="0" borderId="65" xfId="28" applyNumberFormat="1" applyFont="1" applyBorder="1" applyAlignment="1"/>
    <xf numFmtId="164" fontId="43" fillId="0" borderId="93" xfId="28" applyNumberFormat="1" applyFont="1" applyBorder="1" applyAlignment="1"/>
    <xf numFmtId="164" fontId="43" fillId="0" borderId="104" xfId="28" applyNumberFormat="1" applyFont="1" applyBorder="1" applyAlignment="1"/>
    <xf numFmtId="164" fontId="43" fillId="0" borderId="105" xfId="28" applyNumberFormat="1" applyFont="1" applyBorder="1" applyAlignment="1"/>
    <xf numFmtId="164" fontId="43" fillId="0" borderId="56" xfId="28" applyNumberFormat="1" applyFont="1" applyBorder="1" applyAlignment="1"/>
    <xf numFmtId="164" fontId="43" fillId="0" borderId="39" xfId="28" applyNumberFormat="1" applyFont="1" applyBorder="1" applyAlignment="1"/>
    <xf numFmtId="0" fontId="8" fillId="0" borderId="29" xfId="41" applyFont="1" applyBorder="1" applyAlignment="1">
      <alignment horizontal="center" vertical="center"/>
    </xf>
    <xf numFmtId="164" fontId="43" fillId="0" borderId="106" xfId="28" applyNumberFormat="1" applyFont="1" applyBorder="1" applyAlignment="1"/>
    <xf numFmtId="0" fontId="8" fillId="0" borderId="83" xfId="41" applyFont="1" applyBorder="1" applyAlignment="1">
      <alignment horizontal="center"/>
    </xf>
    <xf numFmtId="0" fontId="8" fillId="0" borderId="83" xfId="41" applyFont="1" applyBorder="1"/>
    <xf numFmtId="0" fontId="33" fillId="0" borderId="48" xfId="41" applyFont="1" applyBorder="1"/>
    <xf numFmtId="42" fontId="0" fillId="0" borderId="0" xfId="0" applyNumberFormat="1" applyAlignment="1">
      <alignment wrapText="1"/>
    </xf>
    <xf numFmtId="41" fontId="0" fillId="0" borderId="0" xfId="0" applyNumberFormat="1" applyAlignment="1">
      <alignment wrapText="1"/>
    </xf>
    <xf numFmtId="0" fontId="1" fillId="0" borderId="104" xfId="40" applyBorder="1"/>
    <xf numFmtId="41" fontId="1" fillId="0" borderId="34" xfId="40" applyNumberFormat="1" applyBorder="1"/>
    <xf numFmtId="41" fontId="17" fillId="28" borderId="79" xfId="40" applyNumberFormat="1" applyFont="1" applyFill="1" applyBorder="1"/>
    <xf numFmtId="41" fontId="42" fillId="0" borderId="104" xfId="40" applyNumberFormat="1" applyFont="1" applyBorder="1" applyAlignment="1">
      <alignment horizontal="centerContinuous"/>
    </xf>
    <xf numFmtId="0" fontId="42" fillId="0" borderId="69" xfId="40" applyFont="1" applyBorder="1"/>
    <xf numFmtId="41" fontId="42" fillId="0" borderId="33" xfId="29" applyNumberFormat="1" applyFont="1" applyBorder="1"/>
    <xf numFmtId="41" fontId="42" fillId="0" borderId="34" xfId="40" applyNumberFormat="1" applyFont="1" applyBorder="1"/>
    <xf numFmtId="41" fontId="17" fillId="28" borderId="35" xfId="29" applyNumberFormat="1" applyFont="1" applyFill="1" applyBorder="1"/>
    <xf numFmtId="0" fontId="42" fillId="0" borderId="19" xfId="40" applyFont="1" applyBorder="1"/>
    <xf numFmtId="164" fontId="13" fillId="31" borderId="21" xfId="39" applyNumberFormat="1" applyFill="1" applyBorder="1"/>
    <xf numFmtId="164" fontId="13" fillId="31" borderId="77" xfId="39" applyNumberFormat="1" applyFill="1" applyBorder="1"/>
    <xf numFmtId="164" fontId="13" fillId="31" borderId="55" xfId="39" applyNumberFormat="1" applyFill="1" applyBorder="1"/>
    <xf numFmtId="0" fontId="13" fillId="0" borderId="54" xfId="39" applyBorder="1"/>
    <xf numFmtId="0" fontId="5" fillId="31" borderId="31" xfId="39" applyFont="1" applyFill="1" applyBorder="1" applyAlignment="1">
      <alignment horizontal="center" wrapText="1"/>
    </xf>
    <xf numFmtId="41" fontId="43" fillId="0" borderId="80" xfId="28" applyNumberFormat="1" applyFont="1" applyFill="1" applyBorder="1" applyAlignment="1">
      <alignment horizontal="center" wrapText="1"/>
    </xf>
    <xf numFmtId="41" fontId="43" fillId="0" borderId="79" xfId="28" applyNumberFormat="1" applyFont="1" applyFill="1" applyBorder="1" applyAlignment="1">
      <alignment horizontal="center" wrapText="1"/>
    </xf>
    <xf numFmtId="41" fontId="43" fillId="0" borderId="107" xfId="28" applyNumberFormat="1" applyFont="1" applyBorder="1" applyAlignment="1"/>
    <xf numFmtId="41" fontId="43" fillId="0" borderId="98" xfId="28" applyNumberFormat="1" applyFont="1" applyBorder="1" applyAlignment="1"/>
    <xf numFmtId="41" fontId="43" fillId="0" borderId="99" xfId="28" applyNumberFormat="1" applyFont="1" applyBorder="1" applyAlignment="1"/>
    <xf numFmtId="41" fontId="43" fillId="0" borderId="97" xfId="28" applyNumberFormat="1" applyFont="1" applyBorder="1" applyAlignment="1"/>
    <xf numFmtId="41" fontId="43" fillId="0" borderId="101" xfId="28" applyNumberFormat="1" applyFont="1" applyBorder="1" applyAlignment="1"/>
    <xf numFmtId="41" fontId="43" fillId="0" borderId="102" xfId="28" applyNumberFormat="1" applyFont="1" applyBorder="1" applyAlignment="1"/>
    <xf numFmtId="41" fontId="43" fillId="27" borderId="94" xfId="41" applyNumberFormat="1" applyFont="1" applyFill="1" applyBorder="1" applyAlignment="1">
      <alignment horizontal="centerContinuous"/>
    </xf>
    <xf numFmtId="41" fontId="43" fillId="27" borderId="69" xfId="41" applyNumberFormat="1" applyFont="1" applyFill="1" applyBorder="1" applyAlignment="1">
      <alignment horizontal="centerContinuous"/>
    </xf>
    <xf numFmtId="41" fontId="43" fillId="27" borderId="108" xfId="41" applyNumberFormat="1" applyFont="1" applyFill="1" applyBorder="1" applyAlignment="1">
      <alignment horizontal="centerContinuous"/>
    </xf>
    <xf numFmtId="0" fontId="43" fillId="27" borderId="109" xfId="41" applyFont="1" applyFill="1" applyBorder="1" applyAlignment="1">
      <alignment horizontal="centerContinuous"/>
    </xf>
    <xf numFmtId="0" fontId="30" fillId="27" borderId="110" xfId="41" applyFont="1" applyFill="1" applyBorder="1" applyAlignment="1">
      <alignment horizontal="center"/>
    </xf>
    <xf numFmtId="164" fontId="13" fillId="27" borderId="111" xfId="39" applyNumberFormat="1" applyFill="1" applyBorder="1"/>
    <xf numFmtId="0" fontId="29" fillId="0" borderId="21" xfId="41" applyFont="1" applyBorder="1"/>
    <xf numFmtId="0" fontId="0" fillId="0" borderId="15" xfId="0" applyBorder="1" applyAlignment="1">
      <alignment horizontal="centerContinuous"/>
    </xf>
    <xf numFmtId="0" fontId="0" fillId="0" borderId="30" xfId="0" applyBorder="1" applyAlignment="1">
      <alignment horizontal="centerContinuous"/>
    </xf>
    <xf numFmtId="164" fontId="13" fillId="31" borderId="112" xfId="39" applyNumberFormat="1" applyFill="1" applyBorder="1"/>
    <xf numFmtId="164" fontId="13" fillId="31" borderId="81" xfId="39" applyNumberFormat="1" applyFill="1" applyBorder="1"/>
    <xf numFmtId="0" fontId="2" fillId="31" borderId="37" xfId="40" applyFont="1" applyFill="1" applyBorder="1" applyAlignment="1">
      <alignment horizontal="center"/>
    </xf>
    <xf numFmtId="0" fontId="38" fillId="0" borderId="17" xfId="0" applyFont="1" applyBorder="1" applyAlignment="1">
      <alignment vertical="top" wrapText="1"/>
    </xf>
    <xf numFmtId="0" fontId="0" fillId="0" borderId="17" xfId="0" applyBorder="1" applyAlignment="1">
      <alignment vertical="top"/>
    </xf>
    <xf numFmtId="0" fontId="3" fillId="30" borderId="35" xfId="40" applyFont="1" applyFill="1" applyBorder="1"/>
    <xf numFmtId="41" fontId="1" fillId="30" borderId="14" xfId="40" applyNumberFormat="1" applyFill="1" applyBorder="1"/>
    <xf numFmtId="0" fontId="9" fillId="25" borderId="114" xfId="40" applyFont="1" applyFill="1" applyBorder="1"/>
    <xf numFmtId="41" fontId="2" fillId="25" borderId="56" xfId="40" applyNumberFormat="1" applyFont="1" applyFill="1" applyBorder="1"/>
    <xf numFmtId="0" fontId="2" fillId="25" borderId="0" xfId="0" applyFont="1" applyFill="1" applyAlignment="1">
      <alignment horizontal="center"/>
    </xf>
    <xf numFmtId="0" fontId="46" fillId="31" borderId="0" xfId="0" applyFont="1" applyFill="1" applyAlignment="1">
      <alignment wrapText="1"/>
    </xf>
    <xf numFmtId="2" fontId="3" fillId="0" borderId="50" xfId="0" applyNumberFormat="1" applyFont="1" applyBorder="1" applyAlignment="1">
      <alignment horizontal="center"/>
    </xf>
    <xf numFmtId="0" fontId="3" fillId="26" borderId="0" xfId="0" applyFont="1" applyFill="1"/>
    <xf numFmtId="167" fontId="0" fillId="0" borderId="0" xfId="0" applyNumberFormat="1" applyAlignment="1">
      <alignment horizontal="center"/>
    </xf>
    <xf numFmtId="0" fontId="3" fillId="25" borderId="0" xfId="0" applyFont="1" applyFill="1" applyAlignment="1">
      <alignment horizontal="center"/>
    </xf>
    <xf numFmtId="0" fontId="2" fillId="25" borderId="21" xfId="0" applyFont="1" applyFill="1" applyBorder="1" applyAlignment="1">
      <alignment horizontal="center" wrapText="1"/>
    </xf>
    <xf numFmtId="0" fontId="2" fillId="0" borderId="15" xfId="0" applyFont="1" applyBorder="1" applyAlignment="1">
      <alignment horizontal="center" wrapText="1"/>
    </xf>
    <xf numFmtId="0" fontId="3" fillId="0" borderId="28" xfId="0" applyFont="1" applyBorder="1"/>
    <xf numFmtId="44" fontId="3" fillId="0" borderId="90" xfId="29" applyFont="1" applyBorder="1"/>
    <xf numFmtId="0" fontId="3" fillId="0" borderId="90" xfId="0" applyFont="1" applyBorder="1"/>
    <xf numFmtId="0" fontId="2" fillId="25" borderId="0" xfId="0" applyFont="1" applyFill="1" applyAlignment="1">
      <alignment horizontal="center" vertical="center" wrapText="1"/>
    </xf>
    <xf numFmtId="0" fontId="0" fillId="0" borderId="59" xfId="0" applyBorder="1"/>
    <xf numFmtId="44" fontId="0" fillId="0" borderId="50" xfId="0" applyNumberFormat="1" applyBorder="1"/>
    <xf numFmtId="0" fontId="0" fillId="0" borderId="50" xfId="0" applyBorder="1"/>
    <xf numFmtId="44" fontId="0" fillId="0" borderId="21" xfId="0" applyNumberFormat="1" applyBorder="1"/>
    <xf numFmtId="44" fontId="0" fillId="0" borderId="63" xfId="0" applyNumberFormat="1" applyBorder="1"/>
    <xf numFmtId="0" fontId="21" fillId="0" borderId="71" xfId="0" applyFont="1" applyBorder="1" applyAlignment="1">
      <alignment horizontal="centerContinuous"/>
    </xf>
    <xf numFmtId="0" fontId="3" fillId="0" borderId="54" xfId="0" applyFont="1" applyBorder="1"/>
    <xf numFmtId="0" fontId="2" fillId="0" borderId="31" xfId="0" applyFont="1" applyBorder="1" applyAlignment="1">
      <alignment horizontal="center"/>
    </xf>
    <xf numFmtId="3" fontId="16" fillId="0" borderId="30" xfId="0" applyNumberFormat="1" applyFont="1" applyBorder="1"/>
    <xf numFmtId="0" fontId="1" fillId="30" borderId="66" xfId="40" applyFill="1" applyBorder="1"/>
    <xf numFmtId="41" fontId="3" fillId="30" borderId="66" xfId="40" applyNumberFormat="1" applyFont="1" applyFill="1" applyBorder="1"/>
    <xf numFmtId="0" fontId="0" fillId="31" borderId="63" xfId="0" applyFill="1" applyBorder="1" applyAlignment="1">
      <alignment horizontal="center"/>
    </xf>
    <xf numFmtId="167" fontId="3" fillId="0" borderId="21" xfId="0" applyNumberFormat="1" applyFont="1" applyBorder="1" applyAlignment="1">
      <alignment horizontal="right"/>
    </xf>
    <xf numFmtId="0" fontId="0" fillId="0" borderId="116" xfId="0" applyBorder="1"/>
    <xf numFmtId="0" fontId="3" fillId="0" borderId="31" xfId="0" applyFont="1" applyBorder="1" applyAlignment="1">
      <alignment horizontal="center"/>
    </xf>
    <xf numFmtId="0" fontId="0" fillId="0" borderId="117" xfId="0" applyBorder="1"/>
    <xf numFmtId="0" fontId="0" fillId="0" borderId="118" xfId="0" applyBorder="1"/>
    <xf numFmtId="0" fontId="3" fillId="0" borderId="59" xfId="0" applyFont="1" applyBorder="1"/>
    <xf numFmtId="0" fontId="3" fillId="0" borderId="119" xfId="0" applyFont="1" applyBorder="1"/>
    <xf numFmtId="0" fontId="2" fillId="27" borderId="30" xfId="0" applyFont="1" applyFill="1" applyBorder="1" applyAlignment="1">
      <alignment horizontal="center" wrapText="1"/>
    </xf>
    <xf numFmtId="0" fontId="0" fillId="27" borderId="31" xfId="0" applyFill="1" applyBorder="1"/>
    <xf numFmtId="44" fontId="0" fillId="27" borderId="55" xfId="0" applyNumberFormat="1" applyFill="1" applyBorder="1"/>
    <xf numFmtId="44" fontId="0" fillId="27" borderId="52" xfId="0" applyNumberFormat="1" applyFill="1" applyBorder="1"/>
    <xf numFmtId="0" fontId="0" fillId="27" borderId="52" xfId="0" applyFill="1" applyBorder="1"/>
    <xf numFmtId="44" fontId="0" fillId="27" borderId="82" xfId="0" applyNumberFormat="1" applyFill="1" applyBorder="1"/>
    <xf numFmtId="0" fontId="0" fillId="27" borderId="30" xfId="0" applyFill="1" applyBorder="1"/>
    <xf numFmtId="0" fontId="0" fillId="27" borderId="58" xfId="0" applyFill="1" applyBorder="1"/>
    <xf numFmtId="0" fontId="0" fillId="27" borderId="53" xfId="0" applyFill="1" applyBorder="1" applyAlignment="1">
      <alignment horizontal="center"/>
    </xf>
    <xf numFmtId="0" fontId="0" fillId="27" borderId="31" xfId="0" applyFill="1" applyBorder="1" applyAlignment="1">
      <alignment horizontal="center"/>
    </xf>
    <xf numFmtId="0" fontId="0" fillId="27" borderId="0" xfId="0" applyFill="1"/>
    <xf numFmtId="0" fontId="0" fillId="27" borderId="120" xfId="0" applyFill="1" applyBorder="1"/>
    <xf numFmtId="0" fontId="0" fillId="27" borderId="0" xfId="0" applyFill="1" applyAlignment="1">
      <alignment horizontal="center"/>
    </xf>
    <xf numFmtId="0" fontId="2" fillId="0" borderId="31" xfId="0" applyFont="1" applyBorder="1" applyAlignment="1">
      <alignment horizontal="center" wrapText="1"/>
    </xf>
    <xf numFmtId="0" fontId="2" fillId="28" borderId="21" xfId="0" applyFont="1" applyFill="1" applyBorder="1" applyAlignment="1">
      <alignment horizontal="center"/>
    </xf>
    <xf numFmtId="3" fontId="3" fillId="28" borderId="83" xfId="28" applyNumberFormat="1" applyFont="1" applyFill="1" applyBorder="1" applyAlignment="1">
      <alignment horizontal="center"/>
    </xf>
    <xf numFmtId="3" fontId="3" fillId="28" borderId="46" xfId="0" applyNumberFormat="1" applyFont="1" applyFill="1" applyBorder="1" applyAlignment="1">
      <alignment horizontal="center"/>
    </xf>
    <xf numFmtId="3" fontId="3" fillId="28" borderId="50" xfId="0" applyNumberFormat="1" applyFont="1" applyFill="1" applyBorder="1" applyAlignment="1">
      <alignment horizontal="center"/>
    </xf>
    <xf numFmtId="3" fontId="3" fillId="28" borderId="52" xfId="0" applyNumberFormat="1" applyFont="1" applyFill="1" applyBorder="1" applyAlignment="1">
      <alignment horizontal="center"/>
    </xf>
    <xf numFmtId="3" fontId="3" fillId="28" borderId="81" xfId="0" applyNumberFormat="1" applyFont="1" applyFill="1" applyBorder="1" applyAlignment="1">
      <alignment horizontal="center"/>
    </xf>
    <xf numFmtId="3" fontId="3" fillId="28" borderId="82" xfId="28" applyNumberFormat="1" applyFont="1" applyFill="1" applyBorder="1" applyAlignment="1">
      <alignment horizontal="center"/>
    </xf>
    <xf numFmtId="3" fontId="3" fillId="28" borderId="21" xfId="0" applyNumberFormat="1" applyFont="1" applyFill="1" applyBorder="1" applyAlignment="1">
      <alignment horizontal="center"/>
    </xf>
    <xf numFmtId="3" fontId="3" fillId="28" borderId="30" xfId="0" applyNumberFormat="1" applyFont="1" applyFill="1" applyBorder="1" applyAlignment="1">
      <alignment horizontal="center"/>
    </xf>
    <xf numFmtId="0" fontId="2" fillId="0" borderId="94" xfId="0" applyFont="1" applyBorder="1" applyAlignment="1">
      <alignment horizontal="center"/>
    </xf>
    <xf numFmtId="0" fontId="2" fillId="0" borderId="69" xfId="0" applyFont="1" applyBorder="1" applyAlignment="1">
      <alignment horizontal="center"/>
    </xf>
    <xf numFmtId="0" fontId="2" fillId="0" borderId="109" xfId="0" applyFont="1" applyBorder="1" applyAlignment="1">
      <alignment horizontal="center"/>
    </xf>
    <xf numFmtId="0" fontId="2" fillId="0" borderId="44"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center"/>
    </xf>
    <xf numFmtId="0" fontId="0" fillId="0" borderId="47" xfId="0" applyBorder="1" applyAlignment="1">
      <alignment horizontal="center"/>
    </xf>
    <xf numFmtId="0" fontId="2" fillId="0" borderId="28" xfId="40" applyFont="1" applyBorder="1"/>
    <xf numFmtId="0" fontId="2" fillId="0" borderId="35" xfId="40" applyFont="1" applyBorder="1" applyAlignment="1">
      <alignment vertical="center"/>
    </xf>
    <xf numFmtId="0" fontId="1" fillId="0" borderId="71" xfId="40" applyBorder="1" applyAlignment="1">
      <alignment wrapText="1"/>
    </xf>
    <xf numFmtId="41" fontId="1" fillId="0" borderId="71" xfId="40" applyNumberFormat="1" applyBorder="1"/>
    <xf numFmtId="0" fontId="5" fillId="0" borderId="71" xfId="40" applyFont="1" applyBorder="1"/>
    <xf numFmtId="0" fontId="2" fillId="0" borderId="0" xfId="0" applyFont="1" applyAlignment="1">
      <alignment horizontal="right"/>
    </xf>
    <xf numFmtId="42" fontId="1" fillId="0" borderId="21" xfId="0" applyNumberFormat="1" applyFont="1" applyBorder="1" applyAlignment="1">
      <alignment horizontal="center"/>
    </xf>
    <xf numFmtId="44" fontId="0" fillId="0" borderId="0" xfId="0" applyNumberFormat="1" applyAlignment="1">
      <alignment horizontal="centerContinuous"/>
    </xf>
    <xf numFmtId="0" fontId="2" fillId="0" borderId="21" xfId="0" applyFont="1" applyBorder="1" applyAlignment="1">
      <alignment horizontal="center" vertical="center"/>
    </xf>
    <xf numFmtId="0" fontId="10" fillId="25" borderId="21" xfId="0" applyFont="1" applyFill="1" applyBorder="1" applyAlignment="1">
      <alignment horizontal="center" vertical="top" wrapText="1"/>
    </xf>
    <xf numFmtId="167" fontId="1" fillId="0" borderId="0" xfId="44" applyNumberFormat="1" applyFont="1" applyBorder="1"/>
    <xf numFmtId="0" fontId="0" fillId="0" borderId="0" xfId="0" applyAlignment="1">
      <alignment horizontal="left"/>
    </xf>
    <xf numFmtId="44" fontId="0" fillId="0" borderId="0" xfId="0" applyNumberFormat="1" applyAlignment="1">
      <alignment horizontal="left"/>
    </xf>
    <xf numFmtId="0" fontId="2" fillId="26" borderId="0" xfId="0" applyFont="1" applyFill="1" applyAlignment="1">
      <alignment horizontal="left"/>
    </xf>
    <xf numFmtId="42" fontId="2" fillId="26" borderId="0" xfId="0" applyNumberFormat="1" applyFont="1" applyFill="1" applyAlignment="1">
      <alignment horizontal="left"/>
    </xf>
    <xf numFmtId="0" fontId="0" fillId="26" borderId="34" xfId="0" applyFill="1" applyBorder="1" applyAlignment="1">
      <alignment horizontal="left" vertical="center"/>
    </xf>
    <xf numFmtId="0" fontId="0" fillId="26" borderId="34" xfId="0" applyFill="1" applyBorder="1" applyAlignment="1">
      <alignment horizontal="left"/>
    </xf>
    <xf numFmtId="42" fontId="0" fillId="26" borderId="34" xfId="0" applyNumberFormat="1" applyFill="1" applyBorder="1" applyAlignment="1">
      <alignment horizontal="left"/>
    </xf>
    <xf numFmtId="0" fontId="7" fillId="0" borderId="0" xfId="0" applyFont="1" applyAlignment="1">
      <alignment horizontal="left"/>
    </xf>
    <xf numFmtId="44" fontId="1" fillId="0" borderId="0" xfId="29" applyBorder="1" applyAlignment="1">
      <alignment horizontal="left"/>
    </xf>
    <xf numFmtId="164" fontId="0" fillId="0" borderId="0" xfId="28" applyNumberFormat="1" applyFont="1" applyFill="1" applyBorder="1" applyAlignment="1">
      <alignment horizontal="left"/>
    </xf>
    <xf numFmtId="44" fontId="25" fillId="0" borderId="0" xfId="0" applyNumberFormat="1" applyFont="1" applyAlignment="1">
      <alignment horizontal="left"/>
    </xf>
    <xf numFmtId="0" fontId="25" fillId="0" borderId="0" xfId="0" applyFont="1" applyAlignment="1">
      <alignment horizontal="left"/>
    </xf>
    <xf numFmtId="167" fontId="0" fillId="0" borderId="0" xfId="0" applyNumberFormat="1" applyAlignment="1">
      <alignment horizontal="left"/>
    </xf>
    <xf numFmtId="9" fontId="0" fillId="0" borderId="0" xfId="0" applyNumberFormat="1" applyAlignment="1">
      <alignment horizontal="center"/>
    </xf>
    <xf numFmtId="0" fontId="0" fillId="0" borderId="28" xfId="0" applyBorder="1" applyAlignment="1">
      <alignment horizontal="center"/>
    </xf>
    <xf numFmtId="0" fontId="0" fillId="0" borderId="54" xfId="0" applyBorder="1" applyAlignment="1">
      <alignment horizontal="center"/>
    </xf>
    <xf numFmtId="9" fontId="0" fillId="0" borderId="17" xfId="0" applyNumberFormat="1" applyBorder="1" applyAlignment="1">
      <alignment horizontal="center"/>
    </xf>
    <xf numFmtId="10" fontId="0" fillId="0" borderId="17" xfId="0" applyNumberFormat="1" applyBorder="1" applyAlignment="1">
      <alignment horizontal="center"/>
    </xf>
    <xf numFmtId="9" fontId="0" fillId="0" borderId="29" xfId="0" applyNumberFormat="1" applyBorder="1" applyAlignment="1">
      <alignment horizontal="center"/>
    </xf>
    <xf numFmtId="0" fontId="0" fillId="0" borderId="31" xfId="0" applyBorder="1" applyAlignment="1">
      <alignment horizontal="center"/>
    </xf>
    <xf numFmtId="0" fontId="0" fillId="0" borderId="53" xfId="0" applyBorder="1" applyAlignment="1">
      <alignment horizontal="center"/>
    </xf>
    <xf numFmtId="0" fontId="0" fillId="0" borderId="53" xfId="0" applyBorder="1"/>
    <xf numFmtId="0" fontId="0" fillId="0" borderId="15" xfId="0" applyBorder="1"/>
    <xf numFmtId="0" fontId="0" fillId="26" borderId="28" xfId="0" applyFill="1" applyBorder="1" applyAlignment="1">
      <alignment horizontal="center"/>
    </xf>
    <xf numFmtId="0" fontId="0" fillId="26" borderId="16" xfId="0" applyFill="1" applyBorder="1" applyAlignment="1">
      <alignment horizontal="center"/>
    </xf>
    <xf numFmtId="0" fontId="0" fillId="26" borderId="30" xfId="0" applyFill="1" applyBorder="1" applyAlignment="1">
      <alignment horizontal="center"/>
    </xf>
    <xf numFmtId="164" fontId="1" fillId="0" borderId="21" xfId="28" applyNumberFormat="1" applyFont="1" applyBorder="1"/>
    <xf numFmtId="164" fontId="1" fillId="0" borderId="0" xfId="28" applyNumberFormat="1" applyFont="1" applyBorder="1"/>
    <xf numFmtId="164" fontId="1" fillId="0" borderId="21" xfId="28" applyNumberFormat="1" applyFont="1" applyBorder="1" applyAlignment="1">
      <alignment horizontal="center"/>
    </xf>
    <xf numFmtId="166" fontId="0" fillId="0" borderId="0" xfId="0" applyNumberFormat="1" applyAlignment="1">
      <alignment horizontal="center"/>
    </xf>
    <xf numFmtId="166" fontId="0" fillId="0" borderId="11" xfId="0" applyNumberFormat="1" applyBorder="1" applyAlignment="1">
      <alignment horizontal="center"/>
    </xf>
    <xf numFmtId="166" fontId="0" fillId="0" borderId="0" xfId="0" applyNumberFormat="1" applyAlignment="1">
      <alignment horizontal="left"/>
    </xf>
    <xf numFmtId="166" fontId="0" fillId="26" borderId="16" xfId="0" applyNumberFormat="1" applyFill="1" applyBorder="1" applyAlignment="1">
      <alignment horizontal="center"/>
    </xf>
    <xf numFmtId="167" fontId="1" fillId="0" borderId="16" xfId="44" applyNumberFormat="1" applyFont="1" applyBorder="1"/>
    <xf numFmtId="43" fontId="0" fillId="0" borderId="0" xfId="28" applyFont="1" applyFill="1" applyBorder="1" applyAlignment="1">
      <alignment horizontal="center"/>
    </xf>
    <xf numFmtId="37" fontId="0" fillId="0" borderId="0" xfId="0" applyNumberFormat="1"/>
    <xf numFmtId="164" fontId="26" fillId="0" borderId="0" xfId="39" applyNumberFormat="1" applyFont="1" applyAlignment="1">
      <alignment wrapText="1"/>
    </xf>
    <xf numFmtId="164" fontId="35" fillId="0" borderId="0" xfId="28" applyNumberFormat="1" applyFont="1" applyAlignment="1">
      <alignment wrapText="1"/>
    </xf>
    <xf numFmtId="0" fontId="2" fillId="0" borderId="0" xfId="0" applyFont="1" applyAlignment="1">
      <alignment horizontal="left" wrapText="1"/>
    </xf>
    <xf numFmtId="0" fontId="20" fillId="0" borderId="16" xfId="0" applyFont="1" applyBorder="1"/>
    <xf numFmtId="42" fontId="20" fillId="0" borderId="16" xfId="0" applyNumberFormat="1" applyFont="1" applyBorder="1"/>
    <xf numFmtId="164" fontId="26" fillId="0" borderId="0" xfId="39" applyNumberFormat="1" applyFont="1" applyAlignment="1">
      <alignment horizontal="center" wrapText="1"/>
    </xf>
    <xf numFmtId="42" fontId="0" fillId="0" borderId="0" xfId="0" applyNumberFormat="1" applyAlignment="1">
      <alignment horizontal="left"/>
    </xf>
    <xf numFmtId="0" fontId="2" fillId="0" borderId="11" xfId="0" applyFont="1" applyBorder="1" applyAlignment="1">
      <alignment horizontal="center"/>
    </xf>
    <xf numFmtId="37" fontId="0" fillId="0" borderId="0" xfId="0" applyNumberFormat="1" applyAlignment="1">
      <alignment horizontal="right"/>
    </xf>
    <xf numFmtId="42" fontId="0" fillId="0" borderId="49" xfId="0" applyNumberFormat="1" applyBorder="1" applyAlignment="1">
      <alignment horizontal="left"/>
    </xf>
    <xf numFmtId="42" fontId="0" fillId="0" borderId="19" xfId="0" applyNumberFormat="1" applyBorder="1" applyAlignment="1">
      <alignment horizontal="left"/>
    </xf>
    <xf numFmtId="37" fontId="0" fillId="0" borderId="19" xfId="0" applyNumberFormat="1" applyBorder="1" applyAlignment="1">
      <alignment horizontal="right"/>
    </xf>
    <xf numFmtId="0" fontId="49" fillId="0" borderId="0" xfId="0" applyFont="1" applyAlignment="1">
      <alignment horizontal="left"/>
    </xf>
    <xf numFmtId="166" fontId="0" fillId="0" borderId="0" xfId="29" applyNumberFormat="1" applyFont="1" applyBorder="1"/>
    <xf numFmtId="42" fontId="20" fillId="0" borderId="0" xfId="0" applyNumberFormat="1" applyFont="1"/>
    <xf numFmtId="0" fontId="20" fillId="0" borderId="23" xfId="0" applyFont="1" applyBorder="1"/>
    <xf numFmtId="0" fontId="50" fillId="0" borderId="0" xfId="0" applyFont="1"/>
    <xf numFmtId="0" fontId="18" fillId="0" borderId="16" xfId="0" applyFont="1" applyBorder="1" applyAlignment="1">
      <alignment horizontal="center" wrapText="1"/>
    </xf>
    <xf numFmtId="0" fontId="25" fillId="0" borderId="16" xfId="0" applyFont="1" applyBorder="1" applyAlignment="1">
      <alignment horizontal="center" wrapText="1"/>
    </xf>
    <xf numFmtId="166" fontId="1" fillId="0" borderId="0" xfId="29" applyNumberFormat="1" applyBorder="1"/>
    <xf numFmtId="167" fontId="1" fillId="0" borderId="11" xfId="44" applyNumberFormat="1" applyBorder="1"/>
    <xf numFmtId="0" fontId="18" fillId="0" borderId="0" xfId="0" applyFont="1" applyAlignment="1">
      <alignment horizontal="center" wrapText="1"/>
    </xf>
    <xf numFmtId="5" fontId="2" fillId="0" borderId="16" xfId="29" applyNumberFormat="1" applyFont="1" applyBorder="1"/>
    <xf numFmtId="0" fontId="11" fillId="0" borderId="0" xfId="0" applyFont="1"/>
    <xf numFmtId="42" fontId="11" fillId="0" borderId="0" xfId="0" applyNumberFormat="1" applyFont="1"/>
    <xf numFmtId="166" fontId="11" fillId="0" borderId="0" xfId="29" applyNumberFormat="1" applyFont="1" applyBorder="1"/>
    <xf numFmtId="0" fontId="0" fillId="0" borderId="16" xfId="0" applyBorder="1" applyAlignment="1">
      <alignment vertical="center" wrapText="1"/>
    </xf>
    <xf numFmtId="0" fontId="0" fillId="31" borderId="0" xfId="0" applyFill="1" applyAlignment="1">
      <alignment horizontal="left"/>
    </xf>
    <xf numFmtId="0" fontId="51" fillId="0" borderId="0" xfId="0" applyFont="1" applyAlignment="1">
      <alignment horizontal="centerContinuous"/>
    </xf>
    <xf numFmtId="37" fontId="25" fillId="0" borderId="0" xfId="0" applyNumberFormat="1" applyFont="1" applyAlignment="1">
      <alignment horizontal="left"/>
    </xf>
    <xf numFmtId="0" fontId="9" fillId="0" borderId="0" xfId="0" applyFont="1" applyAlignment="1">
      <alignment horizontal="centerContinuous"/>
    </xf>
    <xf numFmtId="0" fontId="46" fillId="0" borderId="0" xfId="0" applyFont="1" applyAlignment="1">
      <alignment horizontal="centerContinuous"/>
    </xf>
    <xf numFmtId="44" fontId="1" fillId="0" borderId="0" xfId="29" applyAlignment="1">
      <alignment vertical="top"/>
    </xf>
    <xf numFmtId="44" fontId="1" fillId="0" borderId="0" xfId="29"/>
    <xf numFmtId="0" fontId="70" fillId="0" borderId="0" xfId="0" applyFont="1" applyAlignment="1">
      <alignment vertical="top"/>
    </xf>
    <xf numFmtId="0" fontId="8" fillId="0" borderId="0" xfId="0" applyFont="1" applyAlignment="1">
      <alignment vertical="top" wrapText="1"/>
    </xf>
    <xf numFmtId="164" fontId="0" fillId="30" borderId="21" xfId="28" applyNumberFormat="1" applyFont="1" applyFill="1" applyBorder="1" applyAlignment="1">
      <alignment vertical="center"/>
    </xf>
    <xf numFmtId="0" fontId="0" fillId="30" borderId="21" xfId="0" applyFill="1" applyBorder="1" applyAlignment="1">
      <alignment horizontal="center" vertical="top" wrapText="1"/>
    </xf>
    <xf numFmtId="0" fontId="0" fillId="0" borderId="0" xfId="0" applyAlignment="1">
      <alignment horizontal="center" vertical="top" wrapText="1"/>
    </xf>
    <xf numFmtId="44" fontId="1" fillId="0" borderId="0" xfId="29" applyBorder="1" applyAlignment="1">
      <alignment vertical="top"/>
    </xf>
    <xf numFmtId="0" fontId="0" fillId="30" borderId="21" xfId="0" applyFill="1" applyBorder="1" applyAlignment="1">
      <alignment horizontal="center" vertical="center"/>
    </xf>
    <xf numFmtId="0" fontId="0" fillId="0" borderId="21" xfId="0" applyBorder="1" applyAlignment="1">
      <alignment horizontal="center" vertical="center"/>
    </xf>
    <xf numFmtId="0" fontId="2" fillId="32" borderId="60" xfId="0" applyFont="1" applyFill="1" applyBorder="1" applyAlignment="1">
      <alignment horizontal="center" vertical="center"/>
    </xf>
    <xf numFmtId="0" fontId="2" fillId="32" borderId="28" xfId="0" applyFont="1" applyFill="1" applyBorder="1" applyAlignment="1">
      <alignment horizontal="center" vertical="center"/>
    </xf>
    <xf numFmtId="0" fontId="2" fillId="32" borderId="21" xfId="0" applyFont="1" applyFill="1" applyBorder="1" applyAlignment="1">
      <alignment horizontal="center" vertical="center"/>
    </xf>
    <xf numFmtId="49" fontId="2" fillId="27" borderId="15" xfId="0" applyNumberFormat="1" applyFont="1" applyFill="1" applyBorder="1"/>
    <xf numFmtId="49" fontId="0" fillId="27" borderId="16" xfId="0" applyNumberFormat="1" applyFill="1" applyBorder="1"/>
    <xf numFmtId="0" fontId="3" fillId="30" borderId="21" xfId="0" applyFont="1" applyFill="1" applyBorder="1" applyAlignment="1">
      <alignment horizontal="left" vertical="top" wrapText="1"/>
    </xf>
    <xf numFmtId="0" fontId="0" fillId="0" borderId="21" xfId="0" applyBorder="1" applyAlignment="1">
      <alignment horizontal="left" vertical="top" wrapText="1"/>
    </xf>
    <xf numFmtId="0" fontId="0" fillId="30" borderId="21" xfId="0" applyFill="1" applyBorder="1" applyAlignment="1">
      <alignment horizontal="left" vertical="top" wrapText="1"/>
    </xf>
    <xf numFmtId="0" fontId="0" fillId="27" borderId="16" xfId="0" applyFill="1" applyBorder="1"/>
    <xf numFmtId="0" fontId="2" fillId="26" borderId="17" xfId="0" applyFont="1" applyFill="1" applyBorder="1"/>
    <xf numFmtId="0" fontId="2" fillId="26" borderId="29" xfId="0" applyFont="1" applyFill="1" applyBorder="1"/>
    <xf numFmtId="0" fontId="3" fillId="26" borderId="11" xfId="0" applyFont="1" applyFill="1" applyBorder="1"/>
    <xf numFmtId="0" fontId="72" fillId="0" borderId="0" xfId="0" applyFont="1" applyAlignment="1">
      <alignment horizontal="centerContinuous"/>
    </xf>
    <xf numFmtId="0" fontId="2" fillId="0" borderId="122" xfId="40" applyFont="1" applyBorder="1" applyAlignment="1">
      <alignment horizontal="center" wrapText="1"/>
    </xf>
    <xf numFmtId="0" fontId="2" fillId="27" borderId="108" xfId="40" applyFont="1" applyFill="1" applyBorder="1" applyAlignment="1">
      <alignment horizontal="center" wrapText="1"/>
    </xf>
    <xf numFmtId="0" fontId="2" fillId="0" borderId="108" xfId="40" applyFont="1" applyBorder="1" applyAlignment="1">
      <alignment horizontal="center" wrapText="1"/>
    </xf>
    <xf numFmtId="0" fontId="5" fillId="28" borderId="67" xfId="40" applyFont="1" applyFill="1" applyBorder="1"/>
    <xf numFmtId="0" fontId="2" fillId="31" borderId="67" xfId="40" applyFont="1" applyFill="1" applyBorder="1" applyAlignment="1">
      <alignment horizontal="center" wrapText="1"/>
    </xf>
    <xf numFmtId="0" fontId="5" fillId="0" borderId="13" xfId="40" applyFont="1" applyBorder="1"/>
    <xf numFmtId="0" fontId="5" fillId="0" borderId="61" xfId="40" applyFont="1" applyBorder="1"/>
    <xf numFmtId="0" fontId="5" fillId="30" borderId="14" xfId="40" applyFont="1" applyFill="1" applyBorder="1"/>
    <xf numFmtId="0" fontId="10" fillId="0" borderId="107" xfId="40" applyFont="1" applyBorder="1" applyAlignment="1">
      <alignment horizontal="center" wrapText="1"/>
    </xf>
    <xf numFmtId="0" fontId="10" fillId="0" borderId="108" xfId="40" applyFont="1" applyBorder="1" applyAlignment="1">
      <alignment horizontal="center" wrapText="1"/>
    </xf>
    <xf numFmtId="0" fontId="10" fillId="0" borderId="61" xfId="40" applyFont="1" applyBorder="1" applyAlignment="1">
      <alignment horizontal="center" wrapText="1"/>
    </xf>
    <xf numFmtId="0" fontId="5" fillId="30" borderId="122" xfId="40" applyFont="1" applyFill="1" applyBorder="1"/>
    <xf numFmtId="49" fontId="5" fillId="0" borderId="13" xfId="40" applyNumberFormat="1" applyFont="1" applyBorder="1"/>
    <xf numFmtId="49" fontId="5" fillId="0" borderId="61" xfId="29" applyNumberFormat="1" applyFont="1" applyBorder="1"/>
    <xf numFmtId="49" fontId="5" fillId="0" borderId="61" xfId="40" applyNumberFormat="1" applyFont="1" applyBorder="1"/>
    <xf numFmtId="49" fontId="5" fillId="0" borderId="10" xfId="40" applyNumberFormat="1" applyFont="1" applyBorder="1"/>
    <xf numFmtId="0" fontId="5" fillId="0" borderId="14" xfId="40" applyFont="1" applyBorder="1"/>
    <xf numFmtId="0" fontId="5" fillId="30" borderId="10" xfId="40" applyFont="1" applyFill="1" applyBorder="1"/>
    <xf numFmtId="0" fontId="5" fillId="0" borderId="10" xfId="40" applyFont="1" applyBorder="1"/>
    <xf numFmtId="0" fontId="5" fillId="0" borderId="67" xfId="40" applyFont="1" applyBorder="1"/>
    <xf numFmtId="0" fontId="10" fillId="25" borderId="114" xfId="40" applyFont="1" applyFill="1" applyBorder="1"/>
    <xf numFmtId="0" fontId="5" fillId="0" borderId="108" xfId="40" applyFont="1" applyBorder="1"/>
    <xf numFmtId="0" fontId="1" fillId="0" borderId="47" xfId="40" applyBorder="1"/>
    <xf numFmtId="0" fontId="5" fillId="28" borderId="122" xfId="40" applyFont="1" applyFill="1" applyBorder="1"/>
    <xf numFmtId="49" fontId="5" fillId="0" borderId="113" xfId="40" applyNumberFormat="1" applyFont="1" applyBorder="1"/>
    <xf numFmtId="0" fontId="1" fillId="0" borderId="108" xfId="40" applyBorder="1"/>
    <xf numFmtId="49" fontId="5" fillId="0" borderId="13" xfId="29" applyNumberFormat="1" applyFont="1" applyBorder="1"/>
    <xf numFmtId="0" fontId="1" fillId="0" borderId="66" xfId="40" applyBorder="1"/>
    <xf numFmtId="0" fontId="1" fillId="0" borderId="65" xfId="40" applyBorder="1"/>
    <xf numFmtId="0" fontId="25" fillId="0" borderId="65" xfId="40" applyFont="1" applyBorder="1"/>
    <xf numFmtId="44" fontId="3" fillId="26" borderId="76" xfId="29" applyFont="1" applyFill="1" applyBorder="1"/>
    <xf numFmtId="44" fontId="0" fillId="26" borderId="81" xfId="0" applyNumberFormat="1" applyFill="1" applyBorder="1"/>
    <xf numFmtId="44" fontId="3" fillId="26" borderId="90" xfId="29" applyFont="1" applyFill="1" applyBorder="1"/>
    <xf numFmtId="44" fontId="0" fillId="26" borderId="50" xfId="0" applyNumberFormat="1" applyFill="1" applyBorder="1"/>
    <xf numFmtId="0" fontId="73" fillId="0" borderId="0" xfId="0" applyFont="1"/>
    <xf numFmtId="0" fontId="74" fillId="0" borderId="0" xfId="0" applyFont="1" applyAlignment="1">
      <alignment horizontal="center"/>
    </xf>
    <xf numFmtId="0" fontId="9" fillId="0" borderId="0" xfId="0" applyFont="1" applyAlignment="1" applyProtection="1">
      <alignment horizontal="centerContinuous" wrapText="1"/>
      <protection locked="0"/>
    </xf>
    <xf numFmtId="0" fontId="1" fillId="0" borderId="0" xfId="40" applyAlignment="1">
      <alignment horizontal="centerContinuous"/>
    </xf>
    <xf numFmtId="0" fontId="9" fillId="0" borderId="0" xfId="0" applyFont="1" applyAlignment="1">
      <alignment horizontal="centerContinuous" wrapText="1"/>
    </xf>
    <xf numFmtId="0" fontId="2" fillId="0" borderId="14" xfId="40" applyFont="1" applyBorder="1"/>
    <xf numFmtId="0" fontId="1" fillId="0" borderId="37" xfId="40" applyBorder="1"/>
    <xf numFmtId="0" fontId="1" fillId="0" borderId="10" xfId="40" applyBorder="1"/>
    <xf numFmtId="0" fontId="1" fillId="0" borderId="18" xfId="40" applyBorder="1"/>
    <xf numFmtId="0" fontId="2" fillId="0" borderId="127" xfId="40" applyFont="1" applyBorder="1"/>
    <xf numFmtId="0" fontId="11" fillId="0" borderId="127" xfId="40" applyFont="1" applyBorder="1" applyAlignment="1">
      <alignment horizontal="center" wrapText="1"/>
    </xf>
    <xf numFmtId="0" fontId="2" fillId="0" borderId="127" xfId="40" applyFont="1" applyBorder="1" applyAlignment="1">
      <alignment horizontal="center" wrapText="1"/>
    </xf>
    <xf numFmtId="0" fontId="4" fillId="0" borderId="128" xfId="40" applyFont="1" applyBorder="1"/>
    <xf numFmtId="0" fontId="2" fillId="0" borderId="128" xfId="40" applyFont="1" applyBorder="1" applyAlignment="1">
      <alignment horizontal="center" wrapText="1"/>
    </xf>
    <xf numFmtId="0" fontId="2" fillId="26" borderId="128" xfId="40" applyFont="1" applyFill="1" applyBorder="1" applyAlignment="1">
      <alignment horizontal="center" wrapText="1"/>
    </xf>
    <xf numFmtId="0" fontId="2" fillId="26" borderId="69" xfId="40" applyFont="1" applyFill="1" applyBorder="1" applyAlignment="1">
      <alignment horizontal="center" wrapText="1"/>
    </xf>
    <xf numFmtId="0" fontId="2" fillId="0" borderId="15" xfId="40" applyFont="1" applyBorder="1" applyAlignment="1">
      <alignment horizontal="centerContinuous"/>
    </xf>
    <xf numFmtId="0" fontId="1" fillId="0" borderId="30" xfId="40" applyBorder="1" applyAlignment="1">
      <alignment horizontal="centerContinuous"/>
    </xf>
    <xf numFmtId="0" fontId="75" fillId="33" borderId="69" xfId="40" applyFont="1" applyFill="1" applyBorder="1"/>
    <xf numFmtId="41" fontId="75" fillId="33" borderId="69" xfId="40" applyNumberFormat="1" applyFont="1" applyFill="1" applyBorder="1" applyAlignment="1">
      <alignment horizontal="center" wrapText="1"/>
    </xf>
    <xf numFmtId="41" fontId="75" fillId="33" borderId="33" xfId="40" applyNumberFormat="1" applyFont="1" applyFill="1" applyBorder="1"/>
    <xf numFmtId="0" fontId="2" fillId="33" borderId="69" xfId="40" applyFont="1" applyFill="1" applyBorder="1" applyAlignment="1">
      <alignment horizontal="center" wrapText="1"/>
    </xf>
    <xf numFmtId="0" fontId="75" fillId="33" borderId="65" xfId="40" applyFont="1" applyFill="1" applyBorder="1"/>
    <xf numFmtId="41" fontId="75" fillId="33" borderId="65" xfId="40" applyNumberFormat="1" applyFont="1" applyFill="1" applyBorder="1" applyAlignment="1">
      <alignment horizontal="center" wrapText="1"/>
    </xf>
    <xf numFmtId="0" fontId="71" fillId="33" borderId="65" xfId="40" applyFont="1" applyFill="1" applyBorder="1" applyAlignment="1">
      <alignment horizontal="center" wrapText="1"/>
    </xf>
    <xf numFmtId="0" fontId="2" fillId="31" borderId="64" xfId="40" applyFont="1" applyFill="1" applyBorder="1" applyAlignment="1">
      <alignment horizontal="center" wrapText="1"/>
    </xf>
    <xf numFmtId="0" fontId="3" fillId="0" borderId="15" xfId="40" applyFont="1" applyBorder="1" applyAlignment="1">
      <alignment horizontal="center"/>
    </xf>
    <xf numFmtId="0" fontId="3" fillId="0" borderId="30" xfId="40" applyFont="1" applyBorder="1" applyAlignment="1">
      <alignment horizontal="center"/>
    </xf>
    <xf numFmtId="164" fontId="1" fillId="0" borderId="33" xfId="28" applyNumberFormat="1" applyBorder="1"/>
    <xf numFmtId="0" fontId="5" fillId="0" borderId="33" xfId="40" applyFont="1" applyBorder="1"/>
    <xf numFmtId="164" fontId="1" fillId="0" borderId="34" xfId="28" applyNumberFormat="1" applyBorder="1" applyAlignment="1">
      <alignment horizontal="right"/>
    </xf>
    <xf numFmtId="164" fontId="1" fillId="0" borderId="33" xfId="28" applyNumberFormat="1" applyBorder="1" applyAlignment="1">
      <alignment horizontal="right"/>
    </xf>
    <xf numFmtId="0" fontId="5" fillId="0" borderId="34" xfId="40" applyFont="1" applyBorder="1"/>
    <xf numFmtId="164" fontId="1" fillId="0" borderId="34" xfId="28" applyNumberFormat="1" applyBorder="1"/>
    <xf numFmtId="0" fontId="3" fillId="0" borderId="34" xfId="40" applyFont="1" applyBorder="1" applyAlignment="1">
      <alignment wrapText="1"/>
    </xf>
    <xf numFmtId="0" fontId="3" fillId="34" borderId="66" xfId="40" applyFont="1" applyFill="1" applyBorder="1"/>
    <xf numFmtId="164" fontId="1" fillId="34" borderId="66" xfId="28" applyNumberFormat="1" applyFill="1" applyBorder="1"/>
    <xf numFmtId="164" fontId="1" fillId="34" borderId="65" xfId="28" applyNumberFormat="1" applyFill="1" applyBorder="1"/>
    <xf numFmtId="0" fontId="5" fillId="34" borderId="66" xfId="40" applyFont="1" applyFill="1" applyBorder="1"/>
    <xf numFmtId="164" fontId="2" fillId="28" borderId="64" xfId="28" applyNumberFormat="1" applyFont="1" applyFill="1" applyBorder="1"/>
    <xf numFmtId="0" fontId="5" fillId="28" borderId="64" xfId="40" applyFont="1" applyFill="1" applyBorder="1"/>
    <xf numFmtId="41" fontId="1" fillId="0" borderId="15" xfId="40" applyNumberFormat="1" applyBorder="1"/>
    <xf numFmtId="41" fontId="1" fillId="0" borderId="30" xfId="40" applyNumberFormat="1" applyBorder="1"/>
    <xf numFmtId="164" fontId="2" fillId="0" borderId="35" xfId="28" applyNumberFormat="1" applyFont="1" applyFill="1" applyBorder="1" applyAlignment="1">
      <alignment horizontal="center" wrapText="1"/>
    </xf>
    <xf numFmtId="164" fontId="2" fillId="0" borderId="79" xfId="28" applyNumberFormat="1" applyFont="1" applyFill="1" applyBorder="1" applyAlignment="1">
      <alignment horizontal="center" wrapText="1"/>
    </xf>
    <xf numFmtId="0" fontId="10" fillId="0" borderId="79" xfId="40" applyFont="1" applyBorder="1" applyAlignment="1">
      <alignment horizontal="center" wrapText="1"/>
    </xf>
    <xf numFmtId="164" fontId="1" fillId="27" borderId="33" xfId="28" applyNumberFormat="1" applyFill="1" applyBorder="1"/>
    <xf numFmtId="0" fontId="10" fillId="0" borderId="65" xfId="40" applyFont="1" applyBorder="1" applyAlignment="1">
      <alignment horizontal="center" wrapText="1"/>
    </xf>
    <xf numFmtId="164" fontId="1" fillId="0" borderId="61" xfId="28" applyNumberFormat="1" applyBorder="1"/>
    <xf numFmtId="0" fontId="3" fillId="34" borderId="35" xfId="40" applyFont="1" applyFill="1" applyBorder="1"/>
    <xf numFmtId="164" fontId="1" fillId="34" borderId="14" xfId="28" applyNumberFormat="1" applyFill="1" applyBorder="1"/>
    <xf numFmtId="164" fontId="2" fillId="28" borderId="67" xfId="28" applyNumberFormat="1" applyFont="1" applyFill="1" applyBorder="1"/>
    <xf numFmtId="164" fontId="1" fillId="0" borderId="0" xfId="40" applyNumberFormat="1"/>
    <xf numFmtId="49" fontId="5" fillId="0" borderId="33" xfId="40" applyNumberFormat="1" applyFont="1" applyBorder="1"/>
    <xf numFmtId="0" fontId="3" fillId="0" borderId="33" xfId="40" applyFont="1" applyBorder="1"/>
    <xf numFmtId="49" fontId="5" fillId="0" borderId="34" xfId="29" applyNumberFormat="1" applyFont="1" applyBorder="1"/>
    <xf numFmtId="49" fontId="5" fillId="0" borderId="34" xfId="40" applyNumberFormat="1" applyFont="1" applyBorder="1"/>
    <xf numFmtId="164" fontId="1" fillId="0" borderId="14" xfId="28" applyNumberFormat="1" applyBorder="1"/>
    <xf numFmtId="164" fontId="1" fillId="0" borderId="65" xfId="28" applyNumberFormat="1" applyBorder="1"/>
    <xf numFmtId="49" fontId="5" fillId="0" borderId="66" xfId="40" applyNumberFormat="1" applyFont="1" applyBorder="1"/>
    <xf numFmtId="164" fontId="2" fillId="0" borderId="10" xfId="28" applyNumberFormat="1" applyFont="1" applyBorder="1"/>
    <xf numFmtId="49" fontId="5" fillId="0" borderId="65" xfId="40" applyNumberFormat="1" applyFont="1" applyBorder="1"/>
    <xf numFmtId="164" fontId="1" fillId="27" borderId="13" xfId="28" applyNumberFormat="1" applyFill="1" applyBorder="1"/>
    <xf numFmtId="164" fontId="1" fillId="0" borderId="13" xfId="28" applyNumberFormat="1" applyBorder="1"/>
    <xf numFmtId="0" fontId="3" fillId="0" borderId="33" xfId="40" applyFont="1" applyBorder="1" applyAlignment="1">
      <alignment wrapText="1"/>
    </xf>
    <xf numFmtId="164" fontId="1" fillId="0" borderId="10" xfId="28" applyNumberFormat="1" applyBorder="1"/>
    <xf numFmtId="0" fontId="5" fillId="0" borderId="66" xfId="40" applyFont="1" applyBorder="1"/>
    <xf numFmtId="164" fontId="1" fillId="0" borderId="61" xfId="28" applyNumberFormat="1" applyFill="1" applyBorder="1"/>
    <xf numFmtId="164" fontId="1" fillId="0" borderId="33" xfId="28" applyNumberFormat="1" applyFill="1" applyBorder="1"/>
    <xf numFmtId="0" fontId="0" fillId="34" borderId="65" xfId="40" applyFont="1" applyFill="1" applyBorder="1" applyAlignment="1">
      <alignment wrapText="1"/>
    </xf>
    <xf numFmtId="164" fontId="1" fillId="34" borderId="10" xfId="28" applyNumberFormat="1" applyFill="1" applyBorder="1"/>
    <xf numFmtId="0" fontId="5" fillId="0" borderId="65" xfId="40" applyFont="1" applyBorder="1"/>
    <xf numFmtId="164" fontId="1" fillId="27" borderId="10" xfId="28" applyNumberFormat="1" applyFill="1" applyBorder="1"/>
    <xf numFmtId="0" fontId="3" fillId="34" borderId="34" xfId="40" applyFont="1" applyFill="1" applyBorder="1"/>
    <xf numFmtId="164" fontId="1" fillId="34" borderId="33" xfId="28" applyNumberFormat="1" applyFill="1" applyBorder="1"/>
    <xf numFmtId="164" fontId="1" fillId="28" borderId="67" xfId="28" applyNumberFormat="1" applyFill="1" applyBorder="1"/>
    <xf numFmtId="164" fontId="2" fillId="35" borderId="67" xfId="28" applyNumberFormat="1" applyFont="1" applyFill="1" applyBorder="1"/>
    <xf numFmtId="164" fontId="2" fillId="0" borderId="65" xfId="28" applyNumberFormat="1" applyFont="1" applyFill="1" applyBorder="1"/>
    <xf numFmtId="0" fontId="5" fillId="0" borderId="64" xfId="40" applyFont="1" applyBorder="1"/>
    <xf numFmtId="0" fontId="2" fillId="0" borderId="67" xfId="40" applyFont="1" applyBorder="1"/>
    <xf numFmtId="164" fontId="2" fillId="0" borderId="64" xfId="28" applyNumberFormat="1" applyFont="1" applyBorder="1"/>
    <xf numFmtId="0" fontId="1" fillId="0" borderId="11" xfId="40" applyBorder="1" applyAlignment="1">
      <alignment wrapText="1"/>
    </xf>
    <xf numFmtId="0" fontId="5" fillId="0" borderId="121" xfId="40" applyFont="1" applyBorder="1"/>
    <xf numFmtId="164" fontId="1" fillId="0" borderId="104" xfId="28" applyNumberFormat="1" applyBorder="1"/>
    <xf numFmtId="0" fontId="5" fillId="0" borderId="109" xfId="40" applyFont="1" applyBorder="1"/>
    <xf numFmtId="49" fontId="3" fillId="0" borderId="42" xfId="40" applyNumberFormat="1" applyFont="1" applyBorder="1" applyAlignment="1">
      <alignment horizontal="left"/>
    </xf>
    <xf numFmtId="0" fontId="5" fillId="0" borderId="43" xfId="40" applyFont="1" applyBorder="1"/>
    <xf numFmtId="0" fontId="1" fillId="0" borderId="52" xfId="40" applyBorder="1"/>
    <xf numFmtId="164" fontId="2" fillId="28" borderId="79" xfId="28" applyNumberFormat="1" applyFont="1" applyFill="1" applyBorder="1"/>
    <xf numFmtId="0" fontId="5" fillId="28" borderId="36" xfId="40" applyFont="1" applyFill="1" applyBorder="1"/>
    <xf numFmtId="164" fontId="1" fillId="0" borderId="104" xfId="28" applyNumberFormat="1" applyBorder="1" applyAlignment="1">
      <alignment horizontal="centerContinuous"/>
    </xf>
    <xf numFmtId="164" fontId="1" fillId="0" borderId="113" xfId="28" applyNumberFormat="1" applyBorder="1"/>
    <xf numFmtId="49" fontId="5" fillId="0" borderId="129" xfId="40" applyNumberFormat="1" applyFont="1" applyBorder="1"/>
    <xf numFmtId="164" fontId="1" fillId="0" borderId="69" xfId="28" applyNumberFormat="1" applyBorder="1"/>
    <xf numFmtId="0" fontId="1" fillId="0" borderId="109" xfId="40" applyBorder="1"/>
    <xf numFmtId="49" fontId="5" fillId="0" borderId="41" xfId="29" applyNumberFormat="1" applyFont="1" applyBorder="1"/>
    <xf numFmtId="49" fontId="5" fillId="0" borderId="43" xfId="40" applyNumberFormat="1" applyFont="1" applyBorder="1"/>
    <xf numFmtId="164" fontId="2" fillId="28" borderId="35" xfId="28" applyNumberFormat="1" applyFont="1" applyFill="1" applyBorder="1"/>
    <xf numFmtId="164" fontId="1" fillId="0" borderId="19" xfId="28" applyNumberFormat="1" applyBorder="1"/>
    <xf numFmtId="0" fontId="1" fillId="0" borderId="16" xfId="40" applyBorder="1"/>
    <xf numFmtId="164" fontId="1" fillId="0" borderId="16" xfId="28" applyNumberFormat="1" applyBorder="1"/>
    <xf numFmtId="0" fontId="2" fillId="0" borderId="68" xfId="40" applyFont="1" applyBorder="1" applyAlignment="1">
      <alignment horizontal="left"/>
    </xf>
    <xf numFmtId="164" fontId="3" fillId="0" borderId="33" xfId="28" applyNumberFormat="1" applyFont="1" applyBorder="1"/>
    <xf numFmtId="164" fontId="1" fillId="0" borderId="41" xfId="28" applyNumberFormat="1" applyBorder="1"/>
    <xf numFmtId="0" fontId="1" fillId="0" borderId="40" xfId="40" applyBorder="1"/>
    <xf numFmtId="164" fontId="5" fillId="0" borderId="41" xfId="28" applyNumberFormat="1" applyFont="1" applyBorder="1"/>
    <xf numFmtId="0" fontId="3" fillId="0" borderId="68" xfId="40" applyFont="1" applyBorder="1" applyAlignment="1">
      <alignment horizontal="left"/>
    </xf>
    <xf numFmtId="164" fontId="3" fillId="0" borderId="34" xfId="28" applyNumberFormat="1" applyFont="1" applyBorder="1"/>
    <xf numFmtId="164" fontId="5" fillId="0" borderId="43" xfId="28" applyNumberFormat="1" applyFont="1" applyBorder="1"/>
    <xf numFmtId="0" fontId="1" fillId="0" borderId="13" xfId="40" applyBorder="1"/>
    <xf numFmtId="0" fontId="2" fillId="35" borderId="44" xfId="40" applyFont="1" applyFill="1" applyBorder="1" applyAlignment="1">
      <alignment horizontal="left"/>
    </xf>
    <xf numFmtId="164" fontId="2" fillId="35" borderId="35" xfId="28" applyNumberFormat="1" applyFont="1" applyFill="1" applyBorder="1"/>
    <xf numFmtId="164" fontId="10" fillId="35" borderId="36" xfId="28" applyNumberFormat="1" applyFont="1" applyFill="1" applyBorder="1"/>
    <xf numFmtId="164" fontId="5" fillId="35" borderId="36" xfId="28" applyNumberFormat="1" applyFont="1" applyFill="1" applyBorder="1"/>
    <xf numFmtId="0" fontId="1" fillId="0" borderId="68" xfId="40" applyBorder="1"/>
    <xf numFmtId="164" fontId="1" fillId="0" borderId="0" xfId="28" applyNumberFormat="1"/>
    <xf numFmtId="164" fontId="43" fillId="0" borderId="94" xfId="28" applyNumberFormat="1" applyFont="1" applyFill="1" applyBorder="1" applyAlignment="1">
      <alignment horizontal="center" wrapText="1"/>
    </xf>
    <xf numFmtId="164" fontId="43" fillId="0" borderId="69" xfId="28" applyNumberFormat="1" applyFont="1" applyFill="1" applyBorder="1" applyAlignment="1">
      <alignment horizontal="center" wrapText="1"/>
    </xf>
    <xf numFmtId="164" fontId="43" fillId="0" borderId="108" xfId="28" applyNumberFormat="1" applyFont="1" applyBorder="1" applyAlignment="1"/>
    <xf numFmtId="0" fontId="1" fillId="25" borderId="21" xfId="0" applyFont="1" applyFill="1" applyBorder="1" applyAlignment="1">
      <alignment horizontal="center"/>
    </xf>
    <xf numFmtId="0" fontId="1" fillId="0" borderId="0" xfId="0" applyFont="1" applyAlignment="1">
      <alignment horizontal="center"/>
    </xf>
    <xf numFmtId="0" fontId="1" fillId="0" borderId="47" xfId="0" applyFont="1" applyBorder="1"/>
    <xf numFmtId="14" fontId="1" fillId="0" borderId="47" xfId="0" applyNumberFormat="1" applyFont="1" applyBorder="1"/>
    <xf numFmtId="0" fontId="0" fillId="0" borderId="58" xfId="0" applyBorder="1" applyAlignment="1">
      <alignment horizontal="center" wrapText="1"/>
    </xf>
    <xf numFmtId="0" fontId="0" fillId="0" borderId="31" xfId="0" applyBorder="1"/>
    <xf numFmtId="0" fontId="78" fillId="0" borderId="89" xfId="41" applyFont="1" applyBorder="1" applyAlignment="1">
      <alignment horizontal="center" vertical="center"/>
    </xf>
    <xf numFmtId="164" fontId="79" fillId="0" borderId="68" xfId="28" applyNumberFormat="1" applyFont="1" applyFill="1" applyBorder="1" applyAlignment="1">
      <alignment horizontal="center" wrapText="1"/>
    </xf>
    <xf numFmtId="164" fontId="79" fillId="0" borderId="33" xfId="28" applyNumberFormat="1" applyFont="1" applyFill="1" applyBorder="1" applyAlignment="1">
      <alignment horizontal="center" wrapText="1"/>
    </xf>
    <xf numFmtId="164" fontId="79" fillId="0" borderId="13" xfId="28" applyNumberFormat="1" applyFont="1" applyBorder="1" applyAlignment="1"/>
    <xf numFmtId="0" fontId="30" fillId="0" borderId="110" xfId="41" applyFont="1" applyBorder="1" applyAlignment="1">
      <alignment horizontal="center"/>
    </xf>
    <xf numFmtId="0" fontId="78" fillId="0" borderId="83" xfId="41" applyFont="1" applyBorder="1" applyAlignment="1">
      <alignment horizontal="center"/>
    </xf>
    <xf numFmtId="0" fontId="78" fillId="0" borderId="83" xfId="41" applyFont="1" applyBorder="1"/>
    <xf numFmtId="0" fontId="14" fillId="0" borderId="0" xfId="41" applyFont="1" applyAlignment="1">
      <alignment horizontal="centerContinuous"/>
    </xf>
    <xf numFmtId="0" fontId="27" fillId="0" borderId="0" xfId="41" applyFont="1" applyAlignment="1">
      <alignment horizontal="centerContinuous"/>
    </xf>
    <xf numFmtId="0" fontId="78" fillId="0" borderId="17" xfId="41" applyFont="1" applyBorder="1" applyAlignment="1">
      <alignment horizontal="center" vertical="center"/>
    </xf>
    <xf numFmtId="0" fontId="20" fillId="37" borderId="0" xfId="0" applyFont="1" applyFill="1"/>
    <xf numFmtId="0" fontId="2" fillId="37" borderId="0" xfId="0" applyFont="1" applyFill="1" applyAlignment="1">
      <alignment horizontal="center"/>
    </xf>
    <xf numFmtId="0" fontId="2" fillId="37" borderId="21" xfId="0" applyFont="1" applyFill="1" applyBorder="1" applyAlignment="1">
      <alignment horizontal="center"/>
    </xf>
    <xf numFmtId="0" fontId="2" fillId="38" borderId="21" xfId="0" applyFont="1" applyFill="1" applyBorder="1" applyAlignment="1">
      <alignment horizontal="center" wrapText="1"/>
    </xf>
    <xf numFmtId="0" fontId="3" fillId="38" borderId="60" xfId="0" applyFont="1" applyFill="1" applyBorder="1"/>
    <xf numFmtId="167" fontId="3" fillId="38" borderId="50" xfId="44" applyNumberFormat="1" applyFont="1" applyFill="1" applyBorder="1" applyAlignment="1">
      <alignment horizontal="center"/>
    </xf>
    <xf numFmtId="165" fontId="3" fillId="38" borderId="50" xfId="0" applyNumberFormat="1" applyFont="1" applyFill="1" applyBorder="1" applyAlignment="1">
      <alignment horizontal="center"/>
    </xf>
    <xf numFmtId="167" fontId="3" fillId="38" borderId="76" xfId="44" applyNumberFormat="1" applyFont="1" applyFill="1" applyBorder="1" applyAlignment="1">
      <alignment horizontal="center"/>
    </xf>
    <xf numFmtId="0" fontId="1" fillId="38" borderId="0" xfId="0" applyFont="1" applyFill="1"/>
    <xf numFmtId="0" fontId="81" fillId="0" borderId="0" xfId="0" applyFont="1"/>
    <xf numFmtId="0" fontId="1" fillId="37" borderId="17" xfId="0" applyFont="1" applyFill="1" applyBorder="1" applyAlignment="1">
      <alignment horizontal="right"/>
    </xf>
    <xf numFmtId="0" fontId="1" fillId="37" borderId="21" xfId="0" applyFont="1" applyFill="1" applyBorder="1"/>
    <xf numFmtId="0" fontId="1" fillId="25" borderId="0" xfId="0" applyFont="1" applyFill="1"/>
    <xf numFmtId="0" fontId="82" fillId="25" borderId="0" xfId="0" applyFont="1" applyFill="1"/>
    <xf numFmtId="0" fontId="1" fillId="0" borderId="15" xfId="0" applyFont="1" applyBorder="1"/>
    <xf numFmtId="0" fontId="1" fillId="39" borderId="21" xfId="0" applyFont="1" applyFill="1" applyBorder="1" applyAlignment="1">
      <alignment horizontal="center"/>
    </xf>
    <xf numFmtId="15" fontId="3" fillId="39" borderId="21" xfId="0" applyNumberFormat="1" applyFont="1" applyFill="1" applyBorder="1"/>
    <xf numFmtId="15" fontId="3" fillId="39" borderId="63" xfId="0" applyNumberFormat="1" applyFont="1" applyFill="1" applyBorder="1"/>
    <xf numFmtId="169" fontId="1" fillId="0" borderId="21" xfId="0" applyNumberFormat="1" applyFont="1" applyBorder="1"/>
    <xf numFmtId="169" fontId="1" fillId="0" borderId="50" xfId="0" applyNumberFormat="1" applyFont="1" applyBorder="1" applyAlignment="1">
      <alignment horizontal="center"/>
    </xf>
    <xf numFmtId="0" fontId="1" fillId="0" borderId="50" xfId="0" applyFont="1" applyBorder="1" applyAlignment="1">
      <alignment horizontal="center"/>
    </xf>
    <xf numFmtId="169" fontId="1" fillId="0" borderId="21" xfId="0" applyNumberFormat="1" applyFont="1" applyBorder="1" applyAlignment="1">
      <alignment horizontal="center"/>
    </xf>
    <xf numFmtId="2" fontId="1" fillId="0" borderId="50" xfId="0" applyNumberFormat="1" applyFont="1" applyBorder="1" applyAlignment="1">
      <alignment horizontal="center"/>
    </xf>
    <xf numFmtId="0" fontId="2" fillId="0" borderId="83" xfId="0" applyFont="1" applyBorder="1"/>
    <xf numFmtId="0" fontId="1" fillId="0" borderId="46" xfId="0" applyFont="1" applyBorder="1"/>
    <xf numFmtId="169" fontId="1" fillId="0" borderId="50" xfId="0" applyNumberFormat="1" applyFont="1" applyBorder="1"/>
    <xf numFmtId="0" fontId="1" fillId="0" borderId="50" xfId="0" applyFont="1" applyBorder="1"/>
    <xf numFmtId="0" fontId="1" fillId="0" borderId="81" xfId="0" applyFont="1" applyBorder="1"/>
    <xf numFmtId="0" fontId="1" fillId="0" borderId="81" xfId="0" applyFont="1" applyBorder="1" applyAlignment="1">
      <alignment horizontal="center"/>
    </xf>
    <xf numFmtId="0" fontId="2" fillId="36" borderId="21" xfId="0" applyFont="1" applyFill="1" applyBorder="1" applyAlignment="1">
      <alignment horizontal="center" wrapText="1"/>
    </xf>
    <xf numFmtId="0" fontId="1" fillId="36" borderId="0" xfId="0" applyFont="1" applyFill="1"/>
    <xf numFmtId="0" fontId="1" fillId="37" borderId="21" xfId="0" applyFont="1" applyFill="1" applyBorder="1" applyAlignment="1">
      <alignment horizontal="center"/>
    </xf>
    <xf numFmtId="0" fontId="1" fillId="36" borderId="46" xfId="0" applyFont="1" applyFill="1" applyBorder="1"/>
    <xf numFmtId="169" fontId="1" fillId="36" borderId="50" xfId="0" applyNumberFormat="1" applyFont="1" applyFill="1" applyBorder="1" applyAlignment="1">
      <alignment horizontal="center"/>
    </xf>
    <xf numFmtId="0" fontId="1" fillId="36" borderId="76" xfId="0" applyFont="1" applyFill="1" applyBorder="1" applyAlignment="1">
      <alignment horizontal="center"/>
    </xf>
    <xf numFmtId="169" fontId="1" fillId="36" borderId="81" xfId="0" applyNumberFormat="1" applyFont="1" applyFill="1" applyBorder="1" applyAlignment="1">
      <alignment horizontal="center"/>
    </xf>
    <xf numFmtId="0" fontId="69" fillId="0" borderId="53" xfId="0" applyFont="1" applyBorder="1" applyAlignment="1">
      <alignment horizontal="centerContinuous"/>
    </xf>
    <xf numFmtId="0" fontId="25" fillId="0" borderId="11" xfId="0" applyFont="1" applyBorder="1" applyAlignment="1">
      <alignment horizontal="centerContinuous"/>
    </xf>
    <xf numFmtId="0" fontId="1" fillId="0" borderId="60" xfId="0" applyFont="1" applyBorder="1" applyAlignment="1">
      <alignment vertical="top" wrapText="1"/>
    </xf>
    <xf numFmtId="0" fontId="1" fillId="0" borderId="63" xfId="0" applyFont="1" applyBorder="1" applyAlignment="1">
      <alignment vertical="top" wrapText="1"/>
    </xf>
    <xf numFmtId="0" fontId="83" fillId="0" borderId="28" xfId="39" applyFont="1" applyBorder="1"/>
    <xf numFmtId="0" fontId="13" fillId="0" borderId="23" xfId="39" applyBorder="1"/>
    <xf numFmtId="0" fontId="13" fillId="0" borderId="17" xfId="39" applyBorder="1"/>
    <xf numFmtId="0" fontId="13" fillId="0" borderId="31" xfId="39" applyBorder="1"/>
    <xf numFmtId="0" fontId="13" fillId="0" borderId="29" xfId="39" applyBorder="1"/>
    <xf numFmtId="0" fontId="13" fillId="0" borderId="11" xfId="39" applyBorder="1"/>
    <xf numFmtId="0" fontId="13" fillId="0" borderId="53" xfId="39" applyBorder="1"/>
    <xf numFmtId="0" fontId="13" fillId="0" borderId="16" xfId="39" applyBorder="1"/>
    <xf numFmtId="0" fontId="2" fillId="0" borderId="21" xfId="0" applyFont="1" applyBorder="1" applyAlignment="1">
      <alignment vertical="top" wrapText="1"/>
    </xf>
    <xf numFmtId="0" fontId="84" fillId="25" borderId="0" xfId="0" applyFont="1" applyFill="1"/>
    <xf numFmtId="0" fontId="82" fillId="28" borderId="21" xfId="0" applyFont="1" applyFill="1" applyBorder="1" applyAlignment="1">
      <alignment horizontal="center"/>
    </xf>
    <xf numFmtId="0" fontId="3" fillId="40" borderId="0" xfId="0" applyFont="1" applyFill="1"/>
    <xf numFmtId="0" fontId="3" fillId="40" borderId="11" xfId="0" applyFont="1" applyFill="1" applyBorder="1"/>
    <xf numFmtId="0" fontId="2" fillId="40" borderId="17" xfId="0" applyFont="1" applyFill="1" applyBorder="1"/>
    <xf numFmtId="0" fontId="2" fillId="40" borderId="29" xfId="0" applyFont="1" applyFill="1" applyBorder="1"/>
    <xf numFmtId="0" fontId="1" fillId="40" borderId="21" xfId="0" applyFont="1" applyFill="1" applyBorder="1" applyAlignment="1">
      <alignment horizontal="center"/>
    </xf>
    <xf numFmtId="0" fontId="1" fillId="36" borderId="50" xfId="0" applyFont="1" applyFill="1" applyBorder="1" applyAlignment="1">
      <alignment horizontal="center"/>
    </xf>
    <xf numFmtId="2" fontId="1" fillId="36" borderId="50" xfId="0" applyNumberFormat="1" applyFont="1" applyFill="1" applyBorder="1" applyAlignment="1">
      <alignment horizontal="center"/>
    </xf>
    <xf numFmtId="0" fontId="1" fillId="36" borderId="81" xfId="0" applyFont="1" applyFill="1" applyBorder="1" applyAlignment="1">
      <alignment horizontal="center"/>
    </xf>
    <xf numFmtId="169" fontId="1" fillId="36" borderId="21" xfId="0" applyNumberFormat="1" applyFont="1" applyFill="1" applyBorder="1" applyAlignment="1">
      <alignment horizontal="center"/>
    </xf>
    <xf numFmtId="49" fontId="1" fillId="0" borderId="21" xfId="28" applyNumberFormat="1" applyBorder="1" applyAlignment="1">
      <alignment vertical="center" wrapText="1"/>
    </xf>
    <xf numFmtId="49" fontId="1" fillId="0" borderId="21" xfId="28" applyNumberFormat="1" applyBorder="1" applyAlignment="1">
      <alignment vertical="center"/>
    </xf>
    <xf numFmtId="49" fontId="1" fillId="0" borderId="21" xfId="28" applyNumberFormat="1" applyFill="1" applyBorder="1" applyAlignment="1">
      <alignment vertical="center"/>
    </xf>
    <xf numFmtId="49" fontId="1" fillId="0" borderId="0" xfId="29" applyNumberFormat="1" applyBorder="1" applyAlignment="1">
      <alignment vertical="top"/>
    </xf>
    <xf numFmtId="3" fontId="1" fillId="0" borderId="21" xfId="28" applyNumberFormat="1" applyBorder="1" applyAlignment="1">
      <alignment vertical="center" wrapText="1"/>
    </xf>
    <xf numFmtId="3" fontId="1" fillId="0" borderId="21" xfId="28" applyNumberFormat="1" applyBorder="1" applyAlignment="1">
      <alignment vertical="center"/>
    </xf>
    <xf numFmtId="3" fontId="1" fillId="0" borderId="0" xfId="29" applyNumberFormat="1" applyBorder="1" applyAlignment="1">
      <alignment vertical="top"/>
    </xf>
    <xf numFmtId="0" fontId="13" fillId="0" borderId="87" xfId="41" applyFont="1" applyBorder="1" applyAlignment="1">
      <alignment horizontal="left" wrapText="1"/>
    </xf>
    <xf numFmtId="0" fontId="13" fillId="0" borderId="88" xfId="41" applyFont="1" applyBorder="1" applyAlignment="1">
      <alignment horizontal="left" wrapText="1"/>
    </xf>
    <xf numFmtId="0" fontId="13" fillId="0" borderId="15" xfId="41" applyFont="1" applyBorder="1" applyAlignment="1">
      <alignment vertical="center"/>
    </xf>
    <xf numFmtId="0" fontId="78" fillId="0" borderId="89" xfId="41" applyFont="1" applyBorder="1" applyAlignment="1">
      <alignment horizontal="left" wrapText="1"/>
    </xf>
    <xf numFmtId="0" fontId="78" fillId="0" borderId="83" xfId="41" applyFont="1" applyBorder="1" applyAlignment="1">
      <alignment horizontal="center" wrapText="1"/>
    </xf>
    <xf numFmtId="0" fontId="78" fillId="0" borderId="83" xfId="41" applyFont="1" applyBorder="1" applyAlignment="1">
      <alignment wrapText="1"/>
    </xf>
    <xf numFmtId="0" fontId="30" fillId="0" borderId="110" xfId="41" applyFont="1" applyBorder="1" applyAlignment="1">
      <alignment horizontal="center" wrapText="1"/>
    </xf>
    <xf numFmtId="0" fontId="29" fillId="0" borderId="87" xfId="41" applyFont="1" applyBorder="1" applyAlignment="1">
      <alignment horizontal="center" wrapText="1"/>
    </xf>
    <xf numFmtId="170" fontId="13" fillId="0" borderId="85" xfId="41" applyNumberFormat="1" applyFont="1" applyBorder="1" applyAlignment="1">
      <alignment horizontal="center" wrapText="1"/>
    </xf>
    <xf numFmtId="0" fontId="29" fillId="0" borderId="88" xfId="41" applyFont="1" applyBorder="1" applyAlignment="1">
      <alignment horizontal="center" wrapText="1"/>
    </xf>
    <xf numFmtId="170" fontId="13" fillId="0" borderId="86" xfId="41" applyNumberFormat="1" applyFont="1" applyBorder="1" applyAlignment="1">
      <alignment horizontal="center" wrapText="1"/>
    </xf>
    <xf numFmtId="0" fontId="13" fillId="0" borderId="28" xfId="41" applyFont="1" applyBorder="1" applyAlignment="1">
      <alignment wrapText="1"/>
    </xf>
    <xf numFmtId="0" fontId="47" fillId="0" borderId="28" xfId="41" applyFont="1" applyBorder="1" applyAlignment="1">
      <alignment wrapText="1"/>
    </xf>
    <xf numFmtId="164" fontId="43" fillId="0" borderId="93" xfId="28" applyNumberFormat="1" applyFont="1" applyBorder="1" applyAlignment="1">
      <alignment wrapText="1"/>
    </xf>
    <xf numFmtId="164" fontId="43" fillId="0" borderId="104" xfId="28" applyNumberFormat="1" applyFont="1" applyBorder="1" applyAlignment="1">
      <alignment wrapText="1"/>
    </xf>
    <xf numFmtId="170" fontId="13" fillId="0" borderId="54" xfId="41" applyNumberFormat="1" applyFont="1" applyBorder="1" applyAlignment="1">
      <alignment horizontal="center" wrapText="1"/>
    </xf>
    <xf numFmtId="0" fontId="13" fillId="0" borderId="77" xfId="41" applyFont="1" applyBorder="1" applyAlignment="1">
      <alignment wrapText="1"/>
    </xf>
    <xf numFmtId="0" fontId="47" fillId="0" borderId="77" xfId="41" applyFont="1" applyBorder="1" applyAlignment="1">
      <alignment wrapText="1"/>
    </xf>
    <xf numFmtId="164" fontId="43" fillId="0" borderId="56" xfId="28" applyNumberFormat="1" applyFont="1" applyBorder="1" applyAlignment="1">
      <alignment wrapText="1"/>
    </xf>
    <xf numFmtId="170" fontId="13" fillId="0" borderId="58" xfId="41" applyNumberFormat="1" applyFont="1" applyBorder="1" applyAlignment="1">
      <alignment horizontal="center" wrapText="1"/>
    </xf>
    <xf numFmtId="0" fontId="13" fillId="0" borderId="0" xfId="39" applyAlignment="1">
      <alignment wrapText="1"/>
    </xf>
    <xf numFmtId="164" fontId="13" fillId="0" borderId="0" xfId="39" applyNumberFormat="1" applyAlignment="1">
      <alignment wrapText="1"/>
    </xf>
    <xf numFmtId="0" fontId="3" fillId="0" borderId="0" xfId="39" applyFont="1" applyAlignment="1">
      <alignment wrapText="1"/>
    </xf>
    <xf numFmtId="0" fontId="1" fillId="0" borderId="0" xfId="39" applyFont="1" applyAlignment="1">
      <alignment wrapText="1"/>
    </xf>
    <xf numFmtId="0" fontId="34" fillId="0" borderId="73" xfId="41" applyFont="1" applyBorder="1" applyAlignment="1">
      <alignment horizontal="centerContinuous"/>
    </xf>
    <xf numFmtId="0" fontId="14" fillId="0" borderId="74" xfId="41" applyFont="1" applyBorder="1" applyAlignment="1">
      <alignment horizontal="centerContinuous"/>
    </xf>
    <xf numFmtId="0" fontId="14" fillId="0" borderId="30" xfId="41" applyFont="1" applyBorder="1" applyAlignment="1">
      <alignment horizontal="center"/>
    </xf>
    <xf numFmtId="0" fontId="80" fillId="0" borderId="55" xfId="41" applyFont="1" applyBorder="1" applyAlignment="1">
      <alignment horizontal="center" wrapText="1"/>
    </xf>
    <xf numFmtId="0" fontId="14" fillId="0" borderId="131" xfId="41" applyFont="1" applyBorder="1" applyAlignment="1">
      <alignment horizontal="center"/>
    </xf>
    <xf numFmtId="0" fontId="13" fillId="0" borderId="21" xfId="41" applyFont="1" applyBorder="1" applyAlignment="1">
      <alignment horizontal="center" wrapText="1"/>
    </xf>
    <xf numFmtId="164" fontId="79" fillId="0" borderId="78" xfId="28" applyNumberFormat="1" applyFont="1" applyBorder="1" applyAlignment="1"/>
    <xf numFmtId="164" fontId="43" fillId="0" borderId="132" xfId="28" applyNumberFormat="1" applyFont="1" applyBorder="1" applyAlignment="1"/>
    <xf numFmtId="169" fontId="3" fillId="36" borderId="50" xfId="0" applyNumberFormat="1" applyFont="1" applyFill="1" applyBorder="1" applyAlignment="1">
      <alignment horizontal="center"/>
    </xf>
    <xf numFmtId="0" fontId="3" fillId="36" borderId="50" xfId="0" applyFont="1" applyFill="1" applyBorder="1" applyAlignment="1">
      <alignment horizontal="center"/>
    </xf>
    <xf numFmtId="2" fontId="3" fillId="36" borderId="50" xfId="0" applyNumberFormat="1" applyFont="1" applyFill="1" applyBorder="1" applyAlignment="1">
      <alignment horizontal="center"/>
    </xf>
    <xf numFmtId="0" fontId="1" fillId="0" borderId="60" xfId="0" applyFont="1" applyBorder="1"/>
    <xf numFmtId="0" fontId="0" fillId="0" borderId="60" xfId="0" applyBorder="1" applyAlignment="1">
      <alignment horizontal="right"/>
    </xf>
    <xf numFmtId="43" fontId="0" fillId="0" borderId="59" xfId="28" applyFont="1" applyBorder="1" applyAlignment="1"/>
    <xf numFmtId="0" fontId="0" fillId="0" borderId="77" xfId="0" applyBorder="1"/>
    <xf numFmtId="0" fontId="0" fillId="0" borderId="63" xfId="0" applyBorder="1"/>
    <xf numFmtId="0" fontId="0" fillId="0" borderId="46" xfId="0" applyBorder="1"/>
    <xf numFmtId="0" fontId="0" fillId="0" borderId="81" xfId="0" applyBorder="1"/>
    <xf numFmtId="14" fontId="0" fillId="0" borderId="0" xfId="0" applyNumberFormat="1"/>
    <xf numFmtId="0" fontId="2" fillId="0" borderId="28" xfId="0" applyFont="1" applyBorder="1" applyAlignment="1">
      <alignment vertical="top" wrapText="1"/>
    </xf>
    <xf numFmtId="0" fontId="0" fillId="0" borderId="29" xfId="0" applyBorder="1" applyAlignment="1">
      <alignment vertical="top" wrapText="1"/>
    </xf>
    <xf numFmtId="0" fontId="2" fillId="0" borderId="17" xfId="0" applyFont="1" applyBorder="1" applyAlignment="1">
      <alignment vertical="top" wrapText="1"/>
    </xf>
    <xf numFmtId="0" fontId="1" fillId="0" borderId="121" xfId="40" applyBorder="1"/>
    <xf numFmtId="0" fontId="1" fillId="0" borderId="57" xfId="40" applyBorder="1"/>
    <xf numFmtId="0" fontId="1" fillId="0" borderId="42" xfId="40" applyBorder="1"/>
    <xf numFmtId="0" fontId="1" fillId="0" borderId="133" xfId="40" applyBorder="1"/>
    <xf numFmtId="0" fontId="85" fillId="0" borderId="94" xfId="40" applyFont="1" applyBorder="1"/>
    <xf numFmtId="0" fontId="1" fillId="0" borderId="43" xfId="40" applyBorder="1"/>
    <xf numFmtId="0" fontId="85" fillId="0" borderId="134" xfId="40" applyFont="1" applyBorder="1"/>
    <xf numFmtId="0" fontId="1" fillId="38" borderId="96" xfId="40" applyFill="1" applyBorder="1"/>
    <xf numFmtId="0" fontId="1" fillId="38" borderId="30" xfId="40" applyFill="1" applyBorder="1"/>
    <xf numFmtId="0" fontId="85" fillId="0" borderId="68" xfId="40" applyFont="1" applyBorder="1"/>
    <xf numFmtId="0" fontId="1" fillId="0" borderId="55" xfId="40" applyBorder="1"/>
    <xf numFmtId="0" fontId="2" fillId="0" borderId="136" xfId="40" applyFont="1" applyBorder="1" applyAlignment="1">
      <alignment horizontal="left"/>
    </xf>
    <xf numFmtId="0" fontId="82" fillId="0" borderId="135" xfId="40" applyFont="1" applyBorder="1" applyAlignment="1">
      <alignment horizontal="left"/>
    </xf>
    <xf numFmtId="49" fontId="76" fillId="38" borderId="42" xfId="40" applyNumberFormat="1" applyFont="1" applyFill="1" applyBorder="1" applyAlignment="1">
      <alignment horizontal="left"/>
    </xf>
    <xf numFmtId="0" fontId="76" fillId="38" borderId="42" xfId="40" applyFont="1" applyFill="1" applyBorder="1" applyAlignment="1">
      <alignment horizontal="left"/>
    </xf>
    <xf numFmtId="0" fontId="84" fillId="0" borderId="0" xfId="0" applyFont="1"/>
    <xf numFmtId="0" fontId="84" fillId="37" borderId="0" xfId="0" applyFont="1" applyFill="1"/>
    <xf numFmtId="0" fontId="81" fillId="37" borderId="17" xfId="0" applyFont="1" applyFill="1" applyBorder="1" applyAlignment="1">
      <alignment horizontal="right"/>
    </xf>
    <xf numFmtId="0" fontId="2" fillId="25" borderId="0" xfId="0" applyFont="1" applyFill="1" applyAlignment="1">
      <alignment horizontal="left" vertical="center" wrapText="1"/>
    </xf>
    <xf numFmtId="164" fontId="79" fillId="0" borderId="0" xfId="28" applyNumberFormat="1" applyFont="1" applyFill="1" applyBorder="1" applyAlignment="1">
      <alignment horizontal="center" wrapText="1"/>
    </xf>
    <xf numFmtId="164" fontId="79" fillId="0" borderId="0" xfId="28" applyNumberFormat="1" applyFont="1" applyBorder="1" applyAlignment="1"/>
    <xf numFmtId="0" fontId="2" fillId="0" borderId="46" xfId="0" applyFont="1" applyBorder="1" applyAlignment="1">
      <alignment horizontal="center" vertical="top" wrapText="1"/>
    </xf>
    <xf numFmtId="0" fontId="0" fillId="0" borderId="63" xfId="0" applyBorder="1" applyAlignment="1">
      <alignment horizontal="center" vertical="top" wrapText="1"/>
    </xf>
    <xf numFmtId="164" fontId="0" fillId="0" borderId="17" xfId="28" applyNumberFormat="1" applyFont="1" applyBorder="1" applyAlignment="1">
      <alignment horizontal="right"/>
    </xf>
    <xf numFmtId="164" fontId="0" fillId="0" borderId="15" xfId="28" applyNumberFormat="1" applyFont="1" applyBorder="1" applyAlignment="1">
      <alignment horizontal="right"/>
    </xf>
    <xf numFmtId="0" fontId="0" fillId="0" borderId="42" xfId="0" applyBorder="1"/>
    <xf numFmtId="167" fontId="0" fillId="0" borderId="34" xfId="44" applyNumberFormat="1" applyFont="1" applyBorder="1"/>
    <xf numFmtId="0" fontId="0" fillId="0" borderId="68" xfId="0" applyBorder="1"/>
    <xf numFmtId="167" fontId="0" fillId="0" borderId="33" xfId="44" applyNumberFormat="1" applyFont="1" applyBorder="1"/>
    <xf numFmtId="0" fontId="1" fillId="0" borderId="96" xfId="0" applyFont="1" applyBorder="1"/>
    <xf numFmtId="0" fontId="0" fillId="0" borderId="64" xfId="0" applyBorder="1" applyAlignment="1">
      <alignment wrapText="1"/>
    </xf>
    <xf numFmtId="0" fontId="0" fillId="0" borderId="95" xfId="0" applyBorder="1" applyAlignment="1">
      <alignment wrapText="1"/>
    </xf>
    <xf numFmtId="0" fontId="0" fillId="0" borderId="133" xfId="0" applyBorder="1"/>
    <xf numFmtId="167" fontId="0" fillId="0" borderId="137" xfId="44" applyNumberFormat="1" applyFont="1" applyBorder="1"/>
    <xf numFmtId="0" fontId="0" fillId="0" borderId="138" xfId="0" applyBorder="1"/>
    <xf numFmtId="167" fontId="0" fillId="0" borderId="64" xfId="0" applyNumberFormat="1" applyBorder="1"/>
    <xf numFmtId="0" fontId="0" fillId="0" borderId="95" xfId="0" applyBorder="1"/>
    <xf numFmtId="0" fontId="0" fillId="0" borderId="17" xfId="0" applyBorder="1" applyAlignment="1">
      <alignment wrapText="1"/>
    </xf>
    <xf numFmtId="0" fontId="1" fillId="41" borderId="48" xfId="40" applyFill="1" applyBorder="1"/>
    <xf numFmtId="0" fontId="29" fillId="0" borderId="125" xfId="41" applyFont="1" applyBorder="1" applyAlignment="1">
      <alignment horizontal="center" wrapText="1"/>
    </xf>
    <xf numFmtId="0" fontId="13" fillId="0" borderId="125" xfId="41" applyFont="1" applyBorder="1" applyAlignment="1">
      <alignment horizontal="left" wrapText="1"/>
    </xf>
    <xf numFmtId="170" fontId="13" fillId="0" borderId="141" xfId="41" applyNumberFormat="1" applyFont="1" applyBorder="1" applyAlignment="1">
      <alignment horizontal="center" wrapText="1"/>
    </xf>
    <xf numFmtId="167" fontId="1" fillId="0" borderId="21" xfId="44" applyNumberFormat="1" applyFont="1" applyBorder="1"/>
    <xf numFmtId="172" fontId="1" fillId="39" borderId="63" xfId="0" applyNumberFormat="1" applyFont="1" applyFill="1" applyBorder="1" applyAlignment="1">
      <alignment horizontal="right"/>
    </xf>
    <xf numFmtId="0" fontId="82" fillId="0" borderId="0" xfId="40" applyFont="1"/>
    <xf numFmtId="0" fontId="86" fillId="0" borderId="61" xfId="40" applyFont="1" applyBorder="1"/>
    <xf numFmtId="49" fontId="1" fillId="0" borderId="11" xfId="29" applyNumberFormat="1" applyBorder="1" applyAlignment="1">
      <alignment vertical="top"/>
    </xf>
    <xf numFmtId="0" fontId="1" fillId="0" borderId="143" xfId="0" applyFont="1" applyBorder="1" applyAlignment="1">
      <alignment horizontal="center" wrapText="1"/>
    </xf>
    <xf numFmtId="49" fontId="1" fillId="0" borderId="143" xfId="0" applyNumberFormat="1" applyFont="1" applyBorder="1"/>
    <xf numFmtId="0" fontId="0" fillId="0" borderId="126" xfId="0" applyBorder="1"/>
    <xf numFmtId="0" fontId="76" fillId="0" borderId="0" xfId="0" applyFont="1"/>
    <xf numFmtId="37" fontId="1" fillId="0" borderId="0" xfId="0" applyNumberFormat="1" applyFont="1" applyAlignment="1">
      <alignment horizontal="left"/>
    </xf>
    <xf numFmtId="0" fontId="13" fillId="42" borderId="21" xfId="41" applyFont="1" applyFill="1" applyBorder="1" applyAlignment="1">
      <alignment horizontal="center" wrapText="1"/>
    </xf>
    <xf numFmtId="164" fontId="43" fillId="42" borderId="46" xfId="28" applyNumberFormat="1" applyFont="1" applyFill="1" applyBorder="1" applyAlignment="1"/>
    <xf numFmtId="164" fontId="43" fillId="42" borderId="132" xfId="28" applyNumberFormat="1" applyFont="1" applyFill="1" applyBorder="1" applyAlignment="1">
      <alignment wrapText="1"/>
    </xf>
    <xf numFmtId="164" fontId="43" fillId="42" borderId="59" xfId="28" applyNumberFormat="1" applyFont="1" applyFill="1" applyBorder="1" applyAlignment="1">
      <alignment wrapText="1"/>
    </xf>
    <xf numFmtId="164" fontId="43" fillId="42" borderId="21" xfId="28" applyNumberFormat="1" applyFont="1" applyFill="1" applyBorder="1" applyAlignment="1">
      <alignment wrapText="1"/>
    </xf>
    <xf numFmtId="0" fontId="5" fillId="43" borderId="31" xfId="39" applyFont="1" applyFill="1" applyBorder="1" applyAlignment="1">
      <alignment horizontal="center" wrapText="1"/>
    </xf>
    <xf numFmtId="164" fontId="13" fillId="43" borderId="46" xfId="39" applyNumberFormat="1" applyFill="1" applyBorder="1"/>
    <xf numFmtId="164" fontId="13" fillId="43" borderId="111" xfId="39" applyNumberFormat="1" applyFill="1" applyBorder="1"/>
    <xf numFmtId="164" fontId="13" fillId="43" borderId="55" xfId="39" applyNumberFormat="1" applyFill="1" applyBorder="1"/>
    <xf numFmtId="164" fontId="13" fillId="43" borderId="142" xfId="39" applyNumberFormat="1" applyFill="1" applyBorder="1"/>
    <xf numFmtId="164" fontId="13" fillId="43" borderId="21" xfId="39" applyNumberFormat="1" applyFill="1" applyBorder="1"/>
    <xf numFmtId="164" fontId="13" fillId="43" borderId="77" xfId="39" applyNumberFormat="1" applyFill="1" applyBorder="1"/>
    <xf numFmtId="0" fontId="13" fillId="43" borderId="0" xfId="39" applyFill="1"/>
    <xf numFmtId="0" fontId="13" fillId="43" borderId="0" xfId="39" applyFill="1" applyAlignment="1">
      <alignment vertical="top"/>
    </xf>
    <xf numFmtId="0" fontId="40" fillId="43" borderId="21" xfId="39" applyFont="1" applyFill="1" applyBorder="1" applyAlignment="1">
      <alignment horizontal="center" vertical="center" wrapText="1"/>
    </xf>
    <xf numFmtId="0" fontId="82" fillId="0" borderId="0" xfId="0" applyFont="1" applyAlignment="1">
      <alignment vertical="center" wrapText="1"/>
    </xf>
    <xf numFmtId="0" fontId="13" fillId="43" borderId="54" xfId="39" applyFill="1" applyBorder="1"/>
    <xf numFmtId="164" fontId="13" fillId="43" borderId="48" xfId="39" applyNumberFormat="1" applyFill="1" applyBorder="1"/>
    <xf numFmtId="0" fontId="25" fillId="0" borderId="0" xfId="0" applyFont="1" applyAlignment="1">
      <alignment vertical="top" wrapText="1"/>
    </xf>
    <xf numFmtId="0" fontId="9" fillId="44" borderId="0" xfId="40" applyFont="1" applyFill="1" applyAlignment="1">
      <alignment horizontal="centerContinuous"/>
    </xf>
    <xf numFmtId="0" fontId="11" fillId="44" borderId="35" xfId="40" applyFont="1" applyFill="1" applyBorder="1" applyAlignment="1">
      <alignment horizontal="center" wrapText="1"/>
    </xf>
    <xf numFmtId="0" fontId="2" fillId="0" borderId="29" xfId="40" applyFont="1" applyBorder="1"/>
    <xf numFmtId="0" fontId="2" fillId="0" borderId="17" xfId="40" applyFont="1" applyBorder="1"/>
    <xf numFmtId="49" fontId="2" fillId="0" borderId="59" xfId="40" applyNumberFormat="1" applyFont="1" applyBorder="1" applyAlignment="1">
      <alignment horizontal="left"/>
    </xf>
    <xf numFmtId="0" fontId="2" fillId="0" borderId="59" xfId="40" applyFont="1" applyBorder="1"/>
    <xf numFmtId="0" fontId="4" fillId="42" borderId="64" xfId="40" applyFont="1" applyFill="1" applyBorder="1"/>
    <xf numFmtId="37" fontId="0" fillId="0" borderId="21" xfId="29" applyNumberFormat="1" applyFont="1" applyFill="1" applyBorder="1" applyAlignment="1">
      <alignment horizontal="left"/>
    </xf>
    <xf numFmtId="0" fontId="76" fillId="0" borderId="0" xfId="0" applyFont="1" applyAlignment="1">
      <alignment horizontal="left"/>
    </xf>
    <xf numFmtId="0" fontId="1" fillId="0" borderId="23" xfId="0" applyFont="1" applyBorder="1" applyAlignment="1">
      <alignment horizontal="center"/>
    </xf>
    <xf numFmtId="166" fontId="1" fillId="0" borderId="23" xfId="0" applyNumberFormat="1" applyFont="1" applyBorder="1" applyAlignment="1">
      <alignment horizontal="center"/>
    </xf>
    <xf numFmtId="0" fontId="1" fillId="0" borderId="0" xfId="0" applyFont="1" applyAlignment="1">
      <alignment vertical="top" wrapText="1"/>
    </xf>
    <xf numFmtId="0" fontId="2" fillId="0" borderId="0" xfId="40" applyFont="1"/>
    <xf numFmtId="0" fontId="1" fillId="0" borderId="17" xfId="40" applyBorder="1"/>
    <xf numFmtId="0" fontId="1" fillId="0" borderId="0" xfId="0" applyFont="1" applyAlignment="1">
      <alignment horizontal="left" vertical="center"/>
    </xf>
    <xf numFmtId="42" fontId="2" fillId="0" borderId="0" xfId="0" applyNumberFormat="1" applyFont="1" applyAlignment="1">
      <alignment horizontal="left" vertical="top" wrapText="1"/>
    </xf>
    <xf numFmtId="42" fontId="2" fillId="0" borderId="11" xfId="0" applyNumberFormat="1" applyFont="1" applyBorder="1" applyAlignment="1">
      <alignment horizontal="center" vertical="center" wrapText="1"/>
    </xf>
    <xf numFmtId="42" fontId="81" fillId="0" borderId="0" xfId="0" applyNumberFormat="1" applyFont="1" applyAlignment="1">
      <alignment horizontal="left"/>
    </xf>
    <xf numFmtId="41" fontId="1" fillId="0" borderId="49" xfId="0" applyNumberFormat="1" applyFont="1" applyBorder="1"/>
    <xf numFmtId="41" fontId="1" fillId="0" borderId="0" xfId="0" applyNumberFormat="1" applyFont="1"/>
    <xf numFmtId="41" fontId="1" fillId="0" borderId="16" xfId="0" applyNumberFormat="1" applyFont="1" applyBorder="1" applyAlignment="1">
      <alignment wrapText="1"/>
    </xf>
    <xf numFmtId="167" fontId="1" fillId="0" borderId="16" xfId="0" applyNumberFormat="1" applyFont="1" applyBorder="1"/>
    <xf numFmtId="0" fontId="29" fillId="0" borderId="21" xfId="41" applyFont="1" applyBorder="1" applyAlignment="1">
      <alignment horizontal="center"/>
    </xf>
    <xf numFmtId="0" fontId="14" fillId="0" borderId="131" xfId="41" applyFont="1" applyBorder="1" applyAlignment="1">
      <alignment horizontal="center" wrapText="1"/>
    </xf>
    <xf numFmtId="164" fontId="43" fillId="0" borderId="144" xfId="28" applyNumberFormat="1" applyFont="1" applyBorder="1" applyAlignment="1"/>
    <xf numFmtId="164" fontId="43" fillId="0" borderId="145" xfId="28" applyNumberFormat="1" applyFont="1" applyBorder="1" applyAlignment="1"/>
    <xf numFmtId="0" fontId="8" fillId="0" borderId="21" xfId="41" applyFont="1" applyBorder="1"/>
    <xf numFmtId="42" fontId="89" fillId="0" borderId="21" xfId="0" applyNumberFormat="1" applyFont="1" applyBorder="1" applyAlignment="1">
      <alignment vertical="center"/>
    </xf>
    <xf numFmtId="49" fontId="82" fillId="0" borderId="29" xfId="0" applyNumberFormat="1" applyFont="1" applyBorder="1" applyAlignment="1">
      <alignment horizontal="left" vertical="top"/>
    </xf>
    <xf numFmtId="0" fontId="82" fillId="0" borderId="16" xfId="0" applyFont="1" applyBorder="1" applyAlignment="1">
      <alignment horizontal="left" wrapText="1"/>
    </xf>
    <xf numFmtId="166" fontId="1" fillId="0" borderId="63" xfId="29" applyNumberFormat="1" applyFont="1" applyBorder="1"/>
    <xf numFmtId="167" fontId="0" fillId="0" borderId="46" xfId="44" applyNumberFormat="1" applyFont="1" applyBorder="1"/>
    <xf numFmtId="167" fontId="0" fillId="0" borderId="50" xfId="44" applyNumberFormat="1" applyFont="1" applyBorder="1"/>
    <xf numFmtId="0" fontId="1" fillId="0" borderId="0" xfId="0" applyFont="1" applyAlignment="1">
      <alignment horizontal="centerContinuous" vertical="center"/>
    </xf>
    <xf numFmtId="0" fontId="2" fillId="0" borderId="0" xfId="0" applyFont="1" applyAlignment="1">
      <alignment horizontal="centerContinuous" vertical="top"/>
    </xf>
    <xf numFmtId="0" fontId="2" fillId="0" borderId="83" xfId="0" applyFont="1" applyBorder="1" applyAlignment="1">
      <alignment horizontal="left" vertical="top"/>
    </xf>
    <xf numFmtId="0" fontId="2" fillId="0" borderId="49" xfId="0" applyFont="1" applyBorder="1" applyAlignment="1">
      <alignment horizontal="centerContinuous" vertical="top"/>
    </xf>
    <xf numFmtId="0" fontId="2" fillId="0" borderId="48" xfId="0" applyFont="1" applyBorder="1" applyAlignment="1">
      <alignment horizontal="centerContinuous" vertical="top"/>
    </xf>
    <xf numFmtId="0" fontId="1" fillId="0" borderId="49" xfId="0" applyFont="1" applyBorder="1"/>
    <xf numFmtId="0" fontId="1" fillId="0" borderId="48" xfId="0" applyFont="1" applyBorder="1"/>
    <xf numFmtId="0" fontId="72" fillId="0" borderId="0" xfId="41" applyFont="1" applyAlignment="1">
      <alignment horizontal="centerContinuous" vertical="center" wrapText="1"/>
    </xf>
    <xf numFmtId="0" fontId="82" fillId="0" borderId="21" xfId="0" applyFont="1" applyBorder="1"/>
    <xf numFmtId="0" fontId="29" fillId="0" borderId="87" xfId="41" applyFont="1" applyBorder="1" applyAlignment="1">
      <alignment horizontal="center" vertical="center"/>
    </xf>
    <xf numFmtId="164" fontId="43" fillId="0" borderId="98" xfId="28" applyNumberFormat="1" applyFont="1" applyBorder="1" applyAlignment="1">
      <alignment vertical="center"/>
    </xf>
    <xf numFmtId="164" fontId="43" fillId="0" borderId="115" xfId="28" applyNumberFormat="1" applyFont="1" applyBorder="1" applyAlignment="1">
      <alignment vertical="center"/>
    </xf>
    <xf numFmtId="170" fontId="13" fillId="0" borderId="85" xfId="41" applyNumberFormat="1" applyFont="1" applyBorder="1" applyAlignment="1">
      <alignment horizontal="center" vertical="center"/>
    </xf>
    <xf numFmtId="0" fontId="0" fillId="0" borderId="21" xfId="0" applyBorder="1"/>
    <xf numFmtId="0" fontId="0" fillId="0" borderId="146" xfId="0" applyBorder="1"/>
    <xf numFmtId="0" fontId="0" fillId="0" borderId="58" xfId="0" applyBorder="1" applyAlignment="1">
      <alignment vertical="top" wrapText="1"/>
    </xf>
    <xf numFmtId="49" fontId="82" fillId="0" borderId="38" xfId="0" applyNumberFormat="1" applyFont="1" applyBorder="1" applyAlignment="1">
      <alignment horizontal="left" vertical="center"/>
    </xf>
    <xf numFmtId="0" fontId="81" fillId="0" borderId="51" xfId="0" applyFont="1" applyBorder="1" applyAlignment="1">
      <alignment vertical="top" wrapText="1"/>
    </xf>
    <xf numFmtId="0" fontId="82" fillId="0" borderId="0" xfId="0" applyFont="1" applyAlignment="1">
      <alignment vertical="top" wrapText="1"/>
    </xf>
    <xf numFmtId="164" fontId="43" fillId="42" borderId="56" xfId="28" applyNumberFormat="1" applyFont="1" applyFill="1" applyBorder="1" applyAlignment="1">
      <alignment wrapText="1"/>
    </xf>
    <xf numFmtId="42" fontId="10" fillId="27" borderId="21" xfId="0" applyNumberFormat="1" applyFont="1" applyFill="1" applyBorder="1"/>
    <xf numFmtId="42" fontId="2" fillId="0" borderId="77" xfId="0" applyNumberFormat="1" applyFont="1" applyBorder="1" applyAlignment="1">
      <alignment vertical="center"/>
    </xf>
    <xf numFmtId="164" fontId="43" fillId="0" borderId="29" xfId="28" applyNumberFormat="1" applyFont="1" applyBorder="1" applyAlignment="1"/>
    <xf numFmtId="0" fontId="87" fillId="45" borderId="0" xfId="40" applyFont="1" applyFill="1"/>
    <xf numFmtId="0" fontId="2" fillId="0" borderId="0" xfId="0" applyFont="1" applyAlignment="1">
      <alignment vertical="top" wrapText="1"/>
    </xf>
    <xf numFmtId="0" fontId="1" fillId="0" borderId="126" xfId="0" applyFont="1" applyBorder="1"/>
    <xf numFmtId="164" fontId="43" fillId="0" borderId="94" xfId="41" applyNumberFormat="1" applyFont="1" applyBorder="1" applyAlignment="1">
      <alignment horizontal="centerContinuous"/>
    </xf>
    <xf numFmtId="164" fontId="43" fillId="0" borderId="69" xfId="41" applyNumberFormat="1" applyFont="1" applyBorder="1" applyAlignment="1">
      <alignment horizontal="centerContinuous"/>
    </xf>
    <xf numFmtId="164" fontId="43" fillId="0" borderId="108" xfId="41" applyNumberFormat="1" applyFont="1" applyBorder="1" applyAlignment="1">
      <alignment horizontal="centerContinuous"/>
    </xf>
    <xf numFmtId="164" fontId="43" fillId="0" borderId="46" xfId="41" applyNumberFormat="1" applyFont="1" applyBorder="1" applyAlignment="1">
      <alignment horizontal="centerContinuous"/>
    </xf>
    <xf numFmtId="164" fontId="43" fillId="0" borderId="94" xfId="41" applyNumberFormat="1" applyFont="1" applyBorder="1" applyAlignment="1">
      <alignment horizontal="center" wrapText="1"/>
    </xf>
    <xf numFmtId="164" fontId="43" fillId="0" borderId="69" xfId="41" applyNumberFormat="1" applyFont="1" applyBorder="1" applyAlignment="1">
      <alignment horizontal="center" wrapText="1"/>
    </xf>
    <xf numFmtId="164" fontId="43" fillId="0" borderId="108" xfId="41" applyNumberFormat="1" applyFont="1" applyBorder="1" applyAlignment="1">
      <alignment horizontal="center" wrapText="1"/>
    </xf>
    <xf numFmtId="164" fontId="43" fillId="42" borderId="46" xfId="41" applyNumberFormat="1" applyFont="1" applyFill="1" applyBorder="1" applyAlignment="1">
      <alignment horizontal="center" wrapText="1"/>
    </xf>
    <xf numFmtId="164" fontId="43" fillId="0" borderId="98" xfId="28" applyNumberFormat="1" applyFont="1" applyBorder="1" applyAlignment="1">
      <alignment wrapText="1"/>
    </xf>
    <xf numFmtId="164" fontId="43" fillId="0" borderId="99" xfId="28" applyNumberFormat="1" applyFont="1" applyBorder="1" applyAlignment="1">
      <alignment wrapText="1"/>
    </xf>
    <xf numFmtId="164" fontId="43" fillId="0" borderId="97" xfId="28" applyNumberFormat="1" applyFont="1" applyBorder="1" applyAlignment="1">
      <alignment wrapText="1"/>
    </xf>
    <xf numFmtId="164" fontId="43" fillId="0" borderId="101" xfId="28" applyNumberFormat="1" applyFont="1" applyBorder="1" applyAlignment="1">
      <alignment wrapText="1"/>
    </xf>
    <xf numFmtId="164" fontId="43" fillId="0" borderId="102" xfId="28" applyNumberFormat="1" applyFont="1" applyBorder="1" applyAlignment="1">
      <alignment wrapText="1"/>
    </xf>
    <xf numFmtId="164" fontId="43" fillId="0" borderId="139" xfId="28" applyNumberFormat="1" applyFont="1" applyBorder="1" applyAlignment="1">
      <alignment wrapText="1"/>
    </xf>
    <xf numFmtId="164" fontId="43" fillId="0" borderId="140" xfId="28" applyNumberFormat="1" applyFont="1" applyBorder="1" applyAlignment="1">
      <alignment wrapText="1"/>
    </xf>
    <xf numFmtId="164" fontId="43" fillId="0" borderId="10" xfId="28" applyNumberFormat="1" applyFont="1" applyBorder="1" applyAlignment="1">
      <alignment wrapText="1"/>
    </xf>
    <xf numFmtId="0" fontId="9" fillId="0" borderId="0" xfId="0" applyFont="1" applyAlignment="1">
      <alignment horizontal="center"/>
    </xf>
    <xf numFmtId="0" fontId="20" fillId="0" borderId="28" xfId="0" applyFont="1" applyBorder="1" applyAlignment="1">
      <alignment horizontal="centerContinuous"/>
    </xf>
    <xf numFmtId="0" fontId="2" fillId="0" borderId="15" xfId="0" applyFont="1" applyBorder="1" applyAlignment="1">
      <alignment horizontal="left"/>
    </xf>
    <xf numFmtId="0" fontId="0" fillId="0" borderId="11" xfId="0" applyBorder="1" applyAlignment="1">
      <alignment horizontal="centerContinuous"/>
    </xf>
    <xf numFmtId="0" fontId="82" fillId="0" borderId="0" xfId="0" applyFont="1" applyAlignment="1">
      <alignment horizontal="left"/>
    </xf>
    <xf numFmtId="0" fontId="2" fillId="45" borderId="77" xfId="0" applyFont="1" applyFill="1" applyBorder="1" applyAlignment="1">
      <alignment vertical="top" wrapText="1"/>
    </xf>
    <xf numFmtId="0" fontId="0" fillId="45" borderId="51" xfId="0" applyFill="1" applyBorder="1" applyAlignment="1">
      <alignment horizontal="center" vertical="top" wrapText="1"/>
    </xf>
    <xf numFmtId="44" fontId="2" fillId="45" borderId="77" xfId="29" applyFont="1" applyFill="1" applyBorder="1" applyAlignment="1">
      <alignment vertical="top"/>
    </xf>
    <xf numFmtId="44" fontId="2" fillId="45" borderId="58" xfId="29" applyFont="1" applyFill="1" applyBorder="1" applyAlignment="1">
      <alignment vertical="top"/>
    </xf>
    <xf numFmtId="44" fontId="1" fillId="0" borderId="53" xfId="29" applyFont="1" applyBorder="1" applyAlignment="1">
      <alignment vertical="top"/>
    </xf>
    <xf numFmtId="0" fontId="1" fillId="0" borderId="46" xfId="0" applyFont="1" applyBorder="1" applyAlignment="1">
      <alignment vertical="top" wrapText="1"/>
    </xf>
    <xf numFmtId="44" fontId="1" fillId="0" borderId="46" xfId="29" applyFont="1" applyBorder="1" applyAlignment="1">
      <alignment vertical="top"/>
    </xf>
    <xf numFmtId="44" fontId="1" fillId="0" borderId="48" xfId="29" applyFont="1" applyBorder="1" applyAlignment="1">
      <alignment vertical="top"/>
    </xf>
    <xf numFmtId="44" fontId="1" fillId="0" borderId="63" xfId="29" applyFont="1" applyBorder="1" applyAlignment="1">
      <alignment vertical="top"/>
    </xf>
    <xf numFmtId="43" fontId="2" fillId="0" borderId="21" xfId="0" applyNumberFormat="1" applyFont="1" applyBorder="1"/>
    <xf numFmtId="42" fontId="12" fillId="0" borderId="0" xfId="0" applyNumberFormat="1" applyFont="1" applyAlignment="1">
      <alignment horizontal="center"/>
    </xf>
    <xf numFmtId="0" fontId="1" fillId="0" borderId="21" xfId="0" applyFont="1" applyBorder="1" applyAlignment="1">
      <alignment horizontal="left" vertical="top" wrapText="1"/>
    </xf>
    <xf numFmtId="0" fontId="2" fillId="0" borderId="60" xfId="0" applyFont="1" applyBorder="1" applyAlignment="1">
      <alignment horizontal="center" vertical="center"/>
    </xf>
    <xf numFmtId="0" fontId="2" fillId="0" borderId="15" xfId="0" applyFont="1" applyBorder="1" applyAlignment="1">
      <alignment horizontal="center" vertical="center" wrapText="1"/>
    </xf>
    <xf numFmtId="0" fontId="2" fillId="0" borderId="28" xfId="0" applyFont="1" applyBorder="1" applyAlignment="1">
      <alignment horizontal="center" vertical="center"/>
    </xf>
    <xf numFmtId="0" fontId="1" fillId="0" borderId="21" xfId="0" applyFont="1" applyBorder="1" applyAlignment="1">
      <alignment horizontal="center" vertical="center"/>
    </xf>
    <xf numFmtId="0" fontId="50" fillId="0" borderId="21" xfId="0" applyFont="1" applyBorder="1" applyAlignment="1">
      <alignment horizontal="left" vertical="top" wrapText="1"/>
    </xf>
    <xf numFmtId="164" fontId="1" fillId="0" borderId="21" xfId="28" applyNumberFormat="1" applyFont="1" applyFill="1" applyBorder="1" applyAlignment="1">
      <alignment vertical="center"/>
    </xf>
    <xf numFmtId="43" fontId="0" fillId="0" borderId="21" xfId="28" applyFont="1" applyFill="1" applyBorder="1" applyAlignment="1">
      <alignment vertical="center"/>
    </xf>
    <xf numFmtId="164" fontId="0" fillId="0" borderId="21" xfId="28" applyNumberFormat="1" applyFont="1" applyFill="1" applyBorder="1" applyAlignment="1">
      <alignment vertical="center"/>
    </xf>
    <xf numFmtId="44" fontId="0" fillId="0" borderId="21" xfId="29" applyFont="1" applyFill="1" applyBorder="1" applyAlignment="1">
      <alignment vertical="center"/>
    </xf>
    <xf numFmtId="0" fontId="50" fillId="0" borderId="0" xfId="0" applyFont="1" applyAlignment="1">
      <alignment horizontal="left" vertical="top" wrapText="1" indent="1"/>
    </xf>
    <xf numFmtId="0" fontId="50" fillId="0" borderId="21" xfId="0" applyFont="1" applyBorder="1" applyAlignment="1">
      <alignment horizontal="left" vertical="top" wrapText="1" indent="1"/>
    </xf>
    <xf numFmtId="0" fontId="2" fillId="0" borderId="0" xfId="0" applyFont="1" applyAlignment="1">
      <alignment horizontal="left" vertical="top" wrapText="1"/>
    </xf>
    <xf numFmtId="2" fontId="0" fillId="0" borderId="21" xfId="0" applyNumberFormat="1" applyBorder="1"/>
    <xf numFmtId="0" fontId="0" fillId="27" borderId="147" xfId="0" applyFill="1" applyBorder="1" applyAlignment="1">
      <alignment horizontal="center" vertical="center"/>
    </xf>
    <xf numFmtId="42" fontId="1" fillId="27" borderId="147" xfId="0" applyNumberFormat="1" applyFont="1" applyFill="1" applyBorder="1" applyAlignment="1">
      <alignment horizontal="center" vertical="center"/>
    </xf>
    <xf numFmtId="42" fontId="1" fillId="0" borderId="147" xfId="0" applyNumberFormat="1" applyFont="1" applyBorder="1" applyAlignment="1">
      <alignment horizontal="center" vertical="center"/>
    </xf>
    <xf numFmtId="42" fontId="1" fillId="26" borderId="34" xfId="0" applyNumberFormat="1" applyFont="1" applyFill="1" applyBorder="1" applyAlignment="1">
      <alignment horizontal="left" vertical="center"/>
    </xf>
    <xf numFmtId="0" fontId="0" fillId="0" borderId="147" xfId="0" applyBorder="1" applyAlignment="1">
      <alignment horizontal="center"/>
    </xf>
    <xf numFmtId="168" fontId="1" fillId="0" borderId="147" xfId="0" applyNumberFormat="1" applyFont="1" applyBorder="1" applyAlignment="1">
      <alignment horizontal="center"/>
    </xf>
    <xf numFmtId="42" fontId="0" fillId="0" borderId="147" xfId="0" applyNumberFormat="1" applyBorder="1"/>
    <xf numFmtId="42" fontId="1" fillId="0" borderId="147" xfId="0" applyNumberFormat="1" applyFont="1" applyBorder="1" applyAlignment="1">
      <alignment horizontal="center"/>
    </xf>
    <xf numFmtId="42" fontId="1" fillId="26" borderId="34" xfId="0" applyNumberFormat="1" applyFont="1" applyFill="1" applyBorder="1" applyAlignment="1">
      <alignment horizontal="left"/>
    </xf>
    <xf numFmtId="42" fontId="1" fillId="0" borderId="61" xfId="0" applyNumberFormat="1" applyFont="1" applyBorder="1" applyAlignment="1">
      <alignment horizontal="center"/>
    </xf>
    <xf numFmtId="0" fontId="75" fillId="0" borderId="0" xfId="0" applyFont="1"/>
    <xf numFmtId="164" fontId="1" fillId="0" borderId="0" xfId="28" applyNumberFormat="1" applyFont="1" applyFill="1" applyBorder="1"/>
    <xf numFmtId="167" fontId="1" fillId="0" borderId="0" xfId="0" applyNumberFormat="1" applyFont="1"/>
    <xf numFmtId="167" fontId="1" fillId="0" borderId="0" xfId="0" applyNumberFormat="1" applyFont="1" applyAlignment="1">
      <alignment horizontal="center"/>
    </xf>
    <xf numFmtId="0" fontId="90" fillId="40" borderId="0" xfId="0" applyFont="1" applyFill="1"/>
    <xf numFmtId="0" fontId="0" fillId="40" borderId="0" xfId="0" applyFill="1"/>
    <xf numFmtId="0" fontId="1" fillId="40" borderId="0" xfId="0" applyFont="1" applyFill="1" applyAlignment="1">
      <alignment horizontal="left"/>
    </xf>
    <xf numFmtId="0" fontId="91" fillId="40" borderId="0" xfId="0" applyFont="1" applyFill="1" applyAlignment="1">
      <alignment vertical="center"/>
    </xf>
    <xf numFmtId="0" fontId="2" fillId="40" borderId="0" xfId="0" applyFont="1" applyFill="1"/>
    <xf numFmtId="42" fontId="2" fillId="40" borderId="11" xfId="0" applyNumberFormat="1" applyFont="1" applyFill="1" applyBorder="1" applyAlignment="1">
      <alignment horizontal="center"/>
    </xf>
    <xf numFmtId="42" fontId="12" fillId="40" borderId="0" xfId="0" applyNumberFormat="1" applyFont="1" applyFill="1" applyAlignment="1">
      <alignment horizontal="center"/>
    </xf>
    <xf numFmtId="42" fontId="1" fillId="40" borderId="0" xfId="0" applyNumberFormat="1" applyFont="1" applyFill="1"/>
    <xf numFmtId="42" fontId="1" fillId="40" borderId="16" xfId="0" applyNumberFormat="1" applyFont="1" applyFill="1" applyBorder="1"/>
    <xf numFmtId="164" fontId="81" fillId="40" borderId="0" xfId="28" applyNumberFormat="1" applyFont="1" applyFill="1" applyBorder="1"/>
    <xf numFmtId="0" fontId="0" fillId="40" borderId="0" xfId="0" applyFill="1" applyAlignment="1">
      <alignment wrapText="1"/>
    </xf>
    <xf numFmtId="0" fontId="0" fillId="40" borderId="0" xfId="0" applyFill="1" applyAlignment="1">
      <alignment vertical="top"/>
    </xf>
    <xf numFmtId="164" fontId="43" fillId="0" borderId="148" xfId="28" applyNumberFormat="1" applyFont="1" applyBorder="1" applyAlignment="1">
      <alignment vertical="center"/>
    </xf>
    <xf numFmtId="0" fontId="82" fillId="0" borderId="0" xfId="0" applyFont="1" applyAlignment="1">
      <alignment horizontal="left" wrapText="1"/>
    </xf>
    <xf numFmtId="0" fontId="0" fillId="0" borderId="149" xfId="0" applyBorder="1"/>
    <xf numFmtId="49" fontId="82" fillId="0" borderId="38" xfId="0" applyNumberFormat="1" applyFont="1" applyBorder="1" applyAlignment="1">
      <alignment horizontal="left" vertical="top"/>
    </xf>
    <xf numFmtId="0" fontId="82" fillId="0" borderId="51" xfId="0" applyFont="1" applyBorder="1" applyAlignment="1">
      <alignment horizontal="left" wrapText="1"/>
    </xf>
    <xf numFmtId="42" fontId="89" fillId="0" borderId="77" xfId="0" applyNumberFormat="1" applyFont="1" applyBorder="1" applyAlignment="1">
      <alignment vertical="center"/>
    </xf>
    <xf numFmtId="42" fontId="1" fillId="0" borderId="77" xfId="0" applyNumberFormat="1" applyFont="1" applyBorder="1" applyAlignment="1">
      <alignment horizontal="center"/>
    </xf>
    <xf numFmtId="42" fontId="5" fillId="0" borderId="117" xfId="0" applyNumberFormat="1" applyFont="1" applyBorder="1"/>
    <xf numFmtId="42" fontId="5" fillId="0" borderId="32" xfId="0" applyNumberFormat="1" applyFont="1" applyBorder="1"/>
    <xf numFmtId="49" fontId="82" fillId="0" borderId="0" xfId="0" applyNumberFormat="1" applyFont="1" applyAlignment="1">
      <alignment horizontal="left" vertical="center"/>
    </xf>
    <xf numFmtId="0" fontId="81" fillId="0" borderId="0" xfId="0" applyFont="1" applyAlignment="1">
      <alignment vertical="top" wrapText="1"/>
    </xf>
    <xf numFmtId="42" fontId="2" fillId="0" borderId="0" xfId="0" applyNumberFormat="1" applyFont="1" applyAlignment="1">
      <alignment vertical="center"/>
    </xf>
    <xf numFmtId="49" fontId="82" fillId="0" borderId="0" xfId="0" applyNumberFormat="1" applyFont="1" applyAlignment="1">
      <alignment horizontal="left" vertical="top"/>
    </xf>
    <xf numFmtId="42" fontId="89" fillId="0" borderId="0" xfId="0" applyNumberFormat="1" applyFont="1" applyAlignment="1">
      <alignment vertical="center"/>
    </xf>
    <xf numFmtId="0" fontId="0" fillId="0" borderId="150" xfId="0" applyBorder="1"/>
    <xf numFmtId="42" fontId="0" fillId="0" borderId="11" xfId="0" applyNumberFormat="1" applyBorder="1"/>
    <xf numFmtId="42" fontId="0" fillId="0" borderId="151" xfId="0" applyNumberFormat="1" applyBorder="1"/>
    <xf numFmtId="49" fontId="82" fillId="0" borderId="117" xfId="0" applyNumberFormat="1" applyFont="1" applyBorder="1" applyAlignment="1">
      <alignment horizontal="left" vertical="top"/>
    </xf>
    <xf numFmtId="42" fontId="0" fillId="0" borderId="12" xfId="0" applyNumberFormat="1" applyBorder="1"/>
    <xf numFmtId="42" fontId="0" fillId="0" borderId="32" xfId="0" applyNumberFormat="1" applyBorder="1"/>
    <xf numFmtId="164" fontId="43" fillId="0" borderId="64" xfId="28" applyNumberFormat="1" applyFont="1" applyBorder="1" applyAlignment="1"/>
    <xf numFmtId="164" fontId="43" fillId="0" borderId="67" xfId="28" applyNumberFormat="1" applyFont="1" applyBorder="1" applyAlignment="1"/>
    <xf numFmtId="170" fontId="13" fillId="0" borderId="30" xfId="41" applyNumberFormat="1" applyFont="1" applyBorder="1" applyAlignment="1">
      <alignment horizontal="center"/>
    </xf>
    <xf numFmtId="42" fontId="5" fillId="0" borderId="0" xfId="0" applyNumberFormat="1" applyFont="1"/>
    <xf numFmtId="42" fontId="2" fillId="0" borderId="77" xfId="0" applyNumberFormat="1" applyFont="1" applyBorder="1" applyAlignment="1">
      <alignment horizontal="center"/>
    </xf>
    <xf numFmtId="0" fontId="2" fillId="32" borderId="15" xfId="0" applyFont="1" applyFill="1" applyBorder="1" applyAlignment="1">
      <alignment horizontal="center" vertical="center" wrapText="1"/>
    </xf>
    <xf numFmtId="0" fontId="13" fillId="0" borderId="30" xfId="39" applyBorder="1"/>
    <xf numFmtId="0" fontId="13" fillId="0" borderId="131" xfId="41" applyFont="1" applyBorder="1" applyAlignment="1">
      <alignment horizontal="center" wrapText="1"/>
    </xf>
    <xf numFmtId="0" fontId="1" fillId="0" borderId="11" xfId="0" applyFont="1" applyBorder="1" applyAlignment="1">
      <alignment vertical="top" wrapText="1"/>
    </xf>
    <xf numFmtId="0" fontId="0" fillId="0" borderId="11" xfId="0" applyBorder="1" applyAlignment="1">
      <alignment vertical="top" wrapText="1"/>
    </xf>
    <xf numFmtId="0" fontId="0" fillId="0" borderId="53" xfId="0" applyBorder="1" applyAlignment="1">
      <alignment vertical="top" wrapText="1"/>
    </xf>
    <xf numFmtId="0" fontId="2" fillId="0" borderId="23" xfId="0" applyFont="1" applyBorder="1" applyAlignment="1">
      <alignment vertical="top" wrapText="1"/>
    </xf>
    <xf numFmtId="0" fontId="0" fillId="0" borderId="23" xfId="0" applyBorder="1" applyAlignment="1">
      <alignment wrapText="1"/>
    </xf>
    <xf numFmtId="0" fontId="0" fillId="0" borderId="54" xfId="0" applyBorder="1" applyAlignment="1">
      <alignment wrapText="1"/>
    </xf>
    <xf numFmtId="0" fontId="3" fillId="0" borderId="11" xfId="0" applyFont="1" applyBorder="1" applyAlignment="1">
      <alignment vertical="top" wrapText="1"/>
    </xf>
    <xf numFmtId="0" fontId="3" fillId="0" borderId="53" xfId="0" applyFont="1" applyBorder="1" applyAlignment="1">
      <alignment vertical="top" wrapText="1"/>
    </xf>
    <xf numFmtId="0" fontId="1" fillId="0" borderId="0" xfId="0" applyFont="1" applyAlignment="1">
      <alignment vertical="top" wrapText="1"/>
    </xf>
    <xf numFmtId="0" fontId="0" fillId="0" borderId="0" xfId="0" applyAlignment="1">
      <alignment vertical="top" wrapText="1"/>
    </xf>
    <xf numFmtId="0" fontId="0" fillId="0" borderId="31" xfId="0" applyBorder="1" applyAlignment="1">
      <alignment vertical="top" wrapText="1"/>
    </xf>
    <xf numFmtId="0" fontId="0" fillId="0" borderId="0" xfId="0" applyAlignment="1">
      <alignment wrapText="1"/>
    </xf>
    <xf numFmtId="0" fontId="0" fillId="0" borderId="31" xfId="0" applyBorder="1" applyAlignment="1">
      <alignment wrapText="1"/>
    </xf>
    <xf numFmtId="0" fontId="2" fillId="0" borderId="23" xfId="0" applyFont="1" applyBorder="1" applyAlignment="1">
      <alignment wrapText="1"/>
    </xf>
    <xf numFmtId="0" fontId="2" fillId="0" borderId="54" xfId="0" applyFont="1" applyBorder="1" applyAlignment="1">
      <alignment wrapText="1"/>
    </xf>
    <xf numFmtId="0" fontId="1" fillId="0" borderId="0" xfId="0" applyFont="1" applyAlignment="1">
      <alignment wrapText="1"/>
    </xf>
    <xf numFmtId="0" fontId="1" fillId="0" borderId="31" xfId="0" applyFont="1" applyBorder="1" applyAlignment="1">
      <alignment wrapText="1"/>
    </xf>
    <xf numFmtId="0" fontId="0" fillId="0" borderId="11" xfId="0" applyBorder="1" applyAlignment="1">
      <alignment wrapText="1"/>
    </xf>
    <xf numFmtId="0" fontId="0" fillId="0" borderId="53" xfId="0" applyBorder="1" applyAlignment="1">
      <alignment wrapText="1"/>
    </xf>
    <xf numFmtId="0" fontId="1" fillId="0" borderId="53" xfId="0" applyFont="1" applyBorder="1" applyAlignment="1">
      <alignment vertical="top" wrapText="1"/>
    </xf>
    <xf numFmtId="2" fontId="2" fillId="0" borderId="15" xfId="40" applyNumberFormat="1" applyFont="1" applyBorder="1"/>
    <xf numFmtId="2" fontId="2" fillId="0" borderId="30" xfId="40" applyNumberFormat="1" applyFont="1" applyBorder="1"/>
    <xf numFmtId="0" fontId="82" fillId="0" borderId="0" xfId="40" applyFont="1" applyAlignment="1">
      <alignment vertical="top" wrapText="1"/>
    </xf>
    <xf numFmtId="0" fontId="1" fillId="0" borderId="21" xfId="40" applyBorder="1"/>
    <xf numFmtId="0" fontId="10" fillId="0" borderId="23" xfId="40" applyFont="1" applyBorder="1" applyAlignment="1">
      <alignment horizontal="center"/>
    </xf>
    <xf numFmtId="0" fontId="1" fillId="0" borderId="21" xfId="0" applyFont="1" applyBorder="1" applyAlignment="1">
      <alignment horizontal="left" vertical="top" wrapText="1"/>
    </xf>
    <xf numFmtId="0" fontId="0" fillId="0" borderId="21" xfId="0" applyBorder="1"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20" fillId="0" borderId="0" xfId="0" applyFont="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30" xfId="0" applyBorder="1" applyAlignment="1">
      <alignment vertical="top" wrapText="1"/>
    </xf>
    <xf numFmtId="0" fontId="10" fillId="0" borderId="0" xfId="0" applyFont="1" applyAlignment="1">
      <alignment horizontal="center"/>
    </xf>
    <xf numFmtId="0" fontId="2" fillId="0" borderId="15" xfId="0" applyFont="1" applyBorder="1" applyAlignment="1">
      <alignment horizontal="center"/>
    </xf>
    <xf numFmtId="0" fontId="2" fillId="0" borderId="30" xfId="0" applyFont="1" applyBorder="1" applyAlignment="1">
      <alignment horizontal="center"/>
    </xf>
    <xf numFmtId="0" fontId="3" fillId="0" borderId="15" xfId="0" applyFont="1" applyBorder="1" applyAlignment="1">
      <alignment horizontal="left" vertical="top" wrapText="1"/>
    </xf>
    <xf numFmtId="0" fontId="0" fillId="0" borderId="16" xfId="0" applyBorder="1" applyAlignment="1">
      <alignment horizontal="left" vertical="top" wrapText="1"/>
    </xf>
    <xf numFmtId="0" fontId="0" fillId="0" borderId="30" xfId="0" applyBorder="1" applyAlignment="1">
      <alignment horizontal="left" vertical="top" wrapText="1"/>
    </xf>
    <xf numFmtId="0" fontId="13" fillId="0" borderId="88" xfId="41" applyFont="1" applyBorder="1" applyAlignment="1">
      <alignment horizontal="left" wrapText="1"/>
    </xf>
    <xf numFmtId="0" fontId="13" fillId="0" borderId="123" xfId="41" applyFont="1" applyBorder="1" applyAlignment="1">
      <alignment horizontal="left" wrapText="1"/>
    </xf>
    <xf numFmtId="0" fontId="29" fillId="0" borderId="15" xfId="41" applyFont="1" applyBorder="1" applyAlignment="1">
      <alignment horizontal="left" wrapText="1"/>
    </xf>
    <xf numFmtId="0" fontId="44" fillId="0" borderId="16" xfId="41" applyFont="1" applyBorder="1" applyAlignment="1">
      <alignment horizontal="left" wrapText="1"/>
    </xf>
    <xf numFmtId="0" fontId="17" fillId="0" borderId="30" xfId="0" applyFont="1" applyBorder="1"/>
    <xf numFmtId="0" fontId="8" fillId="0" borderId="29" xfId="41" applyFont="1" applyBorder="1" applyAlignment="1">
      <alignment horizontal="left" wrapText="1"/>
    </xf>
    <xf numFmtId="0" fontId="8" fillId="0" borderId="53" xfId="41" applyFont="1" applyBorder="1" applyAlignment="1">
      <alignment horizontal="left" wrapText="1"/>
    </xf>
    <xf numFmtId="0" fontId="13" fillId="0" borderId="15" xfId="41" applyFont="1" applyBorder="1" applyAlignment="1">
      <alignment vertical="center"/>
    </xf>
    <xf numFmtId="0" fontId="0" fillId="0" borderId="30" xfId="0" applyBorder="1" applyAlignment="1">
      <alignment vertical="center"/>
    </xf>
    <xf numFmtId="0" fontId="13" fillId="0" borderId="15" xfId="41" applyFont="1" applyBorder="1" applyAlignment="1">
      <alignment horizontal="left" vertical="center" wrapText="1"/>
    </xf>
    <xf numFmtId="0" fontId="42" fillId="0" borderId="16" xfId="0" applyFont="1" applyBorder="1" applyAlignment="1">
      <alignment vertical="center" wrapText="1"/>
    </xf>
    <xf numFmtId="0" fontId="42" fillId="0" borderId="30" xfId="0" applyFont="1" applyBorder="1" applyAlignment="1">
      <alignment vertical="center" wrapText="1"/>
    </xf>
    <xf numFmtId="0" fontId="3" fillId="0" borderId="0" xfId="39" applyFont="1" applyAlignment="1">
      <alignment vertical="top" wrapText="1"/>
    </xf>
    <xf numFmtId="0" fontId="13" fillId="0" borderId="87" xfId="41" applyFont="1" applyBorder="1" applyAlignment="1">
      <alignment horizontal="left" wrapText="1"/>
    </xf>
    <xf numFmtId="0" fontId="13" fillId="0" borderId="124" xfId="41" applyFont="1" applyBorder="1" applyAlignment="1">
      <alignment horizontal="left" wrapText="1"/>
    </xf>
    <xf numFmtId="0" fontId="1" fillId="0" borderId="130" xfId="39" applyFont="1" applyBorder="1" applyAlignment="1">
      <alignment vertical="top" wrapText="1"/>
    </xf>
    <xf numFmtId="0" fontId="0" fillId="0" borderId="130" xfId="0" applyBorder="1" applyAlignment="1">
      <alignment vertical="top" wrapText="1"/>
    </xf>
    <xf numFmtId="0" fontId="28" fillId="0" borderId="16" xfId="41" applyBorder="1" applyAlignment="1">
      <alignment horizontal="left" wrapText="1"/>
    </xf>
    <xf numFmtId="0" fontId="0" fillId="0" borderId="30" xfId="0" applyBorder="1"/>
    <xf numFmtId="0" fontId="1" fillId="0" borderId="15" xfId="41" applyFont="1" applyBorder="1" applyAlignment="1">
      <alignment horizontal="left" vertical="top" wrapText="1"/>
    </xf>
    <xf numFmtId="0" fontId="3" fillId="0" borderId="16" xfId="0" applyFont="1" applyBorder="1" applyAlignment="1">
      <alignment vertical="top" wrapText="1"/>
    </xf>
    <xf numFmtId="0" fontId="3" fillId="0" borderId="30" xfId="0" applyFont="1" applyBorder="1" applyAlignment="1">
      <alignment vertical="top" wrapText="1"/>
    </xf>
    <xf numFmtId="0" fontId="9" fillId="0" borderId="0" xfId="0" applyFont="1" applyAlignment="1">
      <alignment horizontal="center" vertical="center" wrapText="1"/>
    </xf>
    <xf numFmtId="49" fontId="2" fillId="0" borderId="15" xfId="0" applyNumberFormat="1" applyFont="1" applyBorder="1"/>
    <xf numFmtId="49" fontId="0" fillId="0" borderId="16" xfId="0" applyNumberFormat="1" applyBorder="1"/>
    <xf numFmtId="49" fontId="0" fillId="0" borderId="30" xfId="0" applyNumberFormat="1" applyBorder="1"/>
    <xf numFmtId="0" fontId="2" fillId="0" borderId="28" xfId="0" applyFont="1" applyBorder="1" applyAlignment="1">
      <alignment wrapText="1"/>
    </xf>
    <xf numFmtId="0" fontId="0" fillId="0" borderId="51" xfId="0" applyBorder="1" applyAlignment="1">
      <alignment vertical="top" wrapText="1"/>
    </xf>
    <xf numFmtId="0" fontId="2" fillId="0" borderId="15" xfId="0" applyFont="1" applyBorder="1" applyAlignment="1">
      <alignment vertical="center" wrapText="1"/>
    </xf>
    <xf numFmtId="0" fontId="0" fillId="0" borderId="30" xfId="0" applyBorder="1" applyAlignment="1">
      <alignment wrapText="1"/>
    </xf>
    <xf numFmtId="0" fontId="2" fillId="0" borderId="15" xfId="0" applyFont="1" applyBorder="1" applyAlignment="1">
      <alignment horizontal="left" vertical="top" wrapText="1"/>
    </xf>
    <xf numFmtId="0" fontId="2" fillId="0" borderId="83" xfId="0" applyFont="1" applyBorder="1" applyAlignment="1">
      <alignment horizontal="left" vertical="top" wrapText="1"/>
    </xf>
    <xf numFmtId="0" fontId="2" fillId="0" borderId="49" xfId="0" applyFont="1" applyBorder="1" applyAlignment="1">
      <alignment horizontal="left" vertical="top" wrapText="1"/>
    </xf>
    <xf numFmtId="0" fontId="2" fillId="0" borderId="48" xfId="0" applyFont="1" applyBorder="1" applyAlignment="1">
      <alignment horizontal="left" vertical="top" wrapText="1"/>
    </xf>
    <xf numFmtId="0" fontId="1" fillId="0" borderId="91" xfId="0" applyFont="1" applyBorder="1" applyAlignment="1">
      <alignment vertical="top" wrapText="1"/>
    </xf>
    <xf numFmtId="0" fontId="1" fillId="0" borderId="92" xfId="0" applyFont="1" applyBorder="1" applyAlignment="1">
      <alignment vertical="top" wrapText="1"/>
    </xf>
    <xf numFmtId="0" fontId="1" fillId="0" borderId="82" xfId="0" applyFont="1" applyBorder="1" applyAlignment="1">
      <alignment vertical="top" wrapText="1"/>
    </xf>
    <xf numFmtId="0" fontId="1" fillId="0" borderId="91" xfId="48" applyBorder="1" applyAlignment="1">
      <alignment vertical="top" wrapText="1"/>
    </xf>
    <xf numFmtId="0" fontId="1" fillId="0" borderId="92" xfId="48" applyBorder="1" applyAlignment="1">
      <alignment vertical="top" wrapText="1"/>
    </xf>
    <xf numFmtId="0" fontId="1" fillId="0" borderId="82" xfId="48" applyBorder="1" applyAlignment="1">
      <alignment vertical="top" wrapText="1"/>
    </xf>
    <xf numFmtId="0" fontId="41" fillId="0" borderId="11" xfId="0" applyFont="1" applyBorder="1" applyAlignment="1">
      <alignment horizontal="center"/>
    </xf>
    <xf numFmtId="0" fontId="1" fillId="0" borderId="29" xfId="0" applyFont="1" applyBorder="1" applyAlignment="1">
      <alignment vertical="top" wrapText="1"/>
    </xf>
    <xf numFmtId="0" fontId="2" fillId="0" borderId="89" xfId="0" applyFont="1" applyBorder="1" applyAlignment="1">
      <alignment vertical="top" wrapText="1"/>
    </xf>
    <xf numFmtId="0" fontId="2" fillId="0" borderId="19" xfId="0" applyFont="1" applyBorder="1" applyAlignment="1">
      <alignment vertical="top" wrapText="1"/>
    </xf>
    <xf numFmtId="0" fontId="2" fillId="0" borderId="55" xfId="0" applyFont="1" applyBorder="1" applyAlignment="1">
      <alignment vertical="top" wrapText="1"/>
    </xf>
    <xf numFmtId="0" fontId="1" fillId="0" borderId="0" xfId="39" applyFont="1" applyAlignment="1">
      <alignment vertical="top" wrapText="1"/>
    </xf>
    <xf numFmtId="0" fontId="14" fillId="0" borderId="16" xfId="41" applyFont="1" applyBorder="1" applyAlignment="1">
      <alignment horizontal="left" wrapText="1"/>
    </xf>
    <xf numFmtId="0" fontId="2" fillId="0" borderId="15" xfId="0" applyFont="1" applyBorder="1"/>
    <xf numFmtId="0" fontId="0" fillId="0" borderId="16" xfId="0" applyBorder="1"/>
    <xf numFmtId="0" fontId="2" fillId="0" borderId="0" xfId="0" applyFont="1" applyAlignment="1">
      <alignment horizontal="center"/>
    </xf>
    <xf numFmtId="0" fontId="0" fillId="0" borderId="0" xfId="0"/>
    <xf numFmtId="0" fontId="11" fillId="25" borderId="15" xfId="0" applyFont="1" applyFill="1" applyBorder="1" applyAlignment="1">
      <alignment vertical="top" wrapText="1"/>
    </xf>
    <xf numFmtId="0" fontId="23" fillId="25" borderId="16" xfId="0" applyFont="1" applyFill="1" applyBorder="1" applyAlignment="1">
      <alignment vertical="top" wrapText="1"/>
    </xf>
    <xf numFmtId="0" fontId="23" fillId="25" borderId="30" xfId="0" applyFont="1" applyFill="1" applyBorder="1" applyAlignment="1">
      <alignment vertical="top" wrapText="1"/>
    </xf>
    <xf numFmtId="0" fontId="2" fillId="0" borderId="61" xfId="0" applyFont="1" applyBorder="1"/>
    <xf numFmtId="0" fontId="2" fillId="0" borderId="47" xfId="0" applyFont="1" applyBorder="1"/>
    <xf numFmtId="0" fontId="2" fillId="0" borderId="126" xfId="0" applyFont="1" applyBorder="1"/>
    <xf numFmtId="0" fontId="2" fillId="0" borderId="16" xfId="0" applyFont="1" applyBorder="1"/>
    <xf numFmtId="0" fontId="2" fillId="0" borderId="30" xfId="0" applyFont="1" applyBorder="1"/>
    <xf numFmtId="0" fontId="2" fillId="0" borderId="15" xfId="0" applyFont="1" applyBorder="1" applyAlignment="1">
      <alignment vertical="top" wrapText="1"/>
    </xf>
    <xf numFmtId="0" fontId="9" fillId="0" borderId="0" xfId="0" applyFont="1" applyAlignment="1">
      <alignment horizontal="center"/>
    </xf>
    <xf numFmtId="0" fontId="82" fillId="0" borderId="0" xfId="0" applyFont="1" applyAlignment="1">
      <alignment horizontal="left" wrapText="1"/>
    </xf>
    <xf numFmtId="0" fontId="11" fillId="26" borderId="15" xfId="0" applyFont="1" applyFill="1" applyBorder="1" applyAlignment="1">
      <alignment vertical="top" wrapText="1"/>
    </xf>
    <xf numFmtId="0" fontId="23" fillId="26" borderId="23" xfId="0" applyFont="1" applyFill="1" applyBorder="1" applyAlignment="1">
      <alignment vertical="top" wrapText="1"/>
    </xf>
    <xf numFmtId="0" fontId="23" fillId="26" borderId="16" xfId="0" applyFont="1" applyFill="1" applyBorder="1" applyAlignment="1">
      <alignment vertical="top" wrapText="1"/>
    </xf>
    <xf numFmtId="0" fontId="23" fillId="26" borderId="30" xfId="0" applyFont="1" applyFill="1" applyBorder="1" applyAlignment="1">
      <alignment vertical="top" wrapText="1"/>
    </xf>
    <xf numFmtId="0" fontId="2" fillId="0" borderId="52" xfId="0" applyFont="1" applyBorder="1"/>
    <xf numFmtId="0" fontId="11" fillId="40" borderId="15" xfId="0" applyFont="1" applyFill="1" applyBorder="1" applyAlignment="1">
      <alignment vertical="top" wrapText="1"/>
    </xf>
    <xf numFmtId="0" fontId="23" fillId="40" borderId="16" xfId="0" applyFont="1" applyFill="1" applyBorder="1" applyAlignment="1">
      <alignment vertical="top" wrapText="1"/>
    </xf>
    <xf numFmtId="0" fontId="23" fillId="40" borderId="30" xfId="0" applyFont="1" applyFill="1" applyBorder="1" applyAlignment="1">
      <alignment vertical="top" wrapText="1"/>
    </xf>
    <xf numFmtId="0" fontId="2" fillId="0" borderId="15" xfId="0" applyFont="1" applyBorder="1" applyAlignment="1">
      <alignment horizontal="left"/>
    </xf>
    <xf numFmtId="0" fontId="2" fillId="0" borderId="30" xfId="0" applyFont="1" applyBorder="1" applyAlignment="1">
      <alignment horizontal="left"/>
    </xf>
    <xf numFmtId="0" fontId="2" fillId="37" borderId="15" xfId="0" applyFont="1" applyFill="1" applyBorder="1" applyAlignment="1">
      <alignment vertical="top" wrapText="1"/>
    </xf>
    <xf numFmtId="0" fontId="0" fillId="37" borderId="16" xfId="0" applyFill="1" applyBorder="1" applyAlignment="1">
      <alignment vertical="top" wrapText="1"/>
    </xf>
    <xf numFmtId="0" fontId="0" fillId="37" borderId="30" xfId="0" applyFill="1" applyBorder="1" applyAlignment="1">
      <alignment vertical="top"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30" xfId="0" applyBorder="1" applyAlignment="1">
      <alignment horizontal="center" wrapText="1"/>
    </xf>
    <xf numFmtId="0" fontId="2" fillId="25" borderId="15" xfId="0" applyFont="1" applyFill="1" applyBorder="1" applyAlignment="1">
      <alignment vertical="top" wrapText="1"/>
    </xf>
    <xf numFmtId="0" fontId="0" fillId="25" borderId="16" xfId="0" applyFill="1" applyBorder="1" applyAlignment="1">
      <alignment vertical="top" wrapText="1"/>
    </xf>
    <xf numFmtId="0" fontId="0" fillId="25" borderId="30" xfId="0" applyFill="1" applyBorder="1" applyAlignment="1">
      <alignment vertical="top"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_1 - Form - New Budget Needs Survey FY2010 - 8-28-08" xfId="48" xr:uid="{00000000-0005-0000-0000-000027000000}"/>
    <cellStyle name="Normal_2 - Summary of Funding Priorities - Greg" xfId="39" xr:uid="{00000000-0005-0000-0000-000028000000}"/>
    <cellStyle name="Normal_Mike Sources and Uses 2 - Budget  Audit Committee - Changes 4-4-07" xfId="40" xr:uid="{00000000-0005-0000-0000-000029000000}"/>
    <cellStyle name="Normal_Sheet1" xfId="41" xr:uid="{00000000-0005-0000-0000-00002A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99FFCC"/>
      <color rgb="FF00FFFF"/>
      <color rgb="FF0000FF"/>
      <color rgb="FF21FF85"/>
      <color rgb="FFFFFF99"/>
      <color rgb="FFFF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4</xdr:col>
      <xdr:colOff>714375</xdr:colOff>
      <xdr:row>5</xdr:row>
      <xdr:rowOff>0</xdr:rowOff>
    </xdr:from>
    <xdr:to>
      <xdr:col>4</xdr:col>
      <xdr:colOff>714375</xdr:colOff>
      <xdr:row>5</xdr:row>
      <xdr:rowOff>504825</xdr:rowOff>
    </xdr:to>
    <xdr:sp macro="" textlink="">
      <xdr:nvSpPr>
        <xdr:cNvPr id="42011" name="Line 27">
          <a:extLst>
            <a:ext uri="{FF2B5EF4-FFF2-40B4-BE49-F238E27FC236}">
              <a16:creationId xmlns:a16="http://schemas.microsoft.com/office/drawing/2014/main" id="{00000000-0008-0000-0200-00001BA40000}"/>
            </a:ext>
          </a:extLst>
        </xdr:cNvPr>
        <xdr:cNvSpPr>
          <a:spLocks noChangeShapeType="1"/>
        </xdr:cNvSpPr>
      </xdr:nvSpPr>
      <xdr:spPr bwMode="auto">
        <a:xfrm>
          <a:off x="9639300" y="962025"/>
          <a:ext cx="0" cy="5048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120651</xdr:colOff>
      <xdr:row>48</xdr:row>
      <xdr:rowOff>104775</xdr:rowOff>
    </xdr:from>
    <xdr:to>
      <xdr:col>4</xdr:col>
      <xdr:colOff>1143001</xdr:colOff>
      <xdr:row>57</xdr:row>
      <xdr:rowOff>87314</xdr:rowOff>
    </xdr:to>
    <xdr:sp macro="" textlink="">
      <xdr:nvSpPr>
        <xdr:cNvPr id="42028" name="Text Box 44">
          <a:extLst>
            <a:ext uri="{FF2B5EF4-FFF2-40B4-BE49-F238E27FC236}">
              <a16:creationId xmlns:a16="http://schemas.microsoft.com/office/drawing/2014/main" id="{00000000-0008-0000-0200-00002CA40000}"/>
            </a:ext>
          </a:extLst>
        </xdr:cNvPr>
        <xdr:cNvSpPr txBox="1">
          <a:spLocks noChangeArrowheads="1"/>
        </xdr:cNvSpPr>
      </xdr:nvSpPr>
      <xdr:spPr bwMode="auto">
        <a:xfrm>
          <a:off x="10621964" y="8740775"/>
          <a:ext cx="1022350" cy="136366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FF0000"/>
              </a:solidFill>
              <a:latin typeface="Times New Roman"/>
              <a:cs typeface="Times New Roman"/>
            </a:rPr>
            <a:t>For supplies, do not report an inflationary increase to currently budgeted supplies, etc.</a:t>
          </a:r>
          <a:endParaRPr lang="en-US" sz="1200"/>
        </a:p>
      </xdr:txBody>
    </xdr:sp>
    <xdr:clientData/>
  </xdr:twoCellAnchor>
  <xdr:twoCellAnchor>
    <xdr:from>
      <xdr:col>4</xdr:col>
      <xdr:colOff>12700</xdr:colOff>
      <xdr:row>35</xdr:row>
      <xdr:rowOff>88900</xdr:rowOff>
    </xdr:from>
    <xdr:to>
      <xdr:col>4</xdr:col>
      <xdr:colOff>3733800</xdr:colOff>
      <xdr:row>36</xdr:row>
      <xdr:rowOff>88900</xdr:rowOff>
    </xdr:to>
    <xdr:cxnSp macro="">
      <xdr:nvCxnSpPr>
        <xdr:cNvPr id="3" name="Straight Arrow Connector 2">
          <a:extLst>
            <a:ext uri="{FF2B5EF4-FFF2-40B4-BE49-F238E27FC236}">
              <a16:creationId xmlns:a16="http://schemas.microsoft.com/office/drawing/2014/main" id="{00000000-0008-0000-0200-000003000000}"/>
            </a:ext>
          </a:extLst>
        </xdr:cNvPr>
        <xdr:cNvCxnSpPr/>
      </xdr:nvCxnSpPr>
      <xdr:spPr bwMode="auto">
        <a:xfrm flipH="1" flipV="1">
          <a:off x="9575800" y="6832600"/>
          <a:ext cx="3721100" cy="16510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88900</xdr:colOff>
      <xdr:row>68</xdr:row>
      <xdr:rowOff>114300</xdr:rowOff>
    </xdr:from>
    <xdr:to>
      <xdr:col>4</xdr:col>
      <xdr:colOff>3606800</xdr:colOff>
      <xdr:row>70</xdr:row>
      <xdr:rowOff>76200</xdr:rowOff>
    </xdr:to>
    <xdr:cxnSp macro="">
      <xdr:nvCxnSpPr>
        <xdr:cNvPr id="4" name="Straight Arrow Connector 3">
          <a:extLst>
            <a:ext uri="{FF2B5EF4-FFF2-40B4-BE49-F238E27FC236}">
              <a16:creationId xmlns:a16="http://schemas.microsoft.com/office/drawing/2014/main" id="{00000000-0008-0000-0200-000004000000}"/>
            </a:ext>
          </a:extLst>
        </xdr:cNvPr>
        <xdr:cNvCxnSpPr/>
      </xdr:nvCxnSpPr>
      <xdr:spPr bwMode="auto">
        <a:xfrm flipH="1">
          <a:off x="9652000" y="12395200"/>
          <a:ext cx="3517900" cy="2921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50800</xdr:colOff>
      <xdr:row>77</xdr:row>
      <xdr:rowOff>76200</xdr:rowOff>
    </xdr:from>
    <xdr:to>
      <xdr:col>4</xdr:col>
      <xdr:colOff>3746500</xdr:colOff>
      <xdr:row>79</xdr:row>
      <xdr:rowOff>88900</xdr:rowOff>
    </xdr:to>
    <xdr:cxnSp macro="">
      <xdr:nvCxnSpPr>
        <xdr:cNvPr id="6" name="Straight Arrow Connector 5">
          <a:extLst>
            <a:ext uri="{FF2B5EF4-FFF2-40B4-BE49-F238E27FC236}">
              <a16:creationId xmlns:a16="http://schemas.microsoft.com/office/drawing/2014/main" id="{00000000-0008-0000-0200-000006000000}"/>
            </a:ext>
          </a:extLst>
        </xdr:cNvPr>
        <xdr:cNvCxnSpPr/>
      </xdr:nvCxnSpPr>
      <xdr:spPr bwMode="auto">
        <a:xfrm flipH="1">
          <a:off x="9613900" y="13855700"/>
          <a:ext cx="3695700" cy="3429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38100</xdr:colOff>
      <xdr:row>84</xdr:row>
      <xdr:rowOff>88900</xdr:rowOff>
    </xdr:from>
    <xdr:to>
      <xdr:col>5</xdr:col>
      <xdr:colOff>0</xdr:colOff>
      <xdr:row>86</xdr:row>
      <xdr:rowOff>88900</xdr:rowOff>
    </xdr:to>
    <xdr:cxnSp macro="">
      <xdr:nvCxnSpPr>
        <xdr:cNvPr id="8" name="Straight Arrow Connector 7">
          <a:extLst>
            <a:ext uri="{FF2B5EF4-FFF2-40B4-BE49-F238E27FC236}">
              <a16:creationId xmlns:a16="http://schemas.microsoft.com/office/drawing/2014/main" id="{00000000-0008-0000-0200-000008000000}"/>
            </a:ext>
          </a:extLst>
        </xdr:cNvPr>
        <xdr:cNvCxnSpPr/>
      </xdr:nvCxnSpPr>
      <xdr:spPr bwMode="auto">
        <a:xfrm flipH="1" flipV="1">
          <a:off x="9601200" y="15024100"/>
          <a:ext cx="3721100" cy="3302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12700</xdr:colOff>
      <xdr:row>93</xdr:row>
      <xdr:rowOff>101600</xdr:rowOff>
    </xdr:from>
    <xdr:to>
      <xdr:col>4</xdr:col>
      <xdr:colOff>3721100</xdr:colOff>
      <xdr:row>94</xdr:row>
      <xdr:rowOff>63500</xdr:rowOff>
    </xdr:to>
    <xdr:cxnSp macro="">
      <xdr:nvCxnSpPr>
        <xdr:cNvPr id="10" name="Straight Arrow Connector 9">
          <a:extLst>
            <a:ext uri="{FF2B5EF4-FFF2-40B4-BE49-F238E27FC236}">
              <a16:creationId xmlns:a16="http://schemas.microsoft.com/office/drawing/2014/main" id="{00000000-0008-0000-0200-00000A000000}"/>
            </a:ext>
          </a:extLst>
        </xdr:cNvPr>
        <xdr:cNvCxnSpPr/>
      </xdr:nvCxnSpPr>
      <xdr:spPr bwMode="auto">
        <a:xfrm flipH="1" flipV="1">
          <a:off x="9575800" y="16522700"/>
          <a:ext cx="3708400" cy="127000"/>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48130" name="Line 2">
          <a:extLst>
            <a:ext uri="{FF2B5EF4-FFF2-40B4-BE49-F238E27FC236}">
              <a16:creationId xmlns:a16="http://schemas.microsoft.com/office/drawing/2014/main" id="{00000000-0008-0000-2400-000002BC0000}"/>
            </a:ext>
          </a:extLst>
        </xdr:cNvPr>
        <xdr:cNvSpPr>
          <a:spLocks noChangeShapeType="1"/>
        </xdr:cNvSpPr>
      </xdr:nvSpPr>
      <xdr:spPr bwMode="auto">
        <a:xfrm>
          <a:off x="3133725" y="226695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8369" name="Line 1">
          <a:extLst>
            <a:ext uri="{FF2B5EF4-FFF2-40B4-BE49-F238E27FC236}">
              <a16:creationId xmlns:a16="http://schemas.microsoft.com/office/drawing/2014/main" id="{00000000-0008-0000-2600-000001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0" name="Line 2">
          <a:extLst>
            <a:ext uri="{FF2B5EF4-FFF2-40B4-BE49-F238E27FC236}">
              <a16:creationId xmlns:a16="http://schemas.microsoft.com/office/drawing/2014/main" id="{00000000-0008-0000-2600-000002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2" name="Line 4">
          <a:extLst>
            <a:ext uri="{FF2B5EF4-FFF2-40B4-BE49-F238E27FC236}">
              <a16:creationId xmlns:a16="http://schemas.microsoft.com/office/drawing/2014/main" id="{00000000-0008-0000-2600-000004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3" name="Line 5">
          <a:extLst>
            <a:ext uri="{FF2B5EF4-FFF2-40B4-BE49-F238E27FC236}">
              <a16:creationId xmlns:a16="http://schemas.microsoft.com/office/drawing/2014/main" id="{00000000-0008-0000-2600-000005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6" name="Line 8">
          <a:extLst>
            <a:ext uri="{FF2B5EF4-FFF2-40B4-BE49-F238E27FC236}">
              <a16:creationId xmlns:a16="http://schemas.microsoft.com/office/drawing/2014/main" id="{00000000-0008-0000-2600-000008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7" name="Line 9">
          <a:extLst>
            <a:ext uri="{FF2B5EF4-FFF2-40B4-BE49-F238E27FC236}">
              <a16:creationId xmlns:a16="http://schemas.microsoft.com/office/drawing/2014/main" id="{00000000-0008-0000-2600-000009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79" name="Line 11">
          <a:extLst>
            <a:ext uri="{FF2B5EF4-FFF2-40B4-BE49-F238E27FC236}">
              <a16:creationId xmlns:a16="http://schemas.microsoft.com/office/drawing/2014/main" id="{00000000-0008-0000-2600-00000B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8380" name="Line 12">
          <a:extLst>
            <a:ext uri="{FF2B5EF4-FFF2-40B4-BE49-F238E27FC236}">
              <a16:creationId xmlns:a16="http://schemas.microsoft.com/office/drawing/2014/main" id="{00000000-0008-0000-2600-00000CE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723899</xdr:colOff>
      <xdr:row>8</xdr:row>
      <xdr:rowOff>9525</xdr:rowOff>
    </xdr:from>
    <xdr:to>
      <xdr:col>8</xdr:col>
      <xdr:colOff>3000374</xdr:colOff>
      <xdr:row>27</xdr:row>
      <xdr:rowOff>161925</xdr:rowOff>
    </xdr:to>
    <xdr:sp macro="" textlink="">
      <xdr:nvSpPr>
        <xdr:cNvPr id="58381" name="Text Box 13">
          <a:extLst>
            <a:ext uri="{FF2B5EF4-FFF2-40B4-BE49-F238E27FC236}">
              <a16:creationId xmlns:a16="http://schemas.microsoft.com/office/drawing/2014/main" id="{00000000-0008-0000-2600-00000DE40000}"/>
            </a:ext>
          </a:extLst>
        </xdr:cNvPr>
        <xdr:cNvSpPr txBox="1">
          <a:spLocks noChangeArrowheads="1"/>
        </xdr:cNvSpPr>
      </xdr:nvSpPr>
      <xdr:spPr bwMode="auto">
        <a:xfrm>
          <a:off x="7715249" y="1028700"/>
          <a:ext cx="2276475" cy="3133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100" b="1" i="0" u="none" strike="noStrike" kern="0" cap="none" spc="0" normalizeH="0" baseline="0" noProof="0">
              <a:ln>
                <a:noFill/>
              </a:ln>
              <a:solidFill>
                <a:srgbClr val="FF0000"/>
              </a:solidFill>
              <a:effectLst/>
              <a:uLnTx/>
              <a:uFillTx/>
              <a:latin typeface="+mn-lt"/>
              <a:ea typeface="+mn-ea"/>
              <a:cs typeface="+mn-cs"/>
            </a:rPr>
            <a:t>A facility coming on line in January 2012 and occupied in February 2012 will be occupied for 5 months in FY2012 and 7 months in FY2013.    This facility should have been reported in previous years, but if you have more accurate data than originally reported  please mark this is an update and complete the form with the updated data.</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100" b="1" i="0" u="none" strike="noStrike" kern="0" cap="none" spc="0" normalizeH="0" baseline="0" noProof="0">
              <a:ln>
                <a:noFill/>
              </a:ln>
              <a:solidFill>
                <a:srgbClr val="FF0000"/>
              </a:solidFill>
              <a:effectLst/>
              <a:uLnTx/>
              <a:uFillTx/>
              <a:latin typeface="+mn-lt"/>
              <a:ea typeface="+mn-ea"/>
              <a:cs typeface="+mn-cs"/>
            </a:rPr>
            <a:t>Year Reported:  If the original form was reported in FY2012; insert FY2012.</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1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1100" b="1" i="0" u="none" strike="noStrike" kern="0" cap="none" spc="0" normalizeH="0" baseline="0" noProof="0">
              <a:ln>
                <a:noFill/>
              </a:ln>
              <a:solidFill>
                <a:srgbClr val="FF0000"/>
              </a:solidFill>
              <a:effectLst/>
              <a:uLnTx/>
              <a:uFillTx/>
              <a:latin typeface="+mn-lt"/>
              <a:ea typeface="+mn-ea"/>
              <a:cs typeface="+mn-cs"/>
            </a:rPr>
            <a:t>If the Facility Name is changed (C9), report the current name with the original name in parenthesis.</a:t>
          </a:r>
        </a:p>
      </xdr:txBody>
    </xdr:sp>
    <xdr:clientData/>
  </xdr:twoCellAnchor>
  <xdr:twoCellAnchor>
    <xdr:from>
      <xdr:col>7</xdr:col>
      <xdr:colOff>466725</xdr:colOff>
      <xdr:row>10</xdr:row>
      <xdr:rowOff>76201</xdr:rowOff>
    </xdr:from>
    <xdr:to>
      <xdr:col>8</xdr:col>
      <xdr:colOff>714375</xdr:colOff>
      <xdr:row>12</xdr:row>
      <xdr:rowOff>66675</xdr:rowOff>
    </xdr:to>
    <xdr:sp macro="" textlink="">
      <xdr:nvSpPr>
        <xdr:cNvPr id="2" name="Left Arrow 1">
          <a:extLst>
            <a:ext uri="{FF2B5EF4-FFF2-40B4-BE49-F238E27FC236}">
              <a16:creationId xmlns:a16="http://schemas.microsoft.com/office/drawing/2014/main" id="{00000000-0008-0000-2600-000002000000}"/>
            </a:ext>
          </a:extLst>
        </xdr:cNvPr>
        <xdr:cNvSpPr/>
      </xdr:nvSpPr>
      <xdr:spPr bwMode="auto">
        <a:xfrm>
          <a:off x="6734175" y="1447801"/>
          <a:ext cx="971550" cy="304799"/>
        </a:xfrm>
        <a:prstGeom prst="leftArrow">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xdr:col>
      <xdr:colOff>38100</xdr:colOff>
      <xdr:row>42</xdr:row>
      <xdr:rowOff>104775</xdr:rowOff>
    </xdr:from>
    <xdr:to>
      <xdr:col>7</xdr:col>
      <xdr:colOff>695325</xdr:colOff>
      <xdr:row>42</xdr:row>
      <xdr:rowOff>104775</xdr:rowOff>
    </xdr:to>
    <xdr:cxnSp macro="">
      <xdr:nvCxnSpPr>
        <xdr:cNvPr id="7" name="Straight Arrow Connector 6">
          <a:extLst>
            <a:ext uri="{FF2B5EF4-FFF2-40B4-BE49-F238E27FC236}">
              <a16:creationId xmlns:a16="http://schemas.microsoft.com/office/drawing/2014/main" id="{00000000-0008-0000-2600-000007000000}"/>
            </a:ext>
          </a:extLst>
        </xdr:cNvPr>
        <xdr:cNvCxnSpPr/>
      </xdr:nvCxnSpPr>
      <xdr:spPr bwMode="auto">
        <a:xfrm>
          <a:off x="6305550" y="7315200"/>
          <a:ext cx="6572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arrow"/>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4273" name="Line 1">
          <a:extLst>
            <a:ext uri="{FF2B5EF4-FFF2-40B4-BE49-F238E27FC236}">
              <a16:creationId xmlns:a16="http://schemas.microsoft.com/office/drawing/2014/main" id="{00000000-0008-0000-2700-000001D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4284" name="Line 12">
          <a:extLst>
            <a:ext uri="{FF2B5EF4-FFF2-40B4-BE49-F238E27FC236}">
              <a16:creationId xmlns:a16="http://schemas.microsoft.com/office/drawing/2014/main" id="{00000000-0008-0000-2700-00000CD4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0178" name="Line 2">
          <a:extLst>
            <a:ext uri="{FF2B5EF4-FFF2-40B4-BE49-F238E27FC236}">
              <a16:creationId xmlns:a16="http://schemas.microsoft.com/office/drawing/2014/main" id="{00000000-0008-0000-2800-000002C40000}"/>
            </a:ext>
          </a:extLst>
        </xdr:cNvPr>
        <xdr:cNvSpPr>
          <a:spLocks noChangeShapeType="1"/>
        </xdr:cNvSpPr>
      </xdr:nvSpPr>
      <xdr:spPr bwMode="auto">
        <a:xfrm>
          <a:off x="3133725" y="226695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247650</xdr:colOff>
      <xdr:row>5</xdr:row>
      <xdr:rowOff>47625</xdr:rowOff>
    </xdr:from>
    <xdr:to>
      <xdr:col>6</xdr:col>
      <xdr:colOff>352425</xdr:colOff>
      <xdr:row>10</xdr:row>
      <xdr:rowOff>0</xdr:rowOff>
    </xdr:to>
    <xdr:sp macro="" textlink="">
      <xdr:nvSpPr>
        <xdr:cNvPr id="50181" name="Text Box 5">
          <a:extLst>
            <a:ext uri="{FF2B5EF4-FFF2-40B4-BE49-F238E27FC236}">
              <a16:creationId xmlns:a16="http://schemas.microsoft.com/office/drawing/2014/main" id="{00000000-0008-0000-2800-000005C40000}"/>
            </a:ext>
          </a:extLst>
        </xdr:cNvPr>
        <xdr:cNvSpPr txBox="1">
          <a:spLocks noChangeArrowheads="1"/>
        </xdr:cNvSpPr>
      </xdr:nvSpPr>
      <xdr:spPr bwMode="auto">
        <a:xfrm>
          <a:off x="3105150" y="771525"/>
          <a:ext cx="26479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0" bIns="0" anchor="t" upright="1"/>
        <a:lstStyle/>
        <a:p>
          <a:pPr algn="l" rtl="0">
            <a:defRPr sz="1000"/>
          </a:pPr>
          <a:r>
            <a:rPr lang="en-US" sz="1200" b="0" i="0" u="none" strike="noStrike" baseline="0">
              <a:solidFill>
                <a:srgbClr val="FF0000"/>
              </a:solidFill>
              <a:latin typeface="Times New Roman"/>
              <a:cs typeface="Times New Roman"/>
            </a:rPr>
            <a:t>Old Form Used in Fy2011 Bud. Need.  Use new form for FY2012.</a:t>
          </a:r>
          <a:endParaRPr 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7345" name="Line 1">
          <a:extLst>
            <a:ext uri="{FF2B5EF4-FFF2-40B4-BE49-F238E27FC236}">
              <a16:creationId xmlns:a16="http://schemas.microsoft.com/office/drawing/2014/main" id="{00000000-0008-0000-2900-000001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7346" name="Line 2">
          <a:extLst>
            <a:ext uri="{FF2B5EF4-FFF2-40B4-BE49-F238E27FC236}">
              <a16:creationId xmlns:a16="http://schemas.microsoft.com/office/drawing/2014/main" id="{00000000-0008-0000-2900-000002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7349" name="Line 5">
          <a:extLst>
            <a:ext uri="{FF2B5EF4-FFF2-40B4-BE49-F238E27FC236}">
              <a16:creationId xmlns:a16="http://schemas.microsoft.com/office/drawing/2014/main" id="{00000000-0008-0000-2900-000005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7350" name="Line 6">
          <a:extLst>
            <a:ext uri="{FF2B5EF4-FFF2-40B4-BE49-F238E27FC236}">
              <a16:creationId xmlns:a16="http://schemas.microsoft.com/office/drawing/2014/main" id="{00000000-0008-0000-2900-000006E0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38100</xdr:colOff>
      <xdr:row>42</xdr:row>
      <xdr:rowOff>114300</xdr:rowOff>
    </xdr:from>
    <xdr:to>
      <xdr:col>7</xdr:col>
      <xdr:colOff>666750</xdr:colOff>
      <xdr:row>42</xdr:row>
      <xdr:rowOff>114300</xdr:rowOff>
    </xdr:to>
    <xdr:cxnSp macro="">
      <xdr:nvCxnSpPr>
        <xdr:cNvPr id="3" name="Straight Arrow Connector 2">
          <a:extLst>
            <a:ext uri="{FF2B5EF4-FFF2-40B4-BE49-F238E27FC236}">
              <a16:creationId xmlns:a16="http://schemas.microsoft.com/office/drawing/2014/main" id="{00000000-0008-0000-2900-000003000000}"/>
            </a:ext>
          </a:extLst>
        </xdr:cNvPr>
        <xdr:cNvCxnSpPr/>
      </xdr:nvCxnSpPr>
      <xdr:spPr bwMode="auto">
        <a:xfrm flipH="1">
          <a:off x="6296025" y="7010400"/>
          <a:ext cx="628650" cy="0"/>
        </a:xfrm>
        <a:prstGeom prst="straightConnector1">
          <a:avLst/>
        </a:prstGeom>
        <a:ln>
          <a:headEnd type="none" w="med" len="med"/>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6321" name="Line 1">
          <a:extLst>
            <a:ext uri="{FF2B5EF4-FFF2-40B4-BE49-F238E27FC236}">
              <a16:creationId xmlns:a16="http://schemas.microsoft.com/office/drawing/2014/main" id="{00000000-0008-0000-2A00-000001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6322" name="Line 2">
          <a:extLst>
            <a:ext uri="{FF2B5EF4-FFF2-40B4-BE49-F238E27FC236}">
              <a16:creationId xmlns:a16="http://schemas.microsoft.com/office/drawing/2014/main" id="{00000000-0008-0000-2A00-000002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142875</xdr:colOff>
      <xdr:row>14</xdr:row>
      <xdr:rowOff>9525</xdr:rowOff>
    </xdr:from>
    <xdr:to>
      <xdr:col>8</xdr:col>
      <xdr:colOff>1762125</xdr:colOff>
      <xdr:row>26</xdr:row>
      <xdr:rowOff>57150</xdr:rowOff>
    </xdr:to>
    <xdr:sp macro="" textlink="">
      <xdr:nvSpPr>
        <xdr:cNvPr id="56323" name="Text Box 3">
          <a:extLst>
            <a:ext uri="{FF2B5EF4-FFF2-40B4-BE49-F238E27FC236}">
              <a16:creationId xmlns:a16="http://schemas.microsoft.com/office/drawing/2014/main" id="{00000000-0008-0000-2A00-000003DC0000}"/>
            </a:ext>
          </a:extLst>
        </xdr:cNvPr>
        <xdr:cNvSpPr txBox="1">
          <a:spLocks noChangeArrowheads="1"/>
        </xdr:cNvSpPr>
      </xdr:nvSpPr>
      <xdr:spPr bwMode="auto">
        <a:xfrm>
          <a:off x="7077075" y="1924050"/>
          <a:ext cx="1619250" cy="1933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A facility coming on line in May 2010 will be occupied for 2 months in FY10 and 10 months in FY2011.    This facility should have been reported in previous years, but if you have more accurate data than in previous years, please mark that this is an update and complete the form with the updated data.</a:t>
          </a:r>
          <a:endParaRPr lang="en-US"/>
        </a:p>
      </xdr:txBody>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6325" name="Line 5">
          <a:extLst>
            <a:ext uri="{FF2B5EF4-FFF2-40B4-BE49-F238E27FC236}">
              <a16:creationId xmlns:a16="http://schemas.microsoft.com/office/drawing/2014/main" id="{00000000-0008-0000-2A00-000005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6326" name="Line 6">
          <a:extLst>
            <a:ext uri="{FF2B5EF4-FFF2-40B4-BE49-F238E27FC236}">
              <a16:creationId xmlns:a16="http://schemas.microsoft.com/office/drawing/2014/main" id="{00000000-0008-0000-2A00-000006DC0000}"/>
            </a:ext>
          </a:extLst>
        </xdr:cNvPr>
        <xdr:cNvSpPr>
          <a:spLocks noChangeShapeType="1"/>
        </xdr:cNvSpPr>
      </xdr:nvSpPr>
      <xdr:spPr bwMode="auto">
        <a:xfrm>
          <a:off x="3133725" y="2295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142875</xdr:colOff>
      <xdr:row>12</xdr:row>
      <xdr:rowOff>19050</xdr:rowOff>
    </xdr:from>
    <xdr:to>
      <xdr:col>8</xdr:col>
      <xdr:colOff>1762125</xdr:colOff>
      <xdr:row>24</xdr:row>
      <xdr:rowOff>152400</xdr:rowOff>
    </xdr:to>
    <xdr:sp macro="" textlink="">
      <xdr:nvSpPr>
        <xdr:cNvPr id="56327" name="Text Box 7">
          <a:extLst>
            <a:ext uri="{FF2B5EF4-FFF2-40B4-BE49-F238E27FC236}">
              <a16:creationId xmlns:a16="http://schemas.microsoft.com/office/drawing/2014/main" id="{00000000-0008-0000-2A00-000007DC0000}"/>
            </a:ext>
          </a:extLst>
        </xdr:cNvPr>
        <xdr:cNvSpPr txBox="1">
          <a:spLocks noChangeArrowheads="1"/>
        </xdr:cNvSpPr>
      </xdr:nvSpPr>
      <xdr:spPr bwMode="auto">
        <a:xfrm>
          <a:off x="7077075" y="1676400"/>
          <a:ext cx="1619250" cy="1933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A facility coming on line in May 2010 will be occupied for 2 months in FY10 and 10 months in FY2011.    This facility should have been reported in previous years, but if you have more accurate data than in previous years, please mark that this is an update and complete the form with the updated data.</a:t>
          </a:r>
          <a:endParaRPr lang="en-US"/>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2" name="Line 1">
          <a:extLst>
            <a:ext uri="{FF2B5EF4-FFF2-40B4-BE49-F238E27FC236}">
              <a16:creationId xmlns:a16="http://schemas.microsoft.com/office/drawing/2014/main" id="{00000000-0008-0000-2B00-000002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3" name="Line 2">
          <a:extLst>
            <a:ext uri="{FF2B5EF4-FFF2-40B4-BE49-F238E27FC236}">
              <a16:creationId xmlns:a16="http://schemas.microsoft.com/office/drawing/2014/main" id="{00000000-0008-0000-2B00-000003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4" name="Line 4">
          <a:extLst>
            <a:ext uri="{FF2B5EF4-FFF2-40B4-BE49-F238E27FC236}">
              <a16:creationId xmlns:a16="http://schemas.microsoft.com/office/drawing/2014/main" id="{00000000-0008-0000-2B00-000004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5" name="Line 5">
          <a:extLst>
            <a:ext uri="{FF2B5EF4-FFF2-40B4-BE49-F238E27FC236}">
              <a16:creationId xmlns:a16="http://schemas.microsoft.com/office/drawing/2014/main" id="{00000000-0008-0000-2B00-000005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6" name="Line 8">
          <a:extLst>
            <a:ext uri="{FF2B5EF4-FFF2-40B4-BE49-F238E27FC236}">
              <a16:creationId xmlns:a16="http://schemas.microsoft.com/office/drawing/2014/main" id="{00000000-0008-0000-2B00-000006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7" name="Line 9">
          <a:extLst>
            <a:ext uri="{FF2B5EF4-FFF2-40B4-BE49-F238E27FC236}">
              <a16:creationId xmlns:a16="http://schemas.microsoft.com/office/drawing/2014/main" id="{00000000-0008-0000-2B00-000007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8" name="Line 11">
          <a:extLst>
            <a:ext uri="{FF2B5EF4-FFF2-40B4-BE49-F238E27FC236}">
              <a16:creationId xmlns:a16="http://schemas.microsoft.com/office/drawing/2014/main" id="{00000000-0008-0000-2B00-000008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276225</xdr:colOff>
      <xdr:row>16</xdr:row>
      <xdr:rowOff>104775</xdr:rowOff>
    </xdr:from>
    <xdr:to>
      <xdr:col>3</xdr:col>
      <xdr:colOff>733425</xdr:colOff>
      <xdr:row>16</xdr:row>
      <xdr:rowOff>104775</xdr:rowOff>
    </xdr:to>
    <xdr:sp macro="" textlink="">
      <xdr:nvSpPr>
        <xdr:cNvPr id="9" name="Line 12">
          <a:extLst>
            <a:ext uri="{FF2B5EF4-FFF2-40B4-BE49-F238E27FC236}">
              <a16:creationId xmlns:a16="http://schemas.microsoft.com/office/drawing/2014/main" id="{00000000-0008-0000-2B00-000009000000}"/>
            </a:ext>
          </a:extLst>
        </xdr:cNvPr>
        <xdr:cNvSpPr>
          <a:spLocks noChangeShapeType="1"/>
        </xdr:cNvSpPr>
      </xdr:nvSpPr>
      <xdr:spPr bwMode="auto">
        <a:xfrm>
          <a:off x="3133725" y="23241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723899</xdr:colOff>
      <xdr:row>8</xdr:row>
      <xdr:rowOff>9525</xdr:rowOff>
    </xdr:from>
    <xdr:to>
      <xdr:col>8</xdr:col>
      <xdr:colOff>3000374</xdr:colOff>
      <xdr:row>26</xdr:row>
      <xdr:rowOff>104775</xdr:rowOff>
    </xdr:to>
    <xdr:sp macro="" textlink="">
      <xdr:nvSpPr>
        <xdr:cNvPr id="10" name="Text Box 13">
          <a:extLst>
            <a:ext uri="{FF2B5EF4-FFF2-40B4-BE49-F238E27FC236}">
              <a16:creationId xmlns:a16="http://schemas.microsoft.com/office/drawing/2014/main" id="{00000000-0008-0000-2B00-00000A000000}"/>
            </a:ext>
          </a:extLst>
        </xdr:cNvPr>
        <xdr:cNvSpPr txBox="1">
          <a:spLocks noChangeArrowheads="1"/>
        </xdr:cNvSpPr>
      </xdr:nvSpPr>
      <xdr:spPr bwMode="auto">
        <a:xfrm>
          <a:off x="7715249" y="1028700"/>
          <a:ext cx="2276475" cy="29051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rtl="0" eaLnBrk="1" fontAlgn="auto" latinLnBrk="0" hangingPunct="1"/>
          <a:r>
            <a:rPr lang="en-US" sz="1100" b="1" i="0" baseline="0">
              <a:solidFill>
                <a:srgbClr val="FF0000"/>
              </a:solidFill>
              <a:effectLst/>
              <a:latin typeface="+mn-lt"/>
              <a:ea typeface="+mn-ea"/>
              <a:cs typeface="+mn-cs"/>
            </a:rPr>
            <a:t>A facility coming on line in January 2012 and occupied in February 2012 will be occupied for 5 months in FY2012 and 7 months in FY2013.    This facility should have been reported in previous years, but if you have more accurate data than originally reported  please mark this is an update and complete the form with the updated data.</a:t>
          </a:r>
          <a:endParaRPr lang="en-US">
            <a:solidFill>
              <a:srgbClr val="FF0000"/>
            </a:solidFill>
            <a:effectLst/>
          </a:endParaRPr>
        </a:p>
        <a:p>
          <a:pPr rtl="0" eaLnBrk="1" fontAlgn="auto" latinLnBrk="0" hangingPunct="1"/>
          <a:r>
            <a:rPr lang="en-US" sz="1100" b="1" i="0" baseline="0">
              <a:solidFill>
                <a:srgbClr val="FF0000"/>
              </a:solidFill>
              <a:effectLst/>
              <a:latin typeface="+mn-lt"/>
              <a:ea typeface="+mn-ea"/>
              <a:cs typeface="+mn-cs"/>
            </a:rPr>
            <a:t>Year Reported:  If the original form was reported in FY2012; insert FY2012.</a:t>
          </a:r>
          <a:endParaRPr lang="en-US">
            <a:solidFill>
              <a:srgbClr val="FF0000"/>
            </a:solidFill>
            <a:effectLst/>
          </a:endParaRPr>
        </a:p>
        <a:p>
          <a:pPr rtl="0" eaLnBrk="1" fontAlgn="auto" latinLnBrk="0" hangingPunct="1"/>
          <a:r>
            <a:rPr lang="en-US" sz="1100" b="1" i="0" baseline="0">
              <a:solidFill>
                <a:srgbClr val="FF0000"/>
              </a:solidFill>
              <a:effectLst/>
              <a:latin typeface="+mn-lt"/>
              <a:ea typeface="+mn-ea"/>
              <a:cs typeface="+mn-cs"/>
            </a:rPr>
            <a:t>If the Facility Name is changed (C9), report the current name with the original name in parenthesis.</a:t>
          </a:r>
          <a:endParaRPr lang="en-US">
            <a:solidFill>
              <a:srgbClr val="FF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100" b="1" i="0" u="none" strike="noStrike" kern="0" cap="none" spc="0" normalizeH="0" baseline="0" noProof="0">
            <a:ln>
              <a:noFill/>
            </a:ln>
            <a:solidFill>
              <a:srgbClr val="FF0000"/>
            </a:solidFill>
            <a:effectLst/>
            <a:uLnTx/>
            <a:uFillTx/>
            <a:latin typeface="+mn-lt"/>
            <a:ea typeface="+mn-ea"/>
            <a:cs typeface="+mn-cs"/>
          </a:endParaRPr>
        </a:p>
      </xdr:txBody>
    </xdr:sp>
    <xdr:clientData/>
  </xdr:twoCellAnchor>
  <xdr:twoCellAnchor>
    <xdr:from>
      <xdr:col>7</xdr:col>
      <xdr:colOff>466725</xdr:colOff>
      <xdr:row>10</xdr:row>
      <xdr:rowOff>76201</xdr:rowOff>
    </xdr:from>
    <xdr:to>
      <xdr:col>8</xdr:col>
      <xdr:colOff>714375</xdr:colOff>
      <xdr:row>12</xdr:row>
      <xdr:rowOff>66675</xdr:rowOff>
    </xdr:to>
    <xdr:sp macro="" textlink="">
      <xdr:nvSpPr>
        <xdr:cNvPr id="11" name="Left Arrow 10">
          <a:extLst>
            <a:ext uri="{FF2B5EF4-FFF2-40B4-BE49-F238E27FC236}">
              <a16:creationId xmlns:a16="http://schemas.microsoft.com/office/drawing/2014/main" id="{00000000-0008-0000-2B00-00000B000000}"/>
            </a:ext>
          </a:extLst>
        </xdr:cNvPr>
        <xdr:cNvSpPr/>
      </xdr:nvSpPr>
      <xdr:spPr bwMode="auto">
        <a:xfrm>
          <a:off x="6734175" y="1447801"/>
          <a:ext cx="971550" cy="304799"/>
        </a:xfrm>
        <a:prstGeom prst="leftArrow">
          <a:avLst/>
        </a:prstGeom>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horzOverflow="clip" wrap="square" lIns="18288" tIns="0" rIns="0" bIns="0" rtlCol="0" anchor="t" upright="1"/>
        <a:lstStyle/>
        <a:p>
          <a:pPr algn="l"/>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xdr:from>
      <xdr:col>7</xdr:col>
      <xdr:colOff>38100</xdr:colOff>
      <xdr:row>42</xdr:row>
      <xdr:rowOff>104775</xdr:rowOff>
    </xdr:from>
    <xdr:to>
      <xdr:col>7</xdr:col>
      <xdr:colOff>695325</xdr:colOff>
      <xdr:row>42</xdr:row>
      <xdr:rowOff>104775</xdr:rowOff>
    </xdr:to>
    <xdr:cxnSp macro="">
      <xdr:nvCxnSpPr>
        <xdr:cNvPr id="12" name="Straight Arrow Connector 11">
          <a:extLst>
            <a:ext uri="{FF2B5EF4-FFF2-40B4-BE49-F238E27FC236}">
              <a16:creationId xmlns:a16="http://schemas.microsoft.com/office/drawing/2014/main" id="{00000000-0008-0000-2B00-00000C000000}"/>
            </a:ext>
          </a:extLst>
        </xdr:cNvPr>
        <xdr:cNvCxnSpPr/>
      </xdr:nvCxnSpPr>
      <xdr:spPr bwMode="auto">
        <a:xfrm>
          <a:off x="6305550" y="7315200"/>
          <a:ext cx="657225"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arrow"/>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52226" name="Line 2">
          <a:extLst>
            <a:ext uri="{FF2B5EF4-FFF2-40B4-BE49-F238E27FC236}">
              <a16:creationId xmlns:a16="http://schemas.microsoft.com/office/drawing/2014/main" id="{00000000-0008-0000-2D00-000002CC0000}"/>
            </a:ext>
          </a:extLst>
        </xdr:cNvPr>
        <xdr:cNvSpPr>
          <a:spLocks noChangeShapeType="1"/>
        </xdr:cNvSpPr>
      </xdr:nvSpPr>
      <xdr:spPr bwMode="auto">
        <a:xfrm>
          <a:off x="3133725" y="22764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381000</xdr:colOff>
      <xdr:row>3</xdr:row>
      <xdr:rowOff>123825</xdr:rowOff>
    </xdr:from>
    <xdr:to>
      <xdr:col>5</xdr:col>
      <xdr:colOff>838200</xdr:colOff>
      <xdr:row>7</xdr:row>
      <xdr:rowOff>47625</xdr:rowOff>
    </xdr:to>
    <xdr:sp macro="" textlink="">
      <xdr:nvSpPr>
        <xdr:cNvPr id="52227" name="Text Box 3">
          <a:extLst>
            <a:ext uri="{FF2B5EF4-FFF2-40B4-BE49-F238E27FC236}">
              <a16:creationId xmlns:a16="http://schemas.microsoft.com/office/drawing/2014/main" id="{00000000-0008-0000-2D00-000003CC0000}"/>
            </a:ext>
          </a:extLst>
        </xdr:cNvPr>
        <xdr:cNvSpPr txBox="1">
          <a:spLocks noChangeArrowheads="1"/>
        </xdr:cNvSpPr>
      </xdr:nvSpPr>
      <xdr:spPr bwMode="auto">
        <a:xfrm>
          <a:off x="3238500" y="581025"/>
          <a:ext cx="2152650" cy="419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0" bIns="0" anchor="t" upright="1"/>
        <a:lstStyle/>
        <a:p>
          <a:pPr algn="l" rtl="0">
            <a:defRPr sz="1000"/>
          </a:pPr>
          <a:r>
            <a:rPr lang="en-US" sz="1400" b="0" i="0" u="none" strike="noStrike" baseline="0">
              <a:solidFill>
                <a:srgbClr val="FF0000"/>
              </a:solidFill>
              <a:latin typeface="Times New Roman"/>
              <a:cs typeface="Times New Roman"/>
            </a:rPr>
            <a:t>Not Used in FY2012</a:t>
          </a:r>
          <a:endParaRPr lang="en-US"/>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381000</xdr:colOff>
      <xdr:row>3</xdr:row>
      <xdr:rowOff>142875</xdr:rowOff>
    </xdr:from>
    <xdr:to>
      <xdr:col>6</xdr:col>
      <xdr:colOff>647700</xdr:colOff>
      <xdr:row>11</xdr:row>
      <xdr:rowOff>152400</xdr:rowOff>
    </xdr:to>
    <xdr:sp macro="" textlink="">
      <xdr:nvSpPr>
        <xdr:cNvPr id="25601" name="Text Box 1">
          <a:extLst>
            <a:ext uri="{FF2B5EF4-FFF2-40B4-BE49-F238E27FC236}">
              <a16:creationId xmlns:a16="http://schemas.microsoft.com/office/drawing/2014/main" id="{00000000-0008-0000-2F00-000001640000}"/>
            </a:ext>
          </a:extLst>
        </xdr:cNvPr>
        <xdr:cNvSpPr txBox="1">
          <a:spLocks noChangeArrowheads="1"/>
        </xdr:cNvSpPr>
      </xdr:nvSpPr>
      <xdr:spPr bwMode="auto">
        <a:xfrm>
          <a:off x="3952875" y="561975"/>
          <a:ext cx="1971675" cy="12858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0" anchor="t" upright="1"/>
        <a:lstStyle/>
        <a:p>
          <a:pPr algn="ctr" rtl="0">
            <a:defRPr sz="1000"/>
          </a:pPr>
          <a:r>
            <a:rPr lang="en-US" sz="1200" b="0" i="0" u="none" strike="noStrike" baseline="0">
              <a:solidFill>
                <a:srgbClr val="FF0000"/>
              </a:solidFill>
              <a:latin typeface="Times New Roman"/>
              <a:cs typeface="Times New Roman"/>
            </a:rPr>
            <a:t>This Form not used in the FY09 Budget Needs Survey.</a:t>
          </a:r>
        </a:p>
        <a:p>
          <a:pPr algn="ctr" rtl="0">
            <a:defRPr sz="1000"/>
          </a:pPr>
          <a:endParaRPr lang="en-US" sz="1200" b="0" i="0" u="none" strike="noStrike" baseline="0">
            <a:solidFill>
              <a:srgbClr val="FF0000"/>
            </a:solidFill>
            <a:latin typeface="Times New Roman"/>
            <a:cs typeface="Times New Roman"/>
          </a:endParaRPr>
        </a:p>
        <a:p>
          <a:pPr algn="ctr" rtl="0">
            <a:defRPr sz="1000"/>
          </a:pPr>
          <a:r>
            <a:rPr lang="en-US" sz="1200" b="0" i="0" u="none" strike="noStrike" baseline="0">
              <a:solidFill>
                <a:srgbClr val="FF0000"/>
              </a:solidFill>
              <a:latin typeface="Times New Roman"/>
              <a:cs typeface="Times New Roman"/>
            </a:rPr>
            <a:t>Please ignore.</a:t>
          </a: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92</xdr:row>
      <xdr:rowOff>266700</xdr:rowOff>
    </xdr:from>
    <xdr:to>
      <xdr:col>1</xdr:col>
      <xdr:colOff>1847850</xdr:colOff>
      <xdr:row>95</xdr:row>
      <xdr:rowOff>19050</xdr:rowOff>
    </xdr:to>
    <xdr:sp macro="" textlink="">
      <xdr:nvSpPr>
        <xdr:cNvPr id="14347" name="Text Box 11">
          <a:extLst>
            <a:ext uri="{FF2B5EF4-FFF2-40B4-BE49-F238E27FC236}">
              <a16:creationId xmlns:a16="http://schemas.microsoft.com/office/drawing/2014/main" id="{00000000-0008-0000-0400-00000B380000}"/>
            </a:ext>
          </a:extLst>
        </xdr:cNvPr>
        <xdr:cNvSpPr txBox="1">
          <a:spLocks noChangeArrowheads="1"/>
        </xdr:cNvSpPr>
      </xdr:nvSpPr>
      <xdr:spPr bwMode="auto">
        <a:xfrm>
          <a:off x="85725" y="5676900"/>
          <a:ext cx="1962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9-1-2010:  Probably Should delete this section.</a:t>
          </a:r>
          <a:endParaRPr lang="en-US"/>
        </a:p>
      </xdr:txBody>
    </xdr:sp>
    <xdr:clientData/>
  </xdr:twoCellAnchor>
  <xdr:twoCellAnchor>
    <xdr:from>
      <xdr:col>0</xdr:col>
      <xdr:colOff>85725</xdr:colOff>
      <xdr:row>92</xdr:row>
      <xdr:rowOff>266700</xdr:rowOff>
    </xdr:from>
    <xdr:to>
      <xdr:col>1</xdr:col>
      <xdr:colOff>1847850</xdr:colOff>
      <xdr:row>95</xdr:row>
      <xdr:rowOff>19050</xdr:rowOff>
    </xdr:to>
    <xdr:sp macro="" textlink="">
      <xdr:nvSpPr>
        <xdr:cNvPr id="3" name="Text Box 11">
          <a:extLst>
            <a:ext uri="{FF2B5EF4-FFF2-40B4-BE49-F238E27FC236}">
              <a16:creationId xmlns:a16="http://schemas.microsoft.com/office/drawing/2014/main" id="{3DF20663-3418-4FA2-AE3E-DA68FD468A97}"/>
            </a:ext>
          </a:extLst>
        </xdr:cNvPr>
        <xdr:cNvSpPr txBox="1">
          <a:spLocks noChangeArrowheads="1"/>
        </xdr:cNvSpPr>
      </xdr:nvSpPr>
      <xdr:spPr bwMode="auto">
        <a:xfrm>
          <a:off x="85725" y="14531340"/>
          <a:ext cx="208216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9-1-2010:  Probably Should delete this section.</a:t>
          </a:r>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5</xdr:row>
      <xdr:rowOff>0</xdr:rowOff>
    </xdr:from>
    <xdr:to>
      <xdr:col>1</xdr:col>
      <xdr:colOff>1847850</xdr:colOff>
      <xdr:row>5</xdr:row>
      <xdr:rowOff>0</xdr:rowOff>
    </xdr:to>
    <xdr:sp macro="" textlink="">
      <xdr:nvSpPr>
        <xdr:cNvPr id="62465" name="Text Box 1">
          <a:extLst>
            <a:ext uri="{FF2B5EF4-FFF2-40B4-BE49-F238E27FC236}">
              <a16:creationId xmlns:a16="http://schemas.microsoft.com/office/drawing/2014/main" id="{00000000-0008-0000-0500-000001F40000}"/>
            </a:ext>
          </a:extLst>
        </xdr:cNvPr>
        <xdr:cNvSpPr txBox="1">
          <a:spLocks noChangeArrowheads="1"/>
        </xdr:cNvSpPr>
      </xdr:nvSpPr>
      <xdr:spPr bwMode="auto">
        <a:xfrm>
          <a:off x="85725" y="1038225"/>
          <a:ext cx="19621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9-1-2010:  Probably Should delete this section.</a:t>
          </a:r>
          <a:endParaRPr lang="en-US"/>
        </a:p>
      </xdr:txBody>
    </xdr:sp>
    <xdr:clientData/>
  </xdr:twoCellAnchor>
  <xdr:twoCellAnchor>
    <xdr:from>
      <xdr:col>1</xdr:col>
      <xdr:colOff>1981200</xdr:colOff>
      <xdr:row>7</xdr:row>
      <xdr:rowOff>133350</xdr:rowOff>
    </xdr:from>
    <xdr:to>
      <xdr:col>3</xdr:col>
      <xdr:colOff>847725</xdr:colOff>
      <xdr:row>21</xdr:row>
      <xdr:rowOff>19050</xdr:rowOff>
    </xdr:to>
    <xdr:sp macro="" textlink="">
      <xdr:nvSpPr>
        <xdr:cNvPr id="62466" name="Line 2">
          <a:extLst>
            <a:ext uri="{FF2B5EF4-FFF2-40B4-BE49-F238E27FC236}">
              <a16:creationId xmlns:a16="http://schemas.microsoft.com/office/drawing/2014/main" id="{00000000-0008-0000-0500-000002F40000}"/>
            </a:ext>
          </a:extLst>
        </xdr:cNvPr>
        <xdr:cNvSpPr>
          <a:spLocks noChangeShapeType="1"/>
        </xdr:cNvSpPr>
      </xdr:nvSpPr>
      <xdr:spPr bwMode="auto">
        <a:xfrm>
          <a:off x="2181225" y="1171575"/>
          <a:ext cx="3733800" cy="2619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809625</xdr:colOff>
      <xdr:row>8</xdr:row>
      <xdr:rowOff>123825</xdr:rowOff>
    </xdr:from>
    <xdr:to>
      <xdr:col>4</xdr:col>
      <xdr:colOff>523875</xdr:colOff>
      <xdr:row>21</xdr:row>
      <xdr:rowOff>581025</xdr:rowOff>
    </xdr:to>
    <xdr:sp macro="" textlink="">
      <xdr:nvSpPr>
        <xdr:cNvPr id="62468" name="Line 4">
          <a:extLst>
            <a:ext uri="{FF2B5EF4-FFF2-40B4-BE49-F238E27FC236}">
              <a16:creationId xmlns:a16="http://schemas.microsoft.com/office/drawing/2014/main" id="{00000000-0008-0000-0500-000004F40000}"/>
            </a:ext>
          </a:extLst>
        </xdr:cNvPr>
        <xdr:cNvSpPr>
          <a:spLocks noChangeShapeType="1"/>
        </xdr:cNvSpPr>
      </xdr:nvSpPr>
      <xdr:spPr bwMode="auto">
        <a:xfrm flipV="1">
          <a:off x="1009650" y="1323975"/>
          <a:ext cx="5695950" cy="3028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114300</xdr:colOff>
      <xdr:row>11</xdr:row>
      <xdr:rowOff>47625</xdr:rowOff>
    </xdr:from>
    <xdr:to>
      <xdr:col>1</xdr:col>
      <xdr:colOff>2457450</xdr:colOff>
      <xdr:row>17</xdr:row>
      <xdr:rowOff>123825</xdr:rowOff>
    </xdr:to>
    <xdr:sp macro="" textlink="">
      <xdr:nvSpPr>
        <xdr:cNvPr id="62469" name="Text Box 5">
          <a:extLst>
            <a:ext uri="{FF2B5EF4-FFF2-40B4-BE49-F238E27FC236}">
              <a16:creationId xmlns:a16="http://schemas.microsoft.com/office/drawing/2014/main" id="{00000000-0008-0000-0500-000005F40000}"/>
            </a:ext>
          </a:extLst>
        </xdr:cNvPr>
        <xdr:cNvSpPr txBox="1">
          <a:spLocks noChangeArrowheads="1"/>
        </xdr:cNvSpPr>
      </xdr:nvSpPr>
      <xdr:spPr bwMode="auto">
        <a:xfrm>
          <a:off x="314325" y="2105025"/>
          <a:ext cx="2343150" cy="1143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FF0000"/>
              </a:solidFill>
              <a:latin typeface="Times New Roman"/>
              <a:cs typeface="Times New Roman"/>
            </a:rPr>
            <a:t>Not Used in FY2012</a:t>
          </a:r>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1295400</xdr:colOff>
      <xdr:row>7</xdr:row>
      <xdr:rowOff>28575</xdr:rowOff>
    </xdr:from>
    <xdr:to>
      <xdr:col>3</xdr:col>
      <xdr:colOff>1619250</xdr:colOff>
      <xdr:row>12</xdr:row>
      <xdr:rowOff>76200</xdr:rowOff>
    </xdr:to>
    <xdr:sp macro="" textlink="">
      <xdr:nvSpPr>
        <xdr:cNvPr id="21505" name="Text Box 1">
          <a:extLst>
            <a:ext uri="{FF2B5EF4-FFF2-40B4-BE49-F238E27FC236}">
              <a16:creationId xmlns:a16="http://schemas.microsoft.com/office/drawing/2014/main" id="{00000000-0008-0000-0600-000001540000}"/>
            </a:ext>
          </a:extLst>
        </xdr:cNvPr>
        <xdr:cNvSpPr txBox="1">
          <a:spLocks noChangeArrowheads="1"/>
        </xdr:cNvSpPr>
      </xdr:nvSpPr>
      <xdr:spPr bwMode="auto">
        <a:xfrm>
          <a:off x="1390650" y="2524125"/>
          <a:ext cx="4124325" cy="857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0" anchor="t" upright="1"/>
        <a:lstStyle/>
        <a:p>
          <a:pPr algn="ctr" rtl="0">
            <a:defRPr sz="1000"/>
          </a:pPr>
          <a:r>
            <a:rPr lang="en-US" sz="1400" b="0" i="0" u="none" strike="noStrike" baseline="0">
              <a:solidFill>
                <a:srgbClr val="FF0000"/>
              </a:solidFill>
              <a:latin typeface="Times New Roman"/>
              <a:cs typeface="Times New Roman"/>
            </a:rPr>
            <a:t>  This worksheet is not used in Fy2009 - Hide worksheet.</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381000</xdr:colOff>
      <xdr:row>6</xdr:row>
      <xdr:rowOff>66675</xdr:rowOff>
    </xdr:from>
    <xdr:to>
      <xdr:col>12</xdr:col>
      <xdr:colOff>409575</xdr:colOff>
      <xdr:row>10</xdr:row>
      <xdr:rowOff>409575</xdr:rowOff>
    </xdr:to>
    <xdr:sp macro="" textlink="">
      <xdr:nvSpPr>
        <xdr:cNvPr id="47105" name="Text Box 1">
          <a:extLst>
            <a:ext uri="{FF2B5EF4-FFF2-40B4-BE49-F238E27FC236}">
              <a16:creationId xmlns:a16="http://schemas.microsoft.com/office/drawing/2014/main" id="{00000000-0008-0000-0700-000001B80000}"/>
            </a:ext>
          </a:extLst>
        </xdr:cNvPr>
        <xdr:cNvSpPr txBox="1">
          <a:spLocks noChangeArrowheads="1"/>
        </xdr:cNvSpPr>
      </xdr:nvSpPr>
      <xdr:spPr bwMode="auto">
        <a:xfrm>
          <a:off x="8601075" y="1209675"/>
          <a:ext cx="1752600" cy="2105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Each of the priorities reported on this page will have a separate "Budget Priorities WS_" to provide detailed expenditure information.  Thus, Priority #1 on this page will have a "Budget Priorities WS #1" worksheet.  Priority #2 on this page will have a "Budget Priorities WS #2, and so on.  The Priority # on this page will have the same WS # on the budget priorities worksheets.</a:t>
          </a:r>
          <a:endParaRPr lang="en-US"/>
        </a:p>
      </xdr:txBody>
    </xdr:sp>
    <xdr:clientData/>
  </xdr:twoCellAnchor>
  <xdr:twoCellAnchor>
    <xdr:from>
      <xdr:col>2</xdr:col>
      <xdr:colOff>238125</xdr:colOff>
      <xdr:row>15</xdr:row>
      <xdr:rowOff>152400</xdr:rowOff>
    </xdr:from>
    <xdr:to>
      <xdr:col>7</xdr:col>
      <xdr:colOff>381000</xdr:colOff>
      <xdr:row>21</xdr:row>
      <xdr:rowOff>114300</xdr:rowOff>
    </xdr:to>
    <xdr:sp macro="" textlink="">
      <xdr:nvSpPr>
        <xdr:cNvPr id="47126" name="Text Box 22">
          <a:extLst>
            <a:ext uri="{FF2B5EF4-FFF2-40B4-BE49-F238E27FC236}">
              <a16:creationId xmlns:a16="http://schemas.microsoft.com/office/drawing/2014/main" id="{00000000-0008-0000-0700-000016B80000}"/>
            </a:ext>
          </a:extLst>
        </xdr:cNvPr>
        <xdr:cNvSpPr txBox="1">
          <a:spLocks noChangeArrowheads="1"/>
        </xdr:cNvSpPr>
      </xdr:nvSpPr>
      <xdr:spPr bwMode="auto">
        <a:xfrm>
          <a:off x="2105025" y="4362450"/>
          <a:ext cx="4181475" cy="933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This worksheet was revised for the FY2012 budget needs survey by adding a row to report the amount of lost stimulus funds.  </a:t>
          </a:r>
        </a:p>
        <a:p>
          <a:pPr algn="l" rtl="0">
            <a:defRPr sz="1000"/>
          </a:pPr>
          <a:r>
            <a:rPr lang="en-US" sz="1000" b="0" i="0" u="none" strike="noStrike" baseline="0">
              <a:solidFill>
                <a:srgbClr val="FF0000"/>
              </a:solidFill>
              <a:latin typeface="Times New Roman"/>
              <a:cs typeface="Times New Roman"/>
            </a:rPr>
            <a:t>NOT USED IN FY2011</a:t>
          </a:r>
          <a:endParaRPr lang="en-US"/>
        </a:p>
      </xdr:txBody>
    </xdr:sp>
    <xdr:clientData/>
  </xdr:twoCellAnchor>
  <xdr:twoCellAnchor>
    <xdr:from>
      <xdr:col>1</xdr:col>
      <xdr:colOff>838200</xdr:colOff>
      <xdr:row>6</xdr:row>
      <xdr:rowOff>19050</xdr:rowOff>
    </xdr:from>
    <xdr:to>
      <xdr:col>9</xdr:col>
      <xdr:colOff>542925</xdr:colOff>
      <xdr:row>20</xdr:row>
      <xdr:rowOff>133350</xdr:rowOff>
    </xdr:to>
    <xdr:sp macro="" textlink="">
      <xdr:nvSpPr>
        <xdr:cNvPr id="47127" name="Line 23">
          <a:extLst>
            <a:ext uri="{FF2B5EF4-FFF2-40B4-BE49-F238E27FC236}">
              <a16:creationId xmlns:a16="http://schemas.microsoft.com/office/drawing/2014/main" id="{00000000-0008-0000-0700-000017B80000}"/>
            </a:ext>
          </a:extLst>
        </xdr:cNvPr>
        <xdr:cNvSpPr>
          <a:spLocks noChangeShapeType="1"/>
        </xdr:cNvSpPr>
      </xdr:nvSpPr>
      <xdr:spPr bwMode="auto">
        <a:xfrm>
          <a:off x="1295400" y="1162050"/>
          <a:ext cx="6648450" cy="39909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238125</xdr:colOff>
      <xdr:row>6</xdr:row>
      <xdr:rowOff>9525</xdr:rowOff>
    </xdr:from>
    <xdr:to>
      <xdr:col>8</xdr:col>
      <xdr:colOff>276225</xdr:colOff>
      <xdr:row>20</xdr:row>
      <xdr:rowOff>114300</xdr:rowOff>
    </xdr:to>
    <xdr:sp macro="" textlink="">
      <xdr:nvSpPr>
        <xdr:cNvPr id="47128" name="Line 24">
          <a:extLst>
            <a:ext uri="{FF2B5EF4-FFF2-40B4-BE49-F238E27FC236}">
              <a16:creationId xmlns:a16="http://schemas.microsoft.com/office/drawing/2014/main" id="{00000000-0008-0000-0700-000018B80000}"/>
            </a:ext>
          </a:extLst>
        </xdr:cNvPr>
        <xdr:cNvSpPr>
          <a:spLocks noChangeShapeType="1"/>
        </xdr:cNvSpPr>
      </xdr:nvSpPr>
      <xdr:spPr bwMode="auto">
        <a:xfrm flipV="1">
          <a:off x="695325" y="1152525"/>
          <a:ext cx="6181725" cy="398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66675</xdr:colOff>
      <xdr:row>14</xdr:row>
      <xdr:rowOff>152400</xdr:rowOff>
    </xdr:from>
    <xdr:to>
      <xdr:col>10</xdr:col>
      <xdr:colOff>209550</xdr:colOff>
      <xdr:row>27</xdr:row>
      <xdr:rowOff>152400</xdr:rowOff>
    </xdr:to>
    <xdr:sp macro="" textlink="">
      <xdr:nvSpPr>
        <xdr:cNvPr id="35842" name="Text Box 2">
          <a:extLst>
            <a:ext uri="{FF2B5EF4-FFF2-40B4-BE49-F238E27FC236}">
              <a16:creationId xmlns:a16="http://schemas.microsoft.com/office/drawing/2014/main" id="{00000000-0008-0000-0800-0000028C0000}"/>
            </a:ext>
          </a:extLst>
        </xdr:cNvPr>
        <xdr:cNvSpPr txBox="1">
          <a:spLocks noChangeArrowheads="1"/>
        </xdr:cNvSpPr>
      </xdr:nvSpPr>
      <xdr:spPr bwMode="auto">
        <a:xfrm>
          <a:off x="8420100" y="4476750"/>
          <a:ext cx="1866900" cy="2105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Each of the priorities reported on this page will have a separate "Budget Priorities WS_" to provide detailed expenditure information.  Thus, Priority #1 on this page will have a "Budget Priorities WS #1" worksheet.  Priority #2 on this page will have a "Budget Priorities WS #2, and so on.  The Priority # on this page will have the same WS # on the budget priorities worksheets.</a:t>
          </a:r>
          <a:endParaRPr 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66675</xdr:colOff>
      <xdr:row>6</xdr:row>
      <xdr:rowOff>66675</xdr:rowOff>
    </xdr:from>
    <xdr:to>
      <xdr:col>11</xdr:col>
      <xdr:colOff>295275</xdr:colOff>
      <xdr:row>10</xdr:row>
      <xdr:rowOff>28575</xdr:rowOff>
    </xdr:to>
    <xdr:sp macro="" textlink="">
      <xdr:nvSpPr>
        <xdr:cNvPr id="59393" name="Text Box 1">
          <a:extLst>
            <a:ext uri="{FF2B5EF4-FFF2-40B4-BE49-F238E27FC236}">
              <a16:creationId xmlns:a16="http://schemas.microsoft.com/office/drawing/2014/main" id="{00000000-0008-0000-0A00-000001E80000}"/>
            </a:ext>
          </a:extLst>
        </xdr:cNvPr>
        <xdr:cNvSpPr txBox="1">
          <a:spLocks noChangeArrowheads="1"/>
        </xdr:cNvSpPr>
      </xdr:nvSpPr>
      <xdr:spPr bwMode="auto">
        <a:xfrm>
          <a:off x="8286750" y="1314450"/>
          <a:ext cx="2562225" cy="14001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FF0000"/>
              </a:solidFill>
              <a:latin typeface="Times New Roman"/>
              <a:cs typeface="Times New Roman"/>
            </a:rPr>
            <a:t>Note:  Each of the priorities reported on this page will have a separate "Budget Priorities WS_" to provide detailed expenditure information.  Thus, Priority #1 on this page will have a "Budget Priorities WS #1" worksheet.  Priority #2 on this page will have a "Budget Priorities WS #2, and so on.  The Priority # on this page will have the same WS # on the budget priorities worksheets.</a:t>
          </a:r>
          <a:endParaRPr lang="en-US"/>
        </a:p>
      </xdr:txBody>
    </xdr:sp>
    <xdr:clientData/>
  </xdr:twoCellAnchor>
  <xdr:twoCellAnchor>
    <xdr:from>
      <xdr:col>7</xdr:col>
      <xdr:colOff>276225</xdr:colOff>
      <xdr:row>0</xdr:row>
      <xdr:rowOff>47625</xdr:rowOff>
    </xdr:from>
    <xdr:to>
      <xdr:col>11</xdr:col>
      <xdr:colOff>257175</xdr:colOff>
      <xdr:row>5</xdr:row>
      <xdr:rowOff>28575</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7800975" y="47625"/>
          <a:ext cx="3133725" cy="1162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00FF"/>
              </a:solidFill>
            </a:rPr>
            <a:t>Institutions:</a:t>
          </a:r>
          <a:r>
            <a:rPr lang="en-US" sz="1100" b="1" baseline="0">
              <a:solidFill>
                <a:srgbClr val="0000FF"/>
              </a:solidFill>
            </a:rPr>
            <a:t>  Complete the Budget Priorities worksheet s before entering data into this worksheet.</a:t>
          </a:r>
        </a:p>
        <a:p>
          <a:r>
            <a:rPr lang="en-US" sz="1100" b="1" baseline="0">
              <a:solidFill>
                <a:srgbClr val="0000FF"/>
              </a:solidFill>
            </a:rPr>
            <a:t>Column B "Description of Priorities" is linked to each Budget Priorities worksheet as is Column G "Total Funding Needed".</a:t>
          </a:r>
          <a:endParaRPr lang="en-US" sz="1100" b="1">
            <a:solidFill>
              <a:srgbClr val="0000FF"/>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276225</xdr:colOff>
      <xdr:row>16</xdr:row>
      <xdr:rowOff>104775</xdr:rowOff>
    </xdr:from>
    <xdr:to>
      <xdr:col>3</xdr:col>
      <xdr:colOff>733425</xdr:colOff>
      <xdr:row>16</xdr:row>
      <xdr:rowOff>104775</xdr:rowOff>
    </xdr:to>
    <xdr:sp macro="" textlink="">
      <xdr:nvSpPr>
        <xdr:cNvPr id="31746" name="Line 2">
          <a:extLst>
            <a:ext uri="{FF2B5EF4-FFF2-40B4-BE49-F238E27FC236}">
              <a16:creationId xmlns:a16="http://schemas.microsoft.com/office/drawing/2014/main" id="{00000000-0008-0000-1F00-0000027C0000}"/>
            </a:ext>
          </a:extLst>
        </xdr:cNvPr>
        <xdr:cNvSpPr>
          <a:spLocks noChangeShapeType="1"/>
        </xdr:cNvSpPr>
      </xdr:nvSpPr>
      <xdr:spPr bwMode="auto">
        <a:xfrm>
          <a:off x="3133725" y="23145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904875</xdr:colOff>
      <xdr:row>14</xdr:row>
      <xdr:rowOff>76200</xdr:rowOff>
    </xdr:from>
    <xdr:to>
      <xdr:col>2</xdr:col>
      <xdr:colOff>3848100</xdr:colOff>
      <xdr:row>18</xdr:row>
      <xdr:rowOff>114300</xdr:rowOff>
    </xdr:to>
    <xdr:sp macro="" textlink="">
      <xdr:nvSpPr>
        <xdr:cNvPr id="32770" name="Text Box 2">
          <a:extLst>
            <a:ext uri="{FF2B5EF4-FFF2-40B4-BE49-F238E27FC236}">
              <a16:creationId xmlns:a16="http://schemas.microsoft.com/office/drawing/2014/main" id="{00000000-0008-0000-2000-000002800000}"/>
            </a:ext>
          </a:extLst>
        </xdr:cNvPr>
        <xdr:cNvSpPr txBox="1">
          <a:spLocks noChangeArrowheads="1"/>
        </xdr:cNvSpPr>
      </xdr:nvSpPr>
      <xdr:spPr bwMode="auto">
        <a:xfrm>
          <a:off x="1200150" y="2343150"/>
          <a:ext cx="2943225" cy="6858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en-US" sz="1000" b="1" i="0" u="none" strike="noStrike" baseline="0">
              <a:solidFill>
                <a:srgbClr val="FF0000"/>
              </a:solidFill>
              <a:latin typeface="Times New Roman"/>
              <a:cs typeface="Times New Roman"/>
            </a:rPr>
            <a:t>NOTE:  DO NOT ENTER DATA INTO THIS WORKSHEET.  CELLS ARE LINKED TO THE PREVIOUS 20 BUDGET PRIORITY WORKSHEETS.</a:t>
          </a:r>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Mike\Budget%20Needs%20Survey%20FY2004\A%20-%20Original%20Budget%20Needs%20Survey%20-%20Mandatory%20Costs%20Repor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Mike\1%20-%20Budget%20Needs%20Survey%20-%20All%20Years\Budget%20Needs%20Survey%20FY2015\BOMA%20Rates%20for%202011%20-%209-11-201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Mike\1%20-%20Budget%20Needs%20Survey%20-%20All%20Years\Budget%20Needs%20Survey%20FY2012\1%20-%20Form%20-%20Budget%20Needs%20Survey%20FY2012%20-%20Cost%20Saving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9-2-02"/>
      <sheetName val="Mandatory"/>
      <sheetName val="Mand Sum"/>
      <sheetName val="FY03 Reduct"/>
      <sheetName val="FY04 Reduct"/>
      <sheetName val="Inst Notes"/>
      <sheetName val="B1"/>
      <sheetName val="B2"/>
      <sheetName val="B3"/>
      <sheetName val="B4"/>
      <sheetName val="B5"/>
      <sheetName val="B6"/>
      <sheetName val="B7"/>
      <sheetName val="FY02"/>
      <sheetName val="FY02 Narr"/>
      <sheetName val="FY02 NARRA"/>
      <sheetName val="Facil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MA 2012 - FY14 Bud Needs"/>
    </sheetNames>
    <sheetDataSet>
      <sheetData sheetId="0">
        <row r="1">
          <cell r="A1" t="str">
            <v>Report Year 2011:</v>
          </cell>
        </row>
        <row r="2">
          <cell r="A2" t="str">
            <v>OKC Market</v>
          </cell>
          <cell r="G2" t="str">
            <v>Expense Summary - 2011</v>
          </cell>
          <cell r="H2">
            <v>0</v>
          </cell>
          <cell r="I2">
            <v>0</v>
          </cell>
          <cell r="J2">
            <v>0</v>
          </cell>
          <cell r="K2">
            <v>0</v>
          </cell>
          <cell r="L2">
            <v>0</v>
          </cell>
        </row>
        <row r="3">
          <cell r="A3" t="str">
            <v>Expenses by Sub-Classifications</v>
          </cell>
          <cell r="G3" t="str">
            <v>From BOMA - Experience Exchange Report</v>
          </cell>
          <cell r="H3">
            <v>0</v>
          </cell>
          <cell r="I3">
            <v>0</v>
          </cell>
          <cell r="J3">
            <v>0</v>
          </cell>
          <cell r="K3">
            <v>0</v>
          </cell>
          <cell r="L3">
            <v>0</v>
          </cell>
        </row>
        <row r="4">
          <cell r="A4">
            <v>0</v>
          </cell>
          <cell r="B4" t="str">
            <v>Total Building Rentable Area</v>
          </cell>
          <cell r="C4">
            <v>0</v>
          </cell>
          <cell r="D4">
            <v>0</v>
          </cell>
          <cell r="E4">
            <v>0</v>
          </cell>
          <cell r="G4">
            <v>41163</v>
          </cell>
          <cell r="H4">
            <v>0</v>
          </cell>
          <cell r="I4">
            <v>0</v>
          </cell>
          <cell r="J4">
            <v>0</v>
          </cell>
          <cell r="K4">
            <v>0</v>
          </cell>
          <cell r="L4">
            <v>0</v>
          </cell>
        </row>
        <row r="5">
          <cell r="A5">
            <v>0</v>
          </cell>
          <cell r="B5" t="str">
            <v>Dollars/S.F.</v>
          </cell>
          <cell r="C5">
            <v>0</v>
          </cell>
          <cell r="D5" t="str">
            <v>Mid Range</v>
          </cell>
          <cell r="E5">
            <v>0</v>
          </cell>
          <cell r="G5">
            <v>0</v>
          </cell>
          <cell r="H5" t="str">
            <v># of</v>
          </cell>
          <cell r="I5" t="str">
            <v>Dollars/S.F.</v>
          </cell>
          <cell r="J5">
            <v>0</v>
          </cell>
          <cell r="K5" t="str">
            <v>Mid Range</v>
          </cell>
          <cell r="L5">
            <v>0</v>
          </cell>
        </row>
        <row r="6">
          <cell r="A6" t="str">
            <v>Expenses by Sub-Classifications</v>
          </cell>
          <cell r="B6" t="str">
            <v>Avg</v>
          </cell>
          <cell r="C6" t="str">
            <v>Mdn</v>
          </cell>
          <cell r="D6" t="str">
            <v>Low</v>
          </cell>
          <cell r="E6" t="str">
            <v>High</v>
          </cell>
          <cell r="G6" t="str">
            <v xml:space="preserve"> Expense Classifications</v>
          </cell>
          <cell r="H6" t="str">
            <v>bldgs</v>
          </cell>
          <cell r="I6" t="str">
            <v>Avg</v>
          </cell>
          <cell r="J6" t="str">
            <v>Mdn</v>
          </cell>
          <cell r="K6" t="str">
            <v>Low</v>
          </cell>
          <cell r="L6" t="str">
            <v>High</v>
          </cell>
        </row>
        <row r="7">
          <cell r="A7" t="str">
            <v xml:space="preserve">Cleaning: </v>
          </cell>
          <cell r="B7">
            <v>0</v>
          </cell>
          <cell r="C7">
            <v>0</v>
          </cell>
          <cell r="D7">
            <v>0</v>
          </cell>
          <cell r="E7">
            <v>0</v>
          </cell>
          <cell r="G7">
            <v>0</v>
          </cell>
          <cell r="H7">
            <v>0</v>
          </cell>
          <cell r="I7">
            <v>0</v>
          </cell>
          <cell r="J7">
            <v>0</v>
          </cell>
          <cell r="K7">
            <v>0</v>
          </cell>
          <cell r="L7">
            <v>0</v>
          </cell>
        </row>
        <row r="8">
          <cell r="A8" t="str">
            <v xml:space="preserve">     Routine Contracts</v>
          </cell>
          <cell r="B8">
            <v>0.89</v>
          </cell>
          <cell r="C8">
            <v>0.79</v>
          </cell>
          <cell r="D8">
            <v>0.69</v>
          </cell>
          <cell r="E8">
            <v>0.88</v>
          </cell>
          <cell r="G8" t="str">
            <v>Cleaning</v>
          </cell>
          <cell r="H8">
            <v>13</v>
          </cell>
          <cell r="I8">
            <v>1.1299999999999999</v>
          </cell>
          <cell r="J8">
            <v>0.97</v>
          </cell>
          <cell r="K8">
            <v>0.81</v>
          </cell>
          <cell r="L8">
            <v>1.18</v>
          </cell>
        </row>
        <row r="9">
          <cell r="A9" t="str">
            <v xml:space="preserve">     Window Washing</v>
          </cell>
          <cell r="B9">
            <v>0.02</v>
          </cell>
          <cell r="C9">
            <v>0.03</v>
          </cell>
          <cell r="D9">
            <v>0.02</v>
          </cell>
          <cell r="E9">
            <v>0.03</v>
          </cell>
          <cell r="G9" t="str">
            <v>Repair / Maintenance</v>
          </cell>
          <cell r="H9">
            <v>10</v>
          </cell>
          <cell r="I9">
            <v>1.25</v>
          </cell>
          <cell r="J9">
            <v>1.06</v>
          </cell>
          <cell r="K9">
            <v>1.02</v>
          </cell>
          <cell r="L9">
            <v>1.32</v>
          </cell>
        </row>
        <row r="10">
          <cell r="A10" t="str">
            <v xml:space="preserve">     Other Specialized Contracts</v>
          </cell>
          <cell r="B10">
            <v>0.01</v>
          </cell>
          <cell r="C10">
            <v>0.01</v>
          </cell>
          <cell r="D10">
            <v>0</v>
          </cell>
          <cell r="E10">
            <v>0</v>
          </cell>
          <cell r="G10" t="str">
            <v>Utility</v>
          </cell>
          <cell r="H10">
            <v>13</v>
          </cell>
          <cell r="I10">
            <v>1.66</v>
          </cell>
          <cell r="J10">
            <v>1.52</v>
          </cell>
          <cell r="K10">
            <v>1.4</v>
          </cell>
          <cell r="L10">
            <v>1.64</v>
          </cell>
        </row>
        <row r="11">
          <cell r="A11" t="str">
            <v xml:space="preserve">     Supplies/Materials</v>
          </cell>
          <cell r="B11">
            <v>0.14000000000000001</v>
          </cell>
          <cell r="C11">
            <v>0.1</v>
          </cell>
          <cell r="D11">
            <v>0.08</v>
          </cell>
          <cell r="E11">
            <v>0.11</v>
          </cell>
          <cell r="G11" t="str">
            <v>Roads / Grounds</v>
          </cell>
          <cell r="H11">
            <v>13</v>
          </cell>
          <cell r="I11">
            <v>0.25</v>
          </cell>
          <cell r="J11">
            <v>0.28999999999999998</v>
          </cell>
          <cell r="K11">
            <v>0.09</v>
          </cell>
          <cell r="L11">
            <v>0.4</v>
          </cell>
        </row>
        <row r="12">
          <cell r="A12" t="str">
            <v xml:space="preserve">     Tash Removal / Recycling</v>
          </cell>
          <cell r="B12">
            <v>0.05</v>
          </cell>
          <cell r="C12">
            <v>0.05</v>
          </cell>
          <cell r="D12">
            <v>0.04</v>
          </cell>
          <cell r="E12">
            <v>0.06</v>
          </cell>
          <cell r="G12" t="str">
            <v>Security</v>
          </cell>
          <cell r="H12">
            <v>11</v>
          </cell>
          <cell r="I12">
            <v>0.54</v>
          </cell>
          <cell r="J12">
            <v>0.06</v>
          </cell>
          <cell r="K12">
            <v>0.03</v>
          </cell>
          <cell r="L12">
            <v>7.0000000000000007E-2</v>
          </cell>
        </row>
        <row r="13">
          <cell r="A13" t="str">
            <v xml:space="preserve">     Miscellaneous / Other</v>
          </cell>
          <cell r="B13">
            <v>0.02</v>
          </cell>
          <cell r="C13">
            <v>0.02</v>
          </cell>
          <cell r="D13">
            <v>0</v>
          </cell>
          <cell r="E13">
            <v>0</v>
          </cell>
          <cell r="G13" t="str">
            <v>Administrative</v>
          </cell>
          <cell r="H13">
            <v>12</v>
          </cell>
          <cell r="I13">
            <v>1.28</v>
          </cell>
          <cell r="J13">
            <v>1.05</v>
          </cell>
          <cell r="K13">
            <v>0.93</v>
          </cell>
          <cell r="L13">
            <v>1.24</v>
          </cell>
        </row>
        <row r="14">
          <cell r="A14" t="str">
            <v>Total Cleaning</v>
          </cell>
          <cell r="B14">
            <v>1.1300000000000001</v>
          </cell>
          <cell r="C14">
            <v>1</v>
          </cell>
          <cell r="D14">
            <v>0.83</v>
          </cell>
          <cell r="E14">
            <v>1.08</v>
          </cell>
          <cell r="G14" t="str">
            <v>Fixed   (1)</v>
          </cell>
          <cell r="H14">
            <v>11</v>
          </cell>
          <cell r="I14">
            <v>0.92</v>
          </cell>
          <cell r="J14">
            <v>0.87</v>
          </cell>
          <cell r="K14">
            <v>0.82</v>
          </cell>
          <cell r="L14">
            <v>1.23</v>
          </cell>
        </row>
        <row r="15">
          <cell r="A15">
            <v>0</v>
          </cell>
          <cell r="B15">
            <v>0</v>
          </cell>
          <cell r="C15">
            <v>0</v>
          </cell>
          <cell r="D15">
            <v>0</v>
          </cell>
          <cell r="E15">
            <v>0</v>
          </cell>
          <cell r="G15" t="str">
            <v>Leasing Expense (2)</v>
          </cell>
          <cell r="H15">
            <v>10</v>
          </cell>
          <cell r="I15">
            <v>0.5</v>
          </cell>
          <cell r="J15">
            <v>0.54</v>
          </cell>
          <cell r="K15">
            <v>0.21</v>
          </cell>
          <cell r="L15">
            <v>0.63</v>
          </cell>
        </row>
        <row r="16">
          <cell r="C16">
            <v>0</v>
          </cell>
          <cell r="G16" t="str">
            <v>Telecom</v>
          </cell>
          <cell r="H16">
            <v>5</v>
          </cell>
          <cell r="I16">
            <v>0.01</v>
          </cell>
          <cell r="J16">
            <v>0.01</v>
          </cell>
          <cell r="K16">
            <v>0</v>
          </cell>
          <cell r="L16">
            <v>0</v>
          </cell>
        </row>
        <row r="17">
          <cell r="A17" t="str">
            <v>Repair and Maintenance:</v>
          </cell>
          <cell r="B17">
            <v>0</v>
          </cell>
          <cell r="C17">
            <v>0</v>
          </cell>
          <cell r="D17">
            <v>0</v>
          </cell>
          <cell r="E17">
            <v>0</v>
          </cell>
          <cell r="G17" t="str">
            <v xml:space="preserve">     Total Expense</v>
          </cell>
          <cell r="H17">
            <v>0</v>
          </cell>
          <cell r="I17">
            <v>7.54</v>
          </cell>
          <cell r="J17">
            <v>6.37</v>
          </cell>
          <cell r="K17">
            <v>5.31</v>
          </cell>
          <cell r="L17">
            <v>7.71</v>
          </cell>
        </row>
        <row r="18">
          <cell r="A18" t="str">
            <v xml:space="preserve">     Payroll, Taxes and Fringes</v>
          </cell>
          <cell r="B18">
            <v>0.5</v>
          </cell>
          <cell r="C18">
            <v>0.38</v>
          </cell>
          <cell r="D18">
            <v>0.2</v>
          </cell>
          <cell r="E18">
            <v>0.53</v>
          </cell>
        </row>
        <row r="19">
          <cell r="A19" t="str">
            <v xml:space="preserve">     Elevator</v>
          </cell>
          <cell r="B19">
            <v>0.11</v>
          </cell>
          <cell r="C19">
            <v>0.1</v>
          </cell>
          <cell r="D19">
            <v>0.08</v>
          </cell>
          <cell r="E19">
            <v>0.13</v>
          </cell>
        </row>
        <row r="20">
          <cell r="A20" t="str">
            <v xml:space="preserve">     HVAC</v>
          </cell>
          <cell r="B20">
            <v>0.62</v>
          </cell>
          <cell r="C20">
            <v>0.56000000000000005</v>
          </cell>
          <cell r="D20">
            <v>0.14000000000000001</v>
          </cell>
          <cell r="E20">
            <v>1.28</v>
          </cell>
        </row>
        <row r="21">
          <cell r="A21" t="str">
            <v xml:space="preserve">     Electrical</v>
          </cell>
          <cell r="B21">
            <v>0.16</v>
          </cell>
          <cell r="C21">
            <v>0.06</v>
          </cell>
          <cell r="D21">
            <v>0.04</v>
          </cell>
          <cell r="E21">
            <v>0.11</v>
          </cell>
        </row>
        <row r="22">
          <cell r="A22" t="str">
            <v xml:space="preserve">     Structural / Roofing</v>
          </cell>
          <cell r="B22">
            <v>0.01</v>
          </cell>
          <cell r="C22">
            <v>0.01</v>
          </cell>
          <cell r="D22">
            <v>0.01</v>
          </cell>
          <cell r="E22">
            <v>0.01</v>
          </cell>
        </row>
        <row r="23">
          <cell r="A23" t="str">
            <v xml:space="preserve">     Plumbing</v>
          </cell>
          <cell r="B23">
            <v>0.04</v>
          </cell>
          <cell r="C23">
            <v>0.06</v>
          </cell>
          <cell r="D23">
            <v>0.03</v>
          </cell>
          <cell r="E23">
            <v>0.06</v>
          </cell>
        </row>
        <row r="24">
          <cell r="A24" t="str">
            <v xml:space="preserve">     Fire / Life Safety</v>
          </cell>
          <cell r="B24">
            <v>0.04</v>
          </cell>
          <cell r="C24">
            <v>0.03</v>
          </cell>
          <cell r="D24">
            <v>0.02</v>
          </cell>
          <cell r="E24">
            <v>0.12</v>
          </cell>
        </row>
        <row r="25">
          <cell r="A25" t="str">
            <v xml:space="preserve">     General Buidling Interior</v>
          </cell>
          <cell r="B25">
            <v>0.11</v>
          </cell>
          <cell r="C25">
            <v>0.11</v>
          </cell>
          <cell r="D25">
            <v>0.04</v>
          </cell>
          <cell r="E25">
            <v>0.18</v>
          </cell>
        </row>
        <row r="26">
          <cell r="A26" t="str">
            <v xml:space="preserve">     General Buidling Exterior</v>
          </cell>
          <cell r="B26">
            <v>0.22</v>
          </cell>
          <cell r="C26">
            <v>0.1</v>
          </cell>
          <cell r="D26">
            <v>0</v>
          </cell>
          <cell r="E26">
            <v>0</v>
          </cell>
        </row>
        <row r="27">
          <cell r="A27" t="str">
            <v xml:space="preserve">     Parking Lot</v>
          </cell>
          <cell r="B27">
            <v>0.14000000000000001</v>
          </cell>
          <cell r="C27">
            <v>0.08</v>
          </cell>
          <cell r="D27">
            <v>0.01</v>
          </cell>
          <cell r="E27">
            <v>0.18</v>
          </cell>
        </row>
        <row r="28">
          <cell r="A28" t="str">
            <v xml:space="preserve">     Miscellaneous / Other</v>
          </cell>
          <cell r="B28">
            <v>0.1</v>
          </cell>
          <cell r="C28">
            <v>0.02</v>
          </cell>
          <cell r="D28">
            <v>0.01</v>
          </cell>
          <cell r="E28">
            <v>0.03</v>
          </cell>
        </row>
        <row r="29">
          <cell r="A29" t="str">
            <v>Total Repair and Maintenance</v>
          </cell>
          <cell r="B29">
            <v>2.0500000000000003</v>
          </cell>
          <cell r="C29">
            <v>1.5100000000000005</v>
          </cell>
          <cell r="D29">
            <v>0.58000000000000007</v>
          </cell>
          <cell r="E29">
            <v>2.63</v>
          </cell>
        </row>
        <row r="30">
          <cell r="C30">
            <v>0</v>
          </cell>
        </row>
        <row r="31">
          <cell r="A31" t="str">
            <v>Utility:</v>
          </cell>
          <cell r="B31">
            <v>0</v>
          </cell>
          <cell r="C31">
            <v>0</v>
          </cell>
          <cell r="D31">
            <v>0</v>
          </cell>
          <cell r="E31">
            <v>0</v>
          </cell>
        </row>
        <row r="32">
          <cell r="A32" t="str">
            <v xml:space="preserve">     Electricity</v>
          </cell>
          <cell r="B32">
            <v>1.41</v>
          </cell>
          <cell r="C32">
            <v>1.29</v>
          </cell>
          <cell r="D32">
            <v>1.22</v>
          </cell>
          <cell r="E32">
            <v>1.48</v>
          </cell>
        </row>
        <row r="33">
          <cell r="A33" t="str">
            <v xml:space="preserve">     Gas</v>
          </cell>
          <cell r="B33">
            <v>0.19</v>
          </cell>
          <cell r="C33">
            <v>0.11</v>
          </cell>
          <cell r="D33">
            <v>0.08</v>
          </cell>
          <cell r="E33">
            <v>0.15</v>
          </cell>
        </row>
        <row r="34">
          <cell r="A34" t="str">
            <v xml:space="preserve">     Water / Sewer</v>
          </cell>
          <cell r="B34">
            <v>0.13</v>
          </cell>
          <cell r="C34">
            <v>0.12</v>
          </cell>
          <cell r="D34">
            <v>0.1</v>
          </cell>
          <cell r="E34">
            <v>0.13</v>
          </cell>
        </row>
        <row r="35">
          <cell r="A35" t="str">
            <v>Total Utility</v>
          </cell>
          <cell r="B35">
            <v>1.73</v>
          </cell>
          <cell r="C35">
            <v>1.52</v>
          </cell>
          <cell r="D35">
            <v>1.4000000000000001</v>
          </cell>
          <cell r="E35">
            <v>1.7599999999999998</v>
          </cell>
        </row>
        <row r="36">
          <cell r="C36">
            <v>0</v>
          </cell>
        </row>
        <row r="37">
          <cell r="A37" t="str">
            <v>Roads and Grounds:</v>
          </cell>
          <cell r="B37">
            <v>0</v>
          </cell>
          <cell r="C37">
            <v>0</v>
          </cell>
          <cell r="D37">
            <v>0</v>
          </cell>
          <cell r="E37">
            <v>0</v>
          </cell>
        </row>
        <row r="38">
          <cell r="A38" t="str">
            <v xml:space="preserve">     Landscaping</v>
          </cell>
          <cell r="B38">
            <v>0.23</v>
          </cell>
          <cell r="C38">
            <v>0.28999999999999998</v>
          </cell>
          <cell r="D38">
            <v>0.12</v>
          </cell>
          <cell r="E38">
            <v>0.42</v>
          </cell>
        </row>
        <row r="39">
          <cell r="A39" t="str">
            <v xml:space="preserve">     Snow Removal</v>
          </cell>
          <cell r="B39">
            <v>0.03</v>
          </cell>
          <cell r="C39">
            <v>0.03</v>
          </cell>
          <cell r="D39">
            <v>0</v>
          </cell>
          <cell r="E39">
            <v>0</v>
          </cell>
        </row>
        <row r="40">
          <cell r="A40" t="str">
            <v xml:space="preserve">     Miscellaneous / Other</v>
          </cell>
          <cell r="B40">
            <v>0.02</v>
          </cell>
          <cell r="C40">
            <v>0.03</v>
          </cell>
          <cell r="D40">
            <v>0</v>
          </cell>
          <cell r="E40">
            <v>0</v>
          </cell>
        </row>
        <row r="41">
          <cell r="A41" t="str">
            <v>Total Roads and Grounds</v>
          </cell>
          <cell r="B41">
            <v>0.28000000000000003</v>
          </cell>
          <cell r="C41">
            <v>0.35</v>
          </cell>
          <cell r="D41">
            <v>0.12</v>
          </cell>
          <cell r="E41">
            <v>0.42</v>
          </cell>
        </row>
        <row r="42">
          <cell r="C42">
            <v>0</v>
          </cell>
        </row>
        <row r="43">
          <cell r="A43" t="str">
            <v>Security:</v>
          </cell>
          <cell r="B43">
            <v>0</v>
          </cell>
          <cell r="C43">
            <v>0</v>
          </cell>
          <cell r="D43">
            <v>0</v>
          </cell>
          <cell r="E43">
            <v>0</v>
          </cell>
        </row>
        <row r="44">
          <cell r="A44" t="str">
            <v xml:space="preserve">     Contracts</v>
          </cell>
          <cell r="B44">
            <v>0.54</v>
          </cell>
          <cell r="C44">
            <v>0.06</v>
          </cell>
          <cell r="D44">
            <v>0.02</v>
          </cell>
          <cell r="E44">
            <v>7.0000000000000007E-2</v>
          </cell>
        </row>
        <row r="45">
          <cell r="A45" t="str">
            <v xml:space="preserve">     Equipment</v>
          </cell>
          <cell r="B45">
            <v>0.02</v>
          </cell>
          <cell r="C45">
            <v>0.02</v>
          </cell>
          <cell r="D45">
            <v>0</v>
          </cell>
          <cell r="E45">
            <v>0</v>
          </cell>
        </row>
        <row r="46">
          <cell r="A46" t="str">
            <v>Total Security</v>
          </cell>
          <cell r="B46">
            <v>0.56000000000000005</v>
          </cell>
          <cell r="C46">
            <v>0.08</v>
          </cell>
          <cell r="D46">
            <v>0.02</v>
          </cell>
          <cell r="E46">
            <v>7.0000000000000007E-2</v>
          </cell>
        </row>
        <row r="47">
          <cell r="C47">
            <v>0</v>
          </cell>
        </row>
        <row r="48">
          <cell r="A48" t="str">
            <v>Administrative:</v>
          </cell>
          <cell r="B48">
            <v>0</v>
          </cell>
          <cell r="C48">
            <v>0</v>
          </cell>
          <cell r="D48">
            <v>0</v>
          </cell>
          <cell r="E48">
            <v>0</v>
          </cell>
        </row>
        <row r="49">
          <cell r="A49" t="str">
            <v xml:space="preserve">     Payroll, Taxes and Fringes</v>
          </cell>
          <cell r="B49">
            <v>0.48</v>
          </cell>
          <cell r="C49">
            <v>0.5</v>
          </cell>
          <cell r="D49">
            <v>0</v>
          </cell>
          <cell r="E49">
            <v>0</v>
          </cell>
        </row>
        <row r="50">
          <cell r="A50" t="str">
            <v xml:space="preserve">     Management Fees</v>
          </cell>
          <cell r="B50">
            <v>0.9</v>
          </cell>
          <cell r="C50">
            <v>0.82</v>
          </cell>
          <cell r="D50">
            <v>0.63</v>
          </cell>
          <cell r="E50">
            <v>0.93</v>
          </cell>
        </row>
        <row r="51">
          <cell r="A51" t="str">
            <v xml:space="preserve">     Professional Fees</v>
          </cell>
          <cell r="B51">
            <v>0.01</v>
          </cell>
          <cell r="C51">
            <v>0.02</v>
          </cell>
          <cell r="D51">
            <v>0</v>
          </cell>
          <cell r="E51">
            <v>0</v>
          </cell>
        </row>
        <row r="52">
          <cell r="A52" t="str">
            <v xml:space="preserve">     General Office Expenses</v>
          </cell>
          <cell r="B52">
            <v>0.05</v>
          </cell>
          <cell r="C52">
            <v>0.03</v>
          </cell>
          <cell r="D52">
            <v>0.02</v>
          </cell>
          <cell r="E52">
            <v>7.0000000000000007E-2</v>
          </cell>
        </row>
        <row r="53">
          <cell r="A53" t="str">
            <v xml:space="preserve">     Employee Expenses</v>
          </cell>
          <cell r="B53">
            <v>0.04</v>
          </cell>
          <cell r="C53">
            <v>0.02</v>
          </cell>
          <cell r="D53">
            <v>0.02</v>
          </cell>
          <cell r="E53">
            <v>0.04</v>
          </cell>
        </row>
        <row r="54">
          <cell r="A54" t="str">
            <v xml:space="preserve">     Miscellaneous / Other</v>
          </cell>
          <cell r="B54">
            <v>0.02</v>
          </cell>
          <cell r="C54">
            <v>0</v>
          </cell>
          <cell r="D54">
            <v>0</v>
          </cell>
          <cell r="E54">
            <v>0</v>
          </cell>
        </row>
        <row r="55">
          <cell r="A55" t="str">
            <v>Total Administrative</v>
          </cell>
          <cell r="B55">
            <v>1.5</v>
          </cell>
          <cell r="C55">
            <v>1.39</v>
          </cell>
          <cell r="D55">
            <v>0.67</v>
          </cell>
          <cell r="E55">
            <v>1.04</v>
          </cell>
        </row>
        <row r="56">
          <cell r="C56">
            <v>0</v>
          </cell>
        </row>
        <row r="57">
          <cell r="A57" t="str">
            <v>Fixed:</v>
          </cell>
          <cell r="B57">
            <v>0</v>
          </cell>
          <cell r="C57">
            <v>0</v>
          </cell>
          <cell r="D57">
            <v>0</v>
          </cell>
          <cell r="E57">
            <v>0</v>
          </cell>
        </row>
        <row r="58">
          <cell r="A58" t="str">
            <v xml:space="preserve">     Real Estate Taxes</v>
          </cell>
          <cell r="B58">
            <v>0.63</v>
          </cell>
          <cell r="C58">
            <v>0.64</v>
          </cell>
          <cell r="D58">
            <v>0.57999999999999996</v>
          </cell>
          <cell r="E58">
            <v>0.94</v>
          </cell>
        </row>
        <row r="59">
          <cell r="A59" t="str">
            <v xml:space="preserve">     Building Insurance</v>
          </cell>
          <cell r="B59">
            <v>0.28999999999999998</v>
          </cell>
          <cell r="C59">
            <v>0.27</v>
          </cell>
          <cell r="D59">
            <v>0.24</v>
          </cell>
          <cell r="E59">
            <v>0.28999999999999998</v>
          </cell>
        </row>
        <row r="60">
          <cell r="A60" t="str">
            <v>Total Fixed</v>
          </cell>
          <cell r="B60">
            <v>0.91999999999999993</v>
          </cell>
          <cell r="C60">
            <v>0.91</v>
          </cell>
          <cell r="D60">
            <v>0.82</v>
          </cell>
          <cell r="E60">
            <v>1.23</v>
          </cell>
        </row>
        <row r="61">
          <cell r="C61">
            <v>0</v>
          </cell>
        </row>
        <row r="62">
          <cell r="A62" t="str">
            <v>Directly Expenses Leasing:</v>
          </cell>
          <cell r="B62">
            <v>0</v>
          </cell>
          <cell r="C62">
            <v>0</v>
          </cell>
          <cell r="D62">
            <v>0</v>
          </cell>
          <cell r="E62">
            <v>0</v>
          </cell>
        </row>
        <row r="63">
          <cell r="A63" t="str">
            <v xml:space="preserve">     Commissions / Fees</v>
          </cell>
          <cell r="B63">
            <v>0.55000000000000004</v>
          </cell>
          <cell r="C63">
            <v>0.59</v>
          </cell>
          <cell r="D63">
            <v>0</v>
          </cell>
          <cell r="E63">
            <v>0</v>
          </cell>
        </row>
        <row r="64">
          <cell r="A64" t="str">
            <v xml:space="preserve">     Adertising / Promotion</v>
          </cell>
          <cell r="B64">
            <v>0.05</v>
          </cell>
          <cell r="C64">
            <v>0.04</v>
          </cell>
          <cell r="D64">
            <v>0</v>
          </cell>
          <cell r="E64">
            <v>0</v>
          </cell>
        </row>
        <row r="65">
          <cell r="A65" t="str">
            <v xml:space="preserve">     Professional Fees</v>
          </cell>
          <cell r="B65">
            <v>0.04</v>
          </cell>
          <cell r="C65">
            <v>0.05</v>
          </cell>
          <cell r="D65">
            <v>0</v>
          </cell>
          <cell r="E65">
            <v>0</v>
          </cell>
        </row>
        <row r="66">
          <cell r="A66" t="str">
            <v xml:space="preserve">     Other Leasing Costs</v>
          </cell>
          <cell r="B66">
            <v>0.01</v>
          </cell>
          <cell r="C66">
            <v>0</v>
          </cell>
          <cell r="D66">
            <v>0</v>
          </cell>
          <cell r="E66">
            <v>0</v>
          </cell>
        </row>
        <row r="67">
          <cell r="A67" t="str">
            <v>Total Leasing</v>
          </cell>
          <cell r="B67">
            <v>0.65000000000000013</v>
          </cell>
          <cell r="C67">
            <v>0.68</v>
          </cell>
          <cell r="D67">
            <v>0</v>
          </cell>
          <cell r="E67">
            <v>0</v>
          </cell>
        </row>
        <row r="68">
          <cell r="C68">
            <v>0</v>
          </cell>
        </row>
        <row r="69">
          <cell r="A69" t="str">
            <v>Telecommunications</v>
          </cell>
          <cell r="B69">
            <v>0.01</v>
          </cell>
          <cell r="C69">
            <v>0.01</v>
          </cell>
          <cell r="D69">
            <v>0</v>
          </cell>
          <cell r="E69">
            <v>0</v>
          </cell>
        </row>
        <row r="70">
          <cell r="C70">
            <v>0</v>
          </cell>
        </row>
        <row r="71">
          <cell r="A71" t="str">
            <v>Total Expense:</v>
          </cell>
          <cell r="B71">
            <v>8.83</v>
          </cell>
          <cell r="C71">
            <v>7.45</v>
          </cell>
          <cell r="D71">
            <v>4.4400000000000004</v>
          </cell>
          <cell r="E71">
            <v>8.23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Priorities"/>
      <sheetName val="Supplemental Funding"/>
      <sheetName val="Mike's Info"/>
      <sheetName val="AASCU Exec Summary Index"/>
      <sheetName val="Instructions"/>
      <sheetName val="Cost Savings WS - Example (1)"/>
      <sheetName val="Cost Savings WS - Example (2)"/>
      <sheetName val="Summary - Cost Savings Example"/>
      <sheetName val="Summary-Cost Savings Example"/>
      <sheetName val="Use of Cost Savings Example"/>
      <sheetName val="Summary-Priorities Funding (2)"/>
      <sheetName val="Cost Savings WS Example"/>
      <sheetName val="Use of Cost Savings Example 2"/>
      <sheetName val="Use of Cost Savings Example (2)"/>
      <sheetName val="Purchasing - Energy"/>
      <sheetName val="Purchasing Efficiencies"/>
      <sheetName val="Stimulus "/>
      <sheetName val="Notes Mike"/>
      <sheetName val="Summary - Cost Savings"/>
      <sheetName val="Cost Savings WS #1"/>
      <sheetName val="Cost Savings WS #2"/>
      <sheetName val="Cost Savings WS #3"/>
      <sheetName val="Cost Savings WS #4"/>
      <sheetName val="Cost Savings WS #5"/>
      <sheetName val="Cost Savings WS #6"/>
      <sheetName val="Cost Savings WS #7"/>
      <sheetName val="Cost Savings WS #8"/>
      <sheetName val="Cost Savings WS #9"/>
      <sheetName val="Cost Savings WS #10"/>
      <sheetName val="Cost Savings WS #11"/>
      <sheetName val="Cost Savings WS #12"/>
      <sheetName val="Cost Savings WS #13"/>
      <sheetName val="Cost Savings WS #14"/>
      <sheetName val="Cost Savings WS #15"/>
      <sheetName val="Cost Savings WS #16"/>
      <sheetName val="Cost Savings WS #17"/>
      <sheetName val="Cost Savings WS #18"/>
      <sheetName val="Cost Savings WS #19"/>
      <sheetName val="Cost Savings WS #20"/>
      <sheetName val="Sum of Cost Savings by Object"/>
      <sheetName val="Use of Cost Savings"/>
      <sheetName val="Cost Containment Measures"/>
      <sheetName val="Cost Containment"/>
      <sheetName val="Facilities FY2009"/>
      <sheetName val="Facilities Example "/>
    </sheetNames>
    <sheetDataSet>
      <sheetData sheetId="0"/>
      <sheetData sheetId="1"/>
      <sheetData sheetId="2"/>
      <sheetData sheetId="3"/>
      <sheetData sheetId="4"/>
      <sheetData sheetId="5"/>
      <sheetData sheetId="6"/>
      <sheetData sheetId="7"/>
      <sheetData sheetId="8">
        <row r="30">
          <cell r="H30">
            <v>272000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31.bin"/><Relationship Id="rId4" Type="http://schemas.openxmlformats.org/officeDocument/2006/relationships/comments" Target="../comments4.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0.xml"/><Relationship Id="rId1" Type="http://schemas.openxmlformats.org/officeDocument/2006/relationships/printerSettings" Target="../printerSettings/printerSettings36.bin"/><Relationship Id="rId4" Type="http://schemas.openxmlformats.org/officeDocument/2006/relationships/comments" Target="../comments5.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37.bin"/><Relationship Id="rId4" Type="http://schemas.openxmlformats.org/officeDocument/2006/relationships/comments" Target="../comments6.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38.bin"/><Relationship Id="rId4" Type="http://schemas.openxmlformats.org/officeDocument/2006/relationships/comments" Target="../comments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39.bin"/><Relationship Id="rId4" Type="http://schemas.openxmlformats.org/officeDocument/2006/relationships/comments" Target="../comments8.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40.bin"/><Relationship Id="rId4" Type="http://schemas.openxmlformats.org/officeDocument/2006/relationships/comments" Target="../comments9.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41.bin"/><Relationship Id="rId4" Type="http://schemas.openxmlformats.org/officeDocument/2006/relationships/comments" Target="../comments10.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6.xml"/><Relationship Id="rId1" Type="http://schemas.openxmlformats.org/officeDocument/2006/relationships/printerSettings" Target="../printerSettings/printerSettings42.bin"/><Relationship Id="rId4" Type="http://schemas.openxmlformats.org/officeDocument/2006/relationships/comments" Target="../comments11.xml"/></Relationships>
</file>

<file path=xl/worksheets/_rels/sheet4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7.xml"/><Relationship Id="rId1" Type="http://schemas.openxmlformats.org/officeDocument/2006/relationships/printerSettings" Target="../printerSettings/printerSettings44.bin"/><Relationship Id="rId4" Type="http://schemas.openxmlformats.org/officeDocument/2006/relationships/comments" Target="../comments13.xm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B9"/>
  <sheetViews>
    <sheetView workbookViewId="0">
      <selection activeCell="C4" sqref="C4"/>
    </sheetView>
  </sheetViews>
  <sheetFormatPr defaultRowHeight="12.75"/>
  <cols>
    <col min="1" max="1" width="11.5" customWidth="1"/>
    <col min="2" max="2" width="101.6640625" customWidth="1"/>
  </cols>
  <sheetData>
    <row r="4" spans="1:2">
      <c r="A4" s="915">
        <v>41487</v>
      </c>
      <c r="B4" s="101" t="s">
        <v>563</v>
      </c>
    </row>
    <row r="5" spans="1:2">
      <c r="B5" s="101" t="s">
        <v>564</v>
      </c>
    </row>
    <row r="7" spans="1:2">
      <c r="B7" s="101" t="s">
        <v>576</v>
      </c>
    </row>
    <row r="9" spans="1:2">
      <c r="B9" s="101" t="s">
        <v>577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70"/>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3" spans="1:7" ht="13.5">
      <c r="B3" s="1228" t="s">
        <v>706</v>
      </c>
      <c r="C3" s="1228"/>
      <c r="D3" s="1228"/>
      <c r="E3" s="1228"/>
    </row>
    <row r="4" spans="1:7">
      <c r="A4" s="1211" t="s">
        <v>526</v>
      </c>
      <c r="B4" s="1212"/>
      <c r="C4" s="1213"/>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t="s">
        <v>633</v>
      </c>
      <c r="C8" s="1187"/>
      <c r="D8" s="232">
        <v>1</v>
      </c>
      <c r="E8" s="233" t="s">
        <v>498</v>
      </c>
      <c r="G8" s="60"/>
    </row>
    <row r="9" spans="1:7" ht="6" customHeight="1">
      <c r="A9" s="27"/>
      <c r="B9" s="59"/>
      <c r="C9" s="3"/>
      <c r="D9" s="99"/>
      <c r="E9" s="100"/>
      <c r="F9" s="69"/>
      <c r="G9" s="65"/>
    </row>
    <row r="10" spans="1:7" ht="12.75" customHeight="1">
      <c r="A10" s="27"/>
      <c r="B10" s="128" t="s">
        <v>95</v>
      </c>
      <c r="C10" s="312"/>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407"/>
      <c r="E14" s="68">
        <v>0</v>
      </c>
      <c r="F14" s="73"/>
      <c r="G14" s="74"/>
    </row>
    <row r="15" spans="1:7">
      <c r="A15" s="27"/>
      <c r="B15" s="62"/>
      <c r="C15" s="63" t="s">
        <v>138</v>
      </c>
      <c r="D15" s="408"/>
      <c r="E15" s="114">
        <v>0</v>
      </c>
      <c r="F15" s="73"/>
      <c r="G15" s="74"/>
    </row>
    <row r="16" spans="1:7">
      <c r="A16" s="27"/>
      <c r="B16" s="62"/>
      <c r="C16" s="63" t="s">
        <v>262</v>
      </c>
      <c r="D16" s="409"/>
      <c r="E16" s="121">
        <v>0</v>
      </c>
      <c r="F16" s="73"/>
      <c r="G16" s="74"/>
    </row>
    <row r="17" spans="1:7">
      <c r="A17" s="27"/>
      <c r="B17" s="62"/>
      <c r="C17" s="63" t="s">
        <v>263</v>
      </c>
      <c r="D17" s="409"/>
      <c r="E17" s="121">
        <v>0</v>
      </c>
      <c r="F17" s="73"/>
      <c r="G17" s="74"/>
    </row>
    <row r="18" spans="1:7">
      <c r="A18" s="27"/>
      <c r="B18" s="62"/>
      <c r="C18" s="63" t="s">
        <v>200</v>
      </c>
      <c r="D18" s="409"/>
      <c r="E18" s="121">
        <v>0</v>
      </c>
      <c r="F18" s="73"/>
      <c r="G18" s="74"/>
    </row>
    <row r="19" spans="1:7">
      <c r="A19" s="27"/>
      <c r="B19" s="62"/>
      <c r="C19" s="63" t="s">
        <v>201</v>
      </c>
      <c r="D19" s="409"/>
      <c r="E19" s="121">
        <v>0</v>
      </c>
      <c r="F19" s="73"/>
      <c r="G19" s="74"/>
    </row>
    <row r="20" spans="1:7">
      <c r="A20" s="27"/>
      <c r="B20" s="62"/>
      <c r="C20" s="63" t="s">
        <v>264</v>
      </c>
      <c r="D20" s="269" t="s">
        <v>265</v>
      </c>
      <c r="E20" s="121">
        <v>119320</v>
      </c>
      <c r="F20" s="73"/>
      <c r="G20" s="74"/>
    </row>
    <row r="21" spans="1:7">
      <c r="A21" s="27"/>
      <c r="B21" s="62"/>
      <c r="C21" s="24" t="s">
        <v>266</v>
      </c>
      <c r="D21" s="269" t="s">
        <v>265</v>
      </c>
      <c r="E21" s="122">
        <v>0</v>
      </c>
      <c r="F21" s="73"/>
      <c r="G21" s="74"/>
    </row>
    <row r="22" spans="1:7">
      <c r="A22" s="27"/>
      <c r="B22" s="62"/>
      <c r="C22" s="118" t="s">
        <v>202</v>
      </c>
      <c r="D22" s="270">
        <f>SUM(D14:D21)</f>
        <v>0</v>
      </c>
      <c r="E22" s="123">
        <f>SUM(E14:E21)</f>
        <v>119320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v>2</v>
      </c>
      <c r="E25" s="261">
        <f>65000+65000</f>
        <v>130000</v>
      </c>
      <c r="G25" s="28"/>
    </row>
    <row r="26" spans="1:7" ht="12.75" customHeight="1">
      <c r="A26" s="27"/>
      <c r="B26" s="62"/>
      <c r="C26" s="63" t="s">
        <v>139</v>
      </c>
      <c r="D26" s="277"/>
      <c r="E26" s="121">
        <v>0</v>
      </c>
      <c r="G26" s="28"/>
    </row>
    <row r="27" spans="1:7" ht="12.75" customHeight="1">
      <c r="A27" s="27"/>
      <c r="B27" s="62"/>
      <c r="C27" s="63" t="s">
        <v>140</v>
      </c>
      <c r="D27" s="277">
        <v>2</v>
      </c>
      <c r="E27" s="121">
        <f>85000+75000</f>
        <v>160000</v>
      </c>
      <c r="G27" s="28"/>
    </row>
    <row r="28" spans="1:7" ht="12.75" customHeight="1">
      <c r="A28" s="27"/>
      <c r="B28" s="62"/>
      <c r="C28" s="63" t="s">
        <v>141</v>
      </c>
      <c r="D28" s="277">
        <v>1</v>
      </c>
      <c r="E28" s="121">
        <v>24000</v>
      </c>
      <c r="G28" s="28"/>
    </row>
    <row r="29" spans="1:7" ht="12.75" customHeight="1">
      <c r="A29" s="27"/>
      <c r="B29" s="62"/>
      <c r="C29" s="63" t="s">
        <v>142</v>
      </c>
      <c r="D29" s="277">
        <v>0</v>
      </c>
      <c r="E29" s="121">
        <v>0</v>
      </c>
      <c r="G29" s="28"/>
    </row>
    <row r="30" spans="1:7" ht="12.75" customHeight="1">
      <c r="A30" s="27"/>
      <c r="B30" s="62"/>
      <c r="C30" s="63" t="s">
        <v>199</v>
      </c>
      <c r="D30" s="277">
        <v>0</v>
      </c>
      <c r="E30" s="121">
        <v>0</v>
      </c>
      <c r="G30" s="28"/>
    </row>
    <row r="31" spans="1:7" ht="12.75" customHeight="1">
      <c r="A31" s="27"/>
      <c r="B31" s="62"/>
      <c r="C31" s="118" t="s">
        <v>204</v>
      </c>
      <c r="D31" s="278">
        <f>SUM(D25:D30)</f>
        <v>5</v>
      </c>
      <c r="E31" s="123">
        <f>SUM(E25:E30)</f>
        <v>314000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433320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1200</v>
      </c>
      <c r="G38" s="28"/>
    </row>
    <row r="39" spans="1:7">
      <c r="A39" s="27"/>
      <c r="B39" s="62"/>
      <c r="C39" s="130" t="s">
        <v>295</v>
      </c>
      <c r="D39" s="95"/>
      <c r="E39" s="121">
        <v>0</v>
      </c>
      <c r="G39" s="28"/>
    </row>
    <row r="40" spans="1:7">
      <c r="A40" s="27"/>
      <c r="B40" s="62"/>
      <c r="C40" s="130" t="s">
        <v>135</v>
      </c>
      <c r="D40" s="95"/>
      <c r="E40" s="75">
        <v>15000</v>
      </c>
      <c r="F40" s="78"/>
      <c r="G40" s="74"/>
    </row>
    <row r="41" spans="1:7">
      <c r="A41" s="27"/>
      <c r="B41" s="62"/>
      <c r="C41" s="130" t="s">
        <v>119</v>
      </c>
      <c r="D41" s="95"/>
      <c r="E41" s="75">
        <v>28000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44200</v>
      </c>
      <c r="F45" s="78"/>
      <c r="G45" s="74"/>
    </row>
    <row r="46" spans="1:7" ht="6.75" customHeight="1">
      <c r="A46" s="27"/>
      <c r="B46" s="62"/>
      <c r="C46" s="134"/>
      <c r="D46" s="97"/>
      <c r="E46" s="135"/>
      <c r="F46" s="78"/>
      <c r="G46" s="74"/>
    </row>
    <row r="47" spans="1:7" ht="12.75" customHeight="1">
      <c r="A47" s="27"/>
      <c r="B47" s="131" t="s">
        <v>109</v>
      </c>
      <c r="C47" s="115" t="s">
        <v>708</v>
      </c>
      <c r="D47" s="97"/>
      <c r="E47" s="136">
        <f>+E22+E31+E33+E45</f>
        <v>477520</v>
      </c>
      <c r="F47" s="64"/>
      <c r="G47" s="65"/>
    </row>
    <row r="48" spans="1:7" ht="12.75" customHeight="1">
      <c r="A48" s="27"/>
      <c r="B48" s="131"/>
      <c r="C48" s="210" t="s">
        <v>234</v>
      </c>
      <c r="D48" s="212">
        <f>'Sum-Priorities Funding Example'!F14</f>
        <v>332000</v>
      </c>
      <c r="E48" s="226"/>
      <c r="F48" s="64"/>
      <c r="G48" s="65"/>
    </row>
    <row r="49" spans="1:12" ht="12.75" customHeight="1">
      <c r="A49" s="27"/>
      <c r="B49" s="131"/>
      <c r="C49" s="210" t="s">
        <v>235</v>
      </c>
      <c r="D49" s="213">
        <f>+E47-D48</f>
        <v>145520</v>
      </c>
      <c r="E49" s="226"/>
      <c r="F49" s="64"/>
      <c r="G49" s="65"/>
    </row>
    <row r="50" spans="1:12" ht="13.5" thickBot="1">
      <c r="A50" s="1123"/>
      <c r="B50" s="1124" t="s">
        <v>476</v>
      </c>
      <c r="C50" s="1125" t="s">
        <v>625</v>
      </c>
      <c r="D50" s="1126" t="s">
        <v>626</v>
      </c>
      <c r="E50" s="1145" t="s">
        <v>562</v>
      </c>
      <c r="F50" s="1128"/>
      <c r="G50" s="1129"/>
    </row>
    <row r="51" spans="1:12">
      <c r="B51" s="1133"/>
      <c r="C51" s="1122"/>
      <c r="D51" s="1134"/>
      <c r="E51" s="91"/>
      <c r="F51" s="1144"/>
      <c r="G51" s="1144"/>
    </row>
    <row r="52" spans="1:12" ht="18.75">
      <c r="A52" s="101"/>
      <c r="B52" s="101"/>
      <c r="C52" s="1030" t="s">
        <v>99</v>
      </c>
      <c r="D52" s="1023"/>
      <c r="E52" s="1023"/>
    </row>
    <row r="53" spans="1:12" ht="6.75" customHeight="1">
      <c r="A53" s="101"/>
      <c r="B53" s="101"/>
      <c r="C53" s="101"/>
      <c r="D53" s="101"/>
      <c r="E53" s="101"/>
    </row>
    <row r="54" spans="1:12">
      <c r="A54" s="101"/>
      <c r="B54" s="1024" t="s">
        <v>50</v>
      </c>
      <c r="C54" s="1024"/>
      <c r="D54" s="1024"/>
      <c r="E54" s="1024"/>
      <c r="F54" s="234"/>
      <c r="G54" s="234"/>
      <c r="H54" s="234"/>
      <c r="I54" s="234"/>
      <c r="J54" s="234"/>
    </row>
    <row r="55" spans="1:12">
      <c r="A55" s="101"/>
      <c r="B55" s="1025" t="s">
        <v>51</v>
      </c>
      <c r="C55" s="1026"/>
      <c r="D55" s="1026"/>
      <c r="E55" s="1027"/>
      <c r="F55" s="234"/>
      <c r="G55" s="234"/>
      <c r="H55" s="234"/>
      <c r="I55" s="234"/>
      <c r="J55" s="234"/>
    </row>
    <row r="56" spans="1:12" ht="33.6" customHeight="1">
      <c r="A56" s="101"/>
      <c r="B56" s="1230" t="s">
        <v>321</v>
      </c>
      <c r="C56" s="1231"/>
      <c r="D56" s="1231"/>
      <c r="E56" s="1232"/>
      <c r="G56" s="234"/>
      <c r="H56" s="234"/>
      <c r="I56" s="234"/>
      <c r="J56" s="234"/>
    </row>
    <row r="57" spans="1:12" ht="79.150000000000006" customHeight="1">
      <c r="A57" s="101"/>
      <c r="B57" s="1229" t="s">
        <v>627</v>
      </c>
      <c r="C57" s="1149"/>
      <c r="D57" s="1149"/>
      <c r="E57" s="1168"/>
      <c r="F57" s="235"/>
      <c r="G57" s="235"/>
      <c r="H57" s="235"/>
      <c r="I57" s="235"/>
      <c r="J57" s="235"/>
    </row>
    <row r="58" spans="1:12">
      <c r="A58" s="101"/>
      <c r="B58" s="101"/>
      <c r="C58" s="101"/>
      <c r="D58" s="101"/>
      <c r="E58" s="101"/>
      <c r="L58" s="101" t="s">
        <v>628</v>
      </c>
    </row>
    <row r="59" spans="1:12">
      <c r="A59" s="101"/>
      <c r="B59" s="829" t="s">
        <v>22</v>
      </c>
      <c r="C59" s="1028"/>
      <c r="D59" s="1028"/>
      <c r="E59" s="1029"/>
    </row>
    <row r="60" spans="1:12" ht="29.65" customHeight="1">
      <c r="A60" s="101"/>
      <c r="B60" s="1225" t="s">
        <v>527</v>
      </c>
      <c r="C60" s="1226"/>
      <c r="D60" s="1226"/>
      <c r="E60" s="1227"/>
    </row>
    <row r="61" spans="1:12">
      <c r="A61" s="101"/>
      <c r="B61" s="101"/>
      <c r="C61" s="101"/>
      <c r="D61" s="101"/>
      <c r="E61" s="101"/>
    </row>
    <row r="62" spans="1:12">
      <c r="A62" s="101"/>
      <c r="B62" s="1219" t="s">
        <v>23</v>
      </c>
      <c r="C62" s="1220"/>
      <c r="D62" s="1220"/>
      <c r="E62" s="1221"/>
      <c r="F62" s="236"/>
      <c r="G62" s="236"/>
      <c r="H62" s="236"/>
      <c r="I62" s="236"/>
    </row>
    <row r="63" spans="1:12" ht="26.65" customHeight="1">
      <c r="A63" s="101"/>
      <c r="B63" s="1222" t="s">
        <v>561</v>
      </c>
      <c r="C63" s="1223"/>
      <c r="D63" s="1223"/>
      <c r="E63" s="1224"/>
    </row>
    <row r="64" spans="1:12">
      <c r="A64" s="101"/>
      <c r="B64" s="101"/>
      <c r="C64" s="101"/>
      <c r="D64" s="101"/>
      <c r="E64" s="101"/>
    </row>
    <row r="70" spans="3:3">
      <c r="C70" s="101" t="s">
        <v>632</v>
      </c>
    </row>
  </sheetData>
  <mergeCells count="13">
    <mergeCell ref="B62:E62"/>
    <mergeCell ref="B63:E63"/>
    <mergeCell ref="B60:E60"/>
    <mergeCell ref="B3:E3"/>
    <mergeCell ref="B57:E57"/>
    <mergeCell ref="B56:E56"/>
    <mergeCell ref="B1:E1"/>
    <mergeCell ref="B2:E2"/>
    <mergeCell ref="A4:C4"/>
    <mergeCell ref="B13:C13"/>
    <mergeCell ref="A5:G5"/>
    <mergeCell ref="B7:C7"/>
    <mergeCell ref="B8:C8"/>
  </mergeCells>
  <phoneticPr fontId="0" type="noConversion"/>
  <printOptions horizontalCentered="1"/>
  <pageMargins left="0" right="0" top="0.85" bottom="0.5" header="0" footer="0.25"/>
  <pageSetup fitToHeight="0" orientation="portrait" cellComments="atEnd" r:id="rId1"/>
  <headerFooter alignWithMargins="0">
    <oddFooter>&amp;L&amp;8&amp;D &amp;T  &amp;Z&amp;F  &amp;A</oddFooter>
  </headerFooter>
  <rowBreaks count="1" manualBreakCount="1">
    <brk id="51" max="6"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pageSetUpPr fitToPage="1"/>
  </sheetPr>
  <dimension ref="A1:M47"/>
  <sheetViews>
    <sheetView zoomScaleNormal="100" workbookViewId="0"/>
  </sheetViews>
  <sheetFormatPr defaultColWidth="10.6640625" defaultRowHeight="12.75"/>
  <cols>
    <col min="1" max="1" width="8" style="241" customWidth="1"/>
    <col min="2" max="2" width="46.83203125" style="241" customWidth="1"/>
    <col min="3" max="3" width="13.1640625" style="241" customWidth="1"/>
    <col min="4" max="4" width="12" style="241" customWidth="1"/>
    <col min="5" max="5" width="10" style="241" customWidth="1"/>
    <col min="6" max="6" width="15.1640625" style="241" customWidth="1"/>
    <col min="7" max="7" width="11.6640625" style="241" customWidth="1"/>
    <col min="8" max="8" width="12.83203125" style="241" customWidth="1"/>
    <col min="9" max="9" width="19.5" style="241" customWidth="1"/>
    <col min="10" max="16384" width="10.6640625" style="241"/>
  </cols>
  <sheetData>
    <row r="1" spans="1:13" ht="23.25">
      <c r="A1" s="239" t="s">
        <v>71</v>
      </c>
      <c r="B1" s="240"/>
      <c r="C1" s="240"/>
      <c r="D1" s="240"/>
      <c r="E1" s="240"/>
      <c r="F1" s="240"/>
      <c r="G1" s="240"/>
    </row>
    <row r="2" spans="1:13" ht="18">
      <c r="A2" s="242" t="s">
        <v>709</v>
      </c>
      <c r="B2" s="242"/>
      <c r="C2" s="242"/>
      <c r="D2" s="242"/>
      <c r="E2" s="242"/>
      <c r="F2" s="242"/>
      <c r="G2" s="242"/>
    </row>
    <row r="3" spans="1:13" ht="18">
      <c r="A3" s="243" t="s">
        <v>494</v>
      </c>
      <c r="B3" s="244"/>
      <c r="C3" s="244"/>
      <c r="D3" s="244"/>
      <c r="E3" s="244"/>
      <c r="F3" s="245"/>
      <c r="G3" s="246"/>
    </row>
    <row r="4" spans="1:13" ht="18" customHeight="1">
      <c r="A4" s="804" t="s">
        <v>579</v>
      </c>
      <c r="B4" s="244"/>
      <c r="C4" s="244"/>
      <c r="D4" s="244"/>
      <c r="E4" s="244"/>
      <c r="F4" s="244"/>
      <c r="G4" s="244"/>
    </row>
    <row r="5" spans="1:13" ht="15.75">
      <c r="B5" s="1012" t="s">
        <v>74</v>
      </c>
      <c r="C5" s="1234" t="s">
        <v>629</v>
      </c>
      <c r="D5" s="1191"/>
      <c r="E5" s="1191"/>
      <c r="F5" s="1192"/>
      <c r="G5" s="247"/>
    </row>
    <row r="6" spans="1:13" ht="5.25" customHeight="1">
      <c r="A6" s="248"/>
      <c r="B6" s="248"/>
      <c r="C6" s="248"/>
      <c r="D6" s="248"/>
      <c r="E6" s="248"/>
      <c r="F6" s="248"/>
      <c r="G6" s="248"/>
    </row>
    <row r="7" spans="1:13" ht="6" customHeight="1">
      <c r="A7" s="248"/>
      <c r="B7" s="248"/>
      <c r="C7" s="248"/>
      <c r="D7" s="248"/>
      <c r="E7" s="248"/>
      <c r="F7" s="248"/>
      <c r="G7" s="248"/>
    </row>
    <row r="8" spans="1:13" ht="80.25" customHeight="1">
      <c r="A8" s="1207" t="s">
        <v>791</v>
      </c>
      <c r="B8" s="1208"/>
      <c r="C8" s="1208"/>
      <c r="D8" s="1208"/>
      <c r="E8" s="1208"/>
      <c r="F8" s="1208"/>
      <c r="G8" s="1209"/>
      <c r="H8" s="985" t="s">
        <v>48</v>
      </c>
    </row>
    <row r="9" spans="1:13" ht="7.5" customHeight="1">
      <c r="A9" s="260"/>
      <c r="B9" s="248"/>
      <c r="C9" s="248"/>
      <c r="D9" s="248"/>
      <c r="E9" s="248"/>
      <c r="F9" s="248"/>
      <c r="G9" s="248"/>
      <c r="H9" s="1147"/>
    </row>
    <row r="10" spans="1:13" ht="15.75">
      <c r="A10" s="309" t="s">
        <v>495</v>
      </c>
      <c r="B10" s="250"/>
      <c r="C10" s="897" t="s">
        <v>553</v>
      </c>
      <c r="D10" s="257"/>
      <c r="E10" s="257"/>
      <c r="F10" s="1013" t="s">
        <v>578</v>
      </c>
      <c r="G10" s="259" t="s">
        <v>102</v>
      </c>
      <c r="H10" s="446"/>
    </row>
    <row r="11" spans="1:13" ht="54.75" customHeight="1">
      <c r="A11" s="252" t="s">
        <v>101</v>
      </c>
      <c r="B11" s="875" t="s">
        <v>392</v>
      </c>
      <c r="C11" s="403" t="s">
        <v>103</v>
      </c>
      <c r="D11" s="404" t="s">
        <v>763</v>
      </c>
      <c r="E11" s="404" t="s">
        <v>764</v>
      </c>
      <c r="F11" s="971" t="s">
        <v>593</v>
      </c>
      <c r="G11" s="306" t="s">
        <v>104</v>
      </c>
      <c r="H11" s="976" t="s">
        <v>396</v>
      </c>
    </row>
    <row r="12" spans="1:13" ht="12.75" customHeight="1">
      <c r="A12" s="805" t="s">
        <v>257</v>
      </c>
      <c r="B12" s="876" t="s">
        <v>76</v>
      </c>
      <c r="C12" s="787">
        <v>0</v>
      </c>
      <c r="D12" s="788">
        <v>0</v>
      </c>
      <c r="E12" s="789">
        <v>0</v>
      </c>
      <c r="F12" s="972">
        <f>'Mandatory Costs'!C64</f>
        <v>0</v>
      </c>
      <c r="G12" s="1148"/>
      <c r="H12" s="977">
        <f>+F12-(C12+D12+E12)</f>
        <v>0</v>
      </c>
      <c r="I12" s="983" t="s">
        <v>766</v>
      </c>
      <c r="J12" s="983"/>
      <c r="K12" s="983"/>
      <c r="L12" s="983"/>
      <c r="M12" s="983"/>
    </row>
    <row r="13" spans="1:13" ht="30" customHeight="1">
      <c r="A13" s="877" t="s">
        <v>49</v>
      </c>
      <c r="B13" s="878" t="s">
        <v>493</v>
      </c>
      <c r="C13" s="1053"/>
      <c r="D13" s="1054"/>
      <c r="E13" s="1055"/>
      <c r="F13" s="1056"/>
      <c r="G13" s="879"/>
      <c r="H13" s="978"/>
      <c r="I13" s="984" t="s">
        <v>767</v>
      </c>
      <c r="J13" s="983"/>
      <c r="K13" s="983"/>
      <c r="L13" s="983"/>
      <c r="M13" s="983"/>
    </row>
    <row r="14" spans="1:13">
      <c r="A14" s="880">
        <v>1</v>
      </c>
      <c r="B14" s="873">
        <f>'Budget Priorities WS #1'!B8:C8</f>
        <v>0</v>
      </c>
      <c r="C14" s="1057"/>
      <c r="D14" s="1058"/>
      <c r="E14" s="1059"/>
      <c r="F14" s="973">
        <f>'Budget Priorities WS #1'!E47</f>
        <v>0</v>
      </c>
      <c r="G14" s="881" t="s">
        <v>75</v>
      </c>
      <c r="H14" s="979">
        <f>+F14-(C14+D14+E14)</f>
        <v>0</v>
      </c>
      <c r="I14" s="241" t="s">
        <v>768</v>
      </c>
    </row>
    <row r="15" spans="1:13">
      <c r="A15" s="882">
        <v>2</v>
      </c>
      <c r="B15" s="873">
        <f>'Budget Priorities WS #2'!B8:C8</f>
        <v>0</v>
      </c>
      <c r="C15" s="1057"/>
      <c r="D15" s="1058"/>
      <c r="E15" s="1059"/>
      <c r="F15" s="973">
        <f>'Budget Priorities WS #2'!E47</f>
        <v>0</v>
      </c>
      <c r="G15" s="883"/>
      <c r="H15" s="979">
        <f t="shared" ref="H15:H32" si="0">+F15-(C15+D15+E15)</f>
        <v>0</v>
      </c>
      <c r="I15" s="241" t="s">
        <v>769</v>
      </c>
    </row>
    <row r="16" spans="1:13">
      <c r="A16" s="882">
        <v>3</v>
      </c>
      <c r="B16" s="874">
        <f>'Budget Priorities WS #3'!B8:C8</f>
        <v>0</v>
      </c>
      <c r="C16" s="1060"/>
      <c r="D16" s="1061"/>
      <c r="E16" s="1059"/>
      <c r="F16" s="973">
        <f>'Budget Priorities WS #3'!E47</f>
        <v>0</v>
      </c>
      <c r="G16" s="883"/>
      <c r="H16" s="979">
        <f t="shared" si="0"/>
        <v>0</v>
      </c>
      <c r="I16" s="241" t="s">
        <v>770</v>
      </c>
    </row>
    <row r="17" spans="1:9">
      <c r="A17" s="882">
        <v>4</v>
      </c>
      <c r="B17" s="874">
        <f>'Budget Priorities WS #4'!B8:C8</f>
        <v>0</v>
      </c>
      <c r="C17" s="1060"/>
      <c r="D17" s="1061"/>
      <c r="E17" s="1059"/>
      <c r="F17" s="973">
        <f>'Budget Priorities WS #4'!E47</f>
        <v>0</v>
      </c>
      <c r="G17" s="883"/>
      <c r="H17" s="979">
        <f t="shared" si="0"/>
        <v>0</v>
      </c>
      <c r="I17" s="241" t="s">
        <v>771</v>
      </c>
    </row>
    <row r="18" spans="1:9">
      <c r="A18" s="882">
        <v>5</v>
      </c>
      <c r="B18" s="874">
        <f>'Budget Priorities WS #5'!B8:C8</f>
        <v>0</v>
      </c>
      <c r="C18" s="1060"/>
      <c r="D18" s="1061"/>
      <c r="E18" s="1059"/>
      <c r="F18" s="973">
        <f>'Budget Priorities WS #5'!E47</f>
        <v>0</v>
      </c>
      <c r="G18" s="883"/>
      <c r="H18" s="979">
        <f t="shared" si="0"/>
        <v>0</v>
      </c>
      <c r="I18" s="241" t="s">
        <v>772</v>
      </c>
    </row>
    <row r="19" spans="1:9">
      <c r="A19" s="882">
        <v>6</v>
      </c>
      <c r="B19" s="874">
        <f>'Budget Priorities WS #6'!B8:C8</f>
        <v>0</v>
      </c>
      <c r="C19" s="1060"/>
      <c r="D19" s="1061"/>
      <c r="E19" s="1059"/>
      <c r="F19" s="973">
        <f>'Budget Priorities WS #6'!E47</f>
        <v>0</v>
      </c>
      <c r="G19" s="883"/>
      <c r="H19" s="979">
        <f t="shared" si="0"/>
        <v>0</v>
      </c>
      <c r="I19" s="241" t="s">
        <v>773</v>
      </c>
    </row>
    <row r="20" spans="1:9">
      <c r="A20" s="882">
        <v>7</v>
      </c>
      <c r="B20" s="874">
        <f>'Budget Priorities WS #7'!B8:C8</f>
        <v>0</v>
      </c>
      <c r="C20" s="1060"/>
      <c r="D20" s="1061"/>
      <c r="E20" s="1059"/>
      <c r="F20" s="973">
        <f>'Budget Priorities WS #7'!E47</f>
        <v>0</v>
      </c>
      <c r="G20" s="883"/>
      <c r="H20" s="979">
        <f t="shared" si="0"/>
        <v>0</v>
      </c>
      <c r="I20" s="241" t="s">
        <v>774</v>
      </c>
    </row>
    <row r="21" spans="1:9">
      <c r="A21" s="882">
        <v>8</v>
      </c>
      <c r="B21" s="874">
        <f>'Budget Priorities WS #8'!B8:C8</f>
        <v>0</v>
      </c>
      <c r="C21" s="1060"/>
      <c r="D21" s="1061"/>
      <c r="E21" s="1059"/>
      <c r="F21" s="973">
        <f>'Budget Priorities WS #8'!E47</f>
        <v>0</v>
      </c>
      <c r="G21" s="883"/>
      <c r="H21" s="979">
        <f t="shared" si="0"/>
        <v>0</v>
      </c>
      <c r="I21" s="241" t="s">
        <v>775</v>
      </c>
    </row>
    <row r="22" spans="1:9">
      <c r="A22" s="882">
        <v>9</v>
      </c>
      <c r="B22" s="874">
        <f>'Budget Priorities WS #9'!B8:C8</f>
        <v>0</v>
      </c>
      <c r="C22" s="1060"/>
      <c r="D22" s="1061"/>
      <c r="E22" s="1059"/>
      <c r="F22" s="973">
        <f>'Budget Priorities WS #9'!E47</f>
        <v>0</v>
      </c>
      <c r="G22" s="883"/>
      <c r="H22" s="979">
        <f t="shared" si="0"/>
        <v>0</v>
      </c>
      <c r="I22" s="241" t="s">
        <v>776</v>
      </c>
    </row>
    <row r="23" spans="1:9">
      <c r="A23" s="882">
        <v>10</v>
      </c>
      <c r="B23" s="874">
        <f>'Budget Priorities WS #10'!B8:C8</f>
        <v>0</v>
      </c>
      <c r="C23" s="1060"/>
      <c r="D23" s="1061"/>
      <c r="E23" s="1059"/>
      <c r="F23" s="973">
        <f>'Budget Priorities WS #10'!E47</f>
        <v>0</v>
      </c>
      <c r="G23" s="883"/>
      <c r="H23" s="979">
        <f t="shared" si="0"/>
        <v>0</v>
      </c>
      <c r="I23" s="241" t="s">
        <v>777</v>
      </c>
    </row>
    <row r="24" spans="1:9">
      <c r="A24" s="882">
        <v>11</v>
      </c>
      <c r="B24" s="874">
        <f>'Budget Priorities WS #11'!B8:C8</f>
        <v>0</v>
      </c>
      <c r="C24" s="1060"/>
      <c r="D24" s="1061"/>
      <c r="E24" s="1059"/>
      <c r="F24" s="973">
        <f>'Budget Priorities WS #11'!E47</f>
        <v>0</v>
      </c>
      <c r="G24" s="883"/>
      <c r="H24" s="979">
        <f t="shared" si="0"/>
        <v>0</v>
      </c>
      <c r="I24" s="241" t="s">
        <v>778</v>
      </c>
    </row>
    <row r="25" spans="1:9">
      <c r="A25" s="882">
        <v>12</v>
      </c>
      <c r="B25" s="874">
        <f>'Budget Priorities WS #12'!B8:C8</f>
        <v>0</v>
      </c>
      <c r="C25" s="1060"/>
      <c r="D25" s="1061"/>
      <c r="E25" s="1059"/>
      <c r="F25" s="973">
        <f>'Budget Priorities WS #12'!E47</f>
        <v>0</v>
      </c>
      <c r="G25" s="883"/>
      <c r="H25" s="979">
        <f t="shared" si="0"/>
        <v>0</v>
      </c>
      <c r="I25" s="241" t="s">
        <v>779</v>
      </c>
    </row>
    <row r="26" spans="1:9">
      <c r="A26" s="882">
        <v>13</v>
      </c>
      <c r="B26" s="874">
        <f>'Budget Priorities WS #13'!B8:C8</f>
        <v>0</v>
      </c>
      <c r="C26" s="1060"/>
      <c r="D26" s="1061"/>
      <c r="E26" s="1059"/>
      <c r="F26" s="973">
        <f>'Budget Priorities WS #13'!E47</f>
        <v>0</v>
      </c>
      <c r="G26" s="883"/>
      <c r="H26" s="979">
        <f t="shared" si="0"/>
        <v>0</v>
      </c>
      <c r="I26" s="241" t="s">
        <v>780</v>
      </c>
    </row>
    <row r="27" spans="1:9">
      <c r="A27" s="882">
        <v>14</v>
      </c>
      <c r="B27" s="874">
        <f>'Budget Priorities WS #14'!B8:C8</f>
        <v>0</v>
      </c>
      <c r="C27" s="1060"/>
      <c r="D27" s="1061"/>
      <c r="E27" s="1059"/>
      <c r="F27" s="973">
        <f>'Budget Priorities WS #14'!E47</f>
        <v>0</v>
      </c>
      <c r="G27" s="883"/>
      <c r="H27" s="979">
        <f t="shared" si="0"/>
        <v>0</v>
      </c>
      <c r="I27" s="241" t="s">
        <v>781</v>
      </c>
    </row>
    <row r="28" spans="1:9">
      <c r="A28" s="882">
        <v>15</v>
      </c>
      <c r="B28" s="874">
        <f>'Budget Priorities WS #15'!B8:C8</f>
        <v>0</v>
      </c>
      <c r="C28" s="1060"/>
      <c r="D28" s="1061"/>
      <c r="E28" s="1059"/>
      <c r="F28" s="973">
        <f>'Budget Priorities WS #15'!E47</f>
        <v>0</v>
      </c>
      <c r="G28" s="883"/>
      <c r="H28" s="979">
        <f t="shared" si="0"/>
        <v>0</v>
      </c>
      <c r="I28" s="241" t="s">
        <v>782</v>
      </c>
    </row>
    <row r="29" spans="1:9">
      <c r="A29" s="882">
        <v>16</v>
      </c>
      <c r="B29" s="874">
        <f>'Budget Priorities WS #16'!B8:C8</f>
        <v>0</v>
      </c>
      <c r="C29" s="1060"/>
      <c r="D29" s="1061"/>
      <c r="E29" s="1059"/>
      <c r="F29" s="973">
        <f>'Budget Priorities WS #16'!E47</f>
        <v>0</v>
      </c>
      <c r="G29" s="883"/>
      <c r="H29" s="979">
        <f t="shared" si="0"/>
        <v>0</v>
      </c>
      <c r="I29" s="241" t="s">
        <v>783</v>
      </c>
    </row>
    <row r="30" spans="1:9">
      <c r="A30" s="882">
        <v>17</v>
      </c>
      <c r="B30" s="874">
        <f>'Budget Priorities WS #17'!B8:C8</f>
        <v>0</v>
      </c>
      <c r="C30" s="1060"/>
      <c r="D30" s="1061"/>
      <c r="E30" s="1059"/>
      <c r="F30" s="973">
        <f>'Budget Priorities WS #17'!E47</f>
        <v>0</v>
      </c>
      <c r="G30" s="883"/>
      <c r="H30" s="979">
        <f t="shared" si="0"/>
        <v>0</v>
      </c>
      <c r="I30" s="241" t="s">
        <v>784</v>
      </c>
    </row>
    <row r="31" spans="1:9">
      <c r="A31" s="882">
        <v>18</v>
      </c>
      <c r="B31" s="874">
        <f>'Budget Priorities WS #18'!B8:C8</f>
        <v>0</v>
      </c>
      <c r="C31" s="1060"/>
      <c r="D31" s="1061"/>
      <c r="E31" s="1059"/>
      <c r="F31" s="973">
        <f>'Budget Priorities WS #18'!E47</f>
        <v>0</v>
      </c>
      <c r="G31" s="883"/>
      <c r="H31" s="979">
        <f t="shared" si="0"/>
        <v>0</v>
      </c>
      <c r="I31" s="241" t="s">
        <v>785</v>
      </c>
    </row>
    <row r="32" spans="1:9">
      <c r="A32" s="882">
        <v>19</v>
      </c>
      <c r="B32" s="874">
        <f>'Budget Priorities WS #19'!B8:C8</f>
        <v>0</v>
      </c>
      <c r="C32" s="1060"/>
      <c r="D32" s="1061"/>
      <c r="E32" s="1059"/>
      <c r="F32" s="973">
        <f>'Budget Priorities WS #19'!E47</f>
        <v>0</v>
      </c>
      <c r="G32" s="883"/>
      <c r="H32" s="979">
        <f t="shared" si="0"/>
        <v>0</v>
      </c>
      <c r="I32" s="241" t="s">
        <v>786</v>
      </c>
    </row>
    <row r="33" spans="1:9">
      <c r="A33" s="958">
        <v>20</v>
      </c>
      <c r="B33" s="959">
        <f>'Budget Priorities WS #20'!B8:C8</f>
        <v>0</v>
      </c>
      <c r="C33" s="1062"/>
      <c r="D33" s="1063"/>
      <c r="E33" s="1064"/>
      <c r="F33" s="974">
        <f>'Budget Priorities WS #20'!E47</f>
        <v>0</v>
      </c>
      <c r="G33" s="960"/>
      <c r="H33" s="980">
        <f>+F33-(C33+D33+E33)</f>
        <v>0</v>
      </c>
      <c r="I33" s="241" t="s">
        <v>787</v>
      </c>
    </row>
    <row r="34" spans="1:9">
      <c r="A34" s="884"/>
      <c r="B34" s="885" t="s">
        <v>197</v>
      </c>
      <c r="C34" s="886">
        <f>SUM(C14:C33)</f>
        <v>0</v>
      </c>
      <c r="D34" s="887">
        <f>SUM(D14:D33)</f>
        <v>0</v>
      </c>
      <c r="E34" s="887">
        <f>SUM(E14:E33)</f>
        <v>0</v>
      </c>
      <c r="F34" s="975">
        <f>SUM(C34:E34)</f>
        <v>0</v>
      </c>
      <c r="G34" s="888"/>
      <c r="H34" s="981">
        <f>+F34-(C34+D34+E34)</f>
        <v>0</v>
      </c>
      <c r="I34" s="241" t="s">
        <v>788</v>
      </c>
    </row>
    <row r="35" spans="1:9" ht="13.5" thickBot="1">
      <c r="A35" s="889"/>
      <c r="B35" s="890" t="s">
        <v>606</v>
      </c>
      <c r="C35" s="891">
        <f t="shared" ref="C35:F35" si="1">+C12+C34</f>
        <v>0</v>
      </c>
      <c r="D35" s="891">
        <f t="shared" si="1"/>
        <v>0</v>
      </c>
      <c r="E35" s="891">
        <f t="shared" si="1"/>
        <v>0</v>
      </c>
      <c r="F35" s="1042">
        <f t="shared" si="1"/>
        <v>0</v>
      </c>
      <c r="G35" s="892"/>
      <c r="H35" s="982">
        <f>+F35-(C35+D35+E35)</f>
        <v>0</v>
      </c>
    </row>
    <row r="36" spans="1:9" ht="19.5" customHeight="1">
      <c r="A36" s="893"/>
      <c r="B36" s="893"/>
      <c r="C36" s="587" t="s">
        <v>531</v>
      </c>
      <c r="D36" s="587" t="s">
        <v>8</v>
      </c>
      <c r="E36" s="587" t="s">
        <v>7</v>
      </c>
      <c r="F36" s="583"/>
      <c r="G36" s="893"/>
    </row>
    <row r="37" spans="1:9" ht="5.25" customHeight="1">
      <c r="A37" s="893"/>
      <c r="B37" s="893"/>
      <c r="C37" s="894"/>
      <c r="D37" s="582"/>
      <c r="E37" s="582"/>
      <c r="F37" s="583"/>
      <c r="G37" s="893"/>
    </row>
    <row r="38" spans="1:9">
      <c r="A38" s="893"/>
      <c r="B38" s="893"/>
      <c r="C38" s="893"/>
      <c r="D38" s="893"/>
      <c r="E38" s="893"/>
      <c r="F38" s="893"/>
      <c r="G38" s="893"/>
    </row>
    <row r="39" spans="1:9">
      <c r="A39" s="1203" t="s">
        <v>765</v>
      </c>
      <c r="B39" s="1204"/>
      <c r="C39" s="1204"/>
      <c r="D39" s="1204"/>
      <c r="E39" s="1204"/>
      <c r="F39" s="1204"/>
      <c r="G39" s="1204"/>
      <c r="H39" s="1204"/>
    </row>
    <row r="40" spans="1:9" ht="25.5" customHeight="1">
      <c r="A40" s="1203" t="s">
        <v>762</v>
      </c>
      <c r="B40" s="1204"/>
      <c r="C40" s="1204"/>
      <c r="D40" s="1204"/>
      <c r="E40" s="1204"/>
      <c r="F40" s="1204"/>
      <c r="G40" s="1204"/>
      <c r="H40" s="1204"/>
    </row>
    <row r="41" spans="1:9" ht="12.75" customHeight="1">
      <c r="A41" s="1233" t="s">
        <v>551</v>
      </c>
      <c r="B41" s="1158"/>
      <c r="C41" s="1158"/>
      <c r="D41" s="1158"/>
      <c r="E41" s="1158"/>
      <c r="F41" s="1158"/>
      <c r="G41" s="1158"/>
      <c r="H41" s="1158"/>
    </row>
    <row r="42" spans="1:9">
      <c r="A42" s="896"/>
      <c r="B42" s="895"/>
      <c r="C42" s="895"/>
      <c r="D42" s="895"/>
      <c r="E42" s="895"/>
      <c r="F42" s="895"/>
      <c r="G42" s="895"/>
    </row>
    <row r="43" spans="1:9" hidden="1">
      <c r="A43" s="846" t="s">
        <v>533</v>
      </c>
      <c r="B43" s="847"/>
      <c r="C43" s="847"/>
      <c r="D43" s="847"/>
      <c r="E43" s="847"/>
      <c r="F43" s="847"/>
      <c r="G43" s="446"/>
    </row>
    <row r="44" spans="1:9" hidden="1">
      <c r="A44" s="848"/>
      <c r="B44" s="241" t="s">
        <v>534</v>
      </c>
      <c r="G44" s="849"/>
    </row>
    <row r="45" spans="1:9" hidden="1">
      <c r="A45" s="848"/>
      <c r="B45" s="241" t="s">
        <v>532</v>
      </c>
      <c r="G45" s="849"/>
    </row>
    <row r="46" spans="1:9" hidden="1">
      <c r="A46" s="848"/>
      <c r="B46" s="853" t="s">
        <v>660</v>
      </c>
      <c r="C46" s="853"/>
      <c r="D46" s="853"/>
      <c r="E46" s="853"/>
      <c r="G46" s="849"/>
    </row>
    <row r="47" spans="1:9" hidden="1">
      <c r="A47" s="850"/>
      <c r="B47" s="851"/>
      <c r="C47" s="851"/>
      <c r="D47" s="851"/>
      <c r="E47" s="851"/>
      <c r="F47" s="851"/>
      <c r="G47" s="852"/>
    </row>
  </sheetData>
  <mergeCells count="5">
    <mergeCell ref="A41:H41"/>
    <mergeCell ref="C5:F5"/>
    <mergeCell ref="A8:G8"/>
    <mergeCell ref="A39:H39"/>
    <mergeCell ref="A40:H40"/>
  </mergeCells>
  <phoneticPr fontId="30" type="noConversion"/>
  <printOptions horizontalCentered="1"/>
  <pageMargins left="0.25" right="0" top="0.5" bottom="0.5" header="0.25" footer="0.25"/>
  <pageSetup scale="98" orientation="portrait" r:id="rId1"/>
  <headerFooter alignWithMargins="0">
    <oddFooter>&amp;L&amp;8&amp;D  &amp;T   &amp;F   &amp;A</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pageSetUpPr fitToPage="1"/>
  </sheetPr>
  <dimension ref="A1:L66"/>
  <sheetViews>
    <sheetView zoomScaleNormal="100" workbookViewId="0">
      <selection activeCell="B8" sqref="B8:C8"/>
    </sheetView>
  </sheetViews>
  <sheetFormatPr defaultRowHeight="12.75"/>
  <cols>
    <col min="1" max="1" width="1.5" customWidth="1"/>
    <col min="2" max="2" width="3.6640625" customWidth="1"/>
    <col min="3" max="3" width="67.83203125" customWidth="1"/>
    <col min="4" max="4" width="12" customWidth="1"/>
    <col min="5" max="5" width="17.5" customWidth="1"/>
    <col min="6" max="6" width="0.83203125" customWidth="1"/>
    <col min="7" max="7" width="1" customWidth="1"/>
    <col min="8" max="8" width="3" customWidth="1"/>
    <col min="9" max="9" width="71.33203125" customWidth="1"/>
  </cols>
  <sheetData>
    <row r="1" spans="1:9" ht="15.75">
      <c r="B1" s="1210" t="s">
        <v>71</v>
      </c>
      <c r="C1" s="1210"/>
      <c r="D1" s="1210"/>
      <c r="E1" s="1210"/>
    </row>
    <row r="2" spans="1:9" ht="15.75">
      <c r="B2" s="1210" t="s">
        <v>705</v>
      </c>
      <c r="C2" s="1210"/>
      <c r="D2" s="1210"/>
      <c r="E2" s="1210"/>
    </row>
    <row r="4" spans="1:9">
      <c r="A4" s="627"/>
      <c r="B4" s="628"/>
      <c r="C4" s="1031" t="str">
        <f>'Summary-Priorities Funding FY28'!C5:F5</f>
        <v>The University</v>
      </c>
      <c r="D4" s="10" t="s">
        <v>73</v>
      </c>
      <c r="E4" s="55"/>
      <c r="F4" s="55"/>
      <c r="G4" s="76"/>
      <c r="I4" s="815" t="s">
        <v>535</v>
      </c>
    </row>
    <row r="5" spans="1:9" ht="6" customHeight="1" thickBot="1">
      <c r="A5" s="1215"/>
      <c r="B5" s="1215"/>
      <c r="C5" s="1215"/>
      <c r="D5" s="1215"/>
      <c r="E5" s="1215"/>
      <c r="F5" s="1215"/>
      <c r="G5" s="1215"/>
    </row>
    <row r="6" spans="1:9" ht="4.5" customHeight="1">
      <c r="A6" s="27"/>
      <c r="B6" s="18"/>
      <c r="C6" s="3"/>
      <c r="D6" s="18"/>
      <c r="E6" s="18"/>
      <c r="F6" s="25"/>
      <c r="G6" s="58"/>
    </row>
    <row r="7" spans="1:9" ht="12.75" customHeight="1">
      <c r="A7" s="27"/>
      <c r="B7" s="1216" t="s">
        <v>94</v>
      </c>
      <c r="C7" s="1217"/>
      <c r="D7" s="164" t="s">
        <v>93</v>
      </c>
      <c r="E7" s="164" t="s">
        <v>128</v>
      </c>
      <c r="G7" s="60"/>
      <c r="I7" s="844" t="s">
        <v>530</v>
      </c>
    </row>
    <row r="8" spans="1:9" ht="24" customHeight="1">
      <c r="A8" s="27"/>
      <c r="B8" s="1218"/>
      <c r="C8" s="1187"/>
      <c r="D8" s="232">
        <v>1</v>
      </c>
      <c r="E8" s="854"/>
      <c r="G8" s="60"/>
      <c r="I8" s="845" t="s">
        <v>529</v>
      </c>
    </row>
    <row r="9" spans="1:9" ht="6" customHeight="1">
      <c r="A9" s="27"/>
      <c r="B9" s="59"/>
      <c r="C9" s="3"/>
      <c r="D9" s="99"/>
      <c r="E9" s="100"/>
      <c r="F9" s="69"/>
      <c r="G9" s="65"/>
    </row>
    <row r="10" spans="1:9" ht="12.75" customHeight="1">
      <c r="A10" s="27"/>
      <c r="B10" s="128" t="s">
        <v>95</v>
      </c>
      <c r="C10" s="312"/>
      <c r="D10" s="127"/>
      <c r="E10" s="127"/>
      <c r="G10" s="65"/>
    </row>
    <row r="11" spans="1:9" ht="12.75" customHeight="1">
      <c r="A11" s="27"/>
      <c r="B11" s="128"/>
      <c r="C11" s="238" t="s">
        <v>97</v>
      </c>
      <c r="D11" s="127"/>
      <c r="E11" s="127"/>
      <c r="G11" s="65"/>
    </row>
    <row r="12" spans="1:9" ht="24.75" customHeight="1">
      <c r="A12" s="67"/>
      <c r="B12" s="129" t="s">
        <v>133</v>
      </c>
      <c r="C12" s="112" t="s">
        <v>208</v>
      </c>
      <c r="D12" s="267" t="s">
        <v>106</v>
      </c>
      <c r="E12" s="265" t="s">
        <v>134</v>
      </c>
      <c r="F12" s="70"/>
      <c r="G12" s="66"/>
    </row>
    <row r="13" spans="1:9" ht="12.75" customHeight="1">
      <c r="A13" s="67"/>
      <c r="B13" s="1214" t="s">
        <v>98</v>
      </c>
      <c r="C13" s="1154"/>
      <c r="D13" s="268"/>
      <c r="E13" s="111"/>
      <c r="F13" s="70"/>
      <c r="G13" s="66"/>
    </row>
    <row r="14" spans="1:9">
      <c r="A14" s="27"/>
      <c r="B14" s="62"/>
      <c r="C14" s="71" t="s">
        <v>261</v>
      </c>
      <c r="D14" s="287"/>
      <c r="E14" s="68">
        <v>0</v>
      </c>
      <c r="F14" s="73"/>
      <c r="G14" s="74"/>
    </row>
    <row r="15" spans="1:9">
      <c r="A15" s="27"/>
      <c r="B15" s="62"/>
      <c r="C15" s="63" t="s">
        <v>138</v>
      </c>
      <c r="D15" s="288"/>
      <c r="E15" s="114">
        <v>0</v>
      </c>
      <c r="F15" s="73"/>
      <c r="G15" s="74"/>
    </row>
    <row r="16" spans="1:9">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792" t="s">
        <v>607</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792"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Funding'!H14</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1127" t="s">
        <v>562</v>
      </c>
      <c r="F50" s="1128"/>
      <c r="G50" s="1129"/>
    </row>
    <row r="51" spans="1:12">
      <c r="B51" s="1130"/>
      <c r="C51" s="1131"/>
      <c r="D51" s="79"/>
      <c r="E51" s="1132"/>
    </row>
    <row r="52" spans="1:12" ht="18.75">
      <c r="B52" s="101"/>
      <c r="C52" s="1030" t="s">
        <v>99</v>
      </c>
      <c r="D52" s="1023"/>
      <c r="E52" s="1023"/>
    </row>
    <row r="53" spans="1:12" ht="6.75" customHeight="1">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8.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c r="F58" s="235"/>
      <c r="G58" s="235"/>
      <c r="H58" s="78"/>
      <c r="I58" s="64"/>
      <c r="J58" s="64"/>
      <c r="K58" s="64"/>
      <c r="L58" s="64"/>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F62" s="236"/>
      <c r="G62" s="236"/>
    </row>
    <row r="63" spans="1:12" ht="79.900000000000006" customHeight="1">
      <c r="B63" s="1222" t="s">
        <v>75</v>
      </c>
      <c r="C63" s="1223"/>
      <c r="D63" s="1223"/>
      <c r="E63" s="1224"/>
      <c r="H63" s="236"/>
      <c r="I63" s="236"/>
    </row>
    <row r="64" spans="1:12" ht="10.5" customHeight="1">
      <c r="B64" s="101"/>
      <c r="C64" s="101"/>
      <c r="D64" s="101"/>
      <c r="E64" s="101"/>
    </row>
    <row r="65" spans="2:12">
      <c r="B65" s="101"/>
      <c r="C65" s="101"/>
      <c r="D65" s="101"/>
      <c r="E65" s="101"/>
    </row>
    <row r="66" spans="2:12" ht="66" customHeight="1">
      <c r="B66" s="101"/>
      <c r="C66" s="101"/>
      <c r="D66" s="101"/>
      <c r="E66" s="101"/>
      <c r="I66" s="1041"/>
      <c r="J66" s="1041"/>
      <c r="K66" s="1041"/>
      <c r="L66" s="1041"/>
    </row>
  </sheetData>
  <mergeCells count="11">
    <mergeCell ref="B1:E1"/>
    <mergeCell ref="B2:E2"/>
    <mergeCell ref="B13:C13"/>
    <mergeCell ref="A5:G5"/>
    <mergeCell ref="B7:C7"/>
    <mergeCell ref="B8:C8"/>
    <mergeCell ref="B63:E63"/>
    <mergeCell ref="B56:E56"/>
    <mergeCell ref="B57:E57"/>
    <mergeCell ref="B62:E62"/>
    <mergeCell ref="B60:E60"/>
  </mergeCells>
  <phoneticPr fontId="0" type="noConversion"/>
  <printOptions horizontalCentered="1"/>
  <pageMargins left="0.25" right="0" top="0.5" bottom="0.5" header="0.25" footer="0.25"/>
  <pageSetup scale="71" orientation="portrait" r:id="rId1"/>
  <headerFooter alignWithMargins="0">
    <oddFooter>&amp;L&amp;8&amp;D  &amp;T   &amp;F   &amp;A</oddFooter>
  </headerFooter>
  <rowBreaks count="1" manualBreakCount="1">
    <brk id="51"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2</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Funding'!H15</f>
        <v>0</v>
      </c>
      <c r="E48" s="226"/>
      <c r="F48" s="64"/>
      <c r="G48" s="65"/>
    </row>
    <row r="49" spans="1:12" ht="12.75" customHeight="1">
      <c r="A49" s="27"/>
      <c r="B49" s="131"/>
      <c r="C49" s="210" t="s">
        <v>235</v>
      </c>
      <c r="D49" s="213">
        <f>+E47-D48</f>
        <v>0</v>
      </c>
      <c r="E49" s="1043"/>
      <c r="F49" s="64"/>
      <c r="G49" s="65"/>
    </row>
    <row r="50" spans="1:12" ht="13.5" thickBot="1">
      <c r="A50" s="1123"/>
      <c r="B50" s="1138" t="s">
        <v>476</v>
      </c>
      <c r="C50" s="1125" t="s">
        <v>625</v>
      </c>
      <c r="D50" s="1126" t="s">
        <v>626</v>
      </c>
      <c r="E50" s="911"/>
      <c r="F50" s="1139"/>
      <c r="G50" s="1140"/>
    </row>
    <row r="51" spans="1:12">
      <c r="B51" s="1130"/>
      <c r="C51" s="1131"/>
      <c r="D51" s="79"/>
      <c r="E51" s="1132"/>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7"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3.9"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71" orientation="portrait" r:id="rId1"/>
  <headerFooter alignWithMargins="0">
    <oddFooter>&amp;L&amp;8&amp;D  &amp;T   &amp;F   &amp;A</oddFooter>
  </headerFooter>
  <rowBreaks count="1" manualBreakCount="1">
    <brk id="51"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3</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Funding'!H16</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0"/>
      <c r="C51" s="1131"/>
      <c r="D51" s="79"/>
      <c r="E51" s="1132"/>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8.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3.9"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57:E57"/>
    <mergeCell ref="B63:E63"/>
    <mergeCell ref="B60:E60"/>
    <mergeCell ref="B62:E62"/>
    <mergeCell ref="B56:E56"/>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4</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Funding'!H17</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65"/>
    </row>
    <row r="51" spans="1:12">
      <c r="B51" s="1130"/>
      <c r="C51" s="1131"/>
      <c r="D51" s="79"/>
      <c r="E51" s="1132"/>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8.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60:E60"/>
    <mergeCell ref="B63:E63"/>
    <mergeCell ref="B62:E62"/>
    <mergeCell ref="B56:E56"/>
    <mergeCell ref="B1:E1"/>
    <mergeCell ref="B2:E2"/>
    <mergeCell ref="B57:E57"/>
    <mergeCell ref="A4:C4"/>
    <mergeCell ref="B13:C13"/>
    <mergeCell ref="A5:G5"/>
    <mergeCell ref="B7:C7"/>
    <mergeCell ref="B8:C8"/>
  </mergeCells>
  <phoneticPr fontId="0" type="noConversion"/>
  <printOptions horizontalCentered="1"/>
  <pageMargins left="0.25" right="0" top="0.5" bottom="0.5" header="0.25" footer="0.25"/>
  <pageSetup scale="60" orientation="portrait" r:id="rId1"/>
  <headerFooter alignWithMargins="0">
    <oddFooter>&amp;L&amp;8&amp;D  &amp;T   &amp;F   &amp;A</oddFooter>
  </headerFooter>
  <rowBreaks count="1" manualBreakCount="1">
    <brk id="51"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5</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Funding'!H18</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0"/>
      <c r="C51" s="1131"/>
      <c r="D51" s="79"/>
      <c r="E51" s="1132"/>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8.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101"/>
      <c r="D58" s="989"/>
      <c r="E58" s="989"/>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62" orientation="portrait" r:id="rId1"/>
  <headerFooter alignWithMargins="0">
    <oddFooter>&amp;L&amp;8&amp;D  &amp;T   &amp;F   &amp;A</oddFooter>
  </headerFooter>
  <rowBreaks count="1" manualBreakCount="1">
    <brk id="51"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6</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Funding'!H19</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0"/>
      <c r="C51" s="1131"/>
      <c r="D51" s="79"/>
      <c r="E51" s="1132"/>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8.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56:E56"/>
    <mergeCell ref="B57:E57"/>
    <mergeCell ref="B60:E60"/>
    <mergeCell ref="B63:E63"/>
    <mergeCell ref="B62:E62"/>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8.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7</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Funding'!H20</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0"/>
      <c r="C51" s="1131"/>
      <c r="D51" s="79"/>
      <c r="E51" s="1132"/>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8.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67" orientation="portrait" r:id="rId1"/>
  <headerFooter alignWithMargins="0">
    <oddFooter>&amp;L&amp;8&amp;D  &amp;T   &amp;F   &amp;A</oddFooter>
  </headerFooter>
  <rowBreaks count="1" manualBreakCount="1">
    <brk id="51"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8</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Funding'!H21</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3"/>
      <c r="C51" s="1122"/>
      <c r="D51" s="1134"/>
      <c r="F51" s="64"/>
      <c r="G51" s="64"/>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8.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56:E56"/>
    <mergeCell ref="B57:E57"/>
    <mergeCell ref="B60:E60"/>
    <mergeCell ref="B63:E63"/>
    <mergeCell ref="B62:E62"/>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1"/>
  <sheetViews>
    <sheetView tabSelected="1" zoomScaleNormal="100" workbookViewId="0"/>
  </sheetViews>
  <sheetFormatPr defaultRowHeight="12.75"/>
  <cols>
    <col min="1" max="1" width="3.1640625" customWidth="1"/>
    <col min="2" max="2" width="11.5" customWidth="1"/>
    <col min="11" max="11" width="13" customWidth="1"/>
    <col min="12" max="12" width="0.6640625" customWidth="1"/>
    <col min="13" max="13" width="2.1640625" customWidth="1"/>
    <col min="14" max="14" width="53.1640625" customWidth="1"/>
  </cols>
  <sheetData>
    <row r="1" spans="1:15" ht="18.75">
      <c r="A1" s="101" t="s">
        <v>75</v>
      </c>
      <c r="B1" s="636" t="s">
        <v>71</v>
      </c>
      <c r="C1" s="636"/>
      <c r="D1" s="636"/>
      <c r="E1" s="636"/>
      <c r="F1" s="636"/>
      <c r="G1" s="636"/>
      <c r="H1" s="636"/>
      <c r="I1" s="636"/>
      <c r="J1" s="636"/>
      <c r="K1" s="636"/>
      <c r="L1" s="636"/>
    </row>
    <row r="2" spans="1:15" ht="18.75">
      <c r="B2" s="636" t="s">
        <v>754</v>
      </c>
      <c r="C2" s="636"/>
      <c r="D2" s="636"/>
      <c r="E2" s="636"/>
      <c r="F2" s="636"/>
      <c r="G2" s="636"/>
      <c r="H2" s="636"/>
      <c r="I2" s="636"/>
      <c r="J2" s="636"/>
      <c r="K2" s="636"/>
      <c r="L2" s="636"/>
    </row>
    <row r="4" spans="1:15" ht="12.4" customHeight="1">
      <c r="A4" s="916">
        <v>1</v>
      </c>
      <c r="B4" s="1152" t="s">
        <v>368</v>
      </c>
      <c r="C4" s="1153"/>
      <c r="D4" s="1153"/>
      <c r="E4" s="1153"/>
      <c r="F4" s="1153"/>
      <c r="G4" s="1153"/>
      <c r="H4" s="1153"/>
      <c r="I4" s="1153"/>
      <c r="J4" s="1153"/>
      <c r="K4" s="1153"/>
      <c r="L4" s="1154"/>
      <c r="M4" s="349"/>
    </row>
    <row r="5" spans="1:15" ht="78" customHeight="1">
      <c r="A5" s="917"/>
      <c r="B5" s="1149" t="s">
        <v>701</v>
      </c>
      <c r="C5" s="1166"/>
      <c r="D5" s="1166"/>
      <c r="E5" s="1166"/>
      <c r="F5" s="1166"/>
      <c r="G5" s="1166"/>
      <c r="H5" s="1166"/>
      <c r="I5" s="1166"/>
      <c r="J5" s="1166"/>
      <c r="K5" s="1166"/>
      <c r="L5" s="1167"/>
      <c r="M5" s="349"/>
      <c r="O5" s="5"/>
    </row>
    <row r="6" spans="1:15" ht="12.75" customHeight="1">
      <c r="A6" s="918">
        <v>2</v>
      </c>
      <c r="B6" s="1162" t="s">
        <v>369</v>
      </c>
      <c r="C6" s="1162"/>
      <c r="D6" s="1162"/>
      <c r="E6" s="1162"/>
      <c r="F6" s="1162"/>
      <c r="G6" s="1162"/>
      <c r="H6" s="1162"/>
      <c r="I6" s="1162"/>
      <c r="J6" s="1162"/>
      <c r="K6" s="1162"/>
      <c r="L6" s="1163"/>
      <c r="M6" s="349"/>
    </row>
    <row r="7" spans="1:15" ht="44.25" customHeight="1">
      <c r="A7" s="918"/>
      <c r="B7" s="1149" t="s">
        <v>536</v>
      </c>
      <c r="C7" s="1150"/>
      <c r="D7" s="1150"/>
      <c r="E7" s="1150"/>
      <c r="F7" s="1150"/>
      <c r="G7" s="1150"/>
      <c r="H7" s="1150"/>
      <c r="I7" s="1150"/>
      <c r="J7" s="1150"/>
      <c r="K7" s="1150"/>
      <c r="L7" s="1151"/>
      <c r="M7" s="349"/>
      <c r="O7" s="5"/>
    </row>
    <row r="8" spans="1:15" ht="12.75" customHeight="1">
      <c r="A8" s="916">
        <v>3</v>
      </c>
      <c r="B8" s="1152" t="s">
        <v>702</v>
      </c>
      <c r="C8" s="1153"/>
      <c r="D8" s="1153"/>
      <c r="E8" s="1153"/>
      <c r="F8" s="1153"/>
      <c r="G8" s="1153"/>
      <c r="H8" s="1153"/>
      <c r="I8" s="1153"/>
      <c r="J8" s="1153"/>
      <c r="K8" s="1153"/>
      <c r="L8" s="1154"/>
      <c r="M8" s="349"/>
      <c r="O8" s="671" t="s">
        <v>75</v>
      </c>
    </row>
    <row r="9" spans="1:15" ht="165.75" customHeight="1">
      <c r="A9" s="349"/>
      <c r="B9" s="1157" t="s">
        <v>793</v>
      </c>
      <c r="C9" s="1160"/>
      <c r="D9" s="1160"/>
      <c r="E9" s="1160"/>
      <c r="F9" s="1160"/>
      <c r="G9" s="1160"/>
      <c r="H9" s="1160"/>
      <c r="I9" s="1160"/>
      <c r="J9" s="1160"/>
      <c r="K9" s="1160"/>
      <c r="L9" s="1161"/>
      <c r="M9" s="468"/>
    </row>
    <row r="10" spans="1:15" ht="12.75" customHeight="1">
      <c r="A10" s="349"/>
      <c r="B10" s="1157" t="s">
        <v>603</v>
      </c>
      <c r="C10" s="1164"/>
      <c r="D10" s="1164"/>
      <c r="E10" s="1164"/>
      <c r="F10" s="1164"/>
      <c r="G10" s="1164"/>
      <c r="H10" s="1164"/>
      <c r="I10" s="1164"/>
      <c r="J10" s="1164"/>
      <c r="K10" s="1164"/>
      <c r="L10" s="1165"/>
      <c r="M10" s="468"/>
    </row>
    <row r="11" spans="1:15" ht="17.649999999999999" customHeight="1">
      <c r="A11" s="349"/>
      <c r="B11" s="1157" t="s">
        <v>604</v>
      </c>
      <c r="C11" s="1158"/>
      <c r="D11" s="1158"/>
      <c r="E11" s="1158"/>
      <c r="F11" s="1158"/>
      <c r="G11" s="1158"/>
      <c r="H11" s="1158"/>
      <c r="I11" s="1158"/>
      <c r="J11" s="1158"/>
      <c r="K11" s="1158"/>
      <c r="L11" s="1159"/>
      <c r="M11" s="468"/>
    </row>
    <row r="12" spans="1:15" ht="12.75" customHeight="1">
      <c r="A12" s="916">
        <v>4</v>
      </c>
      <c r="B12" s="1152" t="s">
        <v>703</v>
      </c>
      <c r="C12" s="1162"/>
      <c r="D12" s="1162"/>
      <c r="E12" s="1162"/>
      <c r="F12" s="1162"/>
      <c r="G12" s="1162"/>
      <c r="H12" s="1162"/>
      <c r="I12" s="1162"/>
      <c r="J12" s="1162"/>
      <c r="K12" s="1162"/>
      <c r="L12" s="1163"/>
      <c r="M12" s="468"/>
    </row>
    <row r="13" spans="1:15" ht="129.75" customHeight="1">
      <c r="A13" s="917"/>
      <c r="B13" s="1149" t="s">
        <v>755</v>
      </c>
      <c r="C13" s="1150"/>
      <c r="D13" s="1150"/>
      <c r="E13" s="1150"/>
      <c r="F13" s="1150"/>
      <c r="G13" s="1150"/>
      <c r="H13" s="1150"/>
      <c r="I13" s="1150"/>
      <c r="J13" s="1150"/>
      <c r="K13" s="1150"/>
      <c r="L13" s="1151"/>
      <c r="M13" s="468"/>
      <c r="N13" s="986" t="s">
        <v>75</v>
      </c>
    </row>
    <row r="14" spans="1:15" ht="12.75" customHeight="1">
      <c r="A14" s="916">
        <v>5</v>
      </c>
      <c r="B14" s="1152" t="s">
        <v>704</v>
      </c>
      <c r="C14" s="1153"/>
      <c r="D14" s="1153"/>
      <c r="E14" s="1153"/>
      <c r="F14" s="1153"/>
      <c r="G14" s="1153"/>
      <c r="H14" s="1153"/>
      <c r="I14" s="1153"/>
      <c r="J14" s="1153"/>
      <c r="K14" s="1153"/>
      <c r="L14" s="1154"/>
      <c r="M14" s="468"/>
    </row>
    <row r="15" spans="1:15" ht="207.75" customHeight="1">
      <c r="A15" s="917"/>
      <c r="B15" s="1149" t="s">
        <v>792</v>
      </c>
      <c r="C15" s="1150"/>
      <c r="D15" s="1150"/>
      <c r="E15" s="1150"/>
      <c r="F15" s="1150"/>
      <c r="G15" s="1150"/>
      <c r="H15" s="1150"/>
      <c r="I15" s="1150"/>
      <c r="J15" s="1150"/>
      <c r="K15" s="1150"/>
      <c r="L15" s="1151"/>
      <c r="M15" s="468"/>
    </row>
    <row r="16" spans="1:15" ht="12.75" customHeight="1">
      <c r="A16" s="916">
        <v>6</v>
      </c>
      <c r="B16" s="1152" t="s">
        <v>77</v>
      </c>
      <c r="C16" s="1153"/>
      <c r="D16" s="1153"/>
      <c r="E16" s="1153"/>
      <c r="F16" s="1153"/>
      <c r="G16" s="1153"/>
      <c r="H16" s="1153"/>
      <c r="I16" s="1153"/>
      <c r="J16" s="1153"/>
      <c r="K16" s="1153"/>
      <c r="L16" s="1154"/>
      <c r="M16" s="468"/>
    </row>
    <row r="17" spans="1:13" ht="35.25" customHeight="1">
      <c r="A17" s="917"/>
      <c r="B17" s="1149" t="s">
        <v>634</v>
      </c>
      <c r="C17" s="1155"/>
      <c r="D17" s="1155"/>
      <c r="E17" s="1155"/>
      <c r="F17" s="1155"/>
      <c r="G17" s="1155"/>
      <c r="H17" s="1155"/>
      <c r="I17" s="1155"/>
      <c r="J17" s="1155"/>
      <c r="K17" s="1155"/>
      <c r="L17" s="1156"/>
      <c r="M17" s="469"/>
    </row>
    <row r="18" spans="1:13">
      <c r="A18" s="916">
        <v>7</v>
      </c>
      <c r="B18" s="1152" t="s">
        <v>666</v>
      </c>
      <c r="C18" s="1153"/>
      <c r="D18" s="1153"/>
      <c r="E18" s="1153"/>
      <c r="F18" s="1153"/>
      <c r="G18" s="1153"/>
      <c r="H18" s="1153"/>
      <c r="I18" s="1153"/>
      <c r="J18" s="1153"/>
      <c r="K18" s="1153"/>
      <c r="L18" s="1154"/>
    </row>
    <row r="19" spans="1:13" ht="104.25" customHeight="1">
      <c r="A19" s="917"/>
      <c r="B19" s="1149" t="s">
        <v>670</v>
      </c>
      <c r="C19" s="1149"/>
      <c r="D19" s="1149"/>
      <c r="E19" s="1149"/>
      <c r="F19" s="1149"/>
      <c r="G19" s="1149"/>
      <c r="H19" s="1149"/>
      <c r="I19" s="1149"/>
      <c r="J19" s="1149"/>
      <c r="K19" s="1149"/>
      <c r="L19" s="1168"/>
    </row>
    <row r="20" spans="1:13">
      <c r="A20" s="916">
        <v>8</v>
      </c>
      <c r="B20" s="1152" t="s">
        <v>678</v>
      </c>
      <c r="C20" s="1153"/>
      <c r="D20" s="1153"/>
      <c r="E20" s="1153"/>
      <c r="F20" s="1153"/>
      <c r="G20" s="1153"/>
      <c r="H20" s="1153"/>
      <c r="I20" s="1153"/>
      <c r="J20" s="1153"/>
      <c r="K20" s="1153"/>
      <c r="L20" s="1154"/>
    </row>
    <row r="21" spans="1:13" ht="57.75" customHeight="1">
      <c r="A21" s="917"/>
      <c r="B21" s="1149" t="s">
        <v>794</v>
      </c>
      <c r="C21" s="1155"/>
      <c r="D21" s="1155"/>
      <c r="E21" s="1155"/>
      <c r="F21" s="1155"/>
      <c r="G21" s="1155"/>
      <c r="H21" s="1155"/>
      <c r="I21" s="1155"/>
      <c r="J21" s="1155"/>
      <c r="K21" s="1155"/>
      <c r="L21" s="1156"/>
    </row>
  </sheetData>
  <mergeCells count="18">
    <mergeCell ref="B13:L13"/>
    <mergeCell ref="B18:L18"/>
    <mergeCell ref="B19:L19"/>
    <mergeCell ref="B17:L17"/>
    <mergeCell ref="B11:L11"/>
    <mergeCell ref="B4:L4"/>
    <mergeCell ref="B8:L8"/>
    <mergeCell ref="B9:L9"/>
    <mergeCell ref="B12:L12"/>
    <mergeCell ref="B10:L10"/>
    <mergeCell ref="B6:L6"/>
    <mergeCell ref="B7:L7"/>
    <mergeCell ref="B5:L5"/>
    <mergeCell ref="B15:L15"/>
    <mergeCell ref="B16:L16"/>
    <mergeCell ref="B20:L20"/>
    <mergeCell ref="B21:L21"/>
    <mergeCell ref="B14:L14"/>
  </mergeCells>
  <phoneticPr fontId="0" type="noConversion"/>
  <pageMargins left="0.75" right="0.5" top="1" bottom="1" header="0.25" footer="0.25"/>
  <pageSetup fitToHeight="2" orientation="portrait" r:id="rId1"/>
  <headerFooter alignWithMargins="0">
    <oddFooter>&amp;L&amp;8&amp;D  &amp;T   &amp;F   &amp;A</oddFooter>
  </headerFooter>
  <rowBreaks count="1" manualBreakCount="1">
    <brk id="13"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9</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Funding'!H22</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3"/>
      <c r="C51" s="1122"/>
      <c r="D51" s="1134"/>
      <c r="F51" s="64"/>
      <c r="G51" s="64"/>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9.6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10</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Funding'!H23</f>
        <v>0</v>
      </c>
      <c r="E48" s="226"/>
      <c r="F48" s="64"/>
      <c r="G48" s="65"/>
    </row>
    <row r="49" spans="1:12" ht="12.75" customHeight="1">
      <c r="A49" s="27"/>
      <c r="B49" s="131"/>
      <c r="C49" s="210" t="s">
        <v>235</v>
      </c>
      <c r="D49" s="213">
        <f>+E47-D48</f>
        <v>0</v>
      </c>
      <c r="E49" s="226"/>
      <c r="F49" s="64"/>
      <c r="G49" s="65"/>
    </row>
    <row r="50" spans="1:12">
      <c r="A50" s="1037"/>
      <c r="B50" s="1018" t="s">
        <v>476</v>
      </c>
      <c r="C50" s="1019" t="s">
        <v>625</v>
      </c>
      <c r="D50" s="1017" t="s">
        <v>626</v>
      </c>
      <c r="E50" s="1036"/>
      <c r="F50" s="64"/>
      <c r="G50" s="65"/>
    </row>
    <row r="51" spans="1:12">
      <c r="B51" s="1133"/>
      <c r="C51" s="1122"/>
      <c r="D51" s="1134"/>
      <c r="F51" s="64"/>
      <c r="G51" s="64"/>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31.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3.9"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56:E56"/>
    <mergeCell ref="B57:E57"/>
    <mergeCell ref="B60:E60"/>
    <mergeCell ref="B63:E63"/>
    <mergeCell ref="B62:E62"/>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11</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7">
      <c r="A17" s="27"/>
      <c r="B17" s="62"/>
      <c r="C17" s="63" t="s">
        <v>263</v>
      </c>
      <c r="D17" s="289"/>
      <c r="E17" s="121">
        <v>0</v>
      </c>
      <c r="F17" s="73"/>
      <c r="G17" s="74"/>
    </row>
    <row r="18" spans="1:7">
      <c r="A18" s="27"/>
      <c r="B18" s="62"/>
      <c r="C18" s="63" t="s">
        <v>200</v>
      </c>
      <c r="D18" s="289"/>
      <c r="E18" s="121">
        <v>0</v>
      </c>
      <c r="F18" s="73"/>
      <c r="G18" s="74"/>
    </row>
    <row r="19" spans="1:7">
      <c r="A19" s="27"/>
      <c r="B19" s="62"/>
      <c r="C19" s="63" t="s">
        <v>201</v>
      </c>
      <c r="D19" s="289"/>
      <c r="E19" s="121">
        <v>0</v>
      </c>
      <c r="F19" s="73"/>
      <c r="G19" s="74"/>
    </row>
    <row r="20" spans="1:7">
      <c r="A20" s="27"/>
      <c r="B20" s="62"/>
      <c r="C20" s="63" t="s">
        <v>264</v>
      </c>
      <c r="D20" s="269" t="s">
        <v>265</v>
      </c>
      <c r="E20" s="121">
        <v>0</v>
      </c>
      <c r="F20" s="73"/>
      <c r="G20" s="74"/>
    </row>
    <row r="21" spans="1:7">
      <c r="A21" s="27"/>
      <c r="B21" s="62"/>
      <c r="C21" s="24" t="s">
        <v>266</v>
      </c>
      <c r="D21" s="269" t="s">
        <v>265</v>
      </c>
      <c r="E21" s="122">
        <v>0</v>
      </c>
      <c r="F21" s="73"/>
      <c r="G21" s="74"/>
    </row>
    <row r="22" spans="1:7">
      <c r="A22" s="27"/>
      <c r="B22" s="62"/>
      <c r="C22" s="118" t="s">
        <v>202</v>
      </c>
      <c r="D22" s="272" t="s">
        <v>265</v>
      </c>
      <c r="E22" s="123">
        <f>SUM(E14:E21)</f>
        <v>0</v>
      </c>
      <c r="F22" s="77"/>
      <c r="G22" s="65"/>
    </row>
    <row r="23" spans="1:7" ht="6.75" customHeight="1">
      <c r="A23" s="27"/>
      <c r="B23" s="62"/>
      <c r="D23" s="96"/>
      <c r="E23" s="113"/>
      <c r="G23" s="28"/>
    </row>
    <row r="24" spans="1:7" ht="12.75" customHeight="1">
      <c r="A24" s="27"/>
      <c r="B24" s="30" t="s">
        <v>203</v>
      </c>
      <c r="C24" s="18"/>
      <c r="D24" s="267" t="s">
        <v>207</v>
      </c>
      <c r="E24" s="266" t="s">
        <v>278</v>
      </c>
      <c r="G24" s="28"/>
    </row>
    <row r="25" spans="1:7" ht="12.75" customHeight="1">
      <c r="A25" s="27"/>
      <c r="B25" s="62"/>
      <c r="C25" s="15" t="s">
        <v>274</v>
      </c>
      <c r="D25" s="276"/>
      <c r="E25" s="68">
        <v>0</v>
      </c>
      <c r="G25" s="28"/>
    </row>
    <row r="26" spans="1:7" ht="12.75" customHeight="1">
      <c r="A26" s="27"/>
      <c r="B26" s="62"/>
      <c r="C26" s="63" t="s">
        <v>139</v>
      </c>
      <c r="D26" s="277"/>
      <c r="E26" s="121">
        <v>0</v>
      </c>
      <c r="G26" s="28"/>
    </row>
    <row r="27" spans="1:7" ht="12.75" customHeight="1">
      <c r="A27" s="27"/>
      <c r="B27" s="62"/>
      <c r="C27" s="63" t="s">
        <v>140</v>
      </c>
      <c r="D27" s="277"/>
      <c r="E27" s="121">
        <v>0</v>
      </c>
      <c r="G27" s="28"/>
    </row>
    <row r="28" spans="1:7" ht="12.75" customHeight="1">
      <c r="A28" s="27"/>
      <c r="B28" s="62"/>
      <c r="C28" s="63" t="s">
        <v>141</v>
      </c>
      <c r="D28" s="277"/>
      <c r="E28" s="121">
        <v>0</v>
      </c>
      <c r="G28" s="28"/>
    </row>
    <row r="29" spans="1:7" ht="12.75" customHeight="1">
      <c r="A29" s="27"/>
      <c r="B29" s="62"/>
      <c r="C29" s="63" t="s">
        <v>142</v>
      </c>
      <c r="D29" s="277"/>
      <c r="E29" s="121">
        <v>0</v>
      </c>
      <c r="G29" s="28"/>
    </row>
    <row r="30" spans="1:7" ht="12.75" customHeight="1">
      <c r="A30" s="27"/>
      <c r="B30" s="62"/>
      <c r="C30" s="63" t="s">
        <v>199</v>
      </c>
      <c r="D30" s="277"/>
      <c r="E30" s="121">
        <v>0</v>
      </c>
      <c r="G30" s="28"/>
    </row>
    <row r="31" spans="1:7" ht="12.75" customHeight="1">
      <c r="A31" s="27"/>
      <c r="B31" s="62"/>
      <c r="C31" s="118" t="s">
        <v>204</v>
      </c>
      <c r="D31" s="278">
        <f>SUM(D25:D30)</f>
        <v>0</v>
      </c>
      <c r="E31" s="123">
        <f>SUM(E25:E30)</f>
        <v>0</v>
      </c>
      <c r="G31" s="28"/>
    </row>
    <row r="32" spans="1:7"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412">
        <v>0</v>
      </c>
      <c r="F40" s="78"/>
      <c r="G40" s="74"/>
    </row>
    <row r="41" spans="1:7">
      <c r="A41" s="27"/>
      <c r="B41" s="62"/>
      <c r="C41" s="130" t="s">
        <v>119</v>
      </c>
      <c r="D41" s="95"/>
      <c r="E41" s="412">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Funding'!H24</f>
        <v>0</v>
      </c>
      <c r="E48" s="226"/>
      <c r="F48" s="64"/>
      <c r="G48" s="65"/>
    </row>
    <row r="49" spans="1:12" ht="12.75" customHeight="1">
      <c r="A49" s="27"/>
      <c r="B49" s="131"/>
      <c r="C49" s="210" t="s">
        <v>235</v>
      </c>
      <c r="D49" s="213">
        <f>+E47-D48</f>
        <v>0</v>
      </c>
      <c r="E49" s="226"/>
      <c r="F49" s="64"/>
      <c r="G49" s="65"/>
    </row>
    <row r="50" spans="1:12">
      <c r="A50" s="1037"/>
      <c r="B50" s="1018" t="s">
        <v>476</v>
      </c>
      <c r="C50" s="1019" t="s">
        <v>625</v>
      </c>
      <c r="D50" s="1017" t="s">
        <v>626</v>
      </c>
      <c r="E50" s="1036"/>
      <c r="F50" s="64"/>
      <c r="G50" s="65"/>
    </row>
    <row r="51" spans="1:12">
      <c r="B51" s="1133"/>
      <c r="C51" s="1122"/>
      <c r="D51" s="1134"/>
      <c r="F51" s="64"/>
      <c r="G51" s="64"/>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30"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15"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12</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12">
      <c r="A17" s="27"/>
      <c r="B17" s="62"/>
      <c r="C17" s="63" t="s">
        <v>263</v>
      </c>
      <c r="D17" s="289"/>
      <c r="E17" s="121">
        <v>0</v>
      </c>
      <c r="F17" s="73"/>
      <c r="G17" s="74"/>
    </row>
    <row r="18" spans="1:12">
      <c r="A18" s="27"/>
      <c r="B18" s="62"/>
      <c r="C18" s="63" t="s">
        <v>200</v>
      </c>
      <c r="D18" s="289"/>
      <c r="E18" s="121">
        <v>0</v>
      </c>
      <c r="F18" s="73"/>
      <c r="G18" s="74"/>
      <c r="L18" t="s">
        <v>645</v>
      </c>
    </row>
    <row r="19" spans="1:12">
      <c r="A19" s="27"/>
      <c r="B19" s="62"/>
      <c r="C19" s="63" t="s">
        <v>201</v>
      </c>
      <c r="D19" s="289"/>
      <c r="E19" s="121">
        <v>0</v>
      </c>
      <c r="F19" s="73"/>
      <c r="G19" s="74"/>
    </row>
    <row r="20" spans="1:12">
      <c r="A20" s="27"/>
      <c r="B20" s="62"/>
      <c r="C20" s="63" t="s">
        <v>264</v>
      </c>
      <c r="D20" s="269" t="s">
        <v>265</v>
      </c>
      <c r="E20" s="121">
        <v>0</v>
      </c>
      <c r="F20" s="73"/>
      <c r="G20" s="74"/>
    </row>
    <row r="21" spans="1:12">
      <c r="A21" s="27"/>
      <c r="B21" s="62"/>
      <c r="C21" s="24" t="s">
        <v>266</v>
      </c>
      <c r="D21" s="269" t="s">
        <v>265</v>
      </c>
      <c r="E21" s="122">
        <v>0</v>
      </c>
      <c r="F21" s="73"/>
      <c r="G21" s="74"/>
    </row>
    <row r="22" spans="1:12">
      <c r="A22" s="27"/>
      <c r="B22" s="62"/>
      <c r="C22" s="118" t="s">
        <v>202</v>
      </c>
      <c r="D22" s="272" t="s">
        <v>265</v>
      </c>
      <c r="E22" s="123">
        <f>SUM(E14:E21)</f>
        <v>0</v>
      </c>
      <c r="F22" s="77"/>
      <c r="G22" s="65"/>
    </row>
    <row r="23" spans="1:12" ht="6.75" customHeight="1">
      <c r="A23" s="27"/>
      <c r="B23" s="62"/>
      <c r="D23" s="96"/>
      <c r="E23" s="113"/>
      <c r="G23" s="28"/>
    </row>
    <row r="24" spans="1:12" ht="12.75" customHeight="1">
      <c r="A24" s="27"/>
      <c r="B24" s="30" t="s">
        <v>203</v>
      </c>
      <c r="C24" s="18"/>
      <c r="D24" s="267" t="s">
        <v>207</v>
      </c>
      <c r="E24" s="266" t="s">
        <v>278</v>
      </c>
      <c r="G24" s="28"/>
    </row>
    <row r="25" spans="1:12" ht="12.75" customHeight="1">
      <c r="A25" s="27"/>
      <c r="B25" s="62"/>
      <c r="C25" s="15" t="s">
        <v>274</v>
      </c>
      <c r="D25" s="276"/>
      <c r="E25" s="68">
        <v>0</v>
      </c>
      <c r="G25" s="28"/>
    </row>
    <row r="26" spans="1:12" ht="12.75" customHeight="1">
      <c r="A26" s="27"/>
      <c r="B26" s="62"/>
      <c r="C26" s="63" t="s">
        <v>139</v>
      </c>
      <c r="D26" s="277"/>
      <c r="E26" s="121">
        <v>0</v>
      </c>
      <c r="G26" s="28"/>
    </row>
    <row r="27" spans="1:12" ht="12.75" customHeight="1">
      <c r="A27" s="27"/>
      <c r="B27" s="62"/>
      <c r="C27" s="63" t="s">
        <v>140</v>
      </c>
      <c r="D27" s="277"/>
      <c r="E27" s="121">
        <v>0</v>
      </c>
      <c r="G27" s="28"/>
    </row>
    <row r="28" spans="1:12" ht="12.75" customHeight="1">
      <c r="A28" s="27"/>
      <c r="B28" s="62"/>
      <c r="C28" s="63" t="s">
        <v>141</v>
      </c>
      <c r="D28" s="277"/>
      <c r="E28" s="121">
        <v>0</v>
      </c>
      <c r="G28" s="28"/>
    </row>
    <row r="29" spans="1:12" ht="12.75" customHeight="1">
      <c r="A29" s="27"/>
      <c r="B29" s="62"/>
      <c r="C29" s="63" t="s">
        <v>142</v>
      </c>
      <c r="D29" s="277"/>
      <c r="E29" s="121">
        <v>0</v>
      </c>
      <c r="G29" s="28"/>
    </row>
    <row r="30" spans="1:12" ht="12.75" customHeight="1">
      <c r="A30" s="27"/>
      <c r="B30" s="62"/>
      <c r="C30" s="63" t="s">
        <v>199</v>
      </c>
      <c r="D30" s="277"/>
      <c r="E30" s="121">
        <v>0</v>
      </c>
      <c r="G30" s="28"/>
    </row>
    <row r="31" spans="1:12" ht="12.75" customHeight="1">
      <c r="A31" s="27"/>
      <c r="B31" s="62"/>
      <c r="C31" s="118" t="s">
        <v>204</v>
      </c>
      <c r="D31" s="278">
        <f>SUM(D25:D30)</f>
        <v>0</v>
      </c>
      <c r="E31" s="123">
        <f>SUM(E25:E30)</f>
        <v>0</v>
      </c>
      <c r="G31" s="28"/>
    </row>
    <row r="32" spans="1:12"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Funding'!H25</f>
        <v>0</v>
      </c>
      <c r="E48" s="226"/>
      <c r="F48" s="64"/>
      <c r="G48" s="65"/>
    </row>
    <row r="49" spans="1:12" ht="12.75" customHeight="1">
      <c r="A49" s="27"/>
      <c r="B49" s="131"/>
      <c r="C49" s="210" t="s">
        <v>235</v>
      </c>
      <c r="D49" s="213">
        <f>+E47-D48</f>
        <v>0</v>
      </c>
      <c r="E49" s="226"/>
      <c r="F49" s="64"/>
      <c r="G49" s="65"/>
    </row>
    <row r="50" spans="1:12" s="19" customFormat="1" ht="13.5" thickBot="1">
      <c r="A50" s="1123"/>
      <c r="B50" s="1138" t="s">
        <v>476</v>
      </c>
      <c r="C50" s="1125" t="s">
        <v>625</v>
      </c>
      <c r="D50" s="1126" t="s">
        <v>626</v>
      </c>
      <c r="E50" s="911"/>
      <c r="F50" s="1139"/>
      <c r="G50" s="1140"/>
    </row>
    <row r="51" spans="1:12">
      <c r="B51" s="1133"/>
      <c r="C51" s="1122"/>
      <c r="D51" s="1134"/>
      <c r="F51" s="64"/>
      <c r="G51" s="64"/>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8.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3.9" customHeight="1">
      <c r="B64" s="101"/>
      <c r="C64" s="101"/>
      <c r="D64" s="101"/>
      <c r="E64" s="101"/>
      <c r="H64" s="236"/>
      <c r="I64" s="236"/>
    </row>
  </sheetData>
  <mergeCells count="12">
    <mergeCell ref="B1:E1"/>
    <mergeCell ref="B2:E2"/>
    <mergeCell ref="A4:C4"/>
    <mergeCell ref="B13:C13"/>
    <mergeCell ref="A5:G5"/>
    <mergeCell ref="B7:C7"/>
    <mergeCell ref="B8:C8"/>
    <mergeCell ref="B56:E56"/>
    <mergeCell ref="B57:E57"/>
    <mergeCell ref="B60:E60"/>
    <mergeCell ref="B63:E63"/>
    <mergeCell ref="B62:E62"/>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13</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12">
      <c r="A17" s="27"/>
      <c r="B17" s="62"/>
      <c r="C17" s="63" t="s">
        <v>263</v>
      </c>
      <c r="D17" s="289"/>
      <c r="E17" s="121">
        <v>0</v>
      </c>
      <c r="F17" s="73"/>
      <c r="G17" s="74"/>
    </row>
    <row r="18" spans="1:12">
      <c r="A18" s="27"/>
      <c r="B18" s="62"/>
      <c r="C18" s="63" t="s">
        <v>200</v>
      </c>
      <c r="D18" s="289"/>
      <c r="E18" s="121">
        <v>0</v>
      </c>
      <c r="F18" s="73"/>
      <c r="G18" s="74"/>
      <c r="L18" t="s">
        <v>645</v>
      </c>
    </row>
    <row r="19" spans="1:12">
      <c r="A19" s="27"/>
      <c r="B19" s="62"/>
      <c r="C19" s="63" t="s">
        <v>201</v>
      </c>
      <c r="D19" s="289"/>
      <c r="E19" s="121">
        <v>0</v>
      </c>
      <c r="F19" s="73"/>
      <c r="G19" s="74"/>
    </row>
    <row r="20" spans="1:12">
      <c r="A20" s="27"/>
      <c r="B20" s="62"/>
      <c r="C20" s="63" t="s">
        <v>264</v>
      </c>
      <c r="D20" s="269" t="s">
        <v>265</v>
      </c>
      <c r="E20" s="121">
        <v>0</v>
      </c>
      <c r="F20" s="73"/>
      <c r="G20" s="74"/>
    </row>
    <row r="21" spans="1:12">
      <c r="A21" s="27"/>
      <c r="B21" s="62"/>
      <c r="C21" s="24" t="s">
        <v>266</v>
      </c>
      <c r="D21" s="269" t="s">
        <v>265</v>
      </c>
      <c r="E21" s="122">
        <v>0</v>
      </c>
      <c r="F21" s="73"/>
      <c r="G21" s="74"/>
    </row>
    <row r="22" spans="1:12">
      <c r="A22" s="27"/>
      <c r="B22" s="62"/>
      <c r="C22" s="118" t="s">
        <v>202</v>
      </c>
      <c r="D22" s="272" t="s">
        <v>265</v>
      </c>
      <c r="E22" s="123">
        <f>SUM(E14:E21)</f>
        <v>0</v>
      </c>
      <c r="F22" s="77"/>
      <c r="G22" s="65"/>
    </row>
    <row r="23" spans="1:12" ht="6.75" customHeight="1">
      <c r="A23" s="27"/>
      <c r="B23" s="62"/>
      <c r="D23" s="96"/>
      <c r="E23" s="113"/>
      <c r="G23" s="28"/>
    </row>
    <row r="24" spans="1:12" ht="12.75" customHeight="1">
      <c r="A24" s="27"/>
      <c r="B24" s="30" t="s">
        <v>203</v>
      </c>
      <c r="C24" s="18"/>
      <c r="D24" s="267" t="s">
        <v>207</v>
      </c>
      <c r="E24" s="266" t="s">
        <v>278</v>
      </c>
      <c r="G24" s="28"/>
    </row>
    <row r="25" spans="1:12" ht="12.75" customHeight="1">
      <c r="A25" s="27"/>
      <c r="B25" s="62"/>
      <c r="C25" s="15" t="s">
        <v>274</v>
      </c>
      <c r="D25" s="276"/>
      <c r="E25" s="68">
        <v>0</v>
      </c>
      <c r="G25" s="28"/>
    </row>
    <row r="26" spans="1:12" ht="12.75" customHeight="1">
      <c r="A26" s="27"/>
      <c r="B26" s="62"/>
      <c r="C26" s="63" t="s">
        <v>139</v>
      </c>
      <c r="D26" s="277"/>
      <c r="E26" s="121">
        <v>0</v>
      </c>
      <c r="G26" s="28"/>
    </row>
    <row r="27" spans="1:12" ht="12.75" customHeight="1">
      <c r="A27" s="27"/>
      <c r="B27" s="62"/>
      <c r="C27" s="63" t="s">
        <v>140</v>
      </c>
      <c r="D27" s="277"/>
      <c r="E27" s="121">
        <v>0</v>
      </c>
      <c r="G27" s="28"/>
    </row>
    <row r="28" spans="1:12" ht="12.75" customHeight="1">
      <c r="A28" s="27"/>
      <c r="B28" s="62"/>
      <c r="C28" s="63" t="s">
        <v>141</v>
      </c>
      <c r="D28" s="277"/>
      <c r="E28" s="121">
        <v>0</v>
      </c>
      <c r="G28" s="28"/>
    </row>
    <row r="29" spans="1:12" ht="12.75" customHeight="1">
      <c r="A29" s="27"/>
      <c r="B29" s="62"/>
      <c r="C29" s="63" t="s">
        <v>142</v>
      </c>
      <c r="D29" s="277"/>
      <c r="E29" s="121">
        <v>0</v>
      </c>
      <c r="G29" s="28"/>
    </row>
    <row r="30" spans="1:12" ht="12.75" customHeight="1">
      <c r="A30" s="27"/>
      <c r="B30" s="62"/>
      <c r="C30" s="63" t="s">
        <v>199</v>
      </c>
      <c r="D30" s="277"/>
      <c r="E30" s="121">
        <v>0</v>
      </c>
      <c r="G30" s="28"/>
    </row>
    <row r="31" spans="1:12" ht="12.75" customHeight="1">
      <c r="A31" s="27"/>
      <c r="B31" s="62"/>
      <c r="C31" s="118" t="s">
        <v>204</v>
      </c>
      <c r="D31" s="278">
        <f>SUM(D25:D30)</f>
        <v>0</v>
      </c>
      <c r="E31" s="123">
        <f>SUM(E25:E30)</f>
        <v>0</v>
      </c>
      <c r="G31" s="28"/>
    </row>
    <row r="32" spans="1:12"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Funding'!H26</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3"/>
      <c r="C51" s="1122"/>
      <c r="D51" s="1134"/>
      <c r="F51" s="64"/>
      <c r="G51" s="64"/>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c r="B55" s="1025" t="s">
        <v>51</v>
      </c>
      <c r="C55" s="1026"/>
      <c r="D55" s="1026"/>
      <c r="E55" s="1027"/>
      <c r="F55" s="234"/>
      <c r="G55" s="234"/>
      <c r="H55" s="234"/>
      <c r="I55" s="234"/>
      <c r="J55" s="234"/>
    </row>
    <row r="56" spans="1:12" ht="31.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ht="10.5" customHeight="1">
      <c r="B58" s="989"/>
      <c r="C58" s="989"/>
      <c r="D58" s="989"/>
      <c r="E58" s="989"/>
    </row>
    <row r="59" spans="1:12" ht="14.2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 customHeight="1">
      <c r="B1" s="1210" t="s">
        <v>71</v>
      </c>
      <c r="C1" s="1210"/>
      <c r="D1" s="1210"/>
      <c r="E1" s="1210"/>
    </row>
    <row r="2" spans="1:7" ht="15" customHeight="1">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14</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12">
      <c r="A17" s="27"/>
      <c r="B17" s="62"/>
      <c r="C17" s="63" t="s">
        <v>263</v>
      </c>
      <c r="D17" s="289"/>
      <c r="E17" s="121">
        <v>0</v>
      </c>
      <c r="F17" s="73"/>
      <c r="G17" s="74"/>
    </row>
    <row r="18" spans="1:12">
      <c r="A18" s="27"/>
      <c r="B18" s="62"/>
      <c r="C18" s="63" t="s">
        <v>200</v>
      </c>
      <c r="D18" s="289"/>
      <c r="E18" s="121">
        <v>0</v>
      </c>
      <c r="F18" s="73"/>
      <c r="G18" s="74"/>
      <c r="L18" t="s">
        <v>645</v>
      </c>
    </row>
    <row r="19" spans="1:12">
      <c r="A19" s="27"/>
      <c r="B19" s="62"/>
      <c r="C19" s="63" t="s">
        <v>201</v>
      </c>
      <c r="D19" s="289"/>
      <c r="E19" s="121">
        <v>0</v>
      </c>
      <c r="F19" s="73"/>
      <c r="G19" s="74"/>
    </row>
    <row r="20" spans="1:12">
      <c r="A20" s="27"/>
      <c r="B20" s="62"/>
      <c r="C20" s="63" t="s">
        <v>264</v>
      </c>
      <c r="D20" s="269" t="s">
        <v>265</v>
      </c>
      <c r="E20" s="121">
        <v>0</v>
      </c>
      <c r="F20" s="73"/>
      <c r="G20" s="74"/>
    </row>
    <row r="21" spans="1:12">
      <c r="A21" s="27"/>
      <c r="B21" s="62"/>
      <c r="C21" s="24" t="s">
        <v>266</v>
      </c>
      <c r="D21" s="269" t="s">
        <v>265</v>
      </c>
      <c r="E21" s="122">
        <v>0</v>
      </c>
      <c r="F21" s="73"/>
      <c r="G21" s="74"/>
    </row>
    <row r="22" spans="1:12">
      <c r="A22" s="27"/>
      <c r="B22" s="62"/>
      <c r="C22" s="118" t="s">
        <v>202</v>
      </c>
      <c r="D22" s="272" t="s">
        <v>265</v>
      </c>
      <c r="E22" s="123">
        <f>SUM(E14:E21)</f>
        <v>0</v>
      </c>
      <c r="F22" s="77"/>
      <c r="G22" s="65"/>
    </row>
    <row r="23" spans="1:12" ht="6.75" customHeight="1">
      <c r="A23" s="27"/>
      <c r="B23" s="62"/>
      <c r="D23" s="96"/>
      <c r="E23" s="113"/>
      <c r="G23" s="28"/>
    </row>
    <row r="24" spans="1:12" ht="12.75" customHeight="1">
      <c r="A24" s="27"/>
      <c r="B24" s="30" t="s">
        <v>203</v>
      </c>
      <c r="C24" s="18"/>
      <c r="D24" s="267" t="s">
        <v>207</v>
      </c>
      <c r="E24" s="266" t="s">
        <v>278</v>
      </c>
      <c r="G24" s="28"/>
    </row>
    <row r="25" spans="1:12" ht="12.75" customHeight="1">
      <c r="A25" s="27"/>
      <c r="B25" s="62"/>
      <c r="C25" s="15" t="s">
        <v>274</v>
      </c>
      <c r="D25" s="276"/>
      <c r="E25" s="68">
        <v>0</v>
      </c>
      <c r="G25" s="28"/>
    </row>
    <row r="26" spans="1:12" ht="12.75" customHeight="1">
      <c r="A26" s="27"/>
      <c r="B26" s="62"/>
      <c r="C26" s="63" t="s">
        <v>139</v>
      </c>
      <c r="D26" s="277"/>
      <c r="E26" s="121">
        <v>0</v>
      </c>
      <c r="G26" s="28"/>
    </row>
    <row r="27" spans="1:12" ht="12.75" customHeight="1">
      <c r="A27" s="27"/>
      <c r="B27" s="62"/>
      <c r="C27" s="63" t="s">
        <v>140</v>
      </c>
      <c r="D27" s="277"/>
      <c r="E27" s="121">
        <v>0</v>
      </c>
      <c r="G27" s="28"/>
    </row>
    <row r="28" spans="1:12" ht="12.75" customHeight="1">
      <c r="A28" s="27"/>
      <c r="B28" s="62"/>
      <c r="C28" s="63" t="s">
        <v>141</v>
      </c>
      <c r="D28" s="277"/>
      <c r="E28" s="121">
        <v>0</v>
      </c>
      <c r="G28" s="28"/>
    </row>
    <row r="29" spans="1:12" ht="12.75" customHeight="1">
      <c r="A29" s="27"/>
      <c r="B29" s="62"/>
      <c r="C29" s="63" t="s">
        <v>142</v>
      </c>
      <c r="D29" s="277"/>
      <c r="E29" s="121">
        <v>0</v>
      </c>
      <c r="G29" s="28"/>
    </row>
    <row r="30" spans="1:12" ht="12.75" customHeight="1">
      <c r="A30" s="27"/>
      <c r="B30" s="62"/>
      <c r="C30" s="63" t="s">
        <v>199</v>
      </c>
      <c r="D30" s="277"/>
      <c r="E30" s="121">
        <v>0</v>
      </c>
      <c r="G30" s="28"/>
    </row>
    <row r="31" spans="1:12" ht="12.75" customHeight="1">
      <c r="A31" s="27"/>
      <c r="B31" s="62"/>
      <c r="C31" s="118" t="s">
        <v>204</v>
      </c>
      <c r="D31" s="278">
        <f>SUM(D25:D30)</f>
        <v>0</v>
      </c>
      <c r="E31" s="123">
        <f>SUM(E25:E30)</f>
        <v>0</v>
      </c>
      <c r="G31" s="28"/>
    </row>
    <row r="32" spans="1:12"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Funding'!H27</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3"/>
      <c r="C51" s="1122"/>
      <c r="D51" s="1134"/>
      <c r="F51" s="64"/>
      <c r="G51" s="64"/>
    </row>
    <row r="52" spans="1:12" ht="18.75">
      <c r="B52" s="101"/>
      <c r="C52" s="1030" t="s">
        <v>99</v>
      </c>
      <c r="D52" s="1023"/>
      <c r="E52" s="1023"/>
    </row>
    <row r="53" spans="1:12">
      <c r="B53" s="101"/>
      <c r="C53" s="101"/>
      <c r="D53" s="101"/>
      <c r="E53" s="101"/>
    </row>
    <row r="54" spans="1:12">
      <c r="B54" s="1024" t="s">
        <v>50</v>
      </c>
      <c r="C54" s="1024"/>
      <c r="D54" s="1024"/>
      <c r="E54" s="1024"/>
      <c r="F54" s="234"/>
      <c r="G54" s="234"/>
      <c r="H54" s="234"/>
      <c r="I54" s="234"/>
      <c r="J54" s="234"/>
    </row>
    <row r="55" spans="1:12" ht="13.9" customHeight="1">
      <c r="B55" s="1025" t="s">
        <v>51</v>
      </c>
      <c r="C55" s="1026"/>
      <c r="D55" s="1026"/>
      <c r="E55" s="1027"/>
      <c r="F55" s="234"/>
      <c r="G55" s="234"/>
      <c r="H55" s="234"/>
      <c r="I55" s="234"/>
      <c r="J55" s="234"/>
    </row>
    <row r="56" spans="1:12" ht="28.15" customHeight="1">
      <c r="B56" s="1230" t="s">
        <v>321</v>
      </c>
      <c r="C56" s="1231"/>
      <c r="D56" s="1231"/>
      <c r="E56" s="1232"/>
      <c r="F56" s="235"/>
      <c r="G56" s="235"/>
      <c r="H56" s="235"/>
      <c r="I56" s="235"/>
      <c r="J56" s="235"/>
    </row>
    <row r="57" spans="1:12" ht="79.900000000000006" customHeight="1">
      <c r="B57" s="1229" t="s">
        <v>75</v>
      </c>
      <c r="C57" s="1149"/>
      <c r="D57" s="1149"/>
      <c r="E57" s="1168"/>
      <c r="F57" s="235"/>
      <c r="G57" s="235"/>
      <c r="H57" s="78"/>
      <c r="I57" s="64"/>
      <c r="J57" s="64"/>
      <c r="K57" s="64"/>
      <c r="L57" s="64"/>
    </row>
    <row r="58" spans="1:12">
      <c r="B58" s="989"/>
      <c r="C58" s="989"/>
      <c r="D58" s="989"/>
      <c r="E58" s="989"/>
    </row>
    <row r="59" spans="1:12" ht="13.5" customHeight="1">
      <c r="B59" s="829" t="s">
        <v>22</v>
      </c>
      <c r="C59" s="1028"/>
      <c r="D59" s="1028"/>
      <c r="E59" s="1029"/>
    </row>
    <row r="60" spans="1:12" ht="79.900000000000006" customHeight="1">
      <c r="B60" s="1222" t="s">
        <v>75</v>
      </c>
      <c r="C60" s="1223"/>
      <c r="D60" s="1223"/>
      <c r="E60" s="1224"/>
    </row>
    <row r="61" spans="1:12" ht="10.5" customHeight="1">
      <c r="B61" s="101"/>
      <c r="C61" s="101"/>
      <c r="D61" s="101"/>
      <c r="E61" s="101"/>
      <c r="H61" s="237"/>
      <c r="I61" s="237"/>
    </row>
    <row r="62" spans="1:12" ht="13.9" customHeight="1">
      <c r="B62" s="1219" t="s">
        <v>23</v>
      </c>
      <c r="C62" s="1220"/>
      <c r="D62" s="1220"/>
      <c r="E62" s="1221"/>
      <c r="H62" s="236"/>
      <c r="I62" s="236"/>
    </row>
    <row r="63" spans="1:12" ht="79.900000000000006" customHeight="1">
      <c r="B63" s="1222" t="s">
        <v>75</v>
      </c>
      <c r="C63" s="1223"/>
      <c r="D63" s="1223"/>
      <c r="E63" s="1224"/>
      <c r="F63" s="236"/>
      <c r="G63" s="236"/>
    </row>
    <row r="64" spans="1:12" ht="10.5" customHeight="1">
      <c r="B64" s="101"/>
      <c r="C64" s="101"/>
      <c r="D64" s="101"/>
      <c r="E64" s="101"/>
      <c r="H64" s="236"/>
      <c r="I64" s="236"/>
    </row>
  </sheetData>
  <mergeCells count="12">
    <mergeCell ref="B1:E1"/>
    <mergeCell ref="B2:E2"/>
    <mergeCell ref="B56:E56"/>
    <mergeCell ref="B57:E57"/>
    <mergeCell ref="B60:E60"/>
    <mergeCell ref="B63:E63"/>
    <mergeCell ref="A4:C4"/>
    <mergeCell ref="B13:C13"/>
    <mergeCell ref="A5:G5"/>
    <mergeCell ref="B7:C7"/>
    <mergeCell ref="B8:C8"/>
    <mergeCell ref="B62:E62"/>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L66"/>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15</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12">
      <c r="A17" s="27"/>
      <c r="B17" s="62"/>
      <c r="C17" s="63" t="s">
        <v>263</v>
      </c>
      <c r="D17" s="289"/>
      <c r="E17" s="121">
        <v>0</v>
      </c>
      <c r="F17" s="73"/>
      <c r="G17" s="74"/>
    </row>
    <row r="18" spans="1:12">
      <c r="A18" s="27"/>
      <c r="B18" s="62"/>
      <c r="C18" s="63" t="s">
        <v>200</v>
      </c>
      <c r="D18" s="289"/>
      <c r="E18" s="121">
        <v>0</v>
      </c>
      <c r="F18" s="73"/>
      <c r="G18" s="74"/>
      <c r="L18" t="s">
        <v>645</v>
      </c>
    </row>
    <row r="19" spans="1:12">
      <c r="A19" s="27"/>
      <c r="B19" s="62"/>
      <c r="C19" s="63" t="s">
        <v>201</v>
      </c>
      <c r="D19" s="289"/>
      <c r="E19" s="121">
        <v>0</v>
      </c>
      <c r="F19" s="73"/>
      <c r="G19" s="74"/>
    </row>
    <row r="20" spans="1:12">
      <c r="A20" s="27"/>
      <c r="B20" s="62"/>
      <c r="C20" s="63" t="s">
        <v>264</v>
      </c>
      <c r="D20" s="269" t="s">
        <v>265</v>
      </c>
      <c r="E20" s="121">
        <v>0</v>
      </c>
      <c r="F20" s="73"/>
      <c r="G20" s="74"/>
    </row>
    <row r="21" spans="1:12">
      <c r="A21" s="27"/>
      <c r="B21" s="62"/>
      <c r="C21" s="24" t="s">
        <v>266</v>
      </c>
      <c r="D21" s="269" t="s">
        <v>265</v>
      </c>
      <c r="E21" s="122">
        <v>0</v>
      </c>
      <c r="F21" s="73"/>
      <c r="G21" s="74"/>
    </row>
    <row r="22" spans="1:12">
      <c r="A22" s="27"/>
      <c r="B22" s="62"/>
      <c r="C22" s="118" t="s">
        <v>202</v>
      </c>
      <c r="D22" s="272" t="s">
        <v>265</v>
      </c>
      <c r="E22" s="123">
        <f>SUM(E14:E21)</f>
        <v>0</v>
      </c>
      <c r="F22" s="77"/>
      <c r="G22" s="65"/>
    </row>
    <row r="23" spans="1:12" ht="6.75" customHeight="1">
      <c r="A23" s="27"/>
      <c r="B23" s="62"/>
      <c r="D23" s="96"/>
      <c r="E23" s="113"/>
      <c r="G23" s="28"/>
    </row>
    <row r="24" spans="1:12" ht="12.75" customHeight="1">
      <c r="A24" s="27"/>
      <c r="B24" s="30" t="s">
        <v>203</v>
      </c>
      <c r="C24" s="18"/>
      <c r="D24" s="267" t="s">
        <v>207</v>
      </c>
      <c r="E24" s="266" t="s">
        <v>278</v>
      </c>
      <c r="G24" s="28"/>
    </row>
    <row r="25" spans="1:12" ht="12.75" customHeight="1">
      <c r="A25" s="27"/>
      <c r="B25" s="62"/>
      <c r="C25" s="15" t="s">
        <v>274</v>
      </c>
      <c r="D25" s="276"/>
      <c r="E25" s="68">
        <v>0</v>
      </c>
      <c r="G25" s="28"/>
    </row>
    <row r="26" spans="1:12" ht="12.75" customHeight="1">
      <c r="A26" s="27"/>
      <c r="B26" s="62"/>
      <c r="C26" s="63" t="s">
        <v>139</v>
      </c>
      <c r="D26" s="277"/>
      <c r="E26" s="121">
        <v>0</v>
      </c>
      <c r="G26" s="28"/>
    </row>
    <row r="27" spans="1:12" ht="12.75" customHeight="1">
      <c r="A27" s="27"/>
      <c r="B27" s="62"/>
      <c r="C27" s="63" t="s">
        <v>140</v>
      </c>
      <c r="D27" s="277"/>
      <c r="E27" s="121">
        <v>0</v>
      </c>
      <c r="G27" s="28"/>
    </row>
    <row r="28" spans="1:12" ht="12.75" customHeight="1">
      <c r="A28" s="27"/>
      <c r="B28" s="62"/>
      <c r="C28" s="63" t="s">
        <v>141</v>
      </c>
      <c r="D28" s="277"/>
      <c r="E28" s="121">
        <v>0</v>
      </c>
      <c r="G28" s="28"/>
    </row>
    <row r="29" spans="1:12" ht="12.75" customHeight="1">
      <c r="A29" s="27"/>
      <c r="B29" s="62"/>
      <c r="C29" s="63" t="s">
        <v>142</v>
      </c>
      <c r="D29" s="277"/>
      <c r="E29" s="121">
        <v>0</v>
      </c>
      <c r="G29" s="28"/>
    </row>
    <row r="30" spans="1:12" ht="12.75" customHeight="1">
      <c r="A30" s="27"/>
      <c r="B30" s="62"/>
      <c r="C30" s="63" t="s">
        <v>199</v>
      </c>
      <c r="D30" s="277"/>
      <c r="E30" s="121">
        <v>0</v>
      </c>
      <c r="G30" s="28"/>
    </row>
    <row r="31" spans="1:12" ht="12.75" customHeight="1">
      <c r="A31" s="27"/>
      <c r="B31" s="62"/>
      <c r="C31" s="118" t="s">
        <v>204</v>
      </c>
      <c r="D31" s="278">
        <f>SUM(D25:D30)</f>
        <v>0</v>
      </c>
      <c r="E31" s="123">
        <f>SUM(E25:E30)</f>
        <v>0</v>
      </c>
      <c r="G31" s="28"/>
    </row>
    <row r="32" spans="1:12"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Funding'!H28</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3"/>
      <c r="C51" s="1122"/>
      <c r="D51" s="1134"/>
      <c r="F51" s="64"/>
      <c r="G51" s="64"/>
    </row>
    <row r="52" spans="1:12" ht="18.75">
      <c r="A52" s="101"/>
      <c r="B52" s="101"/>
      <c r="C52" s="1030" t="s">
        <v>99</v>
      </c>
      <c r="D52" s="1023"/>
      <c r="E52" s="1023"/>
    </row>
    <row r="53" spans="1:12">
      <c r="A53" s="101"/>
      <c r="B53" s="101"/>
      <c r="C53" s="101"/>
      <c r="D53" s="101"/>
      <c r="E53" s="101"/>
    </row>
    <row r="54" spans="1:12">
      <c r="A54" s="101"/>
      <c r="B54" s="1024" t="s">
        <v>50</v>
      </c>
      <c r="C54" s="1024"/>
      <c r="D54" s="1024"/>
      <c r="E54" s="1024"/>
      <c r="F54" s="234"/>
      <c r="G54" s="234"/>
      <c r="H54" s="234"/>
      <c r="I54" s="234"/>
      <c r="J54" s="234"/>
    </row>
    <row r="55" spans="1:12" ht="13.9" customHeight="1">
      <c r="A55" s="101"/>
      <c r="B55" s="1025" t="s">
        <v>51</v>
      </c>
      <c r="C55" s="1026"/>
      <c r="D55" s="1026"/>
      <c r="E55" s="1027"/>
      <c r="F55" s="234"/>
      <c r="G55" s="234"/>
      <c r="H55" s="234"/>
      <c r="I55" s="234"/>
      <c r="J55" s="234"/>
    </row>
    <row r="56" spans="1:12" ht="28.15" customHeight="1">
      <c r="A56" s="101"/>
      <c r="B56" s="1230" t="s">
        <v>321</v>
      </c>
      <c r="C56" s="1231"/>
      <c r="D56" s="1231"/>
      <c r="E56" s="1232"/>
      <c r="F56" s="235"/>
      <c r="G56" s="235"/>
      <c r="H56" s="235"/>
      <c r="I56" s="235"/>
      <c r="J56" s="235"/>
    </row>
    <row r="57" spans="1:12" ht="79.900000000000006" customHeight="1">
      <c r="A57" s="101"/>
      <c r="B57" s="1229" t="s">
        <v>75</v>
      </c>
      <c r="C57" s="1149"/>
      <c r="D57" s="1149"/>
      <c r="E57" s="1168"/>
      <c r="F57" s="235"/>
      <c r="G57" s="235"/>
      <c r="H57" s="78"/>
      <c r="I57" s="64"/>
      <c r="J57" s="64"/>
      <c r="K57" s="64"/>
      <c r="L57" s="64"/>
    </row>
    <row r="58" spans="1:12" ht="10.5" customHeight="1">
      <c r="A58" s="101"/>
      <c r="B58" s="989"/>
      <c r="C58" s="989"/>
      <c r="D58" s="989"/>
      <c r="E58" s="989"/>
    </row>
    <row r="59" spans="1:12" ht="14.25" customHeight="1">
      <c r="A59" s="101"/>
      <c r="B59" s="829" t="s">
        <v>22</v>
      </c>
      <c r="C59" s="1028"/>
      <c r="D59" s="1028"/>
      <c r="E59" s="1029"/>
    </row>
    <row r="60" spans="1:12" ht="79.900000000000006" customHeight="1">
      <c r="A60" s="101"/>
      <c r="B60" s="1222" t="s">
        <v>75</v>
      </c>
      <c r="C60" s="1223"/>
      <c r="D60" s="1223"/>
      <c r="E60" s="1224"/>
    </row>
    <row r="61" spans="1:12" ht="10.5" customHeight="1">
      <c r="A61" s="101"/>
      <c r="B61" s="101"/>
      <c r="C61" s="101"/>
      <c r="D61" s="101"/>
      <c r="E61" s="101"/>
      <c r="H61" s="237"/>
      <c r="I61" s="237"/>
    </row>
    <row r="62" spans="1:12" ht="13.9" customHeight="1">
      <c r="A62" s="101"/>
      <c r="B62" s="1219" t="s">
        <v>23</v>
      </c>
      <c r="C62" s="1220"/>
      <c r="D62" s="1220"/>
      <c r="E62" s="1221"/>
      <c r="H62" s="236"/>
      <c r="I62" s="236"/>
    </row>
    <row r="63" spans="1:12" ht="79.900000000000006" customHeight="1">
      <c r="A63" s="101"/>
      <c r="B63" s="1222" t="s">
        <v>75</v>
      </c>
      <c r="C63" s="1223"/>
      <c r="D63" s="1223"/>
      <c r="E63" s="1224"/>
      <c r="F63" s="236"/>
      <c r="G63" s="236"/>
    </row>
    <row r="64" spans="1:12" ht="10.5" customHeight="1">
      <c r="A64" s="101"/>
      <c r="B64" s="101"/>
      <c r="C64" s="101"/>
      <c r="D64" s="101"/>
      <c r="E64" s="101"/>
      <c r="H64" s="236"/>
      <c r="I64" s="236"/>
    </row>
    <row r="65" spans="1:5">
      <c r="A65" s="101"/>
      <c r="B65" s="101"/>
      <c r="C65" s="101"/>
      <c r="D65" s="101"/>
      <c r="E65" s="101"/>
    </row>
    <row r="66" spans="1:5">
      <c r="A66" s="101"/>
      <c r="B66" s="101"/>
      <c r="C66" s="101"/>
      <c r="D66" s="101"/>
      <c r="E66" s="101"/>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L65"/>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16</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12">
      <c r="A17" s="27"/>
      <c r="B17" s="62"/>
      <c r="C17" s="63" t="s">
        <v>263</v>
      </c>
      <c r="D17" s="289"/>
      <c r="E17" s="121">
        <v>0</v>
      </c>
      <c r="F17" s="73"/>
      <c r="G17" s="74"/>
    </row>
    <row r="18" spans="1:12">
      <c r="A18" s="27"/>
      <c r="B18" s="62"/>
      <c r="C18" s="63" t="s">
        <v>200</v>
      </c>
      <c r="D18" s="289"/>
      <c r="E18" s="121">
        <v>0</v>
      </c>
      <c r="F18" s="73"/>
      <c r="G18" s="74"/>
      <c r="L18" t="s">
        <v>645</v>
      </c>
    </row>
    <row r="19" spans="1:12">
      <c r="A19" s="27"/>
      <c r="B19" s="62"/>
      <c r="C19" s="63" t="s">
        <v>201</v>
      </c>
      <c r="D19" s="289"/>
      <c r="E19" s="121">
        <v>0</v>
      </c>
      <c r="F19" s="73"/>
      <c r="G19" s="74"/>
    </row>
    <row r="20" spans="1:12">
      <c r="A20" s="27"/>
      <c r="B20" s="62"/>
      <c r="C20" s="63" t="s">
        <v>264</v>
      </c>
      <c r="D20" s="269" t="s">
        <v>265</v>
      </c>
      <c r="E20" s="121">
        <v>0</v>
      </c>
      <c r="F20" s="73"/>
      <c r="G20" s="74"/>
    </row>
    <row r="21" spans="1:12">
      <c r="A21" s="27"/>
      <c r="B21" s="62"/>
      <c r="C21" s="24" t="s">
        <v>266</v>
      </c>
      <c r="D21" s="269" t="s">
        <v>265</v>
      </c>
      <c r="E21" s="122">
        <v>0</v>
      </c>
      <c r="F21" s="73"/>
      <c r="G21" s="74"/>
    </row>
    <row r="22" spans="1:12">
      <c r="A22" s="27"/>
      <c r="B22" s="62"/>
      <c r="C22" s="118" t="s">
        <v>202</v>
      </c>
      <c r="D22" s="272" t="s">
        <v>265</v>
      </c>
      <c r="E22" s="123">
        <f>SUM(E14:E21)</f>
        <v>0</v>
      </c>
      <c r="F22" s="77"/>
      <c r="G22" s="65"/>
    </row>
    <row r="23" spans="1:12" ht="6.75" customHeight="1">
      <c r="A23" s="27"/>
      <c r="B23" s="62"/>
      <c r="D23" s="96"/>
      <c r="E23" s="113"/>
      <c r="G23" s="28"/>
    </row>
    <row r="24" spans="1:12" ht="12.75" customHeight="1">
      <c r="A24" s="27"/>
      <c r="B24" s="30" t="s">
        <v>203</v>
      </c>
      <c r="C24" s="18"/>
      <c r="D24" s="267" t="s">
        <v>207</v>
      </c>
      <c r="E24" s="266" t="s">
        <v>278</v>
      </c>
      <c r="G24" s="28"/>
    </row>
    <row r="25" spans="1:12" ht="12.75" customHeight="1">
      <c r="A25" s="27"/>
      <c r="B25" s="62"/>
      <c r="C25" s="15" t="s">
        <v>274</v>
      </c>
      <c r="D25" s="276"/>
      <c r="E25" s="68">
        <v>0</v>
      </c>
      <c r="G25" s="28"/>
    </row>
    <row r="26" spans="1:12" ht="12.75" customHeight="1">
      <c r="A26" s="27"/>
      <c r="B26" s="62"/>
      <c r="C26" s="63" t="s">
        <v>139</v>
      </c>
      <c r="D26" s="277"/>
      <c r="E26" s="121">
        <v>0</v>
      </c>
      <c r="G26" s="28"/>
    </row>
    <row r="27" spans="1:12" ht="12.75" customHeight="1">
      <c r="A27" s="27"/>
      <c r="B27" s="62"/>
      <c r="C27" s="63" t="s">
        <v>140</v>
      </c>
      <c r="D27" s="277"/>
      <c r="E27" s="121">
        <v>0</v>
      </c>
      <c r="G27" s="28"/>
    </row>
    <row r="28" spans="1:12" ht="12.75" customHeight="1">
      <c r="A28" s="27"/>
      <c r="B28" s="62"/>
      <c r="C28" s="63" t="s">
        <v>141</v>
      </c>
      <c r="D28" s="277"/>
      <c r="E28" s="121">
        <v>0</v>
      </c>
      <c r="G28" s="28"/>
    </row>
    <row r="29" spans="1:12" ht="12.75" customHeight="1">
      <c r="A29" s="27"/>
      <c r="B29" s="62"/>
      <c r="C29" s="63" t="s">
        <v>142</v>
      </c>
      <c r="D29" s="277"/>
      <c r="E29" s="121">
        <v>0</v>
      </c>
      <c r="G29" s="28"/>
    </row>
    <row r="30" spans="1:12" ht="12.75" customHeight="1">
      <c r="A30" s="27"/>
      <c r="B30" s="62"/>
      <c r="C30" s="63" t="s">
        <v>199</v>
      </c>
      <c r="D30" s="277"/>
      <c r="E30" s="121">
        <v>0</v>
      </c>
      <c r="G30" s="28"/>
    </row>
    <row r="31" spans="1:12" ht="12.75" customHeight="1">
      <c r="A31" s="27"/>
      <c r="B31" s="62"/>
      <c r="C31" s="118" t="s">
        <v>204</v>
      </c>
      <c r="D31" s="278">
        <f>SUM(D25:D30)</f>
        <v>0</v>
      </c>
      <c r="E31" s="123">
        <f>SUM(E25:E30)</f>
        <v>0</v>
      </c>
      <c r="G31" s="28"/>
    </row>
    <row r="32" spans="1:12"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Funding'!H29</f>
        <v>0</v>
      </c>
      <c r="E48" s="226"/>
      <c r="F48" s="64"/>
      <c r="G48" s="65"/>
    </row>
    <row r="49" spans="1:12" ht="12.75" customHeight="1">
      <c r="A49" s="27"/>
      <c r="B49" s="131"/>
      <c r="C49" s="210" t="s">
        <v>235</v>
      </c>
      <c r="D49" s="213">
        <f>+E47-D48</f>
        <v>0</v>
      </c>
      <c r="E49" s="226"/>
      <c r="F49" s="64"/>
      <c r="G49" s="65"/>
    </row>
    <row r="50" spans="1:12" ht="13.5" thickBot="1">
      <c r="A50" s="1123"/>
      <c r="B50" s="1138" t="s">
        <v>476</v>
      </c>
      <c r="C50" s="1125" t="s">
        <v>625</v>
      </c>
      <c r="D50" s="1126" t="s">
        <v>626</v>
      </c>
      <c r="E50" s="911"/>
      <c r="F50" s="1139"/>
      <c r="G50" s="1140"/>
    </row>
    <row r="51" spans="1:12">
      <c r="B51" s="1133"/>
      <c r="C51" s="1122"/>
      <c r="D51" s="1134"/>
      <c r="F51" s="64"/>
      <c r="G51" s="64"/>
    </row>
    <row r="52" spans="1:12" ht="18.75">
      <c r="A52" s="101"/>
      <c r="B52" s="101"/>
      <c r="C52" s="1030" t="s">
        <v>99</v>
      </c>
      <c r="D52" s="1023"/>
      <c r="E52" s="1023"/>
    </row>
    <row r="53" spans="1:12">
      <c r="A53" s="101"/>
      <c r="B53" s="101"/>
      <c r="C53" s="101"/>
      <c r="D53" s="101"/>
      <c r="E53" s="101"/>
    </row>
    <row r="54" spans="1:12">
      <c r="A54" s="101"/>
      <c r="B54" s="1024" t="s">
        <v>50</v>
      </c>
      <c r="C54" s="1024"/>
      <c r="D54" s="1024"/>
      <c r="E54" s="1024"/>
      <c r="F54" s="234"/>
      <c r="G54" s="234"/>
      <c r="H54" s="234"/>
      <c r="I54" s="234"/>
      <c r="J54" s="234"/>
    </row>
    <row r="55" spans="1:12" ht="13.9" customHeight="1">
      <c r="A55" s="101"/>
      <c r="B55" s="1025" t="s">
        <v>51</v>
      </c>
      <c r="C55" s="1026"/>
      <c r="D55" s="1026"/>
      <c r="E55" s="1027"/>
      <c r="F55" s="234"/>
      <c r="G55" s="234"/>
      <c r="H55" s="234"/>
      <c r="I55" s="234"/>
      <c r="J55" s="234"/>
    </row>
    <row r="56" spans="1:12" ht="28.15" customHeight="1">
      <c r="A56" s="101"/>
      <c r="B56" s="1230" t="s">
        <v>321</v>
      </c>
      <c r="C56" s="1231"/>
      <c r="D56" s="1231"/>
      <c r="E56" s="1232"/>
      <c r="F56" s="235"/>
      <c r="G56" s="235"/>
      <c r="H56" s="235"/>
      <c r="I56" s="235"/>
      <c r="J56" s="235"/>
    </row>
    <row r="57" spans="1:12" ht="79.900000000000006" customHeight="1">
      <c r="A57" s="101"/>
      <c r="B57" s="1229" t="s">
        <v>75</v>
      </c>
      <c r="C57" s="1149"/>
      <c r="D57" s="1149"/>
      <c r="E57" s="1168"/>
      <c r="F57" s="235"/>
      <c r="G57" s="235"/>
      <c r="H57" s="78"/>
      <c r="I57" s="64"/>
      <c r="J57" s="64"/>
      <c r="K57" s="64"/>
      <c r="L57" s="64"/>
    </row>
    <row r="58" spans="1:12" ht="10.5" customHeight="1">
      <c r="A58" s="101"/>
      <c r="B58" s="989"/>
      <c r="C58" s="989"/>
      <c r="D58" s="989"/>
      <c r="E58" s="989"/>
    </row>
    <row r="59" spans="1:12" ht="14.25" customHeight="1">
      <c r="A59" s="101"/>
      <c r="B59" s="829" t="s">
        <v>22</v>
      </c>
      <c r="C59" s="1028"/>
      <c r="D59" s="1028"/>
      <c r="E59" s="1029"/>
    </row>
    <row r="60" spans="1:12" ht="79.900000000000006" customHeight="1">
      <c r="A60" s="101"/>
      <c r="B60" s="1222" t="s">
        <v>75</v>
      </c>
      <c r="C60" s="1223"/>
      <c r="D60" s="1223"/>
      <c r="E60" s="1224"/>
    </row>
    <row r="61" spans="1:12" ht="10.5" customHeight="1">
      <c r="A61" s="101"/>
      <c r="B61" s="101"/>
      <c r="C61" s="101"/>
      <c r="D61" s="101"/>
      <c r="E61" s="101"/>
      <c r="H61" s="237"/>
      <c r="I61" s="237"/>
    </row>
    <row r="62" spans="1:12" ht="13.9" customHeight="1">
      <c r="A62" s="101"/>
      <c r="B62" s="1219" t="s">
        <v>23</v>
      </c>
      <c r="C62" s="1220"/>
      <c r="D62" s="1220"/>
      <c r="E62" s="1221"/>
      <c r="H62" s="236"/>
      <c r="I62" s="236"/>
    </row>
    <row r="63" spans="1:12" ht="79.900000000000006" customHeight="1">
      <c r="A63" s="101"/>
      <c r="B63" s="1222" t="s">
        <v>75</v>
      </c>
      <c r="C63" s="1223"/>
      <c r="D63" s="1223"/>
      <c r="E63" s="1224"/>
      <c r="F63" s="236"/>
      <c r="G63" s="236"/>
    </row>
    <row r="64" spans="1:12" ht="10.5" customHeight="1">
      <c r="A64" s="101"/>
      <c r="B64" s="101"/>
      <c r="C64" s="101"/>
      <c r="D64" s="101"/>
      <c r="E64" s="101"/>
      <c r="H64" s="236"/>
      <c r="I64" s="236"/>
    </row>
    <row r="65" spans="1:5">
      <c r="A65" s="101"/>
      <c r="B65" s="101"/>
      <c r="C65" s="101"/>
      <c r="D65" s="101"/>
      <c r="E65" s="101"/>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17</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12">
      <c r="A17" s="27"/>
      <c r="B17" s="62"/>
      <c r="C17" s="63" t="s">
        <v>263</v>
      </c>
      <c r="D17" s="289"/>
      <c r="E17" s="121">
        <v>0</v>
      </c>
      <c r="F17" s="73"/>
      <c r="G17" s="74"/>
    </row>
    <row r="18" spans="1:12">
      <c r="A18" s="27"/>
      <c r="B18" s="62"/>
      <c r="C18" s="63" t="s">
        <v>200</v>
      </c>
      <c r="D18" s="289"/>
      <c r="E18" s="121">
        <v>0</v>
      </c>
      <c r="F18" s="73"/>
      <c r="G18" s="74"/>
      <c r="L18" t="s">
        <v>645</v>
      </c>
    </row>
    <row r="19" spans="1:12">
      <c r="A19" s="27"/>
      <c r="B19" s="62"/>
      <c r="C19" s="63" t="s">
        <v>201</v>
      </c>
      <c r="D19" s="289"/>
      <c r="E19" s="121">
        <v>0</v>
      </c>
      <c r="F19" s="73"/>
      <c r="G19" s="74"/>
    </row>
    <row r="20" spans="1:12">
      <c r="A20" s="27"/>
      <c r="B20" s="62"/>
      <c r="C20" s="63" t="s">
        <v>264</v>
      </c>
      <c r="D20" s="269" t="s">
        <v>265</v>
      </c>
      <c r="E20" s="121">
        <v>0</v>
      </c>
      <c r="F20" s="73"/>
      <c r="G20" s="74"/>
    </row>
    <row r="21" spans="1:12">
      <c r="A21" s="27"/>
      <c r="B21" s="62"/>
      <c r="C21" s="24" t="s">
        <v>266</v>
      </c>
      <c r="D21" s="269" t="s">
        <v>265</v>
      </c>
      <c r="E21" s="122">
        <v>0</v>
      </c>
      <c r="F21" s="73"/>
      <c r="G21" s="74"/>
    </row>
    <row r="22" spans="1:12">
      <c r="A22" s="27"/>
      <c r="B22" s="62"/>
      <c r="C22" s="118" t="s">
        <v>202</v>
      </c>
      <c r="D22" s="272" t="s">
        <v>265</v>
      </c>
      <c r="E22" s="123">
        <f>SUM(E14:E21)</f>
        <v>0</v>
      </c>
      <c r="F22" s="77"/>
      <c r="G22" s="65"/>
    </row>
    <row r="23" spans="1:12" ht="6.75" customHeight="1">
      <c r="A23" s="27"/>
      <c r="B23" s="62"/>
      <c r="D23" s="96"/>
      <c r="E23" s="113"/>
      <c r="G23" s="28"/>
    </row>
    <row r="24" spans="1:12" ht="12.75" customHeight="1">
      <c r="A24" s="27"/>
      <c r="B24" s="30" t="s">
        <v>203</v>
      </c>
      <c r="C24" s="18"/>
      <c r="D24" s="267" t="s">
        <v>207</v>
      </c>
      <c r="E24" s="266" t="s">
        <v>278</v>
      </c>
      <c r="G24" s="28"/>
    </row>
    <row r="25" spans="1:12" ht="12.75" customHeight="1">
      <c r="A25" s="27"/>
      <c r="B25" s="62"/>
      <c r="C25" s="15" t="s">
        <v>274</v>
      </c>
      <c r="D25" s="276"/>
      <c r="E25" s="68">
        <v>0</v>
      </c>
      <c r="G25" s="28"/>
    </row>
    <row r="26" spans="1:12" ht="12.75" customHeight="1">
      <c r="A26" s="27"/>
      <c r="B26" s="62"/>
      <c r="C26" s="63" t="s">
        <v>139</v>
      </c>
      <c r="D26" s="277"/>
      <c r="E26" s="121">
        <v>0</v>
      </c>
      <c r="G26" s="28"/>
    </row>
    <row r="27" spans="1:12" ht="12.75" customHeight="1">
      <c r="A27" s="27"/>
      <c r="B27" s="62"/>
      <c r="C27" s="63" t="s">
        <v>140</v>
      </c>
      <c r="D27" s="277"/>
      <c r="E27" s="121">
        <v>0</v>
      </c>
      <c r="G27" s="28"/>
    </row>
    <row r="28" spans="1:12" ht="12.75" customHeight="1">
      <c r="A28" s="27"/>
      <c r="B28" s="62"/>
      <c r="C28" s="63" t="s">
        <v>141</v>
      </c>
      <c r="D28" s="277"/>
      <c r="E28" s="121">
        <v>0</v>
      </c>
      <c r="G28" s="28"/>
    </row>
    <row r="29" spans="1:12" ht="12.75" customHeight="1">
      <c r="A29" s="27"/>
      <c r="B29" s="62"/>
      <c r="C29" s="63" t="s">
        <v>142</v>
      </c>
      <c r="D29" s="277"/>
      <c r="E29" s="121">
        <v>0</v>
      </c>
      <c r="G29" s="28"/>
    </row>
    <row r="30" spans="1:12" ht="12.75" customHeight="1">
      <c r="A30" s="27"/>
      <c r="B30" s="62"/>
      <c r="C30" s="63" t="s">
        <v>199</v>
      </c>
      <c r="D30" s="277"/>
      <c r="E30" s="121">
        <v>0</v>
      </c>
      <c r="G30" s="28"/>
    </row>
    <row r="31" spans="1:12" ht="12.75" customHeight="1">
      <c r="A31" s="27"/>
      <c r="B31" s="62"/>
      <c r="C31" s="118" t="s">
        <v>204</v>
      </c>
      <c r="D31" s="278">
        <f>SUM(D25:D30)</f>
        <v>0</v>
      </c>
      <c r="E31" s="123">
        <f>SUM(E25:E30)</f>
        <v>0</v>
      </c>
      <c r="G31" s="28"/>
    </row>
    <row r="32" spans="1:12"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Funding'!H30</f>
        <v>0</v>
      </c>
      <c r="E48" s="226"/>
      <c r="F48" s="64"/>
      <c r="G48" s="65"/>
    </row>
    <row r="49" spans="1:12" ht="12.75" customHeight="1">
      <c r="A49" s="27"/>
      <c r="B49" s="131"/>
      <c r="C49" s="210" t="s">
        <v>235</v>
      </c>
      <c r="D49" s="213">
        <f>+E47-D48</f>
        <v>0</v>
      </c>
      <c r="E49" s="226"/>
      <c r="F49" s="64"/>
      <c r="G49" s="65"/>
    </row>
    <row r="50" spans="1:12">
      <c r="A50" s="1135"/>
      <c r="B50" s="1018" t="s">
        <v>476</v>
      </c>
      <c r="C50" s="1019" t="s">
        <v>625</v>
      </c>
      <c r="D50" s="1017" t="s">
        <v>626</v>
      </c>
      <c r="E50" s="1036"/>
      <c r="F50" s="1136"/>
      <c r="G50" s="1137"/>
    </row>
    <row r="51" spans="1:12">
      <c r="B51" s="1133"/>
      <c r="C51" s="1122"/>
      <c r="D51" s="1134"/>
      <c r="F51" s="64"/>
      <c r="G51" s="64"/>
    </row>
    <row r="52" spans="1:12" ht="18.75">
      <c r="A52" s="101"/>
      <c r="B52" s="101"/>
      <c r="C52" s="1030" t="s">
        <v>99</v>
      </c>
      <c r="D52" s="1023"/>
      <c r="E52" s="1023"/>
    </row>
    <row r="53" spans="1:12">
      <c r="A53" s="101"/>
      <c r="B53" s="101"/>
      <c r="C53" s="101"/>
      <c r="D53" s="101"/>
      <c r="E53" s="101"/>
    </row>
    <row r="54" spans="1:12">
      <c r="A54" s="101"/>
      <c r="B54" s="1024" t="s">
        <v>50</v>
      </c>
      <c r="C54" s="1024"/>
      <c r="D54" s="1024"/>
      <c r="E54" s="1024"/>
      <c r="F54" s="234"/>
      <c r="G54" s="234"/>
      <c r="H54" s="234"/>
      <c r="I54" s="234"/>
      <c r="J54" s="234"/>
    </row>
    <row r="55" spans="1:12" ht="13.9" customHeight="1">
      <c r="A55" s="101"/>
      <c r="B55" s="1025" t="s">
        <v>51</v>
      </c>
      <c r="C55" s="1026"/>
      <c r="D55" s="1026"/>
      <c r="E55" s="1027"/>
      <c r="F55" s="234"/>
      <c r="G55" s="234"/>
      <c r="H55" s="234"/>
      <c r="I55" s="234"/>
      <c r="J55" s="234"/>
    </row>
    <row r="56" spans="1:12" ht="28.15" customHeight="1">
      <c r="A56" s="101"/>
      <c r="B56" s="1230" t="s">
        <v>321</v>
      </c>
      <c r="C56" s="1231"/>
      <c r="D56" s="1231"/>
      <c r="E56" s="1232"/>
      <c r="F56" s="235"/>
      <c r="G56" s="235"/>
      <c r="H56" s="235"/>
      <c r="I56" s="235"/>
      <c r="J56" s="235"/>
    </row>
    <row r="57" spans="1:12" ht="79.900000000000006" customHeight="1">
      <c r="A57" s="101"/>
      <c r="B57" s="1229" t="s">
        <v>75</v>
      </c>
      <c r="C57" s="1149"/>
      <c r="D57" s="1149"/>
      <c r="E57" s="1168"/>
      <c r="F57" s="235"/>
      <c r="G57" s="235"/>
      <c r="H57" s="78"/>
      <c r="I57" s="64"/>
      <c r="J57" s="64"/>
      <c r="K57" s="64"/>
      <c r="L57" s="64"/>
    </row>
    <row r="58" spans="1:12" ht="10.5" customHeight="1">
      <c r="A58" s="101"/>
      <c r="B58" s="989"/>
      <c r="C58" s="989"/>
      <c r="D58" s="989"/>
      <c r="E58" s="989"/>
    </row>
    <row r="59" spans="1:12" ht="13.9" customHeight="1">
      <c r="A59" s="101"/>
      <c r="B59" s="829" t="s">
        <v>22</v>
      </c>
      <c r="C59" s="1028"/>
      <c r="D59" s="1028"/>
      <c r="E59" s="1029"/>
    </row>
    <row r="60" spans="1:12" ht="79.900000000000006" customHeight="1">
      <c r="A60" s="101"/>
      <c r="B60" s="1222" t="s">
        <v>75</v>
      </c>
      <c r="C60" s="1223"/>
      <c r="D60" s="1223"/>
      <c r="E60" s="1224"/>
    </row>
    <row r="61" spans="1:12" ht="10.5" customHeight="1">
      <c r="A61" s="101"/>
      <c r="B61" s="101"/>
      <c r="C61" s="101"/>
      <c r="D61" s="101"/>
      <c r="E61" s="101"/>
      <c r="H61" s="237"/>
      <c r="I61" s="237"/>
    </row>
    <row r="62" spans="1:12" ht="13.9" customHeight="1">
      <c r="A62" s="101"/>
      <c r="B62" s="1219" t="s">
        <v>23</v>
      </c>
      <c r="C62" s="1220"/>
      <c r="D62" s="1220"/>
      <c r="E62" s="1221"/>
      <c r="H62" s="236"/>
      <c r="I62" s="236"/>
    </row>
    <row r="63" spans="1:12" ht="79.900000000000006" customHeight="1">
      <c r="A63" s="101"/>
      <c r="B63" s="1222" t="s">
        <v>75</v>
      </c>
      <c r="C63" s="1223"/>
      <c r="D63" s="1223"/>
      <c r="E63" s="1224"/>
      <c r="F63" s="236"/>
      <c r="G63" s="236"/>
    </row>
    <row r="64" spans="1:12" ht="10.5" customHeight="1">
      <c r="A64" s="101"/>
      <c r="B64" s="101"/>
      <c r="C64" s="101"/>
      <c r="D64" s="101"/>
      <c r="E64" s="101"/>
      <c r="H64" s="236"/>
      <c r="I64" s="236"/>
    </row>
  </sheetData>
  <mergeCells count="12">
    <mergeCell ref="B1:E1"/>
    <mergeCell ref="B2:E2"/>
    <mergeCell ref="B56:E56"/>
    <mergeCell ref="B57:E57"/>
    <mergeCell ref="A4:C4"/>
    <mergeCell ref="B63:E63"/>
    <mergeCell ref="B13:C13"/>
    <mergeCell ref="A5:G5"/>
    <mergeCell ref="B7:C7"/>
    <mergeCell ref="B8:C8"/>
    <mergeCell ref="B60:E60"/>
    <mergeCell ref="B62:E62"/>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18</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12">
      <c r="A17" s="27"/>
      <c r="B17" s="62"/>
      <c r="C17" s="63" t="s">
        <v>263</v>
      </c>
      <c r="D17" s="289"/>
      <c r="E17" s="121">
        <v>0</v>
      </c>
      <c r="F17" s="73"/>
      <c r="G17" s="74"/>
    </row>
    <row r="18" spans="1:12">
      <c r="A18" s="27"/>
      <c r="B18" s="62"/>
      <c r="C18" s="63" t="s">
        <v>200</v>
      </c>
      <c r="D18" s="289"/>
      <c r="E18" s="121">
        <v>0</v>
      </c>
      <c r="F18" s="73"/>
      <c r="G18" s="74"/>
      <c r="L18" t="s">
        <v>645</v>
      </c>
    </row>
    <row r="19" spans="1:12">
      <c r="A19" s="27"/>
      <c r="B19" s="62"/>
      <c r="C19" s="63" t="s">
        <v>201</v>
      </c>
      <c r="D19" s="289"/>
      <c r="E19" s="121">
        <v>0</v>
      </c>
      <c r="F19" s="73"/>
      <c r="G19" s="74"/>
    </row>
    <row r="20" spans="1:12">
      <c r="A20" s="27"/>
      <c r="B20" s="62"/>
      <c r="C20" s="63" t="s">
        <v>264</v>
      </c>
      <c r="D20" s="269" t="s">
        <v>265</v>
      </c>
      <c r="E20" s="121">
        <v>0</v>
      </c>
      <c r="F20" s="73"/>
      <c r="G20" s="74"/>
    </row>
    <row r="21" spans="1:12">
      <c r="A21" s="27"/>
      <c r="B21" s="62"/>
      <c r="C21" s="24" t="s">
        <v>266</v>
      </c>
      <c r="D21" s="269" t="s">
        <v>265</v>
      </c>
      <c r="E21" s="122">
        <v>0</v>
      </c>
      <c r="F21" s="73"/>
      <c r="G21" s="74"/>
    </row>
    <row r="22" spans="1:12">
      <c r="A22" s="27"/>
      <c r="B22" s="62"/>
      <c r="C22" s="118" t="s">
        <v>202</v>
      </c>
      <c r="D22" s="272" t="s">
        <v>265</v>
      </c>
      <c r="E22" s="123">
        <f>SUM(E14:E21)</f>
        <v>0</v>
      </c>
      <c r="F22" s="77"/>
      <c r="G22" s="65"/>
    </row>
    <row r="23" spans="1:12" ht="6.75" customHeight="1">
      <c r="A23" s="27"/>
      <c r="B23" s="62"/>
      <c r="D23" s="96"/>
      <c r="E23" s="113"/>
      <c r="G23" s="28"/>
    </row>
    <row r="24" spans="1:12" ht="12.75" customHeight="1">
      <c r="A24" s="27"/>
      <c r="B24" s="30" t="s">
        <v>203</v>
      </c>
      <c r="C24" s="18"/>
      <c r="D24" s="267" t="s">
        <v>207</v>
      </c>
      <c r="E24" s="266" t="s">
        <v>278</v>
      </c>
      <c r="G24" s="28"/>
    </row>
    <row r="25" spans="1:12" ht="12.75" customHeight="1">
      <c r="A25" s="27"/>
      <c r="B25" s="62"/>
      <c r="C25" s="15" t="s">
        <v>274</v>
      </c>
      <c r="D25" s="276"/>
      <c r="E25" s="68">
        <v>0</v>
      </c>
      <c r="G25" s="28"/>
    </row>
    <row r="26" spans="1:12" ht="12.75" customHeight="1">
      <c r="A26" s="27"/>
      <c r="B26" s="62"/>
      <c r="C26" s="63" t="s">
        <v>139</v>
      </c>
      <c r="D26" s="277"/>
      <c r="E26" s="121">
        <v>0</v>
      </c>
      <c r="G26" s="28"/>
    </row>
    <row r="27" spans="1:12" ht="12.75" customHeight="1">
      <c r="A27" s="27"/>
      <c r="B27" s="62"/>
      <c r="C27" s="63" t="s">
        <v>140</v>
      </c>
      <c r="D27" s="277"/>
      <c r="E27" s="121">
        <v>0</v>
      </c>
      <c r="G27" s="28"/>
    </row>
    <row r="28" spans="1:12" ht="12.75" customHeight="1">
      <c r="A28" s="27"/>
      <c r="B28" s="62"/>
      <c r="C28" s="63" t="s">
        <v>141</v>
      </c>
      <c r="D28" s="277"/>
      <c r="E28" s="121">
        <v>0</v>
      </c>
      <c r="G28" s="28"/>
    </row>
    <row r="29" spans="1:12" ht="12.75" customHeight="1">
      <c r="A29" s="27"/>
      <c r="B29" s="62"/>
      <c r="C29" s="63" t="s">
        <v>142</v>
      </c>
      <c r="D29" s="277"/>
      <c r="E29" s="121">
        <v>0</v>
      </c>
      <c r="G29" s="28"/>
    </row>
    <row r="30" spans="1:12" ht="12.75" customHeight="1">
      <c r="A30" s="27"/>
      <c r="B30" s="62"/>
      <c r="C30" s="63" t="s">
        <v>199</v>
      </c>
      <c r="D30" s="277"/>
      <c r="E30" s="121">
        <v>0</v>
      </c>
      <c r="G30" s="28"/>
    </row>
    <row r="31" spans="1:12" ht="12.75" customHeight="1">
      <c r="A31" s="27"/>
      <c r="B31" s="62"/>
      <c r="C31" s="118" t="s">
        <v>204</v>
      </c>
      <c r="D31" s="278">
        <f>SUM(D25:D30)</f>
        <v>0</v>
      </c>
      <c r="E31" s="123">
        <f>SUM(E25:E30)</f>
        <v>0</v>
      </c>
      <c r="G31" s="28"/>
    </row>
    <row r="32" spans="1:12"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Funding'!H31</f>
        <v>0</v>
      </c>
      <c r="E48" s="226"/>
      <c r="F48" s="64"/>
      <c r="G48" s="65"/>
    </row>
    <row r="49" spans="1:12" ht="12.75" customHeight="1">
      <c r="A49" s="27"/>
      <c r="B49" s="131"/>
      <c r="C49" s="210" t="s">
        <v>235</v>
      </c>
      <c r="D49" s="213">
        <f>+E47-D48</f>
        <v>0</v>
      </c>
      <c r="E49" s="226"/>
      <c r="F49" s="64"/>
      <c r="G49" s="65"/>
    </row>
    <row r="50" spans="1:12" ht="12" customHeight="1">
      <c r="A50" s="1135"/>
      <c r="B50" s="1018" t="s">
        <v>476</v>
      </c>
      <c r="C50" s="1019" t="s">
        <v>625</v>
      </c>
      <c r="D50" s="1017" t="s">
        <v>626</v>
      </c>
      <c r="E50" s="1036"/>
      <c r="F50" s="1136"/>
      <c r="G50" s="1137"/>
    </row>
    <row r="51" spans="1:12" ht="12" customHeight="1">
      <c r="B51" s="1133"/>
      <c r="C51" s="1122"/>
      <c r="D51" s="1134"/>
      <c r="F51" s="64"/>
      <c r="G51" s="64"/>
    </row>
    <row r="52" spans="1:12" ht="18.75">
      <c r="A52" s="101"/>
      <c r="B52" s="101"/>
      <c r="C52" s="1030" t="s">
        <v>99</v>
      </c>
      <c r="D52" s="1023"/>
      <c r="E52" s="1023"/>
    </row>
    <row r="53" spans="1:12">
      <c r="A53" s="101"/>
      <c r="B53" s="101"/>
      <c r="C53" s="101"/>
      <c r="D53" s="101"/>
      <c r="E53" s="101"/>
    </row>
    <row r="54" spans="1:12">
      <c r="A54" s="101"/>
      <c r="B54" s="1024" t="s">
        <v>50</v>
      </c>
      <c r="C54" s="1024"/>
      <c r="D54" s="1024"/>
      <c r="E54" s="1024"/>
      <c r="F54" s="234"/>
      <c r="G54" s="234"/>
      <c r="H54" s="234"/>
      <c r="I54" s="234"/>
      <c r="J54" s="234"/>
    </row>
    <row r="55" spans="1:12" ht="13.9" customHeight="1">
      <c r="A55" s="101"/>
      <c r="B55" s="1025" t="s">
        <v>51</v>
      </c>
      <c r="C55" s="1026"/>
      <c r="D55" s="1026"/>
      <c r="E55" s="1027"/>
      <c r="F55" s="234"/>
      <c r="G55" s="234"/>
      <c r="H55" s="234"/>
      <c r="I55" s="234"/>
      <c r="J55" s="234"/>
    </row>
    <row r="56" spans="1:12" ht="28.15" customHeight="1">
      <c r="A56" s="101"/>
      <c r="B56" s="1230" t="s">
        <v>321</v>
      </c>
      <c r="C56" s="1231"/>
      <c r="D56" s="1231"/>
      <c r="E56" s="1232"/>
      <c r="F56" s="235"/>
      <c r="G56" s="235"/>
      <c r="H56" s="235"/>
      <c r="I56" s="235"/>
      <c r="J56" s="235"/>
    </row>
    <row r="57" spans="1:12" ht="79.900000000000006" customHeight="1">
      <c r="A57" s="101"/>
      <c r="B57" s="1229" t="s">
        <v>75</v>
      </c>
      <c r="C57" s="1149"/>
      <c r="D57" s="1149"/>
      <c r="E57" s="1168"/>
      <c r="F57" s="235"/>
      <c r="G57" s="235"/>
      <c r="H57" s="78"/>
      <c r="I57" s="64"/>
      <c r="J57" s="64"/>
      <c r="K57" s="64"/>
      <c r="L57" s="64"/>
    </row>
    <row r="58" spans="1:12" ht="10.5" customHeight="1">
      <c r="A58" s="101"/>
      <c r="B58" s="989"/>
      <c r="C58" s="989"/>
      <c r="D58" s="989"/>
      <c r="E58" s="989"/>
    </row>
    <row r="59" spans="1:12" ht="14.25" customHeight="1">
      <c r="A59" s="101"/>
      <c r="B59" s="829" t="s">
        <v>22</v>
      </c>
      <c r="C59" s="1028"/>
      <c r="D59" s="1028"/>
      <c r="E59" s="1029"/>
    </row>
    <row r="60" spans="1:12" ht="79.900000000000006" customHeight="1">
      <c r="A60" s="101"/>
      <c r="B60" s="1222" t="s">
        <v>75</v>
      </c>
      <c r="C60" s="1223"/>
      <c r="D60" s="1223"/>
      <c r="E60" s="1224"/>
    </row>
    <row r="61" spans="1:12" ht="10.5" customHeight="1">
      <c r="A61" s="101"/>
      <c r="B61" s="101"/>
      <c r="C61" s="101"/>
      <c r="D61" s="101"/>
      <c r="E61" s="101"/>
      <c r="H61" s="237"/>
      <c r="I61" s="237"/>
    </row>
    <row r="62" spans="1:12" ht="13.9" customHeight="1">
      <c r="A62" s="101"/>
      <c r="B62" s="1219" t="s">
        <v>23</v>
      </c>
      <c r="C62" s="1220"/>
      <c r="D62" s="1220"/>
      <c r="E62" s="1221"/>
      <c r="H62" s="236"/>
      <c r="I62" s="236"/>
    </row>
    <row r="63" spans="1:12" ht="79.900000000000006" customHeight="1">
      <c r="A63" s="101"/>
      <c r="B63" s="1222" t="s">
        <v>75</v>
      </c>
      <c r="C63" s="1223"/>
      <c r="D63" s="1223"/>
      <c r="E63" s="1224"/>
      <c r="F63" s="236"/>
      <c r="G63" s="236"/>
    </row>
    <row r="64" spans="1:12" ht="10.5" customHeight="1">
      <c r="A64" s="101"/>
      <c r="B64" s="101"/>
      <c r="C64" s="101"/>
      <c r="D64" s="101"/>
      <c r="E64" s="101"/>
      <c r="H64" s="236"/>
      <c r="I64" s="236"/>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61" orientation="portrait" r:id="rId1"/>
  <headerFooter alignWithMargins="0">
    <oddFooter>&amp;L&amp;8&amp;D  &amp;T   &amp;F   &amp;A</oddFooter>
  </headerFooter>
  <rowBreaks count="1" manualBreakCount="1">
    <brk id="51" max="6"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J99"/>
  <sheetViews>
    <sheetView zoomScale="80" zoomScaleNormal="80" workbookViewId="0"/>
  </sheetViews>
  <sheetFormatPr defaultColWidth="9.33203125" defaultRowHeight="12.75"/>
  <cols>
    <col min="1" max="1" width="1.83203125" style="180" customWidth="1"/>
    <col min="2" max="2" width="70.1640625" style="180" customWidth="1"/>
    <col min="3" max="3" width="17.83203125" style="180" customWidth="1"/>
    <col min="4" max="4" width="74.5" style="180" customWidth="1"/>
    <col min="5" max="5" width="17.5" style="180" customWidth="1"/>
    <col min="6" max="6" width="33.83203125" style="180" customWidth="1"/>
    <col min="7" max="7" width="14.6640625" style="180" customWidth="1"/>
    <col min="8" max="8" width="33" style="180" customWidth="1"/>
    <col min="9" max="16384" width="9.33203125" style="180"/>
  </cols>
  <sheetData>
    <row r="1" spans="1:10" ht="15.75">
      <c r="B1" s="990" t="s">
        <v>71</v>
      </c>
      <c r="C1" s="990"/>
      <c r="D1" s="990"/>
    </row>
    <row r="2" spans="1:10" ht="15.75">
      <c r="B2" s="990" t="s">
        <v>725</v>
      </c>
      <c r="C2" s="990"/>
      <c r="D2" s="990"/>
    </row>
    <row r="3" spans="1:10" ht="15.75">
      <c r="B3" s="990" t="s">
        <v>726</v>
      </c>
      <c r="C3" s="990"/>
      <c r="D3" s="990"/>
    </row>
    <row r="4" spans="1:10" ht="7.5" customHeight="1"/>
    <row r="5" spans="1:10" ht="15.75" customHeight="1">
      <c r="A5" s="535"/>
      <c r="B5" s="263" t="s">
        <v>340</v>
      </c>
      <c r="C5" s="1169"/>
      <c r="D5" s="1170"/>
      <c r="E5" s="467" t="s">
        <v>75</v>
      </c>
      <c r="G5"/>
      <c r="I5"/>
      <c r="J5"/>
    </row>
    <row r="6" spans="1:10" ht="36" customHeight="1">
      <c r="A6" s="992"/>
      <c r="B6" s="536" t="s">
        <v>78</v>
      </c>
      <c r="C6" s="991" t="s">
        <v>727</v>
      </c>
      <c r="D6" s="637" t="s">
        <v>110</v>
      </c>
      <c r="E6" s="664"/>
    </row>
    <row r="7" spans="1:10" ht="13.5" customHeight="1">
      <c r="A7" s="535"/>
      <c r="B7" s="996" t="s">
        <v>728</v>
      </c>
      <c r="C7" s="184"/>
      <c r="D7" s="638"/>
      <c r="E7" s="665"/>
    </row>
    <row r="8" spans="1:10">
      <c r="A8" s="993"/>
      <c r="B8" s="203" t="s">
        <v>131</v>
      </c>
      <c r="C8" s="205">
        <v>0</v>
      </c>
      <c r="D8" s="639"/>
      <c r="E8" s="666" t="s">
        <v>497</v>
      </c>
    </row>
    <row r="9" spans="1:10">
      <c r="A9" s="993"/>
      <c r="B9" s="204" t="s">
        <v>132</v>
      </c>
      <c r="C9" s="209">
        <v>0</v>
      </c>
      <c r="D9" s="637"/>
      <c r="E9" s="666" t="s">
        <v>729</v>
      </c>
    </row>
    <row r="10" spans="1:10">
      <c r="A10" s="993"/>
      <c r="B10" s="191" t="s">
        <v>730</v>
      </c>
      <c r="C10" s="280">
        <f>+C8+C9</f>
        <v>0</v>
      </c>
      <c r="D10" s="640" t="s">
        <v>210</v>
      </c>
      <c r="E10" s="665"/>
    </row>
    <row r="11" spans="1:10" ht="54" customHeight="1">
      <c r="B11" s="182" t="s">
        <v>209</v>
      </c>
      <c r="C11" s="183"/>
      <c r="D11" s="641" t="s">
        <v>731</v>
      </c>
      <c r="E11" s="665"/>
      <c r="H11" s="281"/>
    </row>
    <row r="12" spans="1:10">
      <c r="A12" s="993"/>
      <c r="B12" s="185" t="s">
        <v>79</v>
      </c>
      <c r="C12" s="206">
        <v>0</v>
      </c>
      <c r="D12" s="642"/>
      <c r="E12" s="665"/>
    </row>
    <row r="13" spans="1:10">
      <c r="A13" s="993"/>
      <c r="B13" s="186" t="s">
        <v>80</v>
      </c>
      <c r="C13" s="207">
        <v>0</v>
      </c>
      <c r="D13" s="643"/>
      <c r="E13" s="665"/>
    </row>
    <row r="14" spans="1:10">
      <c r="A14" s="993"/>
      <c r="B14" s="186" t="s">
        <v>81</v>
      </c>
      <c r="C14" s="208">
        <v>0</v>
      </c>
      <c r="D14" s="643"/>
      <c r="E14" s="665"/>
    </row>
    <row r="15" spans="1:10">
      <c r="A15" s="993"/>
      <c r="B15" s="186" t="s">
        <v>82</v>
      </c>
      <c r="C15" s="208">
        <v>0</v>
      </c>
      <c r="D15" s="643"/>
      <c r="E15" s="665"/>
      <c r="G15" s="362"/>
    </row>
    <row r="16" spans="1:10">
      <c r="A16" s="993"/>
      <c r="B16" s="186" t="s">
        <v>83</v>
      </c>
      <c r="C16" s="208">
        <v>0</v>
      </c>
      <c r="D16" s="643"/>
      <c r="E16" s="665"/>
      <c r="G16" s="362"/>
    </row>
    <row r="17" spans="1:7">
      <c r="A17" s="993"/>
      <c r="B17" s="187" t="s">
        <v>84</v>
      </c>
      <c r="C17" s="208">
        <v>0</v>
      </c>
      <c r="D17" s="643"/>
      <c r="E17" s="665"/>
      <c r="G17" s="362"/>
    </row>
    <row r="18" spans="1:7">
      <c r="A18" s="993"/>
      <c r="B18" s="186" t="s">
        <v>85</v>
      </c>
      <c r="C18" s="208">
        <v>0</v>
      </c>
      <c r="D18" s="643"/>
      <c r="E18" s="665"/>
      <c r="G18" s="362"/>
    </row>
    <row r="19" spans="1:7">
      <c r="A19" s="993"/>
      <c r="B19" s="188" t="s">
        <v>225</v>
      </c>
      <c r="C19" s="208">
        <v>0</v>
      </c>
      <c r="D19" s="643"/>
      <c r="E19" s="665"/>
      <c r="G19" s="362"/>
    </row>
    <row r="20" spans="1:7">
      <c r="A20" s="993"/>
      <c r="B20" s="188" t="s">
        <v>276</v>
      </c>
      <c r="C20" s="208">
        <v>0</v>
      </c>
      <c r="D20" s="643"/>
      <c r="E20" s="665"/>
    </row>
    <row r="21" spans="1:7">
      <c r="A21" s="993"/>
      <c r="B21" s="186" t="s">
        <v>86</v>
      </c>
      <c r="C21" s="208">
        <v>0</v>
      </c>
      <c r="D21" s="643"/>
      <c r="E21" s="665"/>
    </row>
    <row r="22" spans="1:7">
      <c r="A22" s="993"/>
      <c r="B22" s="186" t="s">
        <v>87</v>
      </c>
      <c r="C22" s="208">
        <v>0</v>
      </c>
      <c r="D22" s="643"/>
      <c r="E22" s="665"/>
    </row>
    <row r="23" spans="1:7">
      <c r="A23" s="993"/>
      <c r="B23" s="495" t="s">
        <v>88</v>
      </c>
      <c r="C23" s="496">
        <f>C72</f>
        <v>0</v>
      </c>
      <c r="D23" s="644" t="s">
        <v>651</v>
      </c>
      <c r="E23" s="665"/>
    </row>
    <row r="24" spans="1:7">
      <c r="A24" s="993"/>
      <c r="B24" s="191" t="s">
        <v>89</v>
      </c>
      <c r="C24" s="282">
        <f>SUM(C12:C23)</f>
        <v>0</v>
      </c>
      <c r="D24" s="640" t="s">
        <v>210</v>
      </c>
      <c r="E24" s="665"/>
    </row>
    <row r="25" spans="1:7" ht="15" customHeight="1">
      <c r="A25" s="993"/>
      <c r="B25" s="283" t="s">
        <v>211</v>
      </c>
      <c r="C25" s="284"/>
      <c r="D25" s="645" t="s">
        <v>212</v>
      </c>
      <c r="E25" s="666"/>
    </row>
    <row r="26" spans="1:7">
      <c r="A26" s="993"/>
      <c r="B26" s="193" t="s">
        <v>352</v>
      </c>
      <c r="C26" s="363"/>
      <c r="D26" s="646"/>
      <c r="E26" s="666"/>
    </row>
    <row r="27" spans="1:7">
      <c r="A27" s="993"/>
      <c r="B27" s="186" t="s">
        <v>646</v>
      </c>
      <c r="C27" s="364">
        <v>0</v>
      </c>
      <c r="D27" s="647"/>
      <c r="E27" s="666"/>
    </row>
    <row r="28" spans="1:7">
      <c r="A28" s="993"/>
      <c r="B28" s="187" t="s">
        <v>353</v>
      </c>
      <c r="C28" s="365">
        <v>0</v>
      </c>
      <c r="D28" s="647"/>
      <c r="E28" s="666"/>
    </row>
    <row r="29" spans="1:7">
      <c r="A29" s="993"/>
      <c r="B29" s="187" t="s">
        <v>354</v>
      </c>
      <c r="C29" s="365">
        <v>0</v>
      </c>
      <c r="D29" s="647"/>
      <c r="E29" s="666"/>
    </row>
    <row r="30" spans="1:7" ht="13.5" thickBot="1">
      <c r="A30" s="993"/>
      <c r="B30" s="470" t="s">
        <v>355</v>
      </c>
      <c r="C30" s="471">
        <f>C95</f>
        <v>0</v>
      </c>
      <c r="D30" s="648" t="s">
        <v>652</v>
      </c>
      <c r="E30" s="666"/>
    </row>
    <row r="31" spans="1:7" ht="13.5" thickBot="1">
      <c r="A31" s="993"/>
      <c r="B31" s="191" t="s">
        <v>356</v>
      </c>
      <c r="C31" s="192">
        <f>SUM(C27:C30)</f>
        <v>0</v>
      </c>
      <c r="D31" s="640" t="s">
        <v>210</v>
      </c>
      <c r="E31" s="666"/>
      <c r="F31" s="931" t="s">
        <v>597</v>
      </c>
      <c r="G31" s="930"/>
    </row>
    <row r="32" spans="1:7">
      <c r="A32" s="993"/>
      <c r="B32" s="189" t="s">
        <v>280</v>
      </c>
      <c r="C32" s="363"/>
      <c r="D32" s="649"/>
      <c r="E32" s="665"/>
      <c r="F32" s="928"/>
      <c r="G32" s="929"/>
    </row>
    <row r="33" spans="1:9">
      <c r="A33" s="993"/>
      <c r="B33" s="366" t="s">
        <v>90</v>
      </c>
      <c r="C33" s="364">
        <v>0</v>
      </c>
      <c r="D33" s="650"/>
      <c r="E33" s="665"/>
      <c r="F33" s="785"/>
      <c r="G33" s="924"/>
    </row>
    <row r="34" spans="1:9">
      <c r="A34" s="993"/>
      <c r="B34" s="186" t="s">
        <v>91</v>
      </c>
      <c r="C34" s="365">
        <v>0</v>
      </c>
      <c r="D34" s="651"/>
      <c r="E34" s="665"/>
      <c r="F34" s="921"/>
      <c r="G34" s="758"/>
    </row>
    <row r="35" spans="1:9">
      <c r="A35" s="993"/>
      <c r="B35" s="186" t="s">
        <v>92</v>
      </c>
      <c r="C35" s="365">
        <v>0</v>
      </c>
      <c r="D35" s="651"/>
      <c r="E35" s="665"/>
      <c r="F35" s="921"/>
      <c r="G35" s="758"/>
    </row>
    <row r="36" spans="1:9" ht="12.75" customHeight="1">
      <c r="A36" s="993"/>
      <c r="B36" s="470" t="s">
        <v>608</v>
      </c>
      <c r="C36" s="471">
        <f>G37</f>
        <v>0</v>
      </c>
      <c r="D36" s="648" t="s">
        <v>642</v>
      </c>
      <c r="E36" s="665"/>
      <c r="F36" s="921"/>
      <c r="G36" s="758"/>
    </row>
    <row r="37" spans="1:9">
      <c r="A37" s="993"/>
      <c r="B37" s="191" t="s">
        <v>213</v>
      </c>
      <c r="C37" s="192">
        <f>SUM(C33:C36)</f>
        <v>0</v>
      </c>
      <c r="D37" s="640" t="s">
        <v>210</v>
      </c>
      <c r="E37" s="665"/>
      <c r="F37" s="926" t="s">
        <v>598</v>
      </c>
      <c r="G37" s="927">
        <f>SUM(G32:G36)</f>
        <v>0</v>
      </c>
      <c r="H37" s="378"/>
      <c r="I37" s="378"/>
    </row>
    <row r="38" spans="1:9" ht="7.5" customHeight="1">
      <c r="A38" s="993"/>
      <c r="B38" s="193"/>
      <c r="C38" s="194"/>
      <c r="D38" s="652"/>
      <c r="E38" s="665"/>
    </row>
    <row r="39" spans="1:9" ht="12.75" customHeight="1">
      <c r="A39" s="993"/>
      <c r="B39" s="191" t="s">
        <v>281</v>
      </c>
      <c r="C39" s="192">
        <v>0</v>
      </c>
      <c r="D39" s="640"/>
      <c r="E39" s="665"/>
      <c r="H39" s="378"/>
      <c r="I39" s="378"/>
    </row>
    <row r="40" spans="1:9" ht="12.75" customHeight="1">
      <c r="A40" s="993"/>
      <c r="B40" s="193" t="s">
        <v>282</v>
      </c>
      <c r="C40" s="367"/>
      <c r="D40" s="649"/>
      <c r="E40" s="665"/>
    </row>
    <row r="41" spans="1:9">
      <c r="A41" s="993"/>
      <c r="B41" s="366" t="s">
        <v>357</v>
      </c>
      <c r="C41" s="368">
        <v>0</v>
      </c>
      <c r="D41" s="649"/>
      <c r="E41" s="665"/>
    </row>
    <row r="42" spans="1:9">
      <c r="A42" s="993"/>
      <c r="B42" s="195" t="s">
        <v>358</v>
      </c>
      <c r="C42" s="368">
        <v>0</v>
      </c>
      <c r="D42" s="649"/>
      <c r="E42" s="665"/>
    </row>
    <row r="43" spans="1:9">
      <c r="A43" s="993"/>
      <c r="B43" s="195" t="s">
        <v>359</v>
      </c>
      <c r="C43" s="368">
        <v>0</v>
      </c>
      <c r="D43" s="649"/>
      <c r="E43" s="665"/>
    </row>
    <row r="44" spans="1:9">
      <c r="A44" s="993"/>
      <c r="B44" s="195" t="s">
        <v>360</v>
      </c>
      <c r="C44" s="368">
        <v>0</v>
      </c>
      <c r="D44" s="649"/>
      <c r="E44" s="665"/>
    </row>
    <row r="45" spans="1:9">
      <c r="A45" s="993"/>
      <c r="B45" s="195" t="s">
        <v>647</v>
      </c>
      <c r="C45" s="367">
        <v>0</v>
      </c>
      <c r="D45" s="649"/>
      <c r="E45" s="665"/>
    </row>
    <row r="46" spans="1:9">
      <c r="A46" s="993"/>
      <c r="B46" s="195" t="s">
        <v>214</v>
      </c>
      <c r="C46" s="365">
        <v>0</v>
      </c>
      <c r="D46" s="649"/>
      <c r="E46" s="665"/>
    </row>
    <row r="47" spans="1:9">
      <c r="A47" s="993"/>
      <c r="B47" s="188" t="s">
        <v>215</v>
      </c>
      <c r="C47" s="365">
        <v>0</v>
      </c>
      <c r="D47" s="649"/>
      <c r="E47" s="665"/>
    </row>
    <row r="48" spans="1:9">
      <c r="A48" s="993"/>
      <c r="B48" s="188" t="s">
        <v>216</v>
      </c>
      <c r="C48" s="365">
        <v>0</v>
      </c>
      <c r="D48" s="649"/>
      <c r="E48" s="665"/>
    </row>
    <row r="49" spans="1:9">
      <c r="A49" s="993"/>
      <c r="B49" s="188" t="s">
        <v>217</v>
      </c>
      <c r="C49" s="365">
        <v>0</v>
      </c>
      <c r="D49" s="649"/>
      <c r="E49" s="665"/>
    </row>
    <row r="50" spans="1:9">
      <c r="A50" s="993"/>
      <c r="B50" s="188" t="s">
        <v>218</v>
      </c>
      <c r="C50" s="365">
        <v>0</v>
      </c>
      <c r="D50" s="651"/>
      <c r="E50" s="665"/>
    </row>
    <row r="51" spans="1:9" ht="12.75" customHeight="1">
      <c r="A51" s="993"/>
      <c r="B51" s="188" t="s">
        <v>219</v>
      </c>
      <c r="C51" s="369">
        <v>0</v>
      </c>
      <c r="D51" s="653"/>
      <c r="E51" s="665"/>
    </row>
    <row r="52" spans="1:9" ht="12.75" customHeight="1">
      <c r="A52" s="993"/>
      <c r="B52" s="186" t="s">
        <v>648</v>
      </c>
      <c r="C52" s="365">
        <v>0</v>
      </c>
      <c r="D52" s="651"/>
      <c r="E52" s="665"/>
    </row>
    <row r="53" spans="1:9" ht="12.75" customHeight="1">
      <c r="A53" s="993"/>
      <c r="B53" s="370" t="s">
        <v>649</v>
      </c>
      <c r="C53" s="371">
        <f>C80</f>
        <v>0</v>
      </c>
      <c r="D53" s="654" t="s">
        <v>653</v>
      </c>
      <c r="E53" s="665"/>
    </row>
    <row r="54" spans="1:9" ht="12.75" customHeight="1">
      <c r="A54" s="993"/>
      <c r="B54" s="191" t="s">
        <v>220</v>
      </c>
      <c r="C54" s="192">
        <f>SUM(C41:C53)</f>
        <v>0</v>
      </c>
      <c r="D54" s="640" t="s">
        <v>210</v>
      </c>
      <c r="E54" s="665"/>
      <c r="H54" s="378"/>
      <c r="I54" s="378"/>
    </row>
    <row r="55" spans="1:9" ht="7.5" customHeight="1">
      <c r="A55" s="993"/>
      <c r="B55" s="196"/>
      <c r="C55" s="369"/>
      <c r="D55" s="655"/>
      <c r="E55" s="665"/>
    </row>
    <row r="56" spans="1:9" ht="12.75" customHeight="1">
      <c r="A56" s="993"/>
      <c r="B56" s="197" t="s">
        <v>283</v>
      </c>
      <c r="C56" s="372"/>
      <c r="D56" s="642"/>
      <c r="E56" s="665"/>
    </row>
    <row r="57" spans="1:9" ht="12.75" customHeight="1">
      <c r="A57" s="993"/>
      <c r="B57" s="366" t="s">
        <v>364</v>
      </c>
      <c r="C57" s="365">
        <v>0</v>
      </c>
      <c r="D57" s="643"/>
      <c r="E57" s="665"/>
    </row>
    <row r="58" spans="1:9" ht="12.75" customHeight="1">
      <c r="A58" s="993"/>
      <c r="B58" s="373" t="s">
        <v>365</v>
      </c>
      <c r="C58" s="371">
        <f>C86</f>
        <v>0</v>
      </c>
      <c r="D58" s="648" t="s">
        <v>654</v>
      </c>
      <c r="E58" s="665"/>
    </row>
    <row r="59" spans="1:9" ht="15" customHeight="1" thickBot="1">
      <c r="A59" s="993"/>
      <c r="B59" s="191" t="s">
        <v>221</v>
      </c>
      <c r="C59" s="374">
        <f>SUM(C57:C58)</f>
        <v>0</v>
      </c>
      <c r="D59" s="640" t="s">
        <v>210</v>
      </c>
      <c r="E59" s="665"/>
      <c r="H59" s="378"/>
      <c r="I59" s="378"/>
    </row>
    <row r="60" spans="1:9" ht="15" customHeight="1" thickBot="1">
      <c r="A60" s="993"/>
      <c r="B60" s="198" t="s">
        <v>441</v>
      </c>
      <c r="C60" s="192">
        <v>0</v>
      </c>
      <c r="D60" s="640"/>
      <c r="E60" s="678"/>
      <c r="F60" s="931" t="s">
        <v>575</v>
      </c>
      <c r="G60" s="930"/>
      <c r="H60" s="378"/>
      <c r="I60" s="378"/>
    </row>
    <row r="61" spans="1:9" ht="14.25" customHeight="1">
      <c r="A61" s="993"/>
      <c r="B61" s="198" t="s">
        <v>284</v>
      </c>
      <c r="C61" s="192">
        <v>0</v>
      </c>
      <c r="D61" s="640"/>
      <c r="E61" s="665"/>
      <c r="F61" s="928" t="s">
        <v>572</v>
      </c>
      <c r="G61" s="929"/>
      <c r="H61" s="378"/>
      <c r="I61" s="378"/>
    </row>
    <row r="62" spans="1:9" ht="12.75" customHeight="1">
      <c r="A62" s="993"/>
      <c r="B62" s="198" t="s">
        <v>285</v>
      </c>
      <c r="C62" s="192">
        <v>0</v>
      </c>
      <c r="D62" s="640" t="s">
        <v>528</v>
      </c>
      <c r="E62" s="665"/>
      <c r="F62" s="785"/>
      <c r="G62" s="924"/>
      <c r="H62" s="378"/>
      <c r="I62" s="378"/>
    </row>
    <row r="63" spans="1:9" ht="12.75" customHeight="1">
      <c r="A63" s="993"/>
      <c r="B63" s="197" t="s">
        <v>286</v>
      </c>
      <c r="C63" s="375">
        <f>+C31+C37+C39+C54+C59+C60+C61+C62</f>
        <v>0</v>
      </c>
      <c r="D63" s="656" t="s">
        <v>210</v>
      </c>
      <c r="E63" s="665"/>
      <c r="F63" s="921"/>
      <c r="G63" s="758"/>
      <c r="H63" s="378"/>
      <c r="I63" s="378"/>
    </row>
    <row r="64" spans="1:9" ht="16.5" customHeight="1" thickBot="1">
      <c r="A64" s="993"/>
      <c r="B64" s="472" t="s">
        <v>287</v>
      </c>
      <c r="C64" s="473">
        <f>+C10+C24+C63</f>
        <v>0</v>
      </c>
      <c r="D64" s="657" t="s">
        <v>210</v>
      </c>
      <c r="E64" s="665"/>
      <c r="F64" s="921"/>
      <c r="G64" s="758"/>
      <c r="H64" s="378"/>
      <c r="I64" s="378"/>
    </row>
    <row r="65" spans="1:7" ht="7.5" customHeight="1">
      <c r="A65" s="993"/>
      <c r="B65" s="537"/>
      <c r="C65" s="538"/>
      <c r="D65" s="539"/>
      <c r="E65" s="665"/>
      <c r="F65" s="921"/>
      <c r="G65" s="758"/>
    </row>
    <row r="66" spans="1:7" ht="12.75" customHeight="1">
      <c r="A66" s="1002"/>
      <c r="B66" s="376" t="s">
        <v>640</v>
      </c>
      <c r="C66" s="434"/>
      <c r="D66" s="658"/>
      <c r="E66" s="665"/>
      <c r="F66" s="921"/>
      <c r="G66" s="758"/>
    </row>
    <row r="67" spans="1:7" ht="12.75" customHeight="1">
      <c r="A67" s="995"/>
      <c r="B67" s="199" t="s">
        <v>440</v>
      </c>
      <c r="C67" s="435">
        <v>0</v>
      </c>
      <c r="D67" s="964"/>
      <c r="E67" s="665"/>
      <c r="F67" s="921"/>
      <c r="G67" s="758"/>
    </row>
    <row r="68" spans="1:7" ht="12.75" customHeight="1">
      <c r="A68" s="994"/>
      <c r="B68" s="199"/>
      <c r="C68" s="435">
        <v>0</v>
      </c>
      <c r="D68" s="643"/>
      <c r="E68" s="665"/>
      <c r="F68" s="922"/>
      <c r="G68" s="920"/>
    </row>
    <row r="69" spans="1:7" ht="12.75" customHeight="1">
      <c r="A69" s="994"/>
      <c r="B69" s="199"/>
      <c r="C69" s="435">
        <v>0</v>
      </c>
      <c r="D69" s="643"/>
      <c r="E69" s="665"/>
      <c r="F69" s="926" t="s">
        <v>650</v>
      </c>
      <c r="G69" s="927">
        <f>SUM(G61:G68)</f>
        <v>0</v>
      </c>
    </row>
    <row r="70" spans="1:7">
      <c r="A70" s="994"/>
      <c r="B70" s="199"/>
      <c r="C70" s="435">
        <v>0</v>
      </c>
      <c r="D70" s="643"/>
      <c r="E70" s="678"/>
      <c r="F70" s="923" t="s">
        <v>569</v>
      </c>
      <c r="G70" s="957"/>
    </row>
    <row r="71" spans="1:7">
      <c r="A71" s="994"/>
      <c r="B71" s="932" t="s">
        <v>574</v>
      </c>
      <c r="C71" s="440">
        <f>G69</f>
        <v>0</v>
      </c>
      <c r="D71" s="659"/>
      <c r="E71" s="678"/>
      <c r="F71" s="785"/>
      <c r="G71" s="924"/>
    </row>
    <row r="72" spans="1:7">
      <c r="A72" s="994"/>
      <c r="B72" s="285" t="s">
        <v>366</v>
      </c>
      <c r="C72" s="436">
        <f>SUM(C67:C71)</f>
        <v>0</v>
      </c>
      <c r="D72" s="660" t="s">
        <v>636</v>
      </c>
      <c r="E72" s="665"/>
      <c r="F72" s="921"/>
      <c r="G72" s="758"/>
    </row>
    <row r="73" spans="1:7" ht="7.5" customHeight="1">
      <c r="A73" s="995"/>
      <c r="B73" s="200"/>
      <c r="C73" s="437"/>
      <c r="D73" s="661"/>
      <c r="E73" s="665"/>
      <c r="F73" s="921"/>
      <c r="G73" s="758"/>
    </row>
    <row r="74" spans="1:7">
      <c r="A74" s="993"/>
      <c r="B74" s="377" t="s">
        <v>643</v>
      </c>
      <c r="C74" s="438"/>
      <c r="D74" s="662"/>
      <c r="E74" s="665"/>
      <c r="F74" s="921"/>
      <c r="G74" s="758"/>
    </row>
    <row r="75" spans="1:7" ht="12.75" customHeight="1">
      <c r="A75" s="993"/>
      <c r="B75" s="201" t="s">
        <v>222</v>
      </c>
      <c r="C75" s="439">
        <v>0</v>
      </c>
      <c r="D75" s="663"/>
      <c r="E75" s="665"/>
      <c r="F75" s="921"/>
      <c r="G75" s="758"/>
    </row>
    <row r="76" spans="1:7" ht="14.25" customHeight="1">
      <c r="A76" s="993"/>
      <c r="B76" s="202" t="s">
        <v>223</v>
      </c>
      <c r="C76" s="440">
        <v>0</v>
      </c>
      <c r="D76" s="651"/>
      <c r="E76" s="665"/>
      <c r="F76" s="921"/>
      <c r="G76" s="758"/>
    </row>
    <row r="77" spans="1:7">
      <c r="A77" s="993"/>
      <c r="B77" s="202" t="s">
        <v>224</v>
      </c>
      <c r="C77" s="440">
        <v>0</v>
      </c>
      <c r="D77" s="651"/>
      <c r="E77" s="665"/>
      <c r="F77" s="922"/>
      <c r="G77" s="920"/>
    </row>
    <row r="78" spans="1:7">
      <c r="A78" s="993"/>
      <c r="B78" s="202"/>
      <c r="C78" s="440">
        <v>0</v>
      </c>
      <c r="D78" s="651"/>
      <c r="E78" s="665"/>
      <c r="F78" s="926" t="s">
        <v>570</v>
      </c>
      <c r="G78" s="927">
        <f>SUM(G70:G77)</f>
        <v>0</v>
      </c>
    </row>
    <row r="79" spans="1:7" ht="12.75" customHeight="1">
      <c r="A79" s="993"/>
      <c r="B79" s="933" t="s">
        <v>573</v>
      </c>
      <c r="C79" s="440">
        <f>G78</f>
        <v>0</v>
      </c>
      <c r="D79" s="651"/>
      <c r="E79" s="919"/>
      <c r="F79" s="925" t="s">
        <v>567</v>
      </c>
      <c r="G79" s="957"/>
    </row>
    <row r="80" spans="1:7">
      <c r="A80" s="993"/>
      <c r="B80" s="286" t="s">
        <v>367</v>
      </c>
      <c r="C80" s="441">
        <f>SUM(C75:C79)</f>
        <v>0</v>
      </c>
      <c r="D80" s="660" t="s">
        <v>637</v>
      </c>
      <c r="E80" s="919"/>
      <c r="G80" s="924"/>
    </row>
    <row r="81" spans="1:7" ht="7.5" customHeight="1">
      <c r="A81" s="993"/>
      <c r="B81" s="181"/>
      <c r="C81" s="442"/>
      <c r="D81" s="181"/>
      <c r="E81" s="665"/>
      <c r="F81" s="921"/>
      <c r="G81" s="758"/>
    </row>
    <row r="82" spans="1:7" ht="12.75" customHeight="1">
      <c r="A82" s="993"/>
      <c r="B82" s="377" t="s">
        <v>644</v>
      </c>
      <c r="C82" s="438"/>
      <c r="D82" s="662"/>
      <c r="E82" s="665"/>
      <c r="F82" s="921"/>
      <c r="G82" s="758"/>
    </row>
    <row r="83" spans="1:7">
      <c r="A83" s="993"/>
      <c r="B83" s="201"/>
      <c r="C83" s="439">
        <v>0</v>
      </c>
      <c r="D83" s="663"/>
      <c r="E83" s="665"/>
      <c r="F83" s="921"/>
      <c r="G83" s="758"/>
    </row>
    <row r="84" spans="1:7">
      <c r="A84" s="993"/>
      <c r="B84" s="201"/>
      <c r="C84" s="439">
        <v>0</v>
      </c>
      <c r="D84" s="663"/>
      <c r="E84" s="665"/>
      <c r="F84" s="921"/>
      <c r="G84" s="758"/>
    </row>
    <row r="85" spans="1:7">
      <c r="A85" s="993"/>
      <c r="B85" s="933" t="s">
        <v>635</v>
      </c>
      <c r="C85" s="440">
        <f>G87</f>
        <v>0</v>
      </c>
      <c r="D85" s="651"/>
      <c r="E85" s="665"/>
      <c r="F85" s="921"/>
      <c r="G85" s="758"/>
    </row>
    <row r="86" spans="1:7">
      <c r="A86" s="993"/>
      <c r="B86" s="286" t="s">
        <v>288</v>
      </c>
      <c r="C86" s="441">
        <f>SUM(C83:C85)</f>
        <v>0</v>
      </c>
      <c r="D86" s="660" t="s">
        <v>638</v>
      </c>
      <c r="E86" s="665"/>
      <c r="F86" s="922"/>
      <c r="G86" s="920"/>
    </row>
    <row r="87" spans="1:7" ht="13.5" customHeight="1">
      <c r="A87" s="993"/>
      <c r="B87" s="181"/>
      <c r="C87" s="442"/>
      <c r="D87" s="181"/>
      <c r="E87" s="919"/>
      <c r="F87" s="926" t="s">
        <v>571</v>
      </c>
      <c r="G87" s="927">
        <f>SUM(G79:G86)</f>
        <v>0</v>
      </c>
    </row>
    <row r="88" spans="1:7">
      <c r="A88" s="993"/>
      <c r="B88" s="377" t="s">
        <v>641</v>
      </c>
      <c r="C88" s="438"/>
      <c r="D88" s="662"/>
      <c r="E88" s="678"/>
      <c r="F88" s="923" t="s">
        <v>568</v>
      </c>
      <c r="G88" s="957"/>
    </row>
    <row r="89" spans="1:7">
      <c r="A89" s="993"/>
      <c r="B89" s="201"/>
      <c r="C89" s="439">
        <v>0</v>
      </c>
      <c r="D89" s="663"/>
      <c r="E89" s="678"/>
      <c r="F89" s="921"/>
      <c r="G89" s="758"/>
    </row>
    <row r="90" spans="1:7">
      <c r="A90" s="993"/>
      <c r="B90" s="201"/>
      <c r="C90" s="439">
        <v>0</v>
      </c>
      <c r="D90" s="663"/>
      <c r="E90" s="678"/>
      <c r="F90" s="921"/>
      <c r="G90" s="758"/>
    </row>
    <row r="91" spans="1:7">
      <c r="A91" s="993"/>
      <c r="B91" s="201"/>
      <c r="C91" s="439">
        <v>0</v>
      </c>
      <c r="D91" s="663"/>
      <c r="E91" s="678"/>
      <c r="F91" s="921"/>
      <c r="G91" s="758"/>
    </row>
    <row r="92" spans="1:7">
      <c r="A92" s="993"/>
      <c r="B92" s="202"/>
      <c r="C92" s="440">
        <v>0</v>
      </c>
      <c r="D92" s="651"/>
      <c r="E92" s="678"/>
      <c r="F92" s="921"/>
      <c r="G92" s="758"/>
    </row>
    <row r="93" spans="1:7">
      <c r="A93" s="993"/>
      <c r="B93" s="202"/>
      <c r="C93" s="440">
        <v>0</v>
      </c>
      <c r="D93" s="651"/>
      <c r="E93" s="678"/>
      <c r="F93" s="921"/>
      <c r="G93" s="758"/>
    </row>
    <row r="94" spans="1:7">
      <c r="A94" s="993"/>
      <c r="B94" s="933" t="s">
        <v>566</v>
      </c>
      <c r="C94" s="440">
        <f>G95</f>
        <v>0</v>
      </c>
      <c r="D94" s="651"/>
      <c r="E94" s="678"/>
      <c r="F94" s="922"/>
      <c r="G94" s="920"/>
    </row>
    <row r="95" spans="1:7">
      <c r="A95" s="993"/>
      <c r="B95" s="286" t="s">
        <v>415</v>
      </c>
      <c r="C95" s="441">
        <f>SUM(C89:C94)</f>
        <v>0</v>
      </c>
      <c r="D95" s="660" t="s">
        <v>639</v>
      </c>
      <c r="E95" s="780"/>
      <c r="F95" s="926" t="s">
        <v>565</v>
      </c>
      <c r="G95" s="927">
        <f>SUM(G88:G94)</f>
        <v>0</v>
      </c>
    </row>
    <row r="96" spans="1:7">
      <c r="A96" s="1003"/>
    </row>
    <row r="97" spans="2:4">
      <c r="B97" s="963" t="s">
        <v>618</v>
      </c>
    </row>
    <row r="98" spans="2:4" ht="30" customHeight="1">
      <c r="B98" s="1171" t="s">
        <v>601</v>
      </c>
      <c r="C98" s="1158"/>
      <c r="D98" s="1158"/>
    </row>
    <row r="99" spans="2:4" ht="15.75">
      <c r="B99" s="1046" t="s">
        <v>602</v>
      </c>
    </row>
  </sheetData>
  <mergeCells count="2">
    <mergeCell ref="C5:D5"/>
    <mergeCell ref="B98:D98"/>
  </mergeCells>
  <phoneticPr fontId="1" type="noConversion"/>
  <printOptions horizontalCentered="1"/>
  <pageMargins left="0" right="0" top="0.5" bottom="0.25" header="0.25" footer="0.25"/>
  <pageSetup scale="98" orientation="portrait" r:id="rId1"/>
  <headerFooter alignWithMargins="0">
    <oddFooter>&amp;L&amp;8&amp;D  &amp;T   &amp;F   &amp;A</oddFooter>
  </headerFooter>
  <rowBreaks count="1" manualBreakCount="1">
    <brk id="64" max="16383" man="1"/>
  </rowBreaks>
  <colBreaks count="1" manualBreakCount="1">
    <brk id="1" max="94" man="1"/>
  </colBreaks>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pageSetUpPr fitToPage="1"/>
  </sheetPr>
  <dimension ref="A1:L64"/>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19</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12">
      <c r="A17" s="27"/>
      <c r="B17" s="62"/>
      <c r="C17" s="63" t="s">
        <v>263</v>
      </c>
      <c r="D17" s="289"/>
      <c r="E17" s="121">
        <v>0</v>
      </c>
      <c r="F17" s="73"/>
      <c r="G17" s="74"/>
    </row>
    <row r="18" spans="1:12">
      <c r="A18" s="27"/>
      <c r="B18" s="62"/>
      <c r="C18" s="63" t="s">
        <v>200</v>
      </c>
      <c r="D18" s="289"/>
      <c r="E18" s="121">
        <v>0</v>
      </c>
      <c r="F18" s="73"/>
      <c r="G18" s="74"/>
      <c r="L18" t="s">
        <v>645</v>
      </c>
    </row>
    <row r="19" spans="1:12">
      <c r="A19" s="27"/>
      <c r="B19" s="62"/>
      <c r="C19" s="63" t="s">
        <v>201</v>
      </c>
      <c r="D19" s="289"/>
      <c r="E19" s="121">
        <v>0</v>
      </c>
      <c r="F19" s="73"/>
      <c r="G19" s="74"/>
    </row>
    <row r="20" spans="1:12">
      <c r="A20" s="27"/>
      <c r="B20" s="62"/>
      <c r="C20" s="63" t="s">
        <v>264</v>
      </c>
      <c r="D20" s="269" t="s">
        <v>265</v>
      </c>
      <c r="E20" s="121">
        <v>0</v>
      </c>
      <c r="F20" s="73"/>
      <c r="G20" s="74"/>
    </row>
    <row r="21" spans="1:12">
      <c r="A21" s="27"/>
      <c r="B21" s="62"/>
      <c r="C21" s="24" t="s">
        <v>266</v>
      </c>
      <c r="D21" s="269" t="s">
        <v>265</v>
      </c>
      <c r="E21" s="122">
        <v>0</v>
      </c>
      <c r="F21" s="73"/>
      <c r="G21" s="74"/>
    </row>
    <row r="22" spans="1:12">
      <c r="A22" s="27"/>
      <c r="B22" s="62"/>
      <c r="C22" s="118" t="s">
        <v>202</v>
      </c>
      <c r="D22" s="272" t="s">
        <v>265</v>
      </c>
      <c r="E22" s="123">
        <f>SUM(E14:E21)</f>
        <v>0</v>
      </c>
      <c r="F22" s="77"/>
      <c r="G22" s="65"/>
    </row>
    <row r="23" spans="1:12" ht="6.75" customHeight="1">
      <c r="A23" s="27"/>
      <c r="B23" s="62"/>
      <c r="D23" s="96"/>
      <c r="E23" s="113"/>
      <c r="G23" s="28"/>
    </row>
    <row r="24" spans="1:12" ht="12.75" customHeight="1">
      <c r="A24" s="27"/>
      <c r="B24" s="30" t="s">
        <v>203</v>
      </c>
      <c r="C24" s="18"/>
      <c r="D24" s="267" t="s">
        <v>207</v>
      </c>
      <c r="E24" s="266" t="s">
        <v>278</v>
      </c>
      <c r="G24" s="28"/>
    </row>
    <row r="25" spans="1:12" ht="12.75" customHeight="1">
      <c r="A25" s="27"/>
      <c r="B25" s="62"/>
      <c r="C25" s="15" t="s">
        <v>274</v>
      </c>
      <c r="D25" s="276"/>
      <c r="E25" s="68">
        <v>0</v>
      </c>
      <c r="G25" s="28"/>
    </row>
    <row r="26" spans="1:12" ht="12.75" customHeight="1">
      <c r="A26" s="27"/>
      <c r="B26" s="62"/>
      <c r="C26" s="63" t="s">
        <v>139</v>
      </c>
      <c r="D26" s="277"/>
      <c r="E26" s="121">
        <v>0</v>
      </c>
      <c r="G26" s="28"/>
    </row>
    <row r="27" spans="1:12" ht="12.75" customHeight="1">
      <c r="A27" s="27"/>
      <c r="B27" s="62"/>
      <c r="C27" s="63" t="s">
        <v>140</v>
      </c>
      <c r="D27" s="277"/>
      <c r="E27" s="121">
        <v>0</v>
      </c>
      <c r="G27" s="28"/>
    </row>
    <row r="28" spans="1:12" ht="12.75" customHeight="1">
      <c r="A28" s="27"/>
      <c r="B28" s="62"/>
      <c r="C28" s="63" t="s">
        <v>141</v>
      </c>
      <c r="D28" s="277"/>
      <c r="E28" s="121">
        <v>0</v>
      </c>
      <c r="G28" s="28"/>
    </row>
    <row r="29" spans="1:12" ht="12.75" customHeight="1">
      <c r="A29" s="27"/>
      <c r="B29" s="62"/>
      <c r="C29" s="63" t="s">
        <v>142</v>
      </c>
      <c r="D29" s="277"/>
      <c r="E29" s="121">
        <v>0</v>
      </c>
      <c r="G29" s="28"/>
    </row>
    <row r="30" spans="1:12" ht="12.75" customHeight="1">
      <c r="A30" s="27"/>
      <c r="B30" s="62"/>
      <c r="C30" s="63" t="s">
        <v>199</v>
      </c>
      <c r="D30" s="277"/>
      <c r="E30" s="121">
        <v>0</v>
      </c>
      <c r="G30" s="28"/>
    </row>
    <row r="31" spans="1:12" ht="12.75" customHeight="1">
      <c r="A31" s="27"/>
      <c r="B31" s="62"/>
      <c r="C31" s="118" t="s">
        <v>204</v>
      </c>
      <c r="D31" s="278">
        <f>SUM(D25:D30)</f>
        <v>0</v>
      </c>
      <c r="E31" s="123">
        <f>SUM(E25:E30)</f>
        <v>0</v>
      </c>
      <c r="G31" s="28"/>
    </row>
    <row r="32" spans="1:12"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412">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Funding'!H32</f>
        <v>0</v>
      </c>
      <c r="E48" s="226"/>
      <c r="F48" s="64"/>
      <c r="G48" s="65"/>
    </row>
    <row r="49" spans="1:12" ht="12.75" customHeight="1">
      <c r="A49" s="27"/>
      <c r="B49" s="131"/>
      <c r="C49" s="210" t="s">
        <v>235</v>
      </c>
      <c r="D49" s="213">
        <f>+E47-D48</f>
        <v>0</v>
      </c>
      <c r="E49" s="226"/>
      <c r="F49" s="64"/>
      <c r="G49" s="65"/>
    </row>
    <row r="50" spans="1:12" ht="13.5" thickBot="1">
      <c r="A50" s="22"/>
      <c r="B50" s="1039" t="s">
        <v>476</v>
      </c>
      <c r="C50" s="1040" t="s">
        <v>759</v>
      </c>
      <c r="D50" s="1038"/>
      <c r="E50" s="1044">
        <v>0</v>
      </c>
      <c r="F50" s="19"/>
      <c r="G50" s="35"/>
    </row>
    <row r="51" spans="1:12">
      <c r="B51" s="1130"/>
      <c r="C51" s="1131"/>
      <c r="D51" s="79"/>
      <c r="E51" s="1132"/>
    </row>
    <row r="52" spans="1:12" ht="18.75">
      <c r="A52" s="101"/>
      <c r="B52" s="101"/>
      <c r="C52" s="1030" t="s">
        <v>99</v>
      </c>
      <c r="D52" s="1023"/>
      <c r="E52" s="1023"/>
    </row>
    <row r="53" spans="1:12">
      <c r="A53" s="101"/>
      <c r="B53" s="101"/>
      <c r="C53" s="101"/>
      <c r="D53" s="101"/>
      <c r="E53" s="101"/>
    </row>
    <row r="54" spans="1:12">
      <c r="A54" s="101"/>
      <c r="B54" s="1024" t="s">
        <v>50</v>
      </c>
      <c r="C54" s="1024"/>
      <c r="D54" s="1024"/>
      <c r="E54" s="1024"/>
      <c r="F54" s="234"/>
      <c r="G54" s="234"/>
      <c r="H54" s="234"/>
      <c r="I54" s="234"/>
      <c r="J54" s="234"/>
    </row>
    <row r="55" spans="1:12" ht="13.5" customHeight="1">
      <c r="A55" s="101"/>
      <c r="B55" s="1025" t="s">
        <v>51</v>
      </c>
      <c r="C55" s="1026"/>
      <c r="D55" s="1026"/>
      <c r="E55" s="1027"/>
      <c r="F55" s="234"/>
      <c r="G55" s="234"/>
      <c r="H55" s="234"/>
      <c r="I55" s="234"/>
      <c r="J55" s="234"/>
    </row>
    <row r="56" spans="1:12" ht="30.6" customHeight="1">
      <c r="A56" s="101"/>
      <c r="B56" s="1230" t="s">
        <v>321</v>
      </c>
      <c r="C56" s="1231"/>
      <c r="D56" s="1231"/>
      <c r="E56" s="1232"/>
      <c r="F56" s="235"/>
      <c r="G56" s="235"/>
      <c r="H56" s="235"/>
      <c r="I56" s="235"/>
      <c r="J56" s="235"/>
    </row>
    <row r="57" spans="1:12" ht="79.900000000000006" customHeight="1">
      <c r="A57" s="101"/>
      <c r="B57" s="1229" t="s">
        <v>75</v>
      </c>
      <c r="C57" s="1149"/>
      <c r="D57" s="1149"/>
      <c r="E57" s="1168"/>
      <c r="F57" s="235"/>
      <c r="G57" s="235"/>
      <c r="H57" s="78"/>
      <c r="I57" s="64"/>
      <c r="J57" s="64"/>
      <c r="K57" s="64"/>
      <c r="L57" s="64"/>
    </row>
    <row r="58" spans="1:12" ht="10.5" customHeight="1">
      <c r="A58" s="101"/>
      <c r="B58" s="989"/>
      <c r="C58" s="989"/>
      <c r="D58" s="989"/>
      <c r="E58" s="989"/>
    </row>
    <row r="59" spans="1:12" ht="14.25" customHeight="1">
      <c r="A59" s="101"/>
      <c r="B59" s="829" t="s">
        <v>22</v>
      </c>
      <c r="C59" s="1028"/>
      <c r="D59" s="1028"/>
      <c r="E59" s="1029"/>
    </row>
    <row r="60" spans="1:12" ht="79.900000000000006" customHeight="1">
      <c r="A60" s="101"/>
      <c r="B60" s="1222" t="s">
        <v>75</v>
      </c>
      <c r="C60" s="1223"/>
      <c r="D60" s="1223"/>
      <c r="E60" s="1224"/>
    </row>
    <row r="61" spans="1:12" ht="10.5" customHeight="1">
      <c r="A61" s="101"/>
      <c r="B61" s="101"/>
      <c r="C61" s="101"/>
      <c r="D61" s="101"/>
      <c r="E61" s="101"/>
      <c r="H61" s="237"/>
      <c r="I61" s="237"/>
    </row>
    <row r="62" spans="1:12" ht="13.9" customHeight="1">
      <c r="A62" s="101"/>
      <c r="B62" s="1219" t="s">
        <v>23</v>
      </c>
      <c r="C62" s="1220"/>
      <c r="D62" s="1220"/>
      <c r="E62" s="1221"/>
      <c r="H62" s="236"/>
      <c r="I62" s="236"/>
    </row>
    <row r="63" spans="1:12" ht="79.900000000000006" customHeight="1">
      <c r="A63" s="101"/>
      <c r="B63" s="1222" t="s">
        <v>75</v>
      </c>
      <c r="C63" s="1223"/>
      <c r="D63" s="1223"/>
      <c r="E63" s="1224"/>
      <c r="F63" s="236"/>
      <c r="G63" s="236"/>
    </row>
    <row r="64" spans="1:12" ht="10.5" customHeight="1">
      <c r="A64" s="101"/>
      <c r="B64" s="101"/>
      <c r="C64" s="101"/>
      <c r="D64" s="101"/>
      <c r="E64" s="101"/>
      <c r="H64" s="236"/>
      <c r="I64" s="236"/>
    </row>
  </sheetData>
  <mergeCells count="12">
    <mergeCell ref="B1:E1"/>
    <mergeCell ref="B2:E2"/>
    <mergeCell ref="B56:E56"/>
    <mergeCell ref="B57:E57"/>
    <mergeCell ref="A4:C4"/>
    <mergeCell ref="B63:E63"/>
    <mergeCell ref="B13:C13"/>
    <mergeCell ref="A5:G5"/>
    <mergeCell ref="B7:C7"/>
    <mergeCell ref="B8:C8"/>
    <mergeCell ref="B60:E60"/>
    <mergeCell ref="B62:E62"/>
  </mergeCells>
  <phoneticPr fontId="0" type="noConversion"/>
  <printOptions horizontalCentered="1"/>
  <pageMargins left="0.25" right="0" top="0.5" bottom="0.5" header="0.25" footer="0.25"/>
  <pageSetup scale="67" orientation="portrait" r:id="rId1"/>
  <headerFooter alignWithMargins="0">
    <oddFooter>&amp;L&amp;8&amp;D  &amp;T   &amp;F   &amp;A</oddFooter>
  </headerFooter>
  <rowBreaks count="1" manualBreakCount="1">
    <brk id="51" max="6"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pageSetUpPr fitToPage="1"/>
  </sheetPr>
  <dimension ref="A1:L65"/>
  <sheetViews>
    <sheetView zoomScaleNormal="100" workbookViewId="0"/>
  </sheetViews>
  <sheetFormatPr defaultRowHeight="12.75"/>
  <cols>
    <col min="1" max="1" width="1.5" customWidth="1"/>
    <col min="2" max="2" width="3.6640625" customWidth="1"/>
    <col min="3" max="3" width="67.83203125" customWidth="1"/>
    <col min="4" max="4" width="12" customWidth="1"/>
    <col min="5" max="5" width="17.33203125" customWidth="1"/>
    <col min="6" max="6" width="0.83203125" customWidth="1"/>
    <col min="7" max="7" width="1" customWidth="1"/>
  </cols>
  <sheetData>
    <row r="1" spans="1:7" ht="15.75">
      <c r="B1" s="1210" t="s">
        <v>71</v>
      </c>
      <c r="C1" s="1210"/>
      <c r="D1" s="1210"/>
      <c r="E1" s="1210"/>
    </row>
    <row r="2" spans="1:7" ht="15.75">
      <c r="B2" s="1210" t="s">
        <v>705</v>
      </c>
      <c r="C2" s="1210"/>
      <c r="D2" s="1210"/>
      <c r="E2" s="1210"/>
    </row>
    <row r="4" spans="1:7">
      <c r="A4" s="1235" t="str">
        <f>'Budget Priorities WS #1'!C4</f>
        <v>The University</v>
      </c>
      <c r="B4" s="1236"/>
      <c r="C4" s="1206"/>
      <c r="D4" s="10" t="s">
        <v>73</v>
      </c>
      <c r="E4" s="55"/>
      <c r="F4" s="55"/>
      <c r="G4" s="76"/>
    </row>
    <row r="5" spans="1:7" ht="6" customHeight="1" thickBot="1">
      <c r="A5" s="1215"/>
      <c r="B5" s="1215"/>
      <c r="C5" s="1215"/>
      <c r="D5" s="1215"/>
      <c r="E5" s="1215"/>
      <c r="F5" s="1215"/>
      <c r="G5" s="1215"/>
    </row>
    <row r="6" spans="1:7" ht="4.5" customHeight="1">
      <c r="A6" s="27"/>
      <c r="B6" s="18"/>
      <c r="C6" s="3"/>
      <c r="D6" s="18"/>
      <c r="E6" s="18"/>
      <c r="F6" s="25"/>
      <c r="G6" s="58"/>
    </row>
    <row r="7" spans="1:7" ht="12.75" customHeight="1">
      <c r="A7" s="27"/>
      <c r="B7" s="1216" t="s">
        <v>94</v>
      </c>
      <c r="C7" s="1217"/>
      <c r="D7" s="164" t="s">
        <v>93</v>
      </c>
      <c r="E7" s="164" t="s">
        <v>128</v>
      </c>
      <c r="G7" s="60"/>
    </row>
    <row r="8" spans="1:7" ht="24" customHeight="1">
      <c r="A8" s="27"/>
      <c r="B8" s="1218"/>
      <c r="C8" s="1187"/>
      <c r="D8" s="232">
        <v>20</v>
      </c>
      <c r="E8" s="854"/>
      <c r="G8" s="60"/>
    </row>
    <row r="9" spans="1:7" ht="6" customHeight="1">
      <c r="A9" s="27"/>
      <c r="B9" s="59"/>
      <c r="C9" s="3"/>
      <c r="D9" s="99"/>
      <c r="E9" s="100"/>
      <c r="F9" s="69"/>
      <c r="G9" s="65"/>
    </row>
    <row r="10" spans="1:7" ht="12.75" customHeight="1">
      <c r="A10" s="27"/>
      <c r="B10" s="128" t="s">
        <v>95</v>
      </c>
      <c r="C10" s="126"/>
      <c r="D10" s="127"/>
      <c r="E10" s="127"/>
      <c r="G10" s="65"/>
    </row>
    <row r="11" spans="1:7" ht="12.75" customHeight="1">
      <c r="A11" s="27"/>
      <c r="B11" s="128"/>
      <c r="C11" s="238" t="s">
        <v>97</v>
      </c>
      <c r="D11" s="127"/>
      <c r="E11" s="127"/>
      <c r="G11" s="65"/>
    </row>
    <row r="12" spans="1:7" ht="24.75" customHeight="1">
      <c r="A12" s="67"/>
      <c r="B12" s="129" t="s">
        <v>133</v>
      </c>
      <c r="C12" s="112" t="s">
        <v>208</v>
      </c>
      <c r="D12" s="267" t="s">
        <v>106</v>
      </c>
      <c r="E12" s="265" t="s">
        <v>134</v>
      </c>
      <c r="F12" s="70"/>
      <c r="G12" s="66"/>
    </row>
    <row r="13" spans="1:7" ht="12.75" customHeight="1">
      <c r="A13" s="67"/>
      <c r="B13" s="1214" t="s">
        <v>98</v>
      </c>
      <c r="C13" s="1154"/>
      <c r="D13" s="268"/>
      <c r="E13" s="111"/>
      <c r="F13" s="70"/>
      <c r="G13" s="66"/>
    </row>
    <row r="14" spans="1:7">
      <c r="A14" s="27"/>
      <c r="B14" s="62"/>
      <c r="C14" s="71" t="s">
        <v>261</v>
      </c>
      <c r="D14" s="287"/>
      <c r="E14" s="68">
        <v>0</v>
      </c>
      <c r="F14" s="73"/>
      <c r="G14" s="74"/>
    </row>
    <row r="15" spans="1:7">
      <c r="A15" s="27"/>
      <c r="B15" s="62"/>
      <c r="C15" s="63" t="s">
        <v>138</v>
      </c>
      <c r="D15" s="288"/>
      <c r="E15" s="114">
        <v>0</v>
      </c>
      <c r="F15" s="73"/>
      <c r="G15" s="74"/>
    </row>
    <row r="16" spans="1:7">
      <c r="A16" s="27"/>
      <c r="B16" s="62"/>
      <c r="C16" s="63" t="s">
        <v>262</v>
      </c>
      <c r="D16" s="289"/>
      <c r="E16" s="121">
        <v>0</v>
      </c>
      <c r="F16" s="73"/>
      <c r="G16" s="74"/>
    </row>
    <row r="17" spans="1:12">
      <c r="A17" s="27"/>
      <c r="B17" s="62"/>
      <c r="C17" s="63" t="s">
        <v>263</v>
      </c>
      <c r="D17" s="289"/>
      <c r="E17" s="121">
        <v>0</v>
      </c>
      <c r="F17" s="73"/>
      <c r="G17" s="74"/>
    </row>
    <row r="18" spans="1:12">
      <c r="A18" s="27"/>
      <c r="B18" s="62"/>
      <c r="C18" s="63" t="s">
        <v>200</v>
      </c>
      <c r="D18" s="289"/>
      <c r="E18" s="121">
        <v>0</v>
      </c>
      <c r="F18" s="73"/>
      <c r="G18" s="74"/>
      <c r="L18" t="s">
        <v>645</v>
      </c>
    </row>
    <row r="19" spans="1:12">
      <c r="A19" s="27"/>
      <c r="B19" s="62"/>
      <c r="C19" s="63" t="s">
        <v>201</v>
      </c>
      <c r="D19" s="289"/>
      <c r="E19" s="121">
        <v>0</v>
      </c>
      <c r="F19" s="73"/>
      <c r="G19" s="74"/>
    </row>
    <row r="20" spans="1:12">
      <c r="A20" s="27"/>
      <c r="B20" s="62"/>
      <c r="C20" s="63" t="s">
        <v>264</v>
      </c>
      <c r="D20" s="269" t="s">
        <v>265</v>
      </c>
      <c r="E20" s="121">
        <v>0</v>
      </c>
      <c r="F20" s="73"/>
      <c r="G20" s="74"/>
    </row>
    <row r="21" spans="1:12">
      <c r="A21" s="27"/>
      <c r="B21" s="62"/>
      <c r="C21" s="24" t="s">
        <v>266</v>
      </c>
      <c r="D21" s="269" t="s">
        <v>265</v>
      </c>
      <c r="E21" s="122">
        <v>0</v>
      </c>
      <c r="F21" s="73"/>
      <c r="G21" s="74"/>
    </row>
    <row r="22" spans="1:12">
      <c r="A22" s="27"/>
      <c r="B22" s="62"/>
      <c r="C22" s="118" t="s">
        <v>202</v>
      </c>
      <c r="D22" s="272" t="s">
        <v>265</v>
      </c>
      <c r="E22" s="123">
        <f>SUM(E14:E21)</f>
        <v>0</v>
      </c>
      <c r="F22" s="77"/>
      <c r="G22" s="65"/>
    </row>
    <row r="23" spans="1:12" ht="6.75" customHeight="1">
      <c r="A23" s="27"/>
      <c r="B23" s="62"/>
      <c r="D23" s="96"/>
      <c r="E23" s="113"/>
      <c r="G23" s="28"/>
    </row>
    <row r="24" spans="1:12" ht="12.75" customHeight="1">
      <c r="A24" s="27"/>
      <c r="B24" s="30" t="s">
        <v>203</v>
      </c>
      <c r="C24" s="18"/>
      <c r="D24" s="267" t="s">
        <v>207</v>
      </c>
      <c r="E24" s="266" t="s">
        <v>278</v>
      </c>
      <c r="G24" s="28"/>
    </row>
    <row r="25" spans="1:12" ht="12.75" customHeight="1">
      <c r="A25" s="27"/>
      <c r="B25" s="62"/>
      <c r="C25" s="15" t="s">
        <v>274</v>
      </c>
      <c r="D25" s="276"/>
      <c r="E25" s="68">
        <v>0</v>
      </c>
      <c r="G25" s="28"/>
    </row>
    <row r="26" spans="1:12" ht="12.75" customHeight="1">
      <c r="A26" s="27"/>
      <c r="B26" s="62"/>
      <c r="C26" s="63" t="s">
        <v>139</v>
      </c>
      <c r="D26" s="277"/>
      <c r="E26" s="121">
        <v>0</v>
      </c>
      <c r="G26" s="28"/>
    </row>
    <row r="27" spans="1:12" ht="12.75" customHeight="1">
      <c r="A27" s="27"/>
      <c r="B27" s="62"/>
      <c r="C27" s="63" t="s">
        <v>140</v>
      </c>
      <c r="D27" s="277"/>
      <c r="E27" s="121">
        <v>0</v>
      </c>
      <c r="G27" s="28"/>
    </row>
    <row r="28" spans="1:12" ht="12.75" customHeight="1">
      <c r="A28" s="27"/>
      <c r="B28" s="62"/>
      <c r="C28" s="63" t="s">
        <v>141</v>
      </c>
      <c r="D28" s="277"/>
      <c r="E28" s="121">
        <v>0</v>
      </c>
      <c r="G28" s="28"/>
    </row>
    <row r="29" spans="1:12" ht="12.75" customHeight="1">
      <c r="A29" s="27"/>
      <c r="B29" s="62"/>
      <c r="C29" s="63" t="s">
        <v>142</v>
      </c>
      <c r="D29" s="277"/>
      <c r="E29" s="121">
        <v>0</v>
      </c>
      <c r="G29" s="28"/>
    </row>
    <row r="30" spans="1:12" ht="12.75" customHeight="1">
      <c r="A30" s="27"/>
      <c r="B30" s="62"/>
      <c r="C30" s="63" t="s">
        <v>199</v>
      </c>
      <c r="D30" s="277"/>
      <c r="E30" s="121">
        <v>0</v>
      </c>
      <c r="G30" s="28"/>
    </row>
    <row r="31" spans="1:12" ht="12.75" customHeight="1">
      <c r="A31" s="27"/>
      <c r="B31" s="62"/>
      <c r="C31" s="118" t="s">
        <v>204</v>
      </c>
      <c r="D31" s="278">
        <f>SUM(D25:D30)</f>
        <v>0</v>
      </c>
      <c r="E31" s="123">
        <f>SUM(E25:E30)</f>
        <v>0</v>
      </c>
      <c r="G31" s="28"/>
    </row>
    <row r="32" spans="1:12" ht="6.75" customHeight="1">
      <c r="A32" s="27"/>
      <c r="B32" s="62"/>
      <c r="D32" s="271"/>
      <c r="E32" s="113"/>
      <c r="G32" s="28"/>
    </row>
    <row r="33" spans="1:7" ht="12.75" customHeight="1">
      <c r="A33" s="27"/>
      <c r="B33" s="30" t="s">
        <v>96</v>
      </c>
      <c r="C33" s="55"/>
      <c r="D33" s="272" t="s">
        <v>265</v>
      </c>
      <c r="E33" s="123">
        <v>0</v>
      </c>
      <c r="G33" s="28"/>
    </row>
    <row r="34" spans="1:7" ht="6.75" customHeight="1">
      <c r="A34" s="27"/>
      <c r="B34" s="30"/>
      <c r="D34" s="279"/>
      <c r="E34" s="97"/>
      <c r="G34" s="28"/>
    </row>
    <row r="35" spans="1:7" ht="12.75" customHeight="1" thickBot="1">
      <c r="A35" s="27"/>
      <c r="B35" s="44"/>
      <c r="C35" s="93" t="s">
        <v>707</v>
      </c>
      <c r="D35" s="274" t="s">
        <v>265</v>
      </c>
      <c r="E35" s="132">
        <f>E22+E31+E33</f>
        <v>0</v>
      </c>
      <c r="G35" s="28"/>
    </row>
    <row r="36" spans="1:7" ht="6.75" customHeight="1">
      <c r="A36" s="27"/>
      <c r="B36" s="62"/>
      <c r="D36" s="96"/>
      <c r="E36" s="97"/>
      <c r="G36" s="28"/>
    </row>
    <row r="37" spans="1:7">
      <c r="A37" s="27"/>
      <c r="B37" s="125" t="s">
        <v>108</v>
      </c>
      <c r="C37" s="2" t="s">
        <v>206</v>
      </c>
      <c r="D37" s="96"/>
      <c r="E37" s="97"/>
      <c r="G37" s="28"/>
    </row>
    <row r="38" spans="1:7">
      <c r="A38" s="27"/>
      <c r="B38" s="62"/>
      <c r="C38" s="130" t="s">
        <v>118</v>
      </c>
      <c r="D38" s="95"/>
      <c r="E38" s="61">
        <v>0</v>
      </c>
      <c r="G38" s="28"/>
    </row>
    <row r="39" spans="1:7">
      <c r="A39" s="27"/>
      <c r="B39" s="62"/>
      <c r="C39" s="130" t="s">
        <v>295</v>
      </c>
      <c r="D39" s="95"/>
      <c r="E39" s="75">
        <v>0</v>
      </c>
      <c r="G39" s="28"/>
    </row>
    <row r="40" spans="1:7">
      <c r="A40" s="27"/>
      <c r="B40" s="62"/>
      <c r="C40" s="130" t="s">
        <v>135</v>
      </c>
      <c r="D40" s="95"/>
      <c r="E40" s="75">
        <v>0</v>
      </c>
      <c r="F40" s="78"/>
      <c r="G40" s="74"/>
    </row>
    <row r="41" spans="1:7">
      <c r="A41" s="27"/>
      <c r="B41" s="62"/>
      <c r="C41" s="130" t="s">
        <v>119</v>
      </c>
      <c r="D41" s="95"/>
      <c r="E41" s="75">
        <v>0</v>
      </c>
      <c r="F41" s="78"/>
      <c r="G41" s="74"/>
    </row>
    <row r="42" spans="1:7">
      <c r="A42" s="27"/>
      <c r="B42" s="62"/>
      <c r="C42" s="130" t="s">
        <v>205</v>
      </c>
      <c r="D42" s="95"/>
      <c r="E42" s="75">
        <v>0</v>
      </c>
      <c r="F42" s="78"/>
      <c r="G42" s="74"/>
    </row>
    <row r="43" spans="1:7">
      <c r="A43" s="27"/>
      <c r="B43" s="62"/>
      <c r="C43" s="130" t="s">
        <v>129</v>
      </c>
      <c r="D43" s="95"/>
      <c r="E43" s="75">
        <v>0</v>
      </c>
      <c r="F43" s="78"/>
      <c r="G43" s="74"/>
    </row>
    <row r="44" spans="1:7">
      <c r="A44" s="27"/>
      <c r="B44" s="62"/>
      <c r="C44" s="130" t="s">
        <v>127</v>
      </c>
      <c r="D44" s="133"/>
      <c r="E44" s="75">
        <v>0</v>
      </c>
      <c r="F44" s="78"/>
      <c r="G44" s="74"/>
    </row>
    <row r="45" spans="1:7">
      <c r="A45" s="27"/>
      <c r="B45" s="62"/>
      <c r="C45" s="118" t="s">
        <v>72</v>
      </c>
      <c r="D45" s="98"/>
      <c r="E45" s="124">
        <f>SUM(E38:E44)</f>
        <v>0</v>
      </c>
      <c r="F45" s="78"/>
      <c r="G45" s="74"/>
    </row>
    <row r="46" spans="1:7" ht="6.75" customHeight="1">
      <c r="A46" s="27"/>
      <c r="B46" s="62"/>
      <c r="C46" s="134"/>
      <c r="D46" s="97"/>
      <c r="E46" s="135"/>
      <c r="F46" s="78"/>
      <c r="G46" s="74"/>
    </row>
    <row r="47" spans="1:7" ht="12.75" customHeight="1">
      <c r="A47" s="27"/>
      <c r="B47" s="131" t="s">
        <v>109</v>
      </c>
      <c r="C47" s="115" t="s">
        <v>439</v>
      </c>
      <c r="D47" s="97"/>
      <c r="E47" s="136">
        <f>+E22+E31+E33+E45</f>
        <v>0</v>
      </c>
      <c r="F47" s="64"/>
      <c r="G47" s="65"/>
    </row>
    <row r="48" spans="1:7" ht="12.75" customHeight="1">
      <c r="A48" s="27"/>
      <c r="B48" s="131"/>
      <c r="C48" s="210" t="s">
        <v>234</v>
      </c>
      <c r="D48" s="212">
        <f>'Summary-Priorities Funding'!H33</f>
        <v>0</v>
      </c>
      <c r="E48" s="226"/>
      <c r="F48" s="64"/>
      <c r="G48" s="65"/>
    </row>
    <row r="49" spans="1:8" ht="12.75" customHeight="1">
      <c r="A49" s="27"/>
      <c r="B49" s="211"/>
      <c r="C49" s="210" t="s">
        <v>235</v>
      </c>
      <c r="D49" s="213">
        <f>+E47-D48</f>
        <v>0</v>
      </c>
      <c r="E49" s="226"/>
      <c r="F49" s="64"/>
      <c r="G49" s="65"/>
    </row>
    <row r="50" spans="1:8" ht="13.5" thickBot="1">
      <c r="A50" s="1123"/>
      <c r="B50" s="1124" t="s">
        <v>476</v>
      </c>
      <c r="C50" s="1125" t="s">
        <v>625</v>
      </c>
      <c r="D50" s="1126" t="s">
        <v>626</v>
      </c>
      <c r="E50" s="1127"/>
      <c r="F50" s="1128"/>
      <c r="G50" s="1129"/>
    </row>
    <row r="51" spans="1:8">
      <c r="A51" s="101"/>
      <c r="B51" s="101"/>
      <c r="C51" s="101"/>
      <c r="D51" s="101"/>
      <c r="E51" s="101"/>
    </row>
    <row r="52" spans="1:8" ht="18.75">
      <c r="A52" s="101"/>
      <c r="B52" s="101"/>
      <c r="C52" s="1030" t="s">
        <v>99</v>
      </c>
      <c r="D52" s="1023"/>
      <c r="E52" s="1023"/>
    </row>
    <row r="53" spans="1:8">
      <c r="A53" s="101"/>
      <c r="B53" s="101"/>
      <c r="C53" s="101"/>
      <c r="D53" s="101"/>
      <c r="E53" s="101"/>
    </row>
    <row r="54" spans="1:8">
      <c r="A54" s="101"/>
      <c r="B54" s="1024" t="s">
        <v>50</v>
      </c>
      <c r="C54" s="1024"/>
      <c r="D54" s="1024"/>
      <c r="E54" s="1024"/>
      <c r="F54" s="234"/>
      <c r="G54" s="234"/>
      <c r="H54" s="234"/>
    </row>
    <row r="55" spans="1:8" ht="13.9" customHeight="1">
      <c r="A55" s="101"/>
      <c r="B55" s="1025" t="s">
        <v>51</v>
      </c>
      <c r="C55" s="1026"/>
      <c r="D55" s="1026"/>
      <c r="E55" s="1027"/>
      <c r="F55" s="234"/>
      <c r="G55" s="234"/>
      <c r="H55" s="234"/>
    </row>
    <row r="56" spans="1:8" ht="28.15" customHeight="1">
      <c r="A56" s="101"/>
      <c r="B56" s="1230" t="s">
        <v>321</v>
      </c>
      <c r="C56" s="1231"/>
      <c r="D56" s="1231"/>
      <c r="E56" s="1232"/>
      <c r="F56" s="235"/>
      <c r="G56" s="235"/>
      <c r="H56" s="235"/>
    </row>
    <row r="57" spans="1:8" ht="79.900000000000006" customHeight="1">
      <c r="A57" s="101"/>
      <c r="B57" s="1229" t="s">
        <v>75</v>
      </c>
      <c r="C57" s="1149"/>
      <c r="D57" s="1149"/>
      <c r="E57" s="1168"/>
      <c r="F57" s="235"/>
      <c r="G57" s="235"/>
      <c r="H57" s="78"/>
    </row>
    <row r="58" spans="1:8" ht="10.5" customHeight="1">
      <c r="A58" s="101"/>
      <c r="B58" s="989"/>
      <c r="C58" s="989"/>
      <c r="D58" s="989"/>
      <c r="E58" s="989"/>
    </row>
    <row r="59" spans="1:8" ht="14.25" customHeight="1">
      <c r="A59" s="101"/>
      <c r="B59" s="829" t="s">
        <v>22</v>
      </c>
      <c r="C59" s="1028"/>
      <c r="D59" s="1028"/>
      <c r="E59" s="1029"/>
    </row>
    <row r="60" spans="1:8" ht="79.900000000000006" customHeight="1">
      <c r="A60" s="101"/>
      <c r="B60" s="1222" t="s">
        <v>75</v>
      </c>
      <c r="C60" s="1223"/>
      <c r="D60" s="1223"/>
      <c r="E60" s="1224"/>
    </row>
    <row r="61" spans="1:8" ht="10.5" customHeight="1">
      <c r="A61" s="101"/>
      <c r="B61" s="101"/>
      <c r="C61" s="101"/>
      <c r="D61" s="101"/>
      <c r="E61" s="101"/>
      <c r="H61" s="237"/>
    </row>
    <row r="62" spans="1:8" ht="13.9" customHeight="1">
      <c r="A62" s="101"/>
      <c r="B62" s="1219" t="s">
        <v>23</v>
      </c>
      <c r="C62" s="1220"/>
      <c r="D62" s="1220"/>
      <c r="E62" s="1221"/>
      <c r="H62" s="236"/>
    </row>
    <row r="63" spans="1:8" ht="79.900000000000006" customHeight="1">
      <c r="A63" s="101"/>
      <c r="B63" s="1222" t="s">
        <v>75</v>
      </c>
      <c r="C63" s="1223"/>
      <c r="D63" s="1223"/>
      <c r="E63" s="1224"/>
      <c r="F63" s="236"/>
      <c r="G63" s="236"/>
    </row>
    <row r="64" spans="1:8" ht="10.5" customHeight="1">
      <c r="A64" s="101"/>
      <c r="B64" s="101"/>
      <c r="C64" s="101"/>
      <c r="D64" s="101"/>
      <c r="E64" s="101"/>
      <c r="H64" s="236"/>
    </row>
    <row r="65" spans="1:5">
      <c r="A65" s="101"/>
      <c r="B65" s="101"/>
      <c r="C65" s="101"/>
      <c r="D65" s="101"/>
      <c r="E65" s="101"/>
    </row>
  </sheetData>
  <mergeCells count="12">
    <mergeCell ref="B1:E1"/>
    <mergeCell ref="B2:E2"/>
    <mergeCell ref="A4:C4"/>
    <mergeCell ref="B13:C13"/>
    <mergeCell ref="A5:G5"/>
    <mergeCell ref="B7:C7"/>
    <mergeCell ref="B8:C8"/>
    <mergeCell ref="B60:E60"/>
    <mergeCell ref="B63:E63"/>
    <mergeCell ref="B62:E62"/>
    <mergeCell ref="B56:E56"/>
    <mergeCell ref="B57:E57"/>
  </mergeCells>
  <phoneticPr fontId="0" type="noConversion"/>
  <printOptions horizontalCentered="1"/>
  <pageMargins left="0.25" right="0" top="0.5" bottom="0.5" header="0.25" footer="0.25"/>
  <pageSetup scale="67" orientation="portrait" r:id="rId1"/>
  <headerFooter alignWithMargins="0">
    <oddFooter>&amp;L&amp;8&amp;D  &amp;T   &amp;F   &amp;A</oddFooter>
  </headerFooter>
  <rowBreaks count="1" manualBreakCount="1">
    <brk id="51" max="6"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42"/>
    <pageSetUpPr fitToPage="1"/>
  </sheetPr>
  <dimension ref="A1:I61"/>
  <sheetViews>
    <sheetView workbookViewId="0">
      <selection activeCell="B6" sqref="B6"/>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2.1640625" customWidth="1"/>
    <col min="9" max="9" width="62.33203125" customWidth="1"/>
  </cols>
  <sheetData>
    <row r="1" spans="1:9">
      <c r="B1" s="1237" t="s">
        <v>71</v>
      </c>
      <c r="C1" s="1237"/>
      <c r="D1" s="1237"/>
      <c r="E1" s="1237"/>
      <c r="F1" s="1237"/>
      <c r="G1" s="1238"/>
    </row>
    <row r="2" spans="1:9">
      <c r="B2" s="1237" t="s">
        <v>165</v>
      </c>
      <c r="C2" s="1237"/>
      <c r="D2" s="1237"/>
      <c r="E2" s="1237"/>
      <c r="F2" s="1237"/>
      <c r="G2" s="1238"/>
      <c r="I2" s="346" t="s">
        <v>390</v>
      </c>
    </row>
    <row r="3" spans="1:9" ht="7.5" customHeight="1">
      <c r="B3" s="5"/>
      <c r="C3" s="5"/>
      <c r="D3" s="5"/>
      <c r="E3" s="5"/>
      <c r="F3" s="5"/>
      <c r="G3" s="5"/>
    </row>
    <row r="4" spans="1:9" ht="15.75">
      <c r="B4" s="140" t="s">
        <v>277</v>
      </c>
      <c r="C4" s="1242"/>
      <c r="D4" s="1243"/>
      <c r="E4" s="1243"/>
      <c r="F4" s="1243"/>
      <c r="G4" s="1244"/>
    </row>
    <row r="5" spans="1:9" ht="8.25" customHeight="1" thickBot="1">
      <c r="B5" s="6"/>
      <c r="C5" s="5"/>
      <c r="D5" s="5"/>
      <c r="E5" s="5"/>
      <c r="F5" s="5"/>
      <c r="G5" s="5"/>
    </row>
    <row r="6" spans="1:9" ht="21" customHeight="1">
      <c r="A6" s="141"/>
      <c r="B6" s="215" t="s">
        <v>299</v>
      </c>
      <c r="C6" s="216"/>
      <c r="D6" s="217"/>
      <c r="E6" s="217"/>
      <c r="F6" s="218"/>
      <c r="G6" s="219"/>
      <c r="H6" s="26"/>
      <c r="I6" s="170" t="s">
        <v>124</v>
      </c>
    </row>
    <row r="7" spans="1:9" ht="15.75" hidden="1" customHeight="1">
      <c r="A7" s="27"/>
      <c r="B7" s="169" t="s">
        <v>65</v>
      </c>
      <c r="C7" s="167" t="s">
        <v>166</v>
      </c>
      <c r="D7" s="167"/>
      <c r="E7" s="1183" t="s">
        <v>317</v>
      </c>
      <c r="F7" s="1184"/>
      <c r="G7" s="164"/>
      <c r="H7" s="28"/>
      <c r="I7" s="5"/>
    </row>
    <row r="8" spans="1:9" ht="6" customHeight="1">
      <c r="A8" s="27"/>
      <c r="B8" s="142"/>
      <c r="C8" s="152"/>
      <c r="D8" s="152"/>
      <c r="E8" s="152"/>
      <c r="F8" s="152"/>
      <c r="G8" s="152"/>
      <c r="H8" s="28"/>
      <c r="I8" s="5"/>
    </row>
    <row r="9" spans="1:9" ht="14.25">
      <c r="A9" s="27"/>
      <c r="B9" s="168" t="s">
        <v>320</v>
      </c>
      <c r="C9" s="1235"/>
      <c r="D9" s="1245"/>
      <c r="E9" s="1245"/>
      <c r="F9" s="1245"/>
      <c r="G9" s="1246"/>
      <c r="H9" s="28"/>
    </row>
    <row r="10" spans="1:9" ht="13.5">
      <c r="A10" s="27"/>
      <c r="B10" s="143" t="s">
        <v>319</v>
      </c>
      <c r="C10" s="1183"/>
      <c r="D10" s="1184"/>
      <c r="F10" s="5"/>
      <c r="G10" s="23"/>
      <c r="H10" s="28"/>
    </row>
    <row r="11" spans="1:9" ht="6" customHeight="1">
      <c r="A11" s="27"/>
      <c r="B11" s="143"/>
      <c r="C11" s="17"/>
      <c r="D11" s="17"/>
      <c r="F11" s="5"/>
      <c r="G11" s="5"/>
      <c r="H11" s="28"/>
    </row>
    <row r="12" spans="1:9" ht="14.25">
      <c r="A12" s="27"/>
      <c r="B12" s="347" t="s">
        <v>343</v>
      </c>
      <c r="C12" s="343"/>
      <c r="D12" s="343"/>
      <c r="E12" s="348"/>
      <c r="F12" s="5"/>
      <c r="G12" s="5"/>
      <c r="H12" s="28"/>
    </row>
    <row r="13" spans="1:9" ht="6" customHeight="1">
      <c r="A13" s="27"/>
      <c r="B13" s="168"/>
      <c r="C13" s="17"/>
      <c r="D13" s="17"/>
      <c r="F13" s="5"/>
      <c r="G13" s="5"/>
      <c r="H13" s="28"/>
    </row>
    <row r="14" spans="1:9" ht="14.25">
      <c r="A14" s="27"/>
      <c r="B14" s="168" t="s">
        <v>39</v>
      </c>
      <c r="C14" s="17" t="s">
        <v>40</v>
      </c>
      <c r="D14" s="17" t="s">
        <v>41</v>
      </c>
      <c r="E14" s="17" t="s">
        <v>42</v>
      </c>
      <c r="F14" s="17" t="s">
        <v>267</v>
      </c>
      <c r="G14" s="17"/>
      <c r="H14" s="28"/>
    </row>
    <row r="15" spans="1:9" ht="13.5">
      <c r="A15" s="27"/>
      <c r="B15" s="143" t="s">
        <v>43</v>
      </c>
      <c r="C15" s="20"/>
      <c r="D15" s="20"/>
      <c r="E15" s="20"/>
      <c r="F15" s="20"/>
      <c r="G15" s="5"/>
      <c r="H15" s="28"/>
    </row>
    <row r="16" spans="1:9" ht="8.25" customHeight="1">
      <c r="A16" s="27"/>
      <c r="B16" s="143"/>
      <c r="C16" s="17"/>
      <c r="D16" s="17"/>
      <c r="E16" s="17"/>
      <c r="F16" s="17"/>
      <c r="G16" s="5"/>
      <c r="H16" s="28"/>
    </row>
    <row r="17" spans="1:8" ht="14.25">
      <c r="A17" s="27"/>
      <c r="B17" s="168" t="s">
        <v>68</v>
      </c>
      <c r="C17" s="17"/>
      <c r="D17" s="17"/>
      <c r="E17" s="1183"/>
      <c r="F17" s="1236"/>
      <c r="G17" s="1206"/>
      <c r="H17" s="28"/>
    </row>
    <row r="18" spans="1:8" ht="8.25" customHeight="1">
      <c r="A18" s="27"/>
      <c r="B18" s="143"/>
      <c r="C18" s="5"/>
      <c r="D18" s="5"/>
      <c r="E18" s="5"/>
      <c r="F18" s="5"/>
      <c r="G18" s="5"/>
      <c r="H18" s="28"/>
    </row>
    <row r="19" spans="1:8" ht="14.25">
      <c r="A19" s="27"/>
      <c r="B19" s="313" t="s">
        <v>64</v>
      </c>
      <c r="C19" s="20" t="s">
        <v>44</v>
      </c>
      <c r="D19" s="20" t="s">
        <v>45</v>
      </c>
      <c r="E19" s="20" t="s">
        <v>55</v>
      </c>
      <c r="F19" s="20" t="s">
        <v>46</v>
      </c>
      <c r="G19" s="20" t="s">
        <v>54</v>
      </c>
      <c r="H19" s="28"/>
    </row>
    <row r="20" spans="1:8" ht="13.5">
      <c r="A20" s="27"/>
      <c r="B20" s="314" t="s">
        <v>67</v>
      </c>
      <c r="C20" s="165"/>
      <c r="D20" s="165"/>
      <c r="E20" s="165"/>
      <c r="F20" s="165"/>
      <c r="G20" s="165"/>
      <c r="H20" s="28"/>
    </row>
    <row r="21" spans="1:8" ht="13.5">
      <c r="A21" s="27"/>
      <c r="B21" s="314" t="s">
        <v>66</v>
      </c>
      <c r="C21" s="20" t="s">
        <v>63</v>
      </c>
      <c r="D21" s="20" t="s">
        <v>47</v>
      </c>
      <c r="E21" s="20" t="s">
        <v>342</v>
      </c>
      <c r="F21" s="20" t="s">
        <v>267</v>
      </c>
      <c r="G21" s="20" t="s">
        <v>294</v>
      </c>
      <c r="H21" s="28"/>
    </row>
    <row r="22" spans="1:8" ht="13.5">
      <c r="A22" s="27"/>
      <c r="B22" s="315" t="s">
        <v>67</v>
      </c>
      <c r="C22" s="165"/>
      <c r="D22" s="165"/>
      <c r="E22" s="165"/>
      <c r="F22" s="165"/>
      <c r="G22" s="165">
        <f>+C20+D20+E20+F20+G20+C22+D22+E22+F22</f>
        <v>0</v>
      </c>
      <c r="H22" s="28"/>
    </row>
    <row r="23" spans="1:8" ht="8.25" customHeight="1">
      <c r="A23" s="27"/>
      <c r="B23" s="2"/>
      <c r="C23" s="5"/>
      <c r="D23" s="5"/>
      <c r="E23" s="5"/>
      <c r="F23" s="5"/>
      <c r="G23" s="5"/>
      <c r="H23" s="28"/>
    </row>
    <row r="24" spans="1:8" ht="14.25">
      <c r="A24" s="27"/>
      <c r="B24" s="168" t="s">
        <v>258</v>
      </c>
      <c r="C24" s="5"/>
      <c r="D24" s="5"/>
      <c r="E24" s="5"/>
      <c r="F24" s="5"/>
      <c r="G24" s="5"/>
      <c r="H24" s="28"/>
    </row>
    <row r="25" spans="1:8" ht="13.5">
      <c r="A25" s="27"/>
      <c r="B25" s="143" t="s">
        <v>57</v>
      </c>
      <c r="C25" s="350">
        <v>0</v>
      </c>
      <c r="D25" s="351" t="s">
        <v>296</v>
      </c>
      <c r="E25" s="352"/>
      <c r="F25" s="350">
        <v>0</v>
      </c>
      <c r="G25" s="5"/>
      <c r="H25" s="28"/>
    </row>
    <row r="26" spans="1:8" ht="13.5">
      <c r="A26" s="27"/>
      <c r="B26" s="143" t="s">
        <v>58</v>
      </c>
      <c r="C26" s="350">
        <v>0</v>
      </c>
      <c r="D26" s="351" t="s">
        <v>297</v>
      </c>
      <c r="E26" s="352"/>
      <c r="F26" s="350">
        <v>0</v>
      </c>
      <c r="G26" s="5"/>
      <c r="H26" s="28"/>
    </row>
    <row r="27" spans="1:8" ht="13.5">
      <c r="A27" s="27"/>
      <c r="B27" s="143" t="s">
        <v>59</v>
      </c>
      <c r="C27" s="350">
        <v>0</v>
      </c>
      <c r="D27" s="351" t="s">
        <v>60</v>
      </c>
      <c r="E27" s="352"/>
      <c r="F27" s="350">
        <v>0</v>
      </c>
      <c r="G27" s="5"/>
      <c r="H27" s="28"/>
    </row>
    <row r="28" spans="1:8" ht="15.75" customHeight="1">
      <c r="A28" s="27"/>
      <c r="B28" s="222"/>
      <c r="C28" s="352"/>
      <c r="D28" s="351" t="s">
        <v>259</v>
      </c>
      <c r="E28" s="352"/>
      <c r="F28" s="353">
        <f>+C25+C26+C27+F25+F26+F27</f>
        <v>0</v>
      </c>
      <c r="G28" s="5"/>
      <c r="H28" s="28"/>
    </row>
    <row r="29" spans="1:8" ht="4.5" customHeight="1">
      <c r="A29" s="27"/>
      <c r="B29" s="2"/>
      <c r="C29" s="5"/>
      <c r="D29" s="5"/>
      <c r="E29" s="5"/>
      <c r="F29" s="5"/>
      <c r="G29" s="5"/>
      <c r="H29" s="28"/>
    </row>
    <row r="30" spans="1:8" ht="12" customHeight="1">
      <c r="A30" s="27"/>
      <c r="B30" s="2" t="s">
        <v>389</v>
      </c>
      <c r="C30" s="9"/>
      <c r="D30" s="9"/>
      <c r="E30" s="9"/>
      <c r="F30" s="9"/>
      <c r="G30" s="9"/>
      <c r="H30" s="28"/>
    </row>
    <row r="31" spans="1:8" ht="36" customHeight="1">
      <c r="A31" s="27"/>
      <c r="B31" s="1247"/>
      <c r="C31" s="1180"/>
      <c r="D31" s="1180"/>
      <c r="E31" s="1180"/>
      <c r="F31" s="1180"/>
      <c r="G31" s="1181"/>
      <c r="H31" s="28"/>
    </row>
    <row r="32" spans="1:8" ht="3.75" customHeight="1">
      <c r="A32" s="27"/>
      <c r="B32" s="2"/>
      <c r="C32" s="5"/>
      <c r="D32" s="5"/>
      <c r="E32" s="5"/>
      <c r="F32" s="5"/>
      <c r="G32" s="5"/>
      <c r="H32" s="28"/>
    </row>
    <row r="33" spans="1:9" ht="15.75">
      <c r="A33" s="27"/>
      <c r="B33" s="144" t="s">
        <v>300</v>
      </c>
      <c r="C33" s="5"/>
      <c r="D33" s="5"/>
      <c r="E33" s="5"/>
      <c r="F33" s="5"/>
      <c r="G33" s="5"/>
      <c r="H33" s="28"/>
    </row>
    <row r="34" spans="1:9" ht="9" customHeight="1">
      <c r="A34" s="27"/>
      <c r="B34" s="142"/>
      <c r="C34" s="5"/>
      <c r="D34" s="5"/>
      <c r="E34" s="5"/>
      <c r="F34" s="5"/>
      <c r="G34" s="5"/>
      <c r="H34" s="28"/>
    </row>
    <row r="35" spans="1:9" ht="59.25" customHeight="1">
      <c r="A35" s="27"/>
      <c r="B35" s="1239" t="s">
        <v>164</v>
      </c>
      <c r="C35" s="1240"/>
      <c r="D35" s="1240"/>
      <c r="E35" s="1240"/>
      <c r="F35" s="1240"/>
      <c r="G35" s="1241"/>
      <c r="H35" s="28"/>
    </row>
    <row r="36" spans="1:9" ht="12.75" customHeight="1">
      <c r="A36" s="27"/>
      <c r="B36" s="142"/>
      <c r="C36" s="5"/>
      <c r="D36" s="117" t="s">
        <v>126</v>
      </c>
      <c r="E36" s="117" t="s">
        <v>344</v>
      </c>
      <c r="F36" s="117" t="s">
        <v>226</v>
      </c>
      <c r="G36" s="117" t="s">
        <v>120</v>
      </c>
      <c r="H36" s="28"/>
    </row>
    <row r="37" spans="1:9">
      <c r="A37" s="27"/>
      <c r="B37" s="29" t="s">
        <v>243</v>
      </c>
      <c r="C37" s="23"/>
      <c r="D37" s="145"/>
      <c r="E37" s="231"/>
      <c r="F37" s="228"/>
      <c r="G37" s="228"/>
      <c r="H37" s="28"/>
    </row>
    <row r="38" spans="1:9">
      <c r="A38" s="27"/>
      <c r="B38" s="30" t="s">
        <v>301</v>
      </c>
      <c r="C38" s="5"/>
      <c r="D38" s="145"/>
      <c r="E38" s="231"/>
      <c r="F38" s="228"/>
      <c r="G38" s="228"/>
      <c r="H38" s="28"/>
    </row>
    <row r="39" spans="1:9">
      <c r="A39" s="27"/>
      <c r="B39" s="146" t="s">
        <v>227</v>
      </c>
      <c r="C39" s="147"/>
      <c r="D39" s="147"/>
      <c r="E39" s="148">
        <v>0</v>
      </c>
      <c r="F39" s="148">
        <v>0</v>
      </c>
      <c r="G39" s="148">
        <f>+E39+F39</f>
        <v>0</v>
      </c>
      <c r="H39" s="28"/>
      <c r="I39" s="359" t="s">
        <v>384</v>
      </c>
    </row>
    <row r="40" spans="1:9">
      <c r="A40" s="27"/>
      <c r="B40" s="149" t="s">
        <v>228</v>
      </c>
      <c r="C40" s="150"/>
      <c r="D40" s="150"/>
      <c r="E40" s="151">
        <f>+E39/12</f>
        <v>0</v>
      </c>
      <c r="F40" s="151">
        <f>+F39/12</f>
        <v>0</v>
      </c>
      <c r="G40" s="151">
        <f>+G39/12</f>
        <v>0</v>
      </c>
      <c r="H40" s="28"/>
      <c r="I40" s="359" t="s">
        <v>383</v>
      </c>
    </row>
    <row r="41" spans="1:9" ht="12.75" customHeight="1">
      <c r="A41" s="27"/>
      <c r="B41" s="354" t="s">
        <v>382</v>
      </c>
      <c r="C41" s="355"/>
      <c r="D41" s="356"/>
      <c r="E41" s="357">
        <f>$G$58*E40</f>
        <v>0</v>
      </c>
      <c r="F41" s="357">
        <f>$G$58*F40</f>
        <v>0</v>
      </c>
      <c r="G41" s="357">
        <f>$G$58*G40</f>
        <v>0</v>
      </c>
      <c r="H41" s="28"/>
      <c r="I41" s="359" t="s">
        <v>231</v>
      </c>
    </row>
    <row r="42" spans="1:9" ht="6" customHeight="1">
      <c r="A42" s="27"/>
      <c r="B42" s="354"/>
      <c r="C42" s="355"/>
      <c r="D42" s="356"/>
      <c r="E42" s="358"/>
      <c r="F42" s="357"/>
      <c r="G42" s="357"/>
      <c r="H42" s="28"/>
    </row>
    <row r="43" spans="1:9">
      <c r="A43" s="27"/>
      <c r="B43" s="10" t="s">
        <v>345</v>
      </c>
      <c r="C43" s="11"/>
      <c r="D43" s="20" t="s">
        <v>302</v>
      </c>
      <c r="E43" s="32" t="s">
        <v>303</v>
      </c>
      <c r="F43" s="171" t="s">
        <v>244</v>
      </c>
      <c r="G43" s="171" t="s">
        <v>121</v>
      </c>
      <c r="H43" s="28"/>
    </row>
    <row r="44" spans="1:9">
      <c r="A44" s="27"/>
      <c r="B44" s="316" t="s">
        <v>304</v>
      </c>
      <c r="C44" s="328"/>
      <c r="D44" s="334"/>
      <c r="E44" s="297" t="e">
        <f>+D44/$D$47</f>
        <v>#DIV/0!</v>
      </c>
      <c r="F44" s="298"/>
      <c r="G44" s="299"/>
      <c r="H44" s="28"/>
      <c r="I44" s="360" t="s">
        <v>388</v>
      </c>
    </row>
    <row r="45" spans="1:9">
      <c r="A45" s="27"/>
      <c r="B45" s="317" t="s">
        <v>122</v>
      </c>
      <c r="C45" s="130"/>
      <c r="D45" s="331"/>
      <c r="E45" s="300" t="e">
        <f>+D45/$D$47</f>
        <v>#DIV/0!</v>
      </c>
      <c r="F45" s="301"/>
      <c r="G45" s="302"/>
      <c r="H45" s="28"/>
    </row>
    <row r="46" spans="1:9">
      <c r="A46" s="27"/>
      <c r="B46" s="329" t="s">
        <v>123</v>
      </c>
      <c r="C46" s="330"/>
      <c r="D46" s="332"/>
      <c r="E46" s="303" t="e">
        <f>+D46/$D$47</f>
        <v>#DIV/0!</v>
      </c>
      <c r="F46" s="304"/>
      <c r="G46" s="305"/>
      <c r="H46" s="28"/>
    </row>
    <row r="47" spans="1:9">
      <c r="A47" s="27"/>
      <c r="B47" s="31" t="s">
        <v>61</v>
      </c>
      <c r="C47" s="9"/>
      <c r="D47" s="333">
        <f>SUM(D44:D46)</f>
        <v>0</v>
      </c>
      <c r="E47" s="166" t="e">
        <f>+D47/$D$47</f>
        <v>#DIV/0!</v>
      </c>
      <c r="F47" s="179">
        <f>SUM(F44:F46)</f>
        <v>0</v>
      </c>
      <c r="G47" s="178">
        <f>SUM(G44:G46)</f>
        <v>0</v>
      </c>
      <c r="H47" s="28"/>
    </row>
    <row r="48" spans="1:9">
      <c r="A48" s="27"/>
      <c r="B48" s="2"/>
      <c r="C48" s="5"/>
      <c r="D48" s="5"/>
      <c r="E48" s="5"/>
      <c r="F48" s="225" t="s">
        <v>245</v>
      </c>
      <c r="G48" s="224">
        <f>+D47-F47-G47</f>
        <v>0</v>
      </c>
      <c r="H48" s="28"/>
      <c r="I48" s="359" t="s">
        <v>387</v>
      </c>
    </row>
    <row r="49" spans="1:9" ht="63.75">
      <c r="A49" s="27"/>
      <c r="B49" s="33" t="s">
        <v>307</v>
      </c>
      <c r="C49" s="33" t="s">
        <v>308</v>
      </c>
      <c r="D49" s="33" t="s">
        <v>309</v>
      </c>
      <c r="E49" s="33" t="s">
        <v>310</v>
      </c>
      <c r="F49" s="33" t="s">
        <v>229</v>
      </c>
      <c r="G49" s="33" t="s">
        <v>230</v>
      </c>
      <c r="H49" s="28"/>
      <c r="I49" s="361" t="s">
        <v>233</v>
      </c>
    </row>
    <row r="50" spans="1:9">
      <c r="A50" s="27"/>
      <c r="B50" s="30"/>
      <c r="C50" s="320"/>
      <c r="D50" s="320"/>
      <c r="E50" s="320"/>
      <c r="F50" s="320"/>
      <c r="G50" s="320"/>
      <c r="H50" s="28"/>
    </row>
    <row r="51" spans="1:9">
      <c r="A51" s="27"/>
      <c r="B51" s="317" t="s">
        <v>311</v>
      </c>
      <c r="C51" s="335">
        <v>0.57999999999999996</v>
      </c>
      <c r="D51" s="331">
        <f t="shared" ref="D51:D56" si="0">+$F$44</f>
        <v>0</v>
      </c>
      <c r="E51" s="319">
        <f t="shared" ref="E51:E56" si="1">+C51*D51</f>
        <v>0</v>
      </c>
      <c r="F51" s="339">
        <f t="shared" ref="F51:F56" si="2">+G$40</f>
        <v>0</v>
      </c>
      <c r="G51" s="319">
        <f t="shared" ref="G51:G56" si="3">+E51*F51</f>
        <v>0</v>
      </c>
      <c r="H51" s="28"/>
      <c r="I51" s="359" t="s">
        <v>386</v>
      </c>
    </row>
    <row r="52" spans="1:9">
      <c r="A52" s="27"/>
      <c r="B52" s="317" t="s">
        <v>312</v>
      </c>
      <c r="C52" s="336">
        <v>1.28</v>
      </c>
      <c r="D52" s="331">
        <f t="shared" si="0"/>
        <v>0</v>
      </c>
      <c r="E52" s="319">
        <f t="shared" si="1"/>
        <v>0</v>
      </c>
      <c r="F52" s="339">
        <f t="shared" si="2"/>
        <v>0</v>
      </c>
      <c r="G52" s="319">
        <f t="shared" si="3"/>
        <v>0</v>
      </c>
      <c r="H52" s="28"/>
      <c r="I52" s="359" t="s">
        <v>391</v>
      </c>
    </row>
    <row r="53" spans="1:9">
      <c r="A53" s="27"/>
      <c r="B53" s="317" t="s">
        <v>295</v>
      </c>
      <c r="C53" s="336">
        <v>2.1800000000000002</v>
      </c>
      <c r="D53" s="331">
        <f t="shared" si="0"/>
        <v>0</v>
      </c>
      <c r="E53" s="319">
        <f t="shared" si="1"/>
        <v>0</v>
      </c>
      <c r="F53" s="339">
        <f t="shared" si="2"/>
        <v>0</v>
      </c>
      <c r="G53" s="319">
        <f t="shared" si="3"/>
        <v>0</v>
      </c>
      <c r="H53" s="28"/>
    </row>
    <row r="54" spans="1:9">
      <c r="A54" s="27"/>
      <c r="B54" s="317" t="s">
        <v>313</v>
      </c>
      <c r="C54" s="336">
        <v>0.28000000000000003</v>
      </c>
      <c r="D54" s="331">
        <f t="shared" si="0"/>
        <v>0</v>
      </c>
      <c r="E54" s="319">
        <f t="shared" si="1"/>
        <v>0</v>
      </c>
      <c r="F54" s="339">
        <f t="shared" si="2"/>
        <v>0</v>
      </c>
      <c r="G54" s="319">
        <f t="shared" si="3"/>
        <v>0</v>
      </c>
      <c r="H54" s="28"/>
    </row>
    <row r="55" spans="1:9">
      <c r="A55" s="27"/>
      <c r="B55" s="317" t="s">
        <v>314</v>
      </c>
      <c r="C55" s="336">
        <v>0.11</v>
      </c>
      <c r="D55" s="331">
        <f t="shared" si="0"/>
        <v>0</v>
      </c>
      <c r="E55" s="319">
        <f t="shared" si="1"/>
        <v>0</v>
      </c>
      <c r="F55" s="339">
        <f t="shared" si="2"/>
        <v>0</v>
      </c>
      <c r="G55" s="319">
        <f t="shared" si="3"/>
        <v>0</v>
      </c>
      <c r="H55" s="28"/>
    </row>
    <row r="56" spans="1:9">
      <c r="A56" s="27"/>
      <c r="B56" s="317" t="s">
        <v>315</v>
      </c>
      <c r="C56" s="336">
        <v>1.84</v>
      </c>
      <c r="D56" s="331">
        <f t="shared" si="0"/>
        <v>0</v>
      </c>
      <c r="E56" s="319">
        <f t="shared" si="1"/>
        <v>0</v>
      </c>
      <c r="F56" s="339">
        <f t="shared" si="2"/>
        <v>0</v>
      </c>
      <c r="G56" s="319">
        <f t="shared" si="3"/>
        <v>0</v>
      </c>
      <c r="H56" s="28"/>
    </row>
    <row r="57" spans="1:9" ht="6" customHeight="1">
      <c r="A57" s="27"/>
      <c r="B57" s="317"/>
      <c r="C57" s="336"/>
      <c r="D57" s="331"/>
      <c r="E57" s="318"/>
      <c r="F57" s="340"/>
      <c r="G57" s="318"/>
      <c r="H57" s="28"/>
    </row>
    <row r="58" spans="1:9">
      <c r="A58" s="27"/>
      <c r="B58" s="321" t="s">
        <v>316</v>
      </c>
      <c r="C58" s="337">
        <f>SUM(C51:C56)</f>
        <v>6.2700000000000005</v>
      </c>
      <c r="D58" s="338">
        <f>+$F$44</f>
        <v>0</v>
      </c>
      <c r="E58" s="322">
        <f>+C58*D58</f>
        <v>0</v>
      </c>
      <c r="F58" s="341">
        <f>+G$40</f>
        <v>0</v>
      </c>
      <c r="G58" s="322">
        <f>+E58*F58</f>
        <v>0</v>
      </c>
      <c r="H58" s="28"/>
    </row>
    <row r="59" spans="1:9">
      <c r="A59" s="27"/>
      <c r="B59" s="13" t="s">
        <v>125</v>
      </c>
      <c r="C59" s="11"/>
      <c r="D59" s="11"/>
      <c r="E59" s="229" t="e">
        <f>+F28/D47</f>
        <v>#DIV/0!</v>
      </c>
      <c r="F59" s="11"/>
      <c r="G59" s="230"/>
      <c r="H59" s="28"/>
      <c r="I59" s="359" t="s">
        <v>385</v>
      </c>
    </row>
    <row r="60" spans="1:9">
      <c r="A60" s="27"/>
      <c r="B60" s="323" t="s">
        <v>69</v>
      </c>
      <c r="C60" s="324"/>
      <c r="D60" s="324"/>
      <c r="E60" s="324"/>
      <c r="F60" s="324"/>
      <c r="G60" s="325"/>
      <c r="H60" s="28"/>
    </row>
    <row r="61" spans="1:9" ht="13.5" thickBot="1">
      <c r="A61" s="22"/>
      <c r="B61" s="326" t="s">
        <v>70</v>
      </c>
      <c r="C61" s="327"/>
      <c r="D61" s="327"/>
      <c r="E61" s="327"/>
      <c r="F61" s="327"/>
      <c r="G61" s="327"/>
      <c r="H61" s="35"/>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3" orientation="portrait" r:id="rId1"/>
  <headerFooter alignWithMargins="0">
    <oddFooter>&amp;L&amp;8Date From Revised:  Aug 28, 2008   Date Printed:  &amp;D  &amp;T&amp;R&amp;8G:Mike:Budget Needs Survey FY04 - &amp;F-&amp;A</oddFooter>
  </headerFooter>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21FF85"/>
    <pageSetUpPr fitToPage="1"/>
  </sheetPr>
  <dimension ref="A1:S50"/>
  <sheetViews>
    <sheetView zoomScaleNormal="100" workbookViewId="0"/>
  </sheetViews>
  <sheetFormatPr defaultRowHeight="12.75"/>
  <cols>
    <col min="1" max="1" width="1.5" customWidth="1"/>
    <col min="2" max="2" width="3.6640625" customWidth="1"/>
    <col min="3" max="3" width="67.83203125" customWidth="1"/>
    <col min="4" max="4" width="12.83203125" customWidth="1"/>
    <col min="5" max="5" width="17.33203125" customWidth="1"/>
    <col min="6" max="6" width="0.83203125" customWidth="1"/>
    <col min="7" max="7" width="1" customWidth="1"/>
    <col min="8" max="8" width="3.6640625" customWidth="1"/>
    <col min="9" max="9" width="20.5" customWidth="1"/>
    <col min="10" max="10" width="12.5" customWidth="1"/>
    <col min="11" max="11" width="22.33203125" customWidth="1"/>
    <col min="12" max="17" width="15.83203125" customWidth="1"/>
  </cols>
  <sheetData>
    <row r="1" spans="1:19" ht="15.75">
      <c r="B1" s="1210" t="s">
        <v>71</v>
      </c>
      <c r="C1" s="1210"/>
      <c r="D1" s="1210"/>
      <c r="E1" s="1210"/>
    </row>
    <row r="2" spans="1:19" ht="15.75">
      <c r="A2" t="s">
        <v>725</v>
      </c>
      <c r="B2" s="1210" t="s">
        <v>751</v>
      </c>
      <c r="C2" s="1210"/>
      <c r="D2" s="1210"/>
      <c r="E2" s="1210"/>
    </row>
    <row r="3" spans="1:19" ht="5.25" customHeight="1"/>
    <row r="4" spans="1:19">
      <c r="A4" s="627">
        <f>'Budget Priorities WS #1'!A4:C4</f>
        <v>0</v>
      </c>
      <c r="B4" s="632"/>
      <c r="C4" s="348" t="str">
        <f>'Budget Priorities WS #1'!C4</f>
        <v>The University</v>
      </c>
      <c r="D4" s="10" t="s">
        <v>73</v>
      </c>
      <c r="E4" s="55"/>
      <c r="F4" s="55"/>
      <c r="G4" s="76"/>
    </row>
    <row r="5" spans="1:19" ht="6" customHeight="1" thickBot="1">
      <c r="A5" s="1215"/>
      <c r="B5" s="1215"/>
      <c r="C5" s="1215"/>
      <c r="D5" s="1215"/>
      <c r="E5" s="1215"/>
      <c r="F5" s="1215"/>
      <c r="G5" s="1215"/>
    </row>
    <row r="6" spans="1:19" ht="4.5" customHeight="1">
      <c r="A6" s="27"/>
      <c r="B6" s="18"/>
      <c r="C6" s="3"/>
      <c r="D6" s="18"/>
      <c r="E6" s="18"/>
      <c r="F6" s="25"/>
      <c r="G6" s="58"/>
    </row>
    <row r="7" spans="1:19" ht="12.75" customHeight="1">
      <c r="A7" s="27"/>
      <c r="B7" s="1216" t="s">
        <v>94</v>
      </c>
      <c r="C7" s="1217"/>
      <c r="D7" s="164" t="s">
        <v>93</v>
      </c>
      <c r="E7" s="164" t="s">
        <v>128</v>
      </c>
      <c r="G7" s="60"/>
    </row>
    <row r="8" spans="1:19" ht="24" customHeight="1">
      <c r="A8" s="27"/>
      <c r="B8" s="1247" t="s">
        <v>338</v>
      </c>
      <c r="C8" s="1180"/>
      <c r="D8" s="544" t="s">
        <v>338</v>
      </c>
      <c r="E8" s="543" t="s">
        <v>265</v>
      </c>
      <c r="G8" s="60"/>
      <c r="I8" s="672" t="s">
        <v>349</v>
      </c>
    </row>
    <row r="9" spans="1:19" ht="6" customHeight="1">
      <c r="A9" s="27"/>
      <c r="B9" s="59"/>
      <c r="C9" s="3"/>
      <c r="D9" s="99"/>
      <c r="E9" s="100"/>
      <c r="F9" s="69"/>
      <c r="G9" s="65"/>
    </row>
    <row r="10" spans="1:19" ht="12.75" customHeight="1">
      <c r="A10" s="27"/>
      <c r="B10" s="128" t="s">
        <v>95</v>
      </c>
      <c r="C10" s="126"/>
      <c r="D10" s="127"/>
      <c r="E10" s="127"/>
      <c r="G10" s="65"/>
      <c r="K10" s="969" t="s">
        <v>75</v>
      </c>
      <c r="L10" s="101" t="s">
        <v>75</v>
      </c>
    </row>
    <row r="11" spans="1:19" ht="12.75" customHeight="1">
      <c r="A11" s="27"/>
      <c r="B11" s="128"/>
      <c r="C11" s="238" t="s">
        <v>97</v>
      </c>
      <c r="D11" s="127"/>
      <c r="E11" s="127"/>
      <c r="G11" s="65"/>
      <c r="J11" s="815" t="s">
        <v>596</v>
      </c>
      <c r="K11" s="815"/>
    </row>
    <row r="12" spans="1:19" ht="24.75" customHeight="1">
      <c r="A12" s="67"/>
      <c r="B12" s="129" t="s">
        <v>133</v>
      </c>
      <c r="C12" s="112" t="s">
        <v>208</v>
      </c>
      <c r="D12" s="267" t="s">
        <v>106</v>
      </c>
      <c r="E12" s="265" t="s">
        <v>134</v>
      </c>
      <c r="F12" s="70"/>
      <c r="G12" s="66"/>
      <c r="J12" s="948" t="s">
        <v>594</v>
      </c>
      <c r="K12" s="966" t="s">
        <v>605</v>
      </c>
      <c r="L12" s="949" t="s">
        <v>261</v>
      </c>
      <c r="M12" s="949" t="s">
        <v>138</v>
      </c>
      <c r="N12" s="949" t="s">
        <v>262</v>
      </c>
      <c r="O12" s="949" t="s">
        <v>263</v>
      </c>
      <c r="P12" s="949" t="s">
        <v>200</v>
      </c>
      <c r="Q12" s="949" t="s">
        <v>201</v>
      </c>
      <c r="R12" s="950"/>
      <c r="S12" s="956"/>
    </row>
    <row r="13" spans="1:19" ht="12.75" customHeight="1">
      <c r="A13" s="67"/>
      <c r="B13" s="1214" t="s">
        <v>98</v>
      </c>
      <c r="C13" s="1154"/>
      <c r="D13" s="268"/>
      <c r="E13" s="111"/>
      <c r="F13" s="70"/>
      <c r="G13" s="66"/>
      <c r="J13" s="946">
        <v>1</v>
      </c>
      <c r="K13" s="16" t="e">
        <f>'Budget Priorities WS #1'!B8:C8</f>
        <v>#VALUE!</v>
      </c>
      <c r="L13" s="947">
        <f>'Budget Priorities WS #1'!D14</f>
        <v>0</v>
      </c>
      <c r="M13" s="947">
        <f>'Budget Priorities WS #1'!D15</f>
        <v>0</v>
      </c>
      <c r="N13" s="947">
        <f>'Budget Priorities WS #1'!D16</f>
        <v>0</v>
      </c>
      <c r="O13" s="947">
        <f>'Budget Priorities WS #1'!D17</f>
        <v>0</v>
      </c>
      <c r="P13" s="947">
        <f>'Budget Priorities WS #1'!D18</f>
        <v>0</v>
      </c>
      <c r="Q13" s="947">
        <f>'Budget Priorities WS #1'!D19</f>
        <v>0</v>
      </c>
      <c r="R13" s="47"/>
    </row>
    <row r="14" spans="1:19">
      <c r="A14" s="27"/>
      <c r="B14" s="62"/>
      <c r="C14" s="71" t="s">
        <v>261</v>
      </c>
      <c r="D14" s="1021" t="e">
        <f>L33</f>
        <v>#DIV/0!</v>
      </c>
      <c r="E14" s="68">
        <f>'Budget Priorities WS #1'!E14+'Budget Priorities WS #2'!E14+'Budget Priorities WS #3'!E14+'Budget Priorities WS #4'!E14+'Budget Priorities WS #5'!E14+'Budget Priorities WS #6'!E14+'Budget Priorities WS #7'!E14+'Budget Priorities WS #8'!E14+'Budget Priorities WS #9'!E14+'Budget Priorities WS #10'!E14+'Budget Priorities WS #11'!E14+'Budget Priorities WS #12'!E14+'Budget Priorities WS #13'!E14+'Budget Priorities WS #14'!E14+'Budget Priorities WS #15'!E14+'Budget Priorities WS #16'!E14+'Budget Priorities WS #17'!E14+'Budget Priorities WS #18'!E14+'Budget Priorities WS #19'!E14+'Budget Priorities WS #20'!E14</f>
        <v>0</v>
      </c>
      <c r="F14" s="73"/>
      <c r="G14" s="74"/>
      <c r="J14" s="944">
        <v>2</v>
      </c>
      <c r="K14" s="968" t="e">
        <f>'Budget Priorities WS #2'!B8:C8</f>
        <v>#VALUE!</v>
      </c>
      <c r="L14" s="945">
        <f>'Budget Priorities WS #2'!D14</f>
        <v>0</v>
      </c>
      <c r="M14" s="945">
        <f>'Budget Priorities WS #2'!D15</f>
        <v>0</v>
      </c>
      <c r="N14" s="945">
        <f>'Budget Priorities WS #2'!D16</f>
        <v>0</v>
      </c>
      <c r="O14" s="945">
        <f>'Budget Priorities WS #2'!D17</f>
        <v>0</v>
      </c>
      <c r="P14" s="945">
        <f>'Budget Priorities WS #2'!D18</f>
        <v>0</v>
      </c>
      <c r="Q14" s="945">
        <f>'Budget Priorities WS #2'!D19</f>
        <v>0</v>
      </c>
      <c r="R14" s="49"/>
    </row>
    <row r="15" spans="1:19">
      <c r="A15" s="27"/>
      <c r="B15" s="62"/>
      <c r="C15" s="63" t="s">
        <v>138</v>
      </c>
      <c r="D15" s="1022" t="e">
        <f>M33</f>
        <v>#DIV/0!</v>
      </c>
      <c r="E15" s="290">
        <f>'Budget Priorities WS #1'!E15+'Budget Priorities WS #2'!E15+'Budget Priorities WS #3'!E15+'Budget Priorities WS #4'!E15+'Budget Priorities WS #5'!E15+'Budget Priorities WS #6'!E15+'Budget Priorities WS #7'!E15+'Budget Priorities WS #8'!E15+'Budget Priorities WS #9'!E15+'Budget Priorities WS #10'!E15+'Budget Priorities WS #11'!E15+'Budget Priorities WS #12'!E15+'Budget Priorities WS #13'!E15+'Budget Priorities WS #14'!E15+'Budget Priorities WS #15'!E15+'Budget Priorities WS #16'!E15+'Budget Priorities WS #17'!E15+'Budget Priorities WS #18'!E15+'Budget Priorities WS #19'!E15+'Budget Priorities WS #20'!E15</f>
        <v>0</v>
      </c>
      <c r="F15" s="73"/>
      <c r="G15" s="74"/>
      <c r="J15" s="944">
        <v>3</v>
      </c>
      <c r="K15" s="968" t="e">
        <f>'Budget Priorities WS #3'!B8:C8</f>
        <v>#VALUE!</v>
      </c>
      <c r="L15" s="945">
        <f>'Budget Priorities WS #3'!D14</f>
        <v>0</v>
      </c>
      <c r="M15" s="945">
        <f>'Budget Priorities WS #3'!D15</f>
        <v>0</v>
      </c>
      <c r="N15" s="945">
        <f>'Budget Priorities WS #3'!D16</f>
        <v>0</v>
      </c>
      <c r="O15" s="945">
        <f>'Budget Priorities WS #3'!D17</f>
        <v>0</v>
      </c>
      <c r="P15" s="945">
        <f>'Budget Priorities WS #3'!D18</f>
        <v>0</v>
      </c>
      <c r="Q15" s="945">
        <f>'Budget Priorities WS #3'!D19</f>
        <v>0</v>
      </c>
      <c r="R15" s="49"/>
    </row>
    <row r="16" spans="1:19">
      <c r="A16" s="27"/>
      <c r="B16" s="62"/>
      <c r="C16" s="63" t="s">
        <v>262</v>
      </c>
      <c r="D16" s="1022" t="e">
        <f>N33</f>
        <v>#DIV/0!</v>
      </c>
      <c r="E16" s="290">
        <f>'Budget Priorities WS #1'!E16+'Budget Priorities WS #2'!E16+'Budget Priorities WS #3'!E16+'Budget Priorities WS #4'!E16+'Budget Priorities WS #5'!E16+'Budget Priorities WS #6'!E16+'Budget Priorities WS #7'!E16+'Budget Priorities WS #8'!E16+'Budget Priorities WS #9'!E16+'Budget Priorities WS #10'!E16+'Budget Priorities WS #11'!E16+'Budget Priorities WS #12'!E16+'Budget Priorities WS #13'!E16+'Budget Priorities WS #14'!E16+'Budget Priorities WS #15'!E16+'Budget Priorities WS #16'!E16+'Budget Priorities WS #17'!E16+'Budget Priorities WS #18'!E16+'Budget Priorities WS #19'!E16+'Budget Priorities WS #20'!E16</f>
        <v>0</v>
      </c>
      <c r="F16" s="73"/>
      <c r="G16" s="74"/>
      <c r="J16" s="944">
        <v>4</v>
      </c>
      <c r="K16" s="968" t="e">
        <f>'Budget Priorities WS #4'!B8:C8</f>
        <v>#VALUE!</v>
      </c>
      <c r="L16" s="945">
        <f>'Budget Priorities WS #4'!D14</f>
        <v>0</v>
      </c>
      <c r="M16" s="945">
        <f>'Budget Priorities WS #4'!D15</f>
        <v>0</v>
      </c>
      <c r="N16" s="945">
        <f>'Budget Priorities WS #4'!D16</f>
        <v>0</v>
      </c>
      <c r="O16" s="945">
        <f>'Budget Priorities WS #4'!D17</f>
        <v>0</v>
      </c>
      <c r="P16" s="945">
        <f>'Budget Priorities WS #4'!D18</f>
        <v>0</v>
      </c>
      <c r="Q16" s="945">
        <f>'Budget Priorities WS #4'!D19</f>
        <v>0</v>
      </c>
      <c r="R16" s="49"/>
    </row>
    <row r="17" spans="1:18">
      <c r="A17" s="27"/>
      <c r="B17" s="62"/>
      <c r="C17" s="63" t="s">
        <v>263</v>
      </c>
      <c r="D17" s="1022" t="e">
        <f>O33</f>
        <v>#DIV/0!</v>
      </c>
      <c r="E17" s="290">
        <f>'Budget Priorities WS #1'!E17+'Budget Priorities WS #2'!E17+'Budget Priorities WS #3'!E17+'Budget Priorities WS #4'!E17+'Budget Priorities WS #5'!E17+'Budget Priorities WS #6'!E17+'Budget Priorities WS #7'!E17+'Budget Priorities WS #8'!E17+'Budget Priorities WS #9'!E17+'Budget Priorities WS #10'!E17+'Budget Priorities WS #11'!E17+'Budget Priorities WS #12'!E17+'Budget Priorities WS #13'!E17+'Budget Priorities WS #14'!E17+'Budget Priorities WS #15'!E17+'Budget Priorities WS #16'!E17+'Budget Priorities WS #17'!E17+'Budget Priorities WS #18'!E17+'Budget Priorities WS #19'!E17+'Budget Priorities WS #20'!E17</f>
        <v>0</v>
      </c>
      <c r="F17" s="73"/>
      <c r="G17" s="74"/>
      <c r="J17" s="944">
        <v>5</v>
      </c>
      <c r="K17" s="1048" t="e">
        <f>'Budget Priorities WS #5'!B8:C8</f>
        <v>#VALUE!</v>
      </c>
      <c r="L17" s="945">
        <f>'Budget Priorities WS #5'!D14</f>
        <v>0</v>
      </c>
      <c r="M17" s="945">
        <f>'Budget Priorities WS #5'!D15</f>
        <v>0</v>
      </c>
      <c r="N17" s="945">
        <f>'Budget Priorities WS #5'!D16</f>
        <v>0</v>
      </c>
      <c r="O17" s="945">
        <f>'Budget Priorities WS #5'!D17</f>
        <v>0</v>
      </c>
      <c r="P17" s="945">
        <f>'Budget Priorities WS #5'!D18</f>
        <v>0</v>
      </c>
      <c r="Q17" s="945">
        <f>'Budget Priorities WS #5'!D19</f>
        <v>0</v>
      </c>
      <c r="R17" s="49"/>
    </row>
    <row r="18" spans="1:18">
      <c r="A18" s="27"/>
      <c r="B18" s="62"/>
      <c r="C18" s="63" t="s">
        <v>200</v>
      </c>
      <c r="D18" s="291" t="s">
        <v>265</v>
      </c>
      <c r="E18" s="290">
        <f>'Budget Priorities WS #1'!E18+'Budget Priorities WS #2'!E18+'Budget Priorities WS #3'!E18+'Budget Priorities WS #4'!E18+'Budget Priorities WS #5'!E18+'Budget Priorities WS #6'!E18+'Budget Priorities WS #7'!E18+'Budget Priorities WS #8'!E18+'Budget Priorities WS #9'!E18+'Budget Priorities WS #10'!E18+'Budget Priorities WS #11'!E18+'Budget Priorities WS #12'!E18+'Budget Priorities WS #13'!E18+'Budget Priorities WS #14'!E18+'Budget Priorities WS #15'!E18+'Budget Priorities WS #16'!E18+'Budget Priorities WS #17'!E18+'Budget Priorities WS #18'!E18+'Budget Priorities WS #19'!E18+'Budget Priorities WS #20'!E18</f>
        <v>0</v>
      </c>
      <c r="F18" s="73"/>
      <c r="G18" s="74"/>
      <c r="J18" s="944">
        <v>6</v>
      </c>
      <c r="K18" s="968" t="e">
        <f>'Budget Priorities WS #6'!B8:C8</f>
        <v>#VALUE!</v>
      </c>
      <c r="L18" s="945">
        <f>'Budget Priorities WS #6'!D14</f>
        <v>0</v>
      </c>
      <c r="M18" s="945">
        <f>'Budget Priorities WS #6'!D15</f>
        <v>0</v>
      </c>
      <c r="N18" s="945">
        <f>'Budget Priorities WS #6'!D16</f>
        <v>0</v>
      </c>
      <c r="O18" s="945">
        <f>'Budget Priorities WS #6'!D17</f>
        <v>0</v>
      </c>
      <c r="P18" s="945">
        <f>'Budget Priorities WS #6'!D18</f>
        <v>0</v>
      </c>
      <c r="Q18" s="945">
        <f>'Budget Priorities WS #6'!D19</f>
        <v>0</v>
      </c>
      <c r="R18" s="49"/>
    </row>
    <row r="19" spans="1:18">
      <c r="A19" s="27"/>
      <c r="B19" s="62"/>
      <c r="C19" s="63" t="s">
        <v>201</v>
      </c>
      <c r="D19" s="291" t="s">
        <v>265</v>
      </c>
      <c r="E19" s="290">
        <f>'Budget Priorities WS #1'!E19+'Budget Priorities WS #2'!E19+'Budget Priorities WS #3'!E19+'Budget Priorities WS #4'!E19+'Budget Priorities WS #5'!E19+'Budget Priorities WS #6'!E19+'Budget Priorities WS #7'!E19+'Budget Priorities WS #8'!E19+'Budget Priorities WS #9'!E19+'Budget Priorities WS #10'!E19+'Budget Priorities WS #11'!E19+'Budget Priorities WS #12'!E19+'Budget Priorities WS #13'!E19+'Budget Priorities WS #14'!E19+'Budget Priorities WS #15'!E19+'Budget Priorities WS #16'!E19+'Budget Priorities WS #17'!E19+'Budget Priorities WS #18'!E19+'Budget Priorities WS #19'!E19+'Budget Priorities WS #20'!E19</f>
        <v>0</v>
      </c>
      <c r="F19" s="73"/>
      <c r="G19" s="74"/>
      <c r="J19" s="944">
        <v>7</v>
      </c>
      <c r="K19" s="968" t="e">
        <f>'Budget Priorities WS #7'!B8:C8</f>
        <v>#VALUE!</v>
      </c>
      <c r="L19" s="945">
        <f>'Budget Priorities WS #7'!D14</f>
        <v>0</v>
      </c>
      <c r="M19" s="945">
        <f>'Budget Priorities WS #7'!D15</f>
        <v>0</v>
      </c>
      <c r="N19" s="945">
        <f>'Budget Priorities WS #7'!D16</f>
        <v>0</v>
      </c>
      <c r="O19" s="945">
        <f>'Budget Priorities WS #7'!D17</f>
        <v>0</v>
      </c>
      <c r="P19" s="945">
        <f>'Budget Priorities WS #7'!D18</f>
        <v>0</v>
      </c>
      <c r="Q19" s="945">
        <f>'Budget Priorities WS #7'!D19</f>
        <v>0</v>
      </c>
      <c r="R19" s="49"/>
    </row>
    <row r="20" spans="1:18">
      <c r="A20" s="27"/>
      <c r="B20" s="62"/>
      <c r="C20" s="63" t="s">
        <v>264</v>
      </c>
      <c r="D20" s="291" t="s">
        <v>265</v>
      </c>
      <c r="E20" s="290">
        <f>'Budget Priorities WS #1'!E20+'Budget Priorities WS #2'!E20+'Budget Priorities WS #3'!E20+'Budget Priorities WS #4'!E20+'Budget Priorities WS #5'!E20+'Budget Priorities WS #6'!E20+'Budget Priorities WS #7'!E20+'Budget Priorities WS #8'!E20+'Budget Priorities WS #9'!E20+'Budget Priorities WS #10'!E20+'Budget Priorities WS #11'!E20+'Budget Priorities WS #12'!E20+'Budget Priorities WS #13'!E20+'Budget Priorities WS #14'!E20+'Budget Priorities WS #15'!E20+'Budget Priorities WS #16'!E20+'Budget Priorities WS #17'!E20+'Budget Priorities WS #18'!E20+'Budget Priorities WS #19'!E20+'Budget Priorities WS #20'!E20</f>
        <v>0</v>
      </c>
      <c r="F20" s="73"/>
      <c r="G20" s="74"/>
      <c r="J20" s="944">
        <v>8</v>
      </c>
      <c r="K20" s="968" t="e">
        <f>'Budget Priorities WS #8'!B8:C8</f>
        <v>#VALUE!</v>
      </c>
      <c r="L20" s="945">
        <f>'Budget Priorities WS #8'!D14</f>
        <v>0</v>
      </c>
      <c r="M20" s="945">
        <f>'Budget Priorities WS #8'!D15</f>
        <v>0</v>
      </c>
      <c r="N20" s="945">
        <f>'Budget Priorities WS #8'!D16</f>
        <v>0</v>
      </c>
      <c r="O20" s="945">
        <f>'Budget Priorities WS #8'!D17</f>
        <v>0</v>
      </c>
      <c r="P20" s="945">
        <f>'Budget Priorities WS #8'!D18</f>
        <v>0</v>
      </c>
      <c r="Q20" s="945">
        <f>'Budget Priorities WS #8'!D19</f>
        <v>0</v>
      </c>
      <c r="R20" s="49"/>
    </row>
    <row r="21" spans="1:18">
      <c r="A21" s="27"/>
      <c r="B21" s="62"/>
      <c r="C21" s="24" t="s">
        <v>266</v>
      </c>
      <c r="D21" s="292" t="s">
        <v>265</v>
      </c>
      <c r="E21" s="293">
        <f>'Budget Priorities WS #1'!E21+'Budget Priorities WS #2'!E21+'Budget Priorities WS #3'!E21+'Budget Priorities WS #4'!E21+'Budget Priorities WS #5'!E21+'Budget Priorities WS #6'!E21+'Budget Priorities WS #7'!E21+'Budget Priorities WS #8'!E21+'Budget Priorities WS #9'!E21+'Budget Priorities WS #10'!E21+'Budget Priorities WS #11'!E21+'Budget Priorities WS #12'!E21+'Budget Priorities WS #13'!E21+'Budget Priorities WS #14'!E21+'Budget Priorities WS #15'!E21+'Budget Priorities WS #16'!E21+'Budget Priorities WS #17'!E21+'Budget Priorities WS #18'!E21+'Budget Priorities WS #19'!E21+'Budget Priorities WS #20'!E21</f>
        <v>0</v>
      </c>
      <c r="F21" s="73"/>
      <c r="G21" s="74"/>
      <c r="J21" s="944">
        <v>9</v>
      </c>
      <c r="K21" s="968" t="e">
        <f>'Budget Priorities WS #9'!B8:C8</f>
        <v>#VALUE!</v>
      </c>
      <c r="L21" s="945">
        <f>'Budget Priorities WS #9'!D14</f>
        <v>0</v>
      </c>
      <c r="M21" s="945">
        <f>'Budget Priorities WS #9'!D15</f>
        <v>0</v>
      </c>
      <c r="N21" s="945">
        <f>'Budget Priorities WS #9'!D16</f>
        <v>0</v>
      </c>
      <c r="O21" s="945">
        <f>'Budget Priorities WS #9'!D17</f>
        <v>0</v>
      </c>
      <c r="P21" s="945">
        <f>'Budget Priorities WS #9'!D18</f>
        <v>0</v>
      </c>
      <c r="Q21" s="945">
        <f>'Budget Priorities WS #9'!D19</f>
        <v>0</v>
      </c>
      <c r="R21" s="49"/>
    </row>
    <row r="22" spans="1:18">
      <c r="A22" s="27"/>
      <c r="B22" s="62"/>
      <c r="C22" s="118" t="s">
        <v>202</v>
      </c>
      <c r="D22" s="292" t="s">
        <v>265</v>
      </c>
      <c r="E22" s="123">
        <f>SUM(E14:E21)</f>
        <v>0</v>
      </c>
      <c r="F22" s="77"/>
      <c r="G22" s="65"/>
      <c r="J22" s="944">
        <v>10</v>
      </c>
      <c r="K22" s="968" t="e">
        <f>'Budget Priorities WS #10'!B8:C8</f>
        <v>#VALUE!</v>
      </c>
      <c r="L22" s="945">
        <f>'Budget Priorities WS #10'!D14</f>
        <v>0</v>
      </c>
      <c r="M22" s="945">
        <f>'Budget Priorities WS #10'!D15</f>
        <v>0</v>
      </c>
      <c r="N22" s="945">
        <f>'Budget Priorities WS #10'!D16</f>
        <v>0</v>
      </c>
      <c r="O22" s="945">
        <f>'Budget Priorities WS #10'!D17</f>
        <v>0</v>
      </c>
      <c r="P22" s="945">
        <f>'Budget Priorities WS #10'!D18</f>
        <v>0</v>
      </c>
      <c r="Q22" s="945">
        <f>'Budget Priorities WS #10'!D19</f>
        <v>0</v>
      </c>
      <c r="R22" s="49"/>
    </row>
    <row r="23" spans="1:18" ht="12.75" customHeight="1">
      <c r="A23" s="27"/>
      <c r="B23" s="62"/>
      <c r="D23" s="97"/>
      <c r="E23" s="113"/>
      <c r="G23" s="28"/>
      <c r="J23" s="944">
        <v>11</v>
      </c>
      <c r="K23" s="968" t="e">
        <f>'Budget Priorities WS #11'!B8:C8</f>
        <v>#VALUE!</v>
      </c>
      <c r="L23" s="945">
        <f>'Budget Priorities WS #11'!D14</f>
        <v>0</v>
      </c>
      <c r="M23" s="945">
        <f>'Budget Priorities WS #11'!D15</f>
        <v>0</v>
      </c>
      <c r="N23" s="945">
        <f>'Budget Priorities WS #11'!D16</f>
        <v>0</v>
      </c>
      <c r="O23" s="945">
        <f>'Budget Priorities WS #11'!D17</f>
        <v>0</v>
      </c>
      <c r="P23" s="945">
        <f>'Budget Priorities WS #11'!D18</f>
        <v>0</v>
      </c>
      <c r="Q23" s="945">
        <f>'Budget Priorities WS #11'!D19</f>
        <v>0</v>
      </c>
      <c r="R23" s="49"/>
    </row>
    <row r="24" spans="1:18" ht="12.75" customHeight="1">
      <c r="A24" s="27"/>
      <c r="B24" s="30" t="s">
        <v>203</v>
      </c>
      <c r="C24" s="18"/>
      <c r="D24" s="267" t="s">
        <v>207</v>
      </c>
      <c r="E24" s="266" t="s">
        <v>278</v>
      </c>
      <c r="G24" s="28"/>
      <c r="I24" s="560" t="s">
        <v>184</v>
      </c>
      <c r="J24" s="944">
        <v>12</v>
      </c>
      <c r="K24" s="968" t="e">
        <f>'Budget Priorities WS #12'!B8:C8</f>
        <v>#VALUE!</v>
      </c>
      <c r="L24" s="945">
        <f>'Budget Priorities WS #12'!D14</f>
        <v>0</v>
      </c>
      <c r="M24" s="945">
        <f>'Budget Priorities WS #12'!D15</f>
        <v>0</v>
      </c>
      <c r="N24" s="945">
        <f>'Budget Priorities WS #12'!D16</f>
        <v>0</v>
      </c>
      <c r="O24" s="945">
        <f>'Budget Priorities WS #12'!D17</f>
        <v>0</v>
      </c>
      <c r="P24" s="945">
        <f>'Budget Priorities WS #12'!D18</f>
        <v>0</v>
      </c>
      <c r="Q24" s="945">
        <f>'Budget Priorities WS #12'!D19</f>
        <v>0</v>
      </c>
      <c r="R24" s="49"/>
    </row>
    <row r="25" spans="1:18" ht="12.75" customHeight="1">
      <c r="A25" s="27"/>
      <c r="B25" s="62"/>
      <c r="C25" s="15" t="s">
        <v>274</v>
      </c>
      <c r="D25" s="264">
        <f>'Budget Priorities WS #1'!D25+'Budget Priorities WS #2'!D25+'Budget Priorities WS #3'!D25+'Budget Priorities WS #4'!D25+'Budget Priorities WS #5'!D25+'Budget Priorities WS #6'!D25+'Budget Priorities WS #7'!D25+'Budget Priorities WS #8'!D25+'Budget Priorities WS #9'!D25+'Budget Priorities WS #10'!D25+'Budget Priorities WS #11'!D25+'Budget Priorities WS #12'!D25+'Budget Priorities WS #13'!D25+'Budget Priorities WS #14'!D25+'Budget Priorities WS #15'!D25+'Budget Priorities WS #16'!D25+'Budget Priorities WS #17'!D25+'Budget Priorities WS #18'!D25+'Budget Priorities WS #19'!D25+'Budget Priorities WS #20'!D25</f>
        <v>0</v>
      </c>
      <c r="E25" s="68">
        <f>'Budget Priorities WS #1'!E25+'Budget Priorities WS #2'!E25+'Budget Priorities WS #3'!E25+'Budget Priorities WS #4'!E25+'Budget Priorities WS #5'!E25+'Budget Priorities WS #6'!E25+'Budget Priorities WS #7'!E25+'Budget Priorities WS #8'!E25+'Budget Priorities WS #9'!E25+'Budget Priorities WS #10'!E25+'Budget Priorities WS #11'!E25+'Budget Priorities WS #12'!E25+'Budget Priorities WS #13'!E25+'Budget Priorities WS #14'!E25+'Budget Priorities WS #15'!E25+'Budget Priorities WS #16'!E25+'Budget Priorities WS #17'!E25+'Budget Priorities WS #18'!E25+'Budget Priorities WS #19'!E25+'Budget Priorities WS #20'!E25</f>
        <v>0</v>
      </c>
      <c r="G25" s="28"/>
      <c r="I25" s="942" t="e">
        <f>+E25/D25</f>
        <v>#DIV/0!</v>
      </c>
      <c r="J25" s="944">
        <v>13</v>
      </c>
      <c r="K25" s="968" t="e">
        <f>'Budget Priorities WS #13'!B8:C8</f>
        <v>#VALUE!</v>
      </c>
      <c r="L25" s="945">
        <f>'Budget Priorities WS #13'!D14</f>
        <v>0</v>
      </c>
      <c r="M25" s="945">
        <f>'Budget Priorities WS #13'!D15</f>
        <v>0</v>
      </c>
      <c r="N25" s="945">
        <f>'Budget Priorities WS #13'!D16</f>
        <v>0</v>
      </c>
      <c r="O25" s="945">
        <f>'Budget Priorities WS #13'!D17</f>
        <v>0</v>
      </c>
      <c r="P25" s="945">
        <f>'Budget Priorities WS #13'!D18</f>
        <v>0</v>
      </c>
      <c r="Q25" s="945">
        <f>'Budget Priorities WS #13'!D19</f>
        <v>0</v>
      </c>
      <c r="R25" s="49"/>
    </row>
    <row r="26" spans="1:18" ht="12.75" customHeight="1">
      <c r="A26" s="27"/>
      <c r="B26" s="62"/>
      <c r="C26" s="63" t="s">
        <v>139</v>
      </c>
      <c r="D26" s="294">
        <f>'Budget Priorities WS #1'!D26+'Budget Priorities WS #2'!D26+'Budget Priorities WS #3'!D26+'Budget Priorities WS #4'!D26+'Budget Priorities WS #5'!D26+'Budget Priorities WS #6'!D26+'Budget Priorities WS #7'!D26+'Budget Priorities WS #8'!D26+'Budget Priorities WS #9'!D26+'Budget Priorities WS #10'!D26+'Budget Priorities WS #11'!D26+'Budget Priorities WS #12'!D26+'Budget Priorities WS #13'!D26+'Budget Priorities WS #14'!D26+'Budget Priorities WS #15'!D26+'Budget Priorities WS #16'!D26+'Budget Priorities WS #17'!D26+'Budget Priorities WS #18'!D26+'Budget Priorities WS #19'!D26+'Budget Priorities WS #20'!D26</f>
        <v>0</v>
      </c>
      <c r="E26" s="290">
        <f>'Budget Priorities WS #1'!E26+'Budget Priorities WS #2'!E26+'Budget Priorities WS #3'!E26+'Budget Priorities WS #4'!E26+'Budget Priorities WS #5'!E26+'Budget Priorities WS #6'!E26+'Budget Priorities WS #7'!E26+'Budget Priorities WS #8'!E26+'Budget Priorities WS #9'!E26+'Budget Priorities WS #10'!E26+'Budget Priorities WS #11'!E26+'Budget Priorities WS #12'!E26+'Budget Priorities WS #13'!E26+'Budget Priorities WS #14'!E26+'Budget Priorities WS #15'!E26+'Budget Priorities WS #16'!E26+'Budget Priorities WS #17'!E26+'Budget Priorities WS #18'!E26+'Budget Priorities WS #19'!E26+'Budget Priorities WS #20'!E26</f>
        <v>0</v>
      </c>
      <c r="G26" s="28"/>
      <c r="I26" s="942" t="e">
        <f t="shared" ref="I26:I31" si="0">+E26/D26</f>
        <v>#DIV/0!</v>
      </c>
      <c r="J26" s="944">
        <v>14</v>
      </c>
      <c r="K26" s="968" t="e">
        <f>'Budget Priorities WS #14'!B8:C8</f>
        <v>#VALUE!</v>
      </c>
      <c r="L26" s="945">
        <f>'Budget Priorities WS #14'!D14</f>
        <v>0</v>
      </c>
      <c r="M26" s="945">
        <f>'Budget Priorities WS #14'!D15</f>
        <v>0</v>
      </c>
      <c r="N26" s="945">
        <f>'Budget Priorities WS #14'!D16</f>
        <v>0</v>
      </c>
      <c r="O26" s="945">
        <f>'Budget Priorities WS #14'!D17</f>
        <v>0</v>
      </c>
      <c r="P26" s="945">
        <f>'Budget Priorities WS #14'!D18</f>
        <v>0</v>
      </c>
      <c r="Q26" s="945">
        <f>'Budget Priorities WS #14'!D19</f>
        <v>0</v>
      </c>
      <c r="R26" s="49"/>
    </row>
    <row r="27" spans="1:18" ht="12.75" customHeight="1">
      <c r="A27" s="27"/>
      <c r="B27" s="62"/>
      <c r="C27" s="63" t="s">
        <v>140</v>
      </c>
      <c r="D27" s="294">
        <f>'Budget Priorities WS #1'!D27+'Budget Priorities WS #2'!D27+'Budget Priorities WS #3'!D27+'Budget Priorities WS #4'!D27+'Budget Priorities WS #5'!D27+'Budget Priorities WS #6'!D27+'Budget Priorities WS #7'!D27+'Budget Priorities WS #8'!D27+'Budget Priorities WS #9'!D27+'Budget Priorities WS #10'!D27+'Budget Priorities WS #11'!D27+'Budget Priorities WS #12'!D27+'Budget Priorities WS #13'!D27+'Budget Priorities WS #14'!D27+'Budget Priorities WS #15'!D27+'Budget Priorities WS #16'!D27+'Budget Priorities WS #17'!D27+'Budget Priorities WS #18'!D27+'Budget Priorities WS #19'!D27+'Budget Priorities WS #20'!D27</f>
        <v>0</v>
      </c>
      <c r="E27" s="290">
        <f>'Budget Priorities WS #1'!E27+'Budget Priorities WS #2'!E27+'Budget Priorities WS #3'!E27+'Budget Priorities WS #4'!E27+'Budget Priorities WS #5'!E27+'Budget Priorities WS #6'!E27+'Budget Priorities WS #7'!E27+'Budget Priorities WS #8'!E27+'Budget Priorities WS #9'!E27+'Budget Priorities WS #10'!E27+'Budget Priorities WS #11'!E27+'Budget Priorities WS #12'!E27+'Budget Priorities WS #13'!E27+'Budget Priorities WS #14'!E27+'Budget Priorities WS #15'!E27+'Budget Priorities WS #16'!E27+'Budget Priorities WS #17'!E27+'Budget Priorities WS #18'!E27+'Budget Priorities WS #19'!E27+'Budget Priorities WS #20'!E27</f>
        <v>0</v>
      </c>
      <c r="G27" s="28"/>
      <c r="I27" s="942" t="e">
        <f t="shared" si="0"/>
        <v>#DIV/0!</v>
      </c>
      <c r="J27" s="944">
        <v>15</v>
      </c>
      <c r="K27" s="968" t="e">
        <f>'Budget Priorities WS #15'!B8:C8</f>
        <v>#VALUE!</v>
      </c>
      <c r="L27" s="945">
        <f>'Budget Priorities WS #15'!D14</f>
        <v>0</v>
      </c>
      <c r="M27" s="945">
        <f>'Budget Priorities WS #15'!D15</f>
        <v>0</v>
      </c>
      <c r="N27" s="945">
        <f>'Budget Priorities WS #15'!D16</f>
        <v>0</v>
      </c>
      <c r="O27" s="945">
        <f>'Budget Priorities WS #15'!D17</f>
        <v>0</v>
      </c>
      <c r="P27" s="945">
        <f>'Budget Priorities WS #15'!D18</f>
        <v>0</v>
      </c>
      <c r="Q27" s="945">
        <f>'Budget Priorities WS #15'!D19</f>
        <v>0</v>
      </c>
      <c r="R27" s="49"/>
    </row>
    <row r="28" spans="1:18" ht="12.75" customHeight="1">
      <c r="A28" s="27"/>
      <c r="B28" s="62"/>
      <c r="C28" s="63" t="s">
        <v>141</v>
      </c>
      <c r="D28" s="294">
        <f>'Budget Priorities WS #1'!D28+'Budget Priorities WS #2'!D28+'Budget Priorities WS #3'!D28+'Budget Priorities WS #4'!D28+'Budget Priorities WS #5'!D28+'Budget Priorities WS #6'!D28+'Budget Priorities WS #7'!D28+'Budget Priorities WS #8'!D28+'Budget Priorities WS #9'!D28+'Budget Priorities WS #10'!D28+'Budget Priorities WS #11'!D28+'Budget Priorities WS #12'!D28+'Budget Priorities WS #13'!D28+'Budget Priorities WS #14'!D28+'Budget Priorities WS #15'!D28+'Budget Priorities WS #16'!D28+'Budget Priorities WS #17'!D28+'Budget Priorities WS #18'!D28+'Budget Priorities WS #19'!D28+'Budget Priorities WS #20'!D28</f>
        <v>0</v>
      </c>
      <c r="E28" s="290">
        <f>'Budget Priorities WS #1'!E28+'Budget Priorities WS #2'!E28+'Budget Priorities WS #3'!E28+'Budget Priorities WS #4'!E28+'Budget Priorities WS #5'!E28+'Budget Priorities WS #6'!E28+'Budget Priorities WS #7'!E28+'Budget Priorities WS #8'!E28+'Budget Priorities WS #9'!E28+'Budget Priorities WS #10'!E28+'Budget Priorities WS #11'!E28+'Budget Priorities WS #12'!E28+'Budget Priorities WS #13'!E28+'Budget Priorities WS #14'!E28+'Budget Priorities WS #15'!E28+'Budget Priorities WS #16'!E28+'Budget Priorities WS #17'!E28+'Budget Priorities WS #18'!E28+'Budget Priorities WS #19'!E28+'Budget Priorities WS #20'!E28</f>
        <v>0</v>
      </c>
      <c r="G28" s="28"/>
      <c r="I28" s="942" t="e">
        <f t="shared" si="0"/>
        <v>#DIV/0!</v>
      </c>
      <c r="J28" s="944">
        <v>16</v>
      </c>
      <c r="K28" s="968" t="e">
        <f>'Budget Priorities WS #16'!B8:C8</f>
        <v>#VALUE!</v>
      </c>
      <c r="L28" s="945">
        <f>'Budget Priorities WS #16'!D14</f>
        <v>0</v>
      </c>
      <c r="M28" s="945">
        <f>'Budget Priorities WS #16'!D15</f>
        <v>0</v>
      </c>
      <c r="N28" s="945">
        <f>'Budget Priorities WS #16'!D16</f>
        <v>0</v>
      </c>
      <c r="O28" s="945">
        <f>'Budget Priorities WS #16'!D17</f>
        <v>0</v>
      </c>
      <c r="P28" s="945">
        <f>'Budget Priorities WS #16'!D18</f>
        <v>0</v>
      </c>
      <c r="Q28" s="945">
        <f>'Budget Priorities WS #16'!D19</f>
        <v>0</v>
      </c>
      <c r="R28" s="49"/>
    </row>
    <row r="29" spans="1:18" ht="12.75" customHeight="1">
      <c r="A29" s="27"/>
      <c r="B29" s="62"/>
      <c r="C29" s="63" t="s">
        <v>142</v>
      </c>
      <c r="D29" s="294">
        <f>'Budget Priorities WS #1'!D29+'Budget Priorities WS #2'!D29+'Budget Priorities WS #3'!D29+'Budget Priorities WS #4'!D29+'Budget Priorities WS #5'!D29+'Budget Priorities WS #6'!D29+'Budget Priorities WS #7'!D29+'Budget Priorities WS #8'!D29+'Budget Priorities WS #9'!D29+'Budget Priorities WS #10'!D29+'Budget Priorities WS #11'!D29+'Budget Priorities WS #12'!D29+'Budget Priorities WS #13'!D29+'Budget Priorities WS #14'!D29+'Budget Priorities WS #15'!D29+'Budget Priorities WS #16'!D29+'Budget Priorities WS #17'!D29+'Budget Priorities WS #18'!D29+'Budget Priorities WS #19'!D29+'Budget Priorities WS #20'!D29</f>
        <v>0</v>
      </c>
      <c r="E29" s="290">
        <f>'Budget Priorities WS #1'!E29+'Budget Priorities WS #2'!E29+'Budget Priorities WS #3'!E29+'Budget Priorities WS #4'!E29+'Budget Priorities WS #5'!E29+'Budget Priorities WS #6'!E29+'Budget Priorities WS #7'!E29+'Budget Priorities WS #8'!E29+'Budget Priorities WS #9'!E29+'Budget Priorities WS #10'!E29+'Budget Priorities WS #11'!E29+'Budget Priorities WS #12'!E29+'Budget Priorities WS #13'!E29+'Budget Priorities WS #14'!E29+'Budget Priorities WS #15'!E29+'Budget Priorities WS #16'!E29+'Budget Priorities WS #17'!E29+'Budget Priorities WS #18'!E29+'Budget Priorities WS #19'!E29+'Budget Priorities WS #20'!E29</f>
        <v>0</v>
      </c>
      <c r="G29" s="28"/>
      <c r="I29" s="942" t="e">
        <f t="shared" si="0"/>
        <v>#DIV/0!</v>
      </c>
      <c r="J29" s="944">
        <v>17</v>
      </c>
      <c r="K29" s="968" t="e">
        <f>'Budget Priorities WS #17'!B8:C8</f>
        <v>#VALUE!</v>
      </c>
      <c r="L29" s="945">
        <f>'Budget Priorities WS #17'!D14</f>
        <v>0</v>
      </c>
      <c r="M29" s="945">
        <f>'Budget Priorities WS #17'!D15</f>
        <v>0</v>
      </c>
      <c r="N29" s="945">
        <f>'Budget Priorities WS #17'!D16</f>
        <v>0</v>
      </c>
      <c r="O29" s="945">
        <f>'Budget Priorities WS #17'!D17</f>
        <v>0</v>
      </c>
      <c r="P29" s="945">
        <f>'Budget Priorities WS #17'!D18</f>
        <v>0</v>
      </c>
      <c r="Q29" s="945">
        <f>'Budget Priorities WS #17'!D19</f>
        <v>0</v>
      </c>
      <c r="R29" s="49"/>
    </row>
    <row r="30" spans="1:18" ht="12.75" customHeight="1">
      <c r="A30" s="27"/>
      <c r="B30" s="62"/>
      <c r="C30" s="63" t="s">
        <v>199</v>
      </c>
      <c r="D30" s="294">
        <f>'Budget Priorities WS #1'!D30+'Budget Priorities WS #2'!D30+'Budget Priorities WS #3'!D30+'Budget Priorities WS #4'!D30+'Budget Priorities WS #5'!D30+'Budget Priorities WS #6'!D30+'Budget Priorities WS #7'!D30+'Budget Priorities WS #8'!D30+'Budget Priorities WS #9'!D30+'Budget Priorities WS #10'!D30+'Budget Priorities WS #11'!D30+'Budget Priorities WS #12'!D30+'Budget Priorities WS #13'!D30+'Budget Priorities WS #14'!D30+'Budget Priorities WS #15'!D30+'Budget Priorities WS #16'!D30+'Budget Priorities WS #17'!D30+'Budget Priorities WS #18'!D30+'Budget Priorities WS #19'!D30+'Budget Priorities WS #20'!D30</f>
        <v>0</v>
      </c>
      <c r="E30" s="293">
        <f>'Budget Priorities WS #1'!E30+'Budget Priorities WS #2'!E30+'Budget Priorities WS #3'!E30+'Budget Priorities WS #4'!E30+'Budget Priorities WS #5'!E30+'Budget Priorities WS #6'!E30+'Budget Priorities WS #7'!E30+'Budget Priorities WS #8'!E30+'Budget Priorities WS #9'!E30+'Budget Priorities WS #10'!E30+'Budget Priorities WS #11'!E30+'Budget Priorities WS #12'!E30+'Budget Priorities WS #13'!E30+'Budget Priorities WS #14'!E30+'Budget Priorities WS #15'!E30+'Budget Priorities WS #16'!E30+'Budget Priorities WS #17'!E30+'Budget Priorities WS #18'!E30+'Budget Priorities WS #19'!E30+'Budget Priorities WS #20'!E30</f>
        <v>0</v>
      </c>
      <c r="G30" s="28"/>
      <c r="I30" s="942" t="e">
        <f t="shared" si="0"/>
        <v>#DIV/0!</v>
      </c>
      <c r="J30" s="944">
        <v>18</v>
      </c>
      <c r="K30" s="968" t="e">
        <f>'Budget Priorities WS #18'!B8:C8</f>
        <v>#VALUE!</v>
      </c>
      <c r="L30" s="945">
        <f>'Budget Priorities WS #18'!D14</f>
        <v>0</v>
      </c>
      <c r="M30" s="945">
        <f>'Budget Priorities WS #18'!D15</f>
        <v>0</v>
      </c>
      <c r="N30" s="945">
        <f>'Budget Priorities WS #18'!D16</f>
        <v>0</v>
      </c>
      <c r="O30" s="945">
        <f>'Budget Priorities WS #18'!D17</f>
        <v>0</v>
      </c>
      <c r="P30" s="945">
        <f>'Budget Priorities WS #18'!D18</f>
        <v>0</v>
      </c>
      <c r="Q30" s="945">
        <f>'Budget Priorities WS #18'!D19</f>
        <v>0</v>
      </c>
      <c r="R30" s="49"/>
    </row>
    <row r="31" spans="1:18" ht="12.75" customHeight="1">
      <c r="A31" s="27"/>
      <c r="B31" s="62"/>
      <c r="C31" s="118" t="s">
        <v>204</v>
      </c>
      <c r="D31" s="1079">
        <f>SUM(D25:D30)</f>
        <v>0</v>
      </c>
      <c r="E31" s="123">
        <f>SUM(E25:E30)</f>
        <v>0</v>
      </c>
      <c r="G31" s="28"/>
      <c r="I31" s="943" t="e">
        <f t="shared" si="0"/>
        <v>#DIV/0!</v>
      </c>
      <c r="J31" s="944">
        <v>19</v>
      </c>
      <c r="K31" s="968" t="e">
        <f>'Budget Priorities WS #19'!B8:C8</f>
        <v>#VALUE!</v>
      </c>
      <c r="L31" s="945">
        <f>'Budget Priorities WS #19'!D14</f>
        <v>0</v>
      </c>
      <c r="M31" s="945">
        <f>'Budget Priorities WS #19'!D15</f>
        <v>0</v>
      </c>
      <c r="N31" s="945">
        <f>'Budget Priorities WS #19'!D16</f>
        <v>0</v>
      </c>
      <c r="O31" s="945">
        <f>'Budget Priorities WS #19'!D17</f>
        <v>0</v>
      </c>
      <c r="P31" s="945">
        <f>'Budget Priorities WS #19'!D18</f>
        <v>0</v>
      </c>
      <c r="Q31" s="945">
        <f>'Budget Priorities WS #19'!D19</f>
        <v>0</v>
      </c>
      <c r="R31" s="49"/>
    </row>
    <row r="32" spans="1:18" ht="12.75" customHeight="1">
      <c r="A32" s="27"/>
      <c r="B32" s="62"/>
      <c r="D32" s="271"/>
      <c r="E32" s="113"/>
      <c r="G32" s="28"/>
      <c r="J32" s="951">
        <v>20</v>
      </c>
      <c r="K32" s="43" t="e">
        <f>'Budget Priorities WS #20'!B8:C8</f>
        <v>#VALUE!</v>
      </c>
      <c r="L32" s="952">
        <f>'Budget Priorities WS #20'!D14</f>
        <v>0</v>
      </c>
      <c r="M32" s="952">
        <f>'Budget Priorities WS #20'!D15</f>
        <v>0</v>
      </c>
      <c r="N32" s="952">
        <f>'Budget Priorities WS #20'!D16</f>
        <v>0</v>
      </c>
      <c r="O32" s="952">
        <f>'Budget Priorities WS #20'!D17</f>
        <v>0</v>
      </c>
      <c r="P32" s="952">
        <f>'Budget Priorities WS #20'!D18</f>
        <v>0</v>
      </c>
      <c r="Q32" s="952">
        <f>'Budget Priorities WS #20'!D19</f>
        <v>0</v>
      </c>
      <c r="R32" s="953"/>
    </row>
    <row r="33" spans="1:18" ht="12.75" customHeight="1">
      <c r="A33" s="27"/>
      <c r="B33" s="30" t="s">
        <v>96</v>
      </c>
      <c r="C33" s="55"/>
      <c r="D33" s="272" t="s">
        <v>265</v>
      </c>
      <c r="E33" s="68">
        <f>'Budget Priorities WS #1'!E33+'Budget Priorities WS #2'!E33+'Budget Priorities WS #3'!E33+'Budget Priorities WS #4'!E33+'Budget Priorities WS #5'!E33+'Budget Priorities WS #6'!E33+'Budget Priorities WS #7'!E33+'Budget Priorities WS #8'!E33+'Budget Priorities WS #9'!E33+'Budget Priorities WS #10'!E33+'Budget Priorities WS #11'!E33+'Budget Priorities WS #12'!E33+'Budget Priorities WS #13'!E33+'Budget Priorities WS #14'!E33+'Budget Priorities WS #15'!E33+'Budget Priorities WS #16'!E33+'Budget Priorities WS #17'!E33+'Budget Priorities WS #18'!E33+'Budget Priorities WS #19'!E33+'Budget Priorities WS #20'!E33</f>
        <v>0</v>
      </c>
      <c r="G33" s="28"/>
      <c r="J33" s="948" t="s">
        <v>595</v>
      </c>
      <c r="K33" s="967"/>
      <c r="L33" s="954" t="e">
        <f>AVERAGEIF(L13:L32,"&lt;&gt;0")</f>
        <v>#DIV/0!</v>
      </c>
      <c r="M33" s="954" t="e">
        <f t="shared" ref="M33:Q33" si="1">AVERAGEIF(M13:M32,"&lt;&gt;0")</f>
        <v>#DIV/0!</v>
      </c>
      <c r="N33" s="954" t="e">
        <f t="shared" si="1"/>
        <v>#DIV/0!</v>
      </c>
      <c r="O33" s="954" t="e">
        <f t="shared" si="1"/>
        <v>#DIV/0!</v>
      </c>
      <c r="P33" s="954" t="e">
        <f t="shared" si="1"/>
        <v>#DIV/0!</v>
      </c>
      <c r="Q33" s="954" t="e">
        <f t="shared" si="1"/>
        <v>#DIV/0!</v>
      </c>
      <c r="R33" s="955"/>
    </row>
    <row r="34" spans="1:18" ht="6.75" customHeight="1">
      <c r="A34" s="27"/>
      <c r="B34" s="30"/>
      <c r="D34" s="273"/>
      <c r="E34" s="97"/>
      <c r="G34" s="28"/>
    </row>
    <row r="35" spans="1:18" ht="12.75" customHeight="1" thickBot="1">
      <c r="A35" s="27"/>
      <c r="B35" s="44"/>
      <c r="C35" s="93" t="s">
        <v>707</v>
      </c>
      <c r="D35" s="274" t="s">
        <v>265</v>
      </c>
      <c r="E35" s="132">
        <f>E22+E31+E33</f>
        <v>0</v>
      </c>
      <c r="G35" s="28"/>
    </row>
    <row r="36" spans="1:18" ht="6.75" customHeight="1">
      <c r="A36" s="27"/>
      <c r="B36" s="62"/>
      <c r="D36" s="96"/>
      <c r="E36" s="97"/>
      <c r="G36" s="28"/>
    </row>
    <row r="37" spans="1:18">
      <c r="A37" s="27"/>
      <c r="B37" s="125" t="s">
        <v>108</v>
      </c>
      <c r="C37" s="2" t="s">
        <v>206</v>
      </c>
      <c r="D37" s="96"/>
      <c r="E37" s="97"/>
      <c r="G37" s="28"/>
    </row>
    <row r="38" spans="1:18">
      <c r="A38" s="27"/>
      <c r="B38" s="62"/>
      <c r="C38" s="130" t="s">
        <v>118</v>
      </c>
      <c r="D38" s="95"/>
      <c r="E38" s="61">
        <f>'Budget Priorities WS #1'!E38+'Budget Priorities WS #2'!E38+'Budget Priorities WS #3'!E38+'Budget Priorities WS #4'!E38+'Budget Priorities WS #5'!E38+'Budget Priorities WS #6'!E38+'Budget Priorities WS #7'!E38+'Budget Priorities WS #8'!E38+'Budget Priorities WS #9'!E38+'Budget Priorities WS #10'!E38+'Budget Priorities WS #11'!E38+'Budget Priorities WS #12'!E38+'Budget Priorities WS #13'!E38+'Budget Priorities WS #14'!E38+'Budget Priorities WS #15'!E38+'Budget Priorities WS #16'!E38+'Budget Priorities WS #17'!E38+'Budget Priorities WS #18'!E38+'Budget Priorities WS #19'!E38+'Budget Priorities WS #20'!E38</f>
        <v>0</v>
      </c>
      <c r="G38" s="28"/>
    </row>
    <row r="39" spans="1:18">
      <c r="A39" s="27"/>
      <c r="B39" s="62"/>
      <c r="C39" s="130" t="s">
        <v>295</v>
      </c>
      <c r="D39" s="95"/>
      <c r="E39" s="295">
        <f>'Budget Priorities WS #1'!E39+'Budget Priorities WS #2'!E39+'Budget Priorities WS #3'!E39+'Budget Priorities WS #4'!E39+'Budget Priorities WS #5'!E39+'Budget Priorities WS #6'!E39+'Budget Priorities WS #7'!E39+'Budget Priorities WS #8'!E39+'Budget Priorities WS #9'!E39+'Budget Priorities WS #10'!E39+'Budget Priorities WS #11'!E39+'Budget Priorities WS #12'!E39+'Budget Priorities WS #13'!E39+'Budget Priorities WS #14'!E39+'Budget Priorities WS #15'!E39+'Budget Priorities WS #16'!E39+'Budget Priorities WS #17'!E39+'Budget Priorities WS #18'!E39+'Budget Priorities WS #19'!E39+'Budget Priorities WS #20'!E39</f>
        <v>0</v>
      </c>
      <c r="G39" s="28"/>
    </row>
    <row r="40" spans="1:18">
      <c r="A40" s="27"/>
      <c r="B40" s="62"/>
      <c r="C40" s="130" t="s">
        <v>135</v>
      </c>
      <c r="D40" s="95"/>
      <c r="E40" s="295">
        <f>'Budget Priorities WS #1'!E40+'Budget Priorities WS #2'!E40+'Budget Priorities WS #3'!E40+'Budget Priorities WS #4'!E40+'Budget Priorities WS #5'!E40+'Budget Priorities WS #6'!E40+'Budget Priorities WS #7'!E40+'Budget Priorities WS #8'!E40+'Budget Priorities WS #9'!E40+'Budget Priorities WS #10'!E40+'Budget Priorities WS #11'!E40+'Budget Priorities WS #12'!E40+'Budget Priorities WS #13'!E40+'Budget Priorities WS #14'!E40+'Budget Priorities WS #15'!E40+'Budget Priorities WS #16'!E40+'Budget Priorities WS #17'!E40+'Budget Priorities WS #18'!E40+'Budget Priorities WS #19'!E40+'Budget Priorities WS #20'!E40</f>
        <v>0</v>
      </c>
      <c r="F40" s="78"/>
      <c r="G40" s="74"/>
    </row>
    <row r="41" spans="1:18" ht="12.75" customHeight="1">
      <c r="A41" s="27"/>
      <c r="B41" s="62"/>
      <c r="C41" s="130" t="s">
        <v>119</v>
      </c>
      <c r="D41" s="95"/>
      <c r="E41" s="295">
        <f>'Budget Priorities WS #1'!E41+'Budget Priorities WS #2'!E41+'Budget Priorities WS #3'!E41+'Budget Priorities WS #4'!E41+'Budget Priorities WS #5'!E41+'Budget Priorities WS #6'!E41+'Budget Priorities WS #7'!E41+'Budget Priorities WS #8'!E41+'Budget Priorities WS #9'!E41+'Budget Priorities WS #10'!E41+'Budget Priorities WS #11'!E41+'Budget Priorities WS #12'!E41+'Budget Priorities WS #13'!E41+'Budget Priorities WS #14'!E41+'Budget Priorities WS #15'!E41+'Budget Priorities WS #16'!E41+'Budget Priorities WS #17'!E41+'Budget Priorities WS #18'!E41+'Budget Priorities WS #19'!E41+'Budget Priorities WS #20'!E41</f>
        <v>0</v>
      </c>
      <c r="F41" s="78"/>
      <c r="G41" s="74"/>
    </row>
    <row r="42" spans="1:18">
      <c r="A42" s="27"/>
      <c r="B42" s="62"/>
      <c r="C42" s="130" t="s">
        <v>205</v>
      </c>
      <c r="D42" s="95"/>
      <c r="E42" s="295">
        <f>'Budget Priorities WS #1'!E42+'Budget Priorities WS #2'!E42+'Budget Priorities WS #3'!E42+'Budget Priorities WS #4'!E42+'Budget Priorities WS #5'!E42+'Budget Priorities WS #6'!E42+'Budget Priorities WS #7'!E42+'Budget Priorities WS #8'!E42+'Budget Priorities WS #9'!E42+'Budget Priorities WS #10'!E42+'Budget Priorities WS #11'!E42+'Budget Priorities WS #12'!E42+'Budget Priorities WS #13'!E42+'Budget Priorities WS #14'!E42+'Budget Priorities WS #15'!E42+'Budget Priorities WS #16'!E42+'Budget Priorities WS #17'!E42+'Budget Priorities WS #18'!E42+'Budget Priorities WS #19'!E42+'Budget Priorities WS #20'!E42</f>
        <v>0</v>
      </c>
      <c r="F42" s="78"/>
      <c r="G42" s="74"/>
    </row>
    <row r="43" spans="1:18">
      <c r="A43" s="27"/>
      <c r="B43" s="62"/>
      <c r="C43" s="130" t="s">
        <v>129</v>
      </c>
      <c r="D43" s="95"/>
      <c r="E43" s="295">
        <f>'Budget Priorities WS #1'!E43+'Budget Priorities WS #2'!E43+'Budget Priorities WS #3'!E43+'Budget Priorities WS #4'!E43+'Budget Priorities WS #5'!E43+'Budget Priorities WS #6'!E43+'Budget Priorities WS #7'!E43+'Budget Priorities WS #8'!E43+'Budget Priorities WS #9'!E43+'Budget Priorities WS #10'!E43+'Budget Priorities WS #11'!E43+'Budget Priorities WS #12'!E43+'Budget Priorities WS #13'!E43+'Budget Priorities WS #14'!E43+'Budget Priorities WS #15'!E43+'Budget Priorities WS #16'!E43+'Budget Priorities WS #17'!E43+'Budget Priorities WS #18'!E43+'Budget Priorities WS #19'!E43+'Budget Priorities WS #20'!E43</f>
        <v>0</v>
      </c>
      <c r="F43" s="78"/>
      <c r="G43" s="74"/>
    </row>
    <row r="44" spans="1:18">
      <c r="A44" s="27"/>
      <c r="B44" s="62"/>
      <c r="C44" s="130" t="s">
        <v>127</v>
      </c>
      <c r="D44" s="133"/>
      <c r="E44" s="296">
        <f>'Budget Priorities WS #1'!E44+'Budget Priorities WS #2'!E44+'Budget Priorities WS #3'!E44+'Budget Priorities WS #4'!E44+'Budget Priorities WS #5'!E44+'Budget Priorities WS #6'!E44+'Budget Priorities WS #7'!E44+'Budget Priorities WS #8'!E44+'Budget Priorities WS #9'!E44+'Budget Priorities WS #10'!E44+'Budget Priorities WS #11'!E44+'Budget Priorities WS #12'!E44+'Budget Priorities WS #13'!E44+'Budget Priorities WS #14'!E44+'Budget Priorities WS #15'!E44+'Budget Priorities WS #16'!E44+'Budget Priorities WS #17'!E44+'Budget Priorities WS #18'!E44+'Budget Priorities WS #19'!E44+'Budget Priorities WS #20'!E44</f>
        <v>0</v>
      </c>
      <c r="F44" s="78"/>
      <c r="G44" s="74"/>
    </row>
    <row r="45" spans="1:18">
      <c r="A45" s="27"/>
      <c r="B45" s="62"/>
      <c r="C45" s="118" t="s">
        <v>72</v>
      </c>
      <c r="D45" s="98"/>
      <c r="E45" s="124">
        <f>SUM(E38:E44)</f>
        <v>0</v>
      </c>
      <c r="F45" s="78"/>
      <c r="G45" s="74"/>
    </row>
    <row r="46" spans="1:18" ht="6.75" customHeight="1">
      <c r="A46" s="27"/>
      <c r="B46" s="62"/>
      <c r="C46" s="134"/>
      <c r="D46" s="97"/>
      <c r="E46" s="135"/>
      <c r="F46" s="78"/>
      <c r="G46" s="74"/>
    </row>
    <row r="47" spans="1:18" ht="12.75" customHeight="1">
      <c r="A47" s="27"/>
      <c r="B47" s="131" t="s">
        <v>109</v>
      </c>
      <c r="C47" s="115" t="s">
        <v>708</v>
      </c>
      <c r="D47" s="97"/>
      <c r="E47" s="136">
        <f>+E22+E31+E33+E45</f>
        <v>0</v>
      </c>
      <c r="F47" s="64"/>
      <c r="G47" s="65"/>
    </row>
    <row r="48" spans="1:18" ht="12.75" customHeight="1">
      <c r="A48" s="27"/>
      <c r="B48" s="131"/>
      <c r="C48" s="210" t="s">
        <v>234</v>
      </c>
      <c r="D48" s="275">
        <f>'Budget Priorities WS #1'!D48+'Budget Priorities WS #2'!D48+'Budget Priorities WS #3'!D48+'Budget Priorities WS #4'!D48+'Budget Priorities WS #5'!D48+'Budget Priorities WS #6'!D48+'Budget Priorities WS #7'!D48+'Budget Priorities WS #8'!D48+'Budget Priorities WS #9'!D48+'Budget Priorities WS #10'!D48+'Budget Priorities WS #11'!D48+'Budget Priorities WS #12'!D48+'Budget Priorities WS #13'!D48+'Budget Priorities WS #14'!D48+'Budget Priorities WS #15'!D48+'Budget Priorities WS #16'!D48+'Budget Priorities WS #17'!D48+'Budget Priorities WS #18'!D48+'Budget Priorities WS #19'!D48+'Budget Priorities WS #20'!D48</f>
        <v>0</v>
      </c>
      <c r="E48" s="226"/>
      <c r="F48" s="64"/>
      <c r="G48" s="65"/>
    </row>
    <row r="49" spans="1:7" ht="12.75" customHeight="1">
      <c r="A49" s="27"/>
      <c r="B49" s="131"/>
      <c r="C49" s="210" t="s">
        <v>235</v>
      </c>
      <c r="D49" s="1020">
        <f>+E47-D48</f>
        <v>0</v>
      </c>
      <c r="E49" s="226"/>
      <c r="F49" s="64"/>
      <c r="G49" s="65"/>
    </row>
    <row r="50" spans="1:7" ht="13.5" thickBot="1">
      <c r="A50" s="1123"/>
      <c r="B50" s="1124" t="s">
        <v>476</v>
      </c>
      <c r="C50" s="1125" t="s">
        <v>625</v>
      </c>
      <c r="D50" s="1126" t="s">
        <v>626</v>
      </c>
      <c r="E50" s="1127"/>
      <c r="F50" s="1128"/>
      <c r="G50" s="1129"/>
    </row>
  </sheetData>
  <mergeCells count="6">
    <mergeCell ref="B1:E1"/>
    <mergeCell ref="B2:E2"/>
    <mergeCell ref="B13:C13"/>
    <mergeCell ref="A5:G5"/>
    <mergeCell ref="B7:C7"/>
    <mergeCell ref="B8:C8"/>
  </mergeCells>
  <phoneticPr fontId="0" type="noConversion"/>
  <printOptions horizontalCentered="1"/>
  <pageMargins left="0.25" right="0" top="0.5" bottom="0.5" header="0.25" footer="0.25"/>
  <pageSetup orientation="portrait" r:id="rId1"/>
  <headerFooter alignWithMargins="0">
    <oddFooter>&amp;L&amp;8&amp;D  &amp;T   &amp;F   &amp;A</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21FF85"/>
    <pageSetUpPr fitToPage="1"/>
  </sheetPr>
  <dimension ref="A1:K70"/>
  <sheetViews>
    <sheetView workbookViewId="0"/>
  </sheetViews>
  <sheetFormatPr defaultRowHeight="12.75"/>
  <cols>
    <col min="1" max="1" width="13" customWidth="1"/>
    <col min="2" max="2" width="99.6640625" customWidth="1"/>
    <col min="3" max="3" width="18.33203125" customWidth="1"/>
    <col min="4" max="4" width="18" customWidth="1"/>
  </cols>
  <sheetData>
    <row r="1" spans="1:11" ht="15.75">
      <c r="A1" s="612" t="s">
        <v>71</v>
      </c>
      <c r="B1" s="613"/>
      <c r="C1" s="613"/>
      <c r="D1" s="613"/>
    </row>
    <row r="2" spans="1:11" ht="15.75">
      <c r="A2" s="612" t="s">
        <v>725</v>
      </c>
      <c r="B2" s="613"/>
      <c r="C2" s="613"/>
      <c r="D2" s="613"/>
    </row>
    <row r="3" spans="1:11" ht="15.75">
      <c r="A3" s="612" t="s">
        <v>672</v>
      </c>
      <c r="B3" s="613"/>
      <c r="C3" s="613"/>
      <c r="D3" s="613"/>
    </row>
    <row r="4" spans="1:11" ht="9.75" customHeight="1">
      <c r="A4" s="1065"/>
      <c r="B4" s="1065"/>
      <c r="C4" s="1065"/>
      <c r="D4" s="1065"/>
    </row>
    <row r="5" spans="1:11" ht="15.75">
      <c r="A5" s="1069" t="s">
        <v>659</v>
      </c>
      <c r="B5" s="1065"/>
      <c r="C5" s="1065"/>
      <c r="D5" s="1065"/>
    </row>
    <row r="6" spans="1:11" ht="6.75" customHeight="1">
      <c r="A6" s="140"/>
      <c r="B6" s="1065"/>
      <c r="C6" s="1065"/>
      <c r="D6" s="1065"/>
    </row>
    <row r="7" spans="1:11" ht="18.75">
      <c r="A7" s="842" t="s">
        <v>182</v>
      </c>
      <c r="B7" s="843"/>
      <c r="C7" s="1068"/>
      <c r="D7" s="1068"/>
    </row>
    <row r="8" spans="1:11" ht="18" customHeight="1">
      <c r="A8" s="1066" t="s">
        <v>180</v>
      </c>
      <c r="B8" s="1067" t="str">
        <f>'Budget Priorities WS #1'!C4</f>
        <v>The University</v>
      </c>
      <c r="C8" s="55"/>
      <c r="D8" s="76"/>
    </row>
    <row r="9" spans="1:11" ht="16.149999999999999" customHeight="1">
      <c r="A9" s="624" t="s">
        <v>93</v>
      </c>
      <c r="B9" s="1146" t="s">
        <v>790</v>
      </c>
      <c r="C9" s="625" t="s">
        <v>128</v>
      </c>
      <c r="D9" s="626" t="s">
        <v>181</v>
      </c>
      <c r="H9" s="616"/>
      <c r="I9" s="616"/>
      <c r="J9" s="616"/>
      <c r="K9" s="616"/>
    </row>
    <row r="10" spans="1:11" ht="15.75" customHeight="1">
      <c r="A10" s="622">
        <f>'Budget Priorities WS #1'!D8</f>
        <v>1</v>
      </c>
      <c r="B10" s="629">
        <f>'Budget Priorities WS #1'!B8:C8</f>
        <v>0</v>
      </c>
      <c r="C10" s="618">
        <f>'Budget Priorities WS #1'!E8</f>
        <v>0</v>
      </c>
      <c r="D10" s="618">
        <f>'Budget Priorities WS #1'!E47</f>
        <v>0</v>
      </c>
      <c r="H10" s="616"/>
      <c r="I10" s="616"/>
      <c r="J10" s="616"/>
      <c r="K10" s="616"/>
    </row>
    <row r="11" spans="1:11" ht="54" customHeight="1">
      <c r="A11" s="623" t="s">
        <v>183</v>
      </c>
      <c r="B11" s="630" t="str">
        <f>'Budget Priorities WS #1'!B57:E57</f>
        <v xml:space="preserve"> </v>
      </c>
      <c r="C11" s="866"/>
      <c r="D11" s="870"/>
      <c r="E11" s="101" t="s">
        <v>75</v>
      </c>
    </row>
    <row r="12" spans="1:11" ht="15.75" customHeight="1">
      <c r="A12" s="619">
        <f>'Budget Priorities WS #2'!D8</f>
        <v>2</v>
      </c>
      <c r="B12" s="631">
        <f>'Budget Priorities WS #2'!B8:C8</f>
        <v>0</v>
      </c>
      <c r="C12" s="618">
        <f>'Budget Priorities WS #2'!E8</f>
        <v>0</v>
      </c>
      <c r="D12" s="618">
        <f>'Budget Priorities WS #2'!E47</f>
        <v>0</v>
      </c>
      <c r="H12" s="617"/>
      <c r="I12" s="617"/>
      <c r="J12" s="617"/>
      <c r="K12" s="617"/>
    </row>
    <row r="13" spans="1:11" ht="45" customHeight="1">
      <c r="A13" s="623" t="s">
        <v>183</v>
      </c>
      <c r="B13" s="630" t="str">
        <f>'Budget Priorities WS #2'!B57:E57</f>
        <v xml:space="preserve"> </v>
      </c>
      <c r="C13" s="867"/>
      <c r="D13" s="871"/>
    </row>
    <row r="14" spans="1:11" ht="15.75" customHeight="1">
      <c r="A14" s="619">
        <f>'Budget Priorities WS #3'!D8</f>
        <v>3</v>
      </c>
      <c r="B14" s="631">
        <f>'Budget Priorities WS #3'!B8:C8</f>
        <v>0</v>
      </c>
      <c r="C14" s="618">
        <f>'Budget Priorities WS #3'!E8</f>
        <v>0</v>
      </c>
      <c r="D14" s="618">
        <f>'Budget Priorities WS #3'!E47</f>
        <v>0</v>
      </c>
    </row>
    <row r="15" spans="1:11" ht="47.25" customHeight="1">
      <c r="A15" s="623" t="s">
        <v>183</v>
      </c>
      <c r="B15" s="630" t="str">
        <f>'Budget Priorities WS #3'!B57:E57</f>
        <v xml:space="preserve"> </v>
      </c>
      <c r="C15" s="866"/>
      <c r="D15" s="870"/>
    </row>
    <row r="16" spans="1:11" ht="15.75" customHeight="1">
      <c r="A16" s="619">
        <f>'Budget Priorities WS #4'!D8</f>
        <v>4</v>
      </c>
      <c r="B16" s="631">
        <f>'Budget Priorities WS #4'!B8:C8</f>
        <v>0</v>
      </c>
      <c r="C16" s="618">
        <f>'Budget Priorities WS #4'!E8</f>
        <v>0</v>
      </c>
      <c r="D16" s="618">
        <f>'Budget Priorities WS #4'!E47</f>
        <v>0</v>
      </c>
    </row>
    <row r="17" spans="1:4" ht="47.25" customHeight="1">
      <c r="A17" s="623" t="s">
        <v>183</v>
      </c>
      <c r="B17" s="630" t="str">
        <f>'Budget Priorities WS #4'!B57:E57</f>
        <v xml:space="preserve"> </v>
      </c>
      <c r="C17" s="866"/>
      <c r="D17" s="870"/>
    </row>
    <row r="18" spans="1:4" ht="15.75" customHeight="1">
      <c r="A18" s="619">
        <f>'Budget Priorities WS #5'!D8</f>
        <v>5</v>
      </c>
      <c r="B18" s="631">
        <f>'Budget Priorities WS #5'!B8:C8</f>
        <v>0</v>
      </c>
      <c r="C18" s="618">
        <f>'Budget Priorities WS #5'!E8</f>
        <v>0</v>
      </c>
      <c r="D18" s="618">
        <f>'Budget Priorities WS #5'!E47</f>
        <v>0</v>
      </c>
    </row>
    <row r="19" spans="1:4" ht="47.25" customHeight="1">
      <c r="A19" s="623" t="s">
        <v>183</v>
      </c>
      <c r="B19" s="630" t="str">
        <f>'Budget Priorities WS #5'!B57:E57</f>
        <v xml:space="preserve"> </v>
      </c>
      <c r="C19" s="867"/>
      <c r="D19" s="871"/>
    </row>
    <row r="20" spans="1:4" ht="15.75" customHeight="1">
      <c r="A20" s="619">
        <f>'Budget Priorities WS #6'!D8</f>
        <v>6</v>
      </c>
      <c r="B20" s="631">
        <f>'Budget Priorities WS #6'!B8:C8</f>
        <v>0</v>
      </c>
      <c r="C20" s="618">
        <f>'Budget Priorities WS #6'!E8</f>
        <v>0</v>
      </c>
      <c r="D20" s="618">
        <f>'Budget Priorities WS #6'!E47</f>
        <v>0</v>
      </c>
    </row>
    <row r="21" spans="1:4" ht="46.5" customHeight="1">
      <c r="A21" s="623" t="s">
        <v>183</v>
      </c>
      <c r="B21" s="630" t="str">
        <f>'Budget Priorities WS #6'!B57:E57</f>
        <v xml:space="preserve"> </v>
      </c>
      <c r="C21" s="866"/>
      <c r="D21" s="870"/>
    </row>
    <row r="22" spans="1:4" ht="15.75" customHeight="1">
      <c r="A22" s="619">
        <f>'Budget Priorities WS #7'!D8</f>
        <v>7</v>
      </c>
      <c r="B22" s="631">
        <f>'Budget Priorities WS #7'!B8:C8</f>
        <v>0</v>
      </c>
      <c r="C22" s="618">
        <f>'Budget Priorities WS #7'!E8</f>
        <v>0</v>
      </c>
      <c r="D22" s="618">
        <f>'Budget Priorities WS #7'!E47</f>
        <v>0</v>
      </c>
    </row>
    <row r="23" spans="1:4" ht="47.25" customHeight="1">
      <c r="A23" s="623" t="s">
        <v>183</v>
      </c>
      <c r="B23" s="630" t="str">
        <f>'Budget Priorities WS #7'!B57:E57</f>
        <v xml:space="preserve"> </v>
      </c>
      <c r="C23" s="867"/>
      <c r="D23" s="871"/>
    </row>
    <row r="24" spans="1:4" ht="15.75" customHeight="1">
      <c r="A24" s="619">
        <f>'Budget Priorities WS #8'!D8</f>
        <v>8</v>
      </c>
      <c r="B24" s="631">
        <f>'Budget Priorities WS #8'!B8:C8</f>
        <v>0</v>
      </c>
      <c r="C24" s="618">
        <f>'Budget Priorities WS #8'!E8</f>
        <v>0</v>
      </c>
      <c r="D24" s="618">
        <f>'Budget Priorities WS #8'!E47</f>
        <v>0</v>
      </c>
    </row>
    <row r="25" spans="1:4" ht="49.5" customHeight="1">
      <c r="A25" s="623" t="s">
        <v>183</v>
      </c>
      <c r="B25" s="630" t="str">
        <f>'Budget Priorities WS #8'!B57:E57</f>
        <v xml:space="preserve"> </v>
      </c>
      <c r="C25" s="866"/>
      <c r="D25" s="870"/>
    </row>
    <row r="26" spans="1:4" ht="15.75" customHeight="1">
      <c r="A26" s="619">
        <f>'Budget Priorities WS #9'!D8</f>
        <v>9</v>
      </c>
      <c r="B26" s="631">
        <f>'Budget Priorities WS #9'!B8:C8</f>
        <v>0</v>
      </c>
      <c r="C26" s="618">
        <f>'Budget Priorities WS #9'!E8</f>
        <v>0</v>
      </c>
      <c r="D26" s="618">
        <f>'Budget Priorities WS #9'!E47</f>
        <v>0</v>
      </c>
    </row>
    <row r="27" spans="1:4" ht="63" customHeight="1">
      <c r="A27" s="623" t="s">
        <v>183</v>
      </c>
      <c r="B27" s="630" t="str">
        <f>'Budget Priorities WS #9'!B57:E57</f>
        <v xml:space="preserve"> </v>
      </c>
      <c r="C27" s="867"/>
      <c r="D27" s="871"/>
    </row>
    <row r="28" spans="1:4" ht="15.75" customHeight="1">
      <c r="A28" s="619">
        <f>'Budget Priorities WS #10'!D8</f>
        <v>10</v>
      </c>
      <c r="B28" s="631">
        <f>'Budget Priorities WS #10'!B8:C8</f>
        <v>0</v>
      </c>
      <c r="C28" s="618">
        <f>'Budget Priorities WS #10'!E8</f>
        <v>0</v>
      </c>
      <c r="D28" s="618">
        <f>'Budget Priorities WS #10'!E47</f>
        <v>0</v>
      </c>
    </row>
    <row r="29" spans="1:4" ht="45.75" customHeight="1">
      <c r="A29" s="623" t="s">
        <v>183</v>
      </c>
      <c r="B29" s="630" t="str">
        <f>'Budget Priorities WS #10'!B57:E57</f>
        <v xml:space="preserve"> </v>
      </c>
      <c r="C29" s="866"/>
      <c r="D29" s="870"/>
    </row>
    <row r="30" spans="1:4" ht="15.75" customHeight="1">
      <c r="A30" s="619">
        <f>'Budget Priorities WS #11'!D8</f>
        <v>11</v>
      </c>
      <c r="B30" s="631">
        <f>'Budget Priorities WS #11'!B8:C8</f>
        <v>0</v>
      </c>
      <c r="C30" s="618">
        <f>'Budget Priorities WS #11'!E8</f>
        <v>0</v>
      </c>
      <c r="D30" s="618">
        <f>'Budget Priorities WS #11'!E47</f>
        <v>0</v>
      </c>
    </row>
    <row r="31" spans="1:4" ht="48" customHeight="1">
      <c r="A31" s="623" t="s">
        <v>183</v>
      </c>
      <c r="B31" s="630" t="str">
        <f>'Budget Priorities WS #11'!B57:E57</f>
        <v xml:space="preserve"> </v>
      </c>
      <c r="C31" s="866"/>
      <c r="D31" s="870"/>
    </row>
    <row r="32" spans="1:4" ht="15.75" customHeight="1">
      <c r="A32" s="619">
        <f>'Budget Priorities WS #12'!D8</f>
        <v>12</v>
      </c>
      <c r="B32" s="631">
        <f>'Budget Priorities WS #12'!B8:C8</f>
        <v>0</v>
      </c>
      <c r="C32" s="618">
        <f>'Budget Priorities WS #12'!E8</f>
        <v>0</v>
      </c>
      <c r="D32" s="618">
        <f>'Budget Priorities WS #12'!E47</f>
        <v>0</v>
      </c>
    </row>
    <row r="33" spans="1:4" ht="48" customHeight="1">
      <c r="A33" s="623" t="s">
        <v>183</v>
      </c>
      <c r="B33" s="630" t="str">
        <f>'Budget Priorities WS #12'!B57:E57</f>
        <v xml:space="preserve"> </v>
      </c>
      <c r="C33" s="867"/>
      <c r="D33" s="871"/>
    </row>
    <row r="34" spans="1:4" ht="15.75" customHeight="1">
      <c r="A34" s="619">
        <f>'Budget Priorities WS #13'!D8</f>
        <v>13</v>
      </c>
      <c r="B34" s="631">
        <f>'Budget Priorities WS #13'!B8:C8</f>
        <v>0</v>
      </c>
      <c r="C34" s="618">
        <f>'Budget Priorities WS #13'!E8</f>
        <v>0</v>
      </c>
      <c r="D34" s="618">
        <f>'Budget Priorities WS #13'!E47</f>
        <v>0</v>
      </c>
    </row>
    <row r="35" spans="1:4" ht="48.75" customHeight="1">
      <c r="A35" s="623" t="s">
        <v>183</v>
      </c>
      <c r="B35" s="630" t="str">
        <f>'Budget Priorities WS #13'!B57:E57</f>
        <v xml:space="preserve"> </v>
      </c>
      <c r="C35" s="866"/>
      <c r="D35" s="870"/>
    </row>
    <row r="36" spans="1:4" ht="15.75" customHeight="1">
      <c r="A36" s="619">
        <f>'Budget Priorities WS #14'!D8</f>
        <v>14</v>
      </c>
      <c r="B36" s="631">
        <f>'Budget Priorities WS #14'!B8:C8</f>
        <v>0</v>
      </c>
      <c r="C36" s="618">
        <f>'Budget Priorities WS #14'!E8</f>
        <v>0</v>
      </c>
      <c r="D36" s="618">
        <f>'Budget Priorities WS #14'!E47</f>
        <v>0</v>
      </c>
    </row>
    <row r="37" spans="1:4" ht="48" customHeight="1">
      <c r="A37" s="623" t="s">
        <v>183</v>
      </c>
      <c r="B37" s="630" t="str">
        <f>'Budget Priorities WS #14'!B57:E57</f>
        <v xml:space="preserve"> </v>
      </c>
      <c r="C37" s="867"/>
      <c r="D37" s="871"/>
    </row>
    <row r="38" spans="1:4" ht="15.75" customHeight="1">
      <c r="A38" s="619">
        <f>'Budget Priorities WS #15'!D8</f>
        <v>15</v>
      </c>
      <c r="B38" s="631">
        <f>'Budget Priorities WS #15'!B8:C8</f>
        <v>0</v>
      </c>
      <c r="C38" s="618">
        <f>'Budget Priorities WS #15'!E8</f>
        <v>0</v>
      </c>
      <c r="D38" s="618">
        <f>'Budget Priorities WS #15'!E47</f>
        <v>0</v>
      </c>
    </row>
    <row r="39" spans="1:4" ht="48.75" customHeight="1">
      <c r="A39" s="623" t="s">
        <v>183</v>
      </c>
      <c r="B39" s="630" t="str">
        <f>'Budget Priorities WS #15'!B57:E57</f>
        <v xml:space="preserve"> </v>
      </c>
      <c r="C39" s="866"/>
      <c r="D39" s="870"/>
    </row>
    <row r="40" spans="1:4" ht="15.75" customHeight="1">
      <c r="A40" s="619">
        <f>'Budget Priorities WS #16'!D8</f>
        <v>16</v>
      </c>
      <c r="B40" s="631">
        <f>'Budget Priorities WS #16'!B8:C8</f>
        <v>0</v>
      </c>
      <c r="C40" s="618">
        <f>'Budget Priorities WS #16'!E8</f>
        <v>0</v>
      </c>
      <c r="D40" s="618">
        <f>'Budget Priorities WS #16'!E47</f>
        <v>0</v>
      </c>
    </row>
    <row r="41" spans="1:4" ht="48.75" customHeight="1">
      <c r="A41" s="623" t="s">
        <v>183</v>
      </c>
      <c r="B41" s="630" t="str">
        <f>'Budget Priorities WS #16'!B57:E57</f>
        <v xml:space="preserve"> </v>
      </c>
      <c r="C41" s="867"/>
      <c r="D41" s="871"/>
    </row>
    <row r="42" spans="1:4" ht="15.75" customHeight="1">
      <c r="A42" s="619">
        <f>'Budget Priorities WS #17'!D8</f>
        <v>17</v>
      </c>
      <c r="B42" s="631">
        <f>'Budget Priorities WS #17'!B8:C8</f>
        <v>0</v>
      </c>
      <c r="C42" s="618">
        <f>'Budget Priorities WS #17'!E8</f>
        <v>0</v>
      </c>
      <c r="D42" s="618">
        <f>'Budget Priorities WS #17'!E47</f>
        <v>0</v>
      </c>
    </row>
    <row r="43" spans="1:4" ht="46.5" customHeight="1">
      <c r="A43" s="623" t="s">
        <v>183</v>
      </c>
      <c r="B43" s="630" t="str">
        <f>'Budget Priorities WS #17'!B57:E57</f>
        <v xml:space="preserve"> </v>
      </c>
      <c r="C43" s="866"/>
      <c r="D43" s="870"/>
    </row>
    <row r="44" spans="1:4" ht="15.75" customHeight="1">
      <c r="A44" s="619">
        <f>'Budget Priorities WS #18'!D8</f>
        <v>18</v>
      </c>
      <c r="B44" s="631">
        <f>'Budget Priorities WS #18'!B8:C8</f>
        <v>0</v>
      </c>
      <c r="C44" s="618">
        <f>'Budget Priorities WS #18'!E8</f>
        <v>0</v>
      </c>
      <c r="D44" s="618">
        <f>'Budget Priorities WS #18'!E47</f>
        <v>0</v>
      </c>
    </row>
    <row r="45" spans="1:4" ht="62.25" customHeight="1">
      <c r="A45" s="623" t="s">
        <v>183</v>
      </c>
      <c r="B45" s="630" t="str">
        <f>'Budget Priorities WS #18'!B57:E57</f>
        <v xml:space="preserve"> </v>
      </c>
      <c r="C45" s="866"/>
      <c r="D45" s="870"/>
    </row>
    <row r="46" spans="1:4" ht="15.75" customHeight="1">
      <c r="A46" s="619">
        <f>'Budget Priorities WS #19'!D8</f>
        <v>19</v>
      </c>
      <c r="B46" s="631">
        <f>'Budget Priorities WS #19'!B8:C8</f>
        <v>0</v>
      </c>
      <c r="C46" s="618">
        <f>'Budget Priorities WS #19'!E8</f>
        <v>0</v>
      </c>
      <c r="D46" s="618">
        <f>'Budget Priorities WS #19'!E47</f>
        <v>0</v>
      </c>
    </row>
    <row r="47" spans="1:4" ht="45.75" customHeight="1">
      <c r="A47" s="623" t="s">
        <v>183</v>
      </c>
      <c r="B47" s="630" t="str">
        <f>'Budget Priorities WS #19'!B57:E57</f>
        <v xml:space="preserve"> </v>
      </c>
      <c r="C47" s="867"/>
      <c r="D47" s="871"/>
    </row>
    <row r="48" spans="1:4" ht="15.75" customHeight="1">
      <c r="A48" s="619">
        <f>'Budget Priorities WS #20'!D8</f>
        <v>20</v>
      </c>
      <c r="B48" s="631">
        <f>'Budget Priorities WS #20'!B8:C8</f>
        <v>0</v>
      </c>
      <c r="C48" s="618">
        <f>'Budget Priorities WS #20'!E8</f>
        <v>0</v>
      </c>
      <c r="D48" s="618">
        <f>'Budget Priorities WS #20'!E47</f>
        <v>0</v>
      </c>
    </row>
    <row r="49" spans="1:4" ht="45.75" customHeight="1">
      <c r="A49" s="623" t="s">
        <v>183</v>
      </c>
      <c r="B49" s="630" t="str">
        <f>'Budget Priorities WS #20'!B57:E57</f>
        <v xml:space="preserve"> </v>
      </c>
      <c r="C49" s="867"/>
      <c r="D49" s="871"/>
    </row>
    <row r="50" spans="1:4" ht="15.75" customHeight="1" thickBot="1">
      <c r="A50" s="1071"/>
      <c r="B50" s="1070" t="s">
        <v>540</v>
      </c>
      <c r="C50" s="1072"/>
      <c r="D50" s="1073">
        <f>SUM(D10:D48)</f>
        <v>0</v>
      </c>
    </row>
    <row r="51" spans="1:4" ht="15.75" customHeight="1">
      <c r="A51" s="620"/>
      <c r="B51" s="79"/>
      <c r="C51" s="965"/>
      <c r="D51" s="872"/>
    </row>
    <row r="52" spans="1:4" ht="15.75" customHeight="1">
      <c r="A52" s="940"/>
      <c r="B52" s="1075" t="s">
        <v>760</v>
      </c>
      <c r="C52" s="1076"/>
      <c r="D52" s="1077">
        <f>'Summary-Priorities Funding FY28'!F34</f>
        <v>0</v>
      </c>
    </row>
    <row r="53" spans="1:4" ht="15.75" customHeight="1">
      <c r="A53" s="941"/>
      <c r="B53" s="845" t="s">
        <v>541</v>
      </c>
      <c r="C53" s="1078"/>
      <c r="D53" s="1074">
        <f>+D50-D52</f>
        <v>0</v>
      </c>
    </row>
    <row r="54" spans="1:4" ht="15.75" customHeight="1">
      <c r="A54" s="620"/>
      <c r="B54" s="79"/>
      <c r="C54" s="869"/>
      <c r="D54" s="621"/>
    </row>
    <row r="55" spans="1:4" ht="15.75" customHeight="1">
      <c r="A55" s="620"/>
      <c r="B55" s="79"/>
      <c r="C55" s="621"/>
      <c r="D55" s="621"/>
    </row>
    <row r="56" spans="1:4" ht="15.75" customHeight="1">
      <c r="A56" s="620"/>
      <c r="B56" s="79"/>
      <c r="C56" s="621"/>
      <c r="D56" s="621"/>
    </row>
    <row r="57" spans="1:4" ht="15.75" customHeight="1">
      <c r="A57" s="620"/>
      <c r="B57" s="79"/>
      <c r="C57" s="621"/>
      <c r="D57" s="621"/>
    </row>
    <row r="58" spans="1:4" ht="15.75" customHeight="1">
      <c r="A58" s="620"/>
      <c r="B58" s="79"/>
      <c r="C58" s="621"/>
      <c r="D58" s="621"/>
    </row>
    <row r="59" spans="1:4" ht="15.75" customHeight="1">
      <c r="A59" s="620"/>
      <c r="B59" s="79"/>
      <c r="C59" s="621"/>
      <c r="D59" s="621"/>
    </row>
    <row r="60" spans="1:4" ht="15.75" customHeight="1">
      <c r="A60" s="79"/>
      <c r="B60" s="79"/>
      <c r="C60" s="621"/>
      <c r="D60" s="621"/>
    </row>
    <row r="61" spans="1:4" ht="15.75" customHeight="1">
      <c r="A61" s="79"/>
      <c r="B61" s="79"/>
      <c r="C61" s="621"/>
      <c r="D61" s="621"/>
    </row>
    <row r="62" spans="1:4" ht="15.75" customHeight="1">
      <c r="A62" s="79"/>
      <c r="B62" s="79"/>
      <c r="C62" s="621"/>
      <c r="D62" s="621"/>
    </row>
    <row r="63" spans="1:4" ht="15.75" customHeight="1">
      <c r="A63" s="79"/>
      <c r="B63" s="79"/>
      <c r="C63" s="621"/>
      <c r="D63" s="621"/>
    </row>
    <row r="64" spans="1:4" ht="15.75" customHeight="1">
      <c r="A64" s="79"/>
      <c r="B64" s="79"/>
      <c r="C64" s="614"/>
      <c r="D64" s="614"/>
    </row>
    <row r="65" spans="1:4" ht="15.75" customHeight="1">
      <c r="A65" s="79"/>
      <c r="B65" s="79"/>
      <c r="C65" s="614"/>
      <c r="D65" s="614"/>
    </row>
    <row r="66" spans="1:4" ht="15.75" customHeight="1">
      <c r="A66" s="79"/>
      <c r="B66" s="79"/>
      <c r="C66" s="614"/>
      <c r="D66" s="614"/>
    </row>
    <row r="67" spans="1:4" ht="15.75" customHeight="1">
      <c r="C67" s="615"/>
      <c r="D67" s="615"/>
    </row>
    <row r="68" spans="1:4">
      <c r="C68" s="615"/>
      <c r="D68" s="615"/>
    </row>
    <row r="69" spans="1:4">
      <c r="C69" s="615"/>
      <c r="D69" s="615"/>
    </row>
    <row r="70" spans="1:4">
      <c r="C70" s="615"/>
      <c r="D70" s="615"/>
    </row>
  </sheetData>
  <printOptions horizontalCentered="1"/>
  <pageMargins left="0.5" right="0.5" top="0.25" bottom="0" header="0.25" footer="0.25"/>
  <pageSetup scale="50" orientation="portrait" r:id="rId1"/>
  <headerFooter alignWithMargins="0">
    <oddFooter>&amp;L&amp;8&amp;D  &amp;T   &amp;F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12204-BB10-4C8B-9031-B95106C133BE}">
  <sheetPr>
    <tabColor rgb="FFFFFF00"/>
  </sheetPr>
  <dimension ref="A1:J20"/>
  <sheetViews>
    <sheetView workbookViewId="0">
      <selection sqref="A1:E1"/>
    </sheetView>
  </sheetViews>
  <sheetFormatPr defaultRowHeight="12.75"/>
  <cols>
    <col min="1" max="1" width="12.5" bestFit="1" customWidth="1"/>
    <col min="2" max="3" width="27.83203125" customWidth="1"/>
    <col min="4" max="4" width="17.1640625" customWidth="1"/>
    <col min="5" max="5" width="27.83203125" customWidth="1"/>
    <col min="6" max="6" width="19.83203125" customWidth="1"/>
  </cols>
  <sheetData>
    <row r="1" spans="1:10" ht="15.75">
      <c r="A1" s="1248" t="s">
        <v>71</v>
      </c>
      <c r="B1" s="1248"/>
      <c r="C1" s="1248"/>
      <c r="D1" s="1248"/>
      <c r="E1" s="1248"/>
    </row>
    <row r="2" spans="1:10" ht="15.75">
      <c r="A2" s="1248" t="s">
        <v>725</v>
      </c>
      <c r="B2" s="1248"/>
      <c r="C2" s="1248"/>
      <c r="D2" s="1248"/>
      <c r="E2" s="1248"/>
    </row>
    <row r="3" spans="1:10" ht="15.75">
      <c r="A3" s="1248" t="s">
        <v>673</v>
      </c>
      <c r="B3" s="1248"/>
      <c r="C3" s="1248"/>
      <c r="D3" s="1248"/>
      <c r="E3" s="1248"/>
    </row>
    <row r="4" spans="1:10" ht="15.75">
      <c r="A4" s="1065"/>
      <c r="B4" s="1065"/>
      <c r="C4" s="1065"/>
      <c r="D4" s="1065"/>
    </row>
    <row r="5" spans="1:10" ht="27" customHeight="1">
      <c r="A5" s="1249" t="s">
        <v>752</v>
      </c>
      <c r="B5" s="1249"/>
      <c r="C5" s="1249"/>
      <c r="D5" s="1249"/>
      <c r="E5" s="1249"/>
    </row>
    <row r="6" spans="1:10" ht="15.75">
      <c r="A6" s="1065"/>
      <c r="B6" s="1065"/>
      <c r="C6" s="1065"/>
      <c r="D6" s="1065"/>
    </row>
    <row r="7" spans="1:10" ht="14.25">
      <c r="A7" s="1066" t="s">
        <v>180</v>
      </c>
      <c r="B7" s="1067" t="str">
        <f>'Budget Priorities WS #1'!C4</f>
        <v>The University</v>
      </c>
      <c r="C7" s="55"/>
      <c r="D7" s="76"/>
      <c r="E7" s="76"/>
      <c r="G7" s="616"/>
      <c r="H7" s="616"/>
      <c r="I7" s="616"/>
      <c r="J7" s="616"/>
    </row>
    <row r="8" spans="1:10" ht="19.899999999999999" customHeight="1">
      <c r="A8" s="1082" t="s">
        <v>75</v>
      </c>
      <c r="B8" s="1083" t="s">
        <v>674</v>
      </c>
      <c r="C8" s="1084" t="s">
        <v>675</v>
      </c>
      <c r="D8" s="543" t="s">
        <v>278</v>
      </c>
      <c r="E8" s="543" t="s">
        <v>789</v>
      </c>
      <c r="G8" s="616"/>
      <c r="H8" s="616"/>
      <c r="I8" s="616"/>
      <c r="J8" s="616"/>
    </row>
    <row r="9" spans="1:10" ht="60">
      <c r="A9" s="1085" t="s">
        <v>75</v>
      </c>
      <c r="B9" s="1086" t="s">
        <v>676</v>
      </c>
      <c r="C9" s="1086" t="s">
        <v>677</v>
      </c>
      <c r="D9" s="543"/>
      <c r="E9" s="1086" t="s">
        <v>753</v>
      </c>
    </row>
    <row r="10" spans="1:10" ht="30" customHeight="1">
      <c r="A10" s="623">
        <v>1</v>
      </c>
      <c r="B10" s="1081" t="s">
        <v>75</v>
      </c>
      <c r="C10" s="1087" t="s">
        <v>75</v>
      </c>
      <c r="D10" s="1088" t="s">
        <v>75</v>
      </c>
      <c r="E10" s="1087"/>
    </row>
    <row r="11" spans="1:10" ht="30" customHeight="1">
      <c r="A11" s="623">
        <v>2</v>
      </c>
      <c r="B11" s="630" t="s">
        <v>75</v>
      </c>
      <c r="C11" s="1089" t="s">
        <v>75</v>
      </c>
      <c r="D11" s="1088"/>
      <c r="E11" s="1089"/>
    </row>
    <row r="12" spans="1:10" ht="30" customHeight="1">
      <c r="A12" s="623">
        <v>3</v>
      </c>
      <c r="B12" s="630" t="s">
        <v>75</v>
      </c>
      <c r="C12" s="1089" t="s">
        <v>75</v>
      </c>
      <c r="D12" s="1088"/>
      <c r="E12" s="1089"/>
    </row>
    <row r="13" spans="1:10" ht="30" customHeight="1">
      <c r="A13" s="623">
        <v>4</v>
      </c>
      <c r="B13" s="630" t="s">
        <v>75</v>
      </c>
      <c r="C13" s="1089" t="s">
        <v>75</v>
      </c>
      <c r="D13" s="1088"/>
      <c r="E13" s="1089"/>
    </row>
    <row r="14" spans="1:10" ht="30" customHeight="1">
      <c r="A14" s="623">
        <v>5</v>
      </c>
      <c r="B14" s="630" t="s">
        <v>75</v>
      </c>
      <c r="C14" s="1089" t="s">
        <v>75</v>
      </c>
      <c r="D14" s="1088"/>
      <c r="E14" s="1089"/>
    </row>
    <row r="15" spans="1:10" ht="30" customHeight="1">
      <c r="A15" s="623">
        <v>6</v>
      </c>
      <c r="B15" s="630" t="s">
        <v>75</v>
      </c>
      <c r="C15" s="1089" t="s">
        <v>75</v>
      </c>
      <c r="D15" s="1088"/>
      <c r="E15" s="1089"/>
    </row>
    <row r="16" spans="1:10" ht="30" customHeight="1">
      <c r="A16" s="623">
        <v>7</v>
      </c>
      <c r="B16" s="630" t="s">
        <v>75</v>
      </c>
      <c r="C16" s="1089" t="s">
        <v>75</v>
      </c>
      <c r="D16" s="1088"/>
      <c r="E16" s="1089"/>
    </row>
    <row r="17" spans="1:5" ht="30" customHeight="1">
      <c r="A17" s="623">
        <v>8</v>
      </c>
      <c r="B17" s="630"/>
      <c r="C17" s="1089"/>
      <c r="D17" s="1088"/>
      <c r="E17" s="1089"/>
    </row>
    <row r="18" spans="1:5" ht="30" customHeight="1">
      <c r="A18" s="623">
        <v>9</v>
      </c>
      <c r="B18" s="630"/>
      <c r="C18" s="1089"/>
      <c r="D18" s="1088"/>
      <c r="E18" s="1089"/>
    </row>
    <row r="19" spans="1:5" ht="30" customHeight="1">
      <c r="A19" s="623">
        <v>10</v>
      </c>
      <c r="B19" s="630"/>
      <c r="C19" s="1089"/>
      <c r="D19" s="1088"/>
      <c r="E19" s="1089"/>
    </row>
    <row r="20" spans="1:5" ht="25.15" customHeight="1">
      <c r="A20" s="623" t="s">
        <v>294</v>
      </c>
      <c r="B20" s="630" t="s">
        <v>75</v>
      </c>
      <c r="C20" s="868"/>
      <c r="D20" s="1090">
        <f>SUM(D10:D19)</f>
        <v>0</v>
      </c>
      <c r="E20" s="868"/>
    </row>
  </sheetData>
  <mergeCells count="4">
    <mergeCell ref="A1:E1"/>
    <mergeCell ref="A2:E2"/>
    <mergeCell ref="A3:E3"/>
    <mergeCell ref="A5:E5"/>
  </mergeCells>
  <pageMargins left="0.25" right="0"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B015-9F0C-4428-8552-FA23802B3EFD}">
  <sheetPr>
    <tabColor rgb="FFFFFF00"/>
  </sheetPr>
  <dimension ref="A1:F18"/>
  <sheetViews>
    <sheetView workbookViewId="0">
      <selection activeCell="C8" sqref="C8"/>
    </sheetView>
  </sheetViews>
  <sheetFormatPr defaultRowHeight="12.75"/>
  <cols>
    <col min="1" max="1" width="15.83203125" customWidth="1"/>
    <col min="2" max="3" width="40.83203125" customWidth="1"/>
  </cols>
  <sheetData>
    <row r="1" spans="1:6" ht="15.75">
      <c r="A1" s="1248" t="s">
        <v>71</v>
      </c>
      <c r="B1" s="1248"/>
      <c r="C1" s="1248"/>
    </row>
    <row r="2" spans="1:6" ht="15.75">
      <c r="A2" s="1248" t="s">
        <v>725</v>
      </c>
      <c r="B2" s="1248"/>
      <c r="C2" s="1248"/>
    </row>
    <row r="3" spans="1:6" ht="15.75">
      <c r="A3" s="1248" t="s">
        <v>678</v>
      </c>
      <c r="B3" s="1248"/>
      <c r="C3" s="1248"/>
    </row>
    <row r="4" spans="1:6" ht="15.75">
      <c r="A4" s="1065"/>
      <c r="B4" s="1065"/>
      <c r="C4" s="1065"/>
    </row>
    <row r="5" spans="1:6" ht="18" customHeight="1">
      <c r="A5" s="1249" t="s">
        <v>679</v>
      </c>
      <c r="B5" s="1249"/>
      <c r="C5" s="1249"/>
    </row>
    <row r="6" spans="1:6" ht="15.75">
      <c r="A6" s="1065"/>
      <c r="B6" s="1065"/>
      <c r="C6" s="1065"/>
    </row>
    <row r="7" spans="1:6" ht="14.25">
      <c r="A7" s="1066" t="s">
        <v>180</v>
      </c>
      <c r="B7" s="1067" t="str">
        <f>'Budget Priorities WS #1'!C4</f>
        <v>The University</v>
      </c>
      <c r="C7" s="76"/>
      <c r="D7" s="616"/>
      <c r="E7" s="616"/>
      <c r="F7" s="616"/>
    </row>
    <row r="8" spans="1:6" ht="90">
      <c r="A8" s="1085" t="s">
        <v>75</v>
      </c>
      <c r="B8" s="1091" t="s">
        <v>680</v>
      </c>
      <c r="C8" s="1092" t="s">
        <v>681</v>
      </c>
    </row>
    <row r="9" spans="1:6" ht="34.9" customHeight="1">
      <c r="A9" s="623">
        <v>1</v>
      </c>
      <c r="B9" s="1081" t="s">
        <v>75</v>
      </c>
      <c r="C9" s="1087" t="s">
        <v>75</v>
      </c>
    </row>
    <row r="10" spans="1:6" ht="34.9" customHeight="1">
      <c r="A10" s="623">
        <v>2</v>
      </c>
      <c r="B10" s="630" t="s">
        <v>75</v>
      </c>
      <c r="C10" s="1089" t="s">
        <v>75</v>
      </c>
    </row>
    <row r="11" spans="1:6" ht="34.9" customHeight="1">
      <c r="A11" s="623">
        <v>3</v>
      </c>
      <c r="B11" s="630" t="s">
        <v>75</v>
      </c>
      <c r="C11" s="1089" t="s">
        <v>75</v>
      </c>
    </row>
    <row r="12" spans="1:6" ht="34.9" customHeight="1">
      <c r="A12" s="623">
        <v>4</v>
      </c>
      <c r="B12" s="630" t="s">
        <v>75</v>
      </c>
      <c r="C12" s="1089" t="s">
        <v>75</v>
      </c>
    </row>
    <row r="13" spans="1:6" ht="34.9" customHeight="1">
      <c r="A13" s="623">
        <v>5</v>
      </c>
      <c r="B13" s="630" t="s">
        <v>75</v>
      </c>
      <c r="C13" s="1087" t="s">
        <v>75</v>
      </c>
    </row>
    <row r="14" spans="1:6" ht="34.9" customHeight="1">
      <c r="A14" s="623">
        <v>6</v>
      </c>
      <c r="B14" s="630" t="s">
        <v>75</v>
      </c>
      <c r="C14" s="1089" t="s">
        <v>75</v>
      </c>
    </row>
    <row r="15" spans="1:6" ht="34.9" customHeight="1">
      <c r="A15" s="623">
        <v>7</v>
      </c>
      <c r="B15" s="630" t="s">
        <v>75</v>
      </c>
      <c r="C15" s="1089" t="s">
        <v>75</v>
      </c>
    </row>
    <row r="16" spans="1:6" ht="34.9" customHeight="1">
      <c r="A16" s="623">
        <v>8</v>
      </c>
      <c r="B16" s="630"/>
      <c r="C16" s="1089"/>
    </row>
    <row r="17" spans="1:3" ht="34.9" customHeight="1">
      <c r="A17" s="623">
        <v>9</v>
      </c>
      <c r="B17" s="630"/>
      <c r="C17" s="1089"/>
    </row>
    <row r="18" spans="1:3" ht="34.9" customHeight="1">
      <c r="A18" s="623">
        <v>10</v>
      </c>
      <c r="B18" s="630"/>
      <c r="C18" s="1089"/>
    </row>
  </sheetData>
  <mergeCells count="4">
    <mergeCell ref="A1:C1"/>
    <mergeCell ref="A2:C2"/>
    <mergeCell ref="A3:C3"/>
    <mergeCell ref="A5:C5"/>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pageSetUpPr fitToPage="1"/>
  </sheetPr>
  <dimension ref="A1:N61"/>
  <sheetViews>
    <sheetView workbookViewId="0">
      <selection activeCell="M47" sqref="M47"/>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17" customWidth="1"/>
    <col min="9" max="9" width="62.33203125" customWidth="1"/>
  </cols>
  <sheetData>
    <row r="1" spans="1:9">
      <c r="B1" s="1237" t="s">
        <v>71</v>
      </c>
      <c r="C1" s="1237"/>
      <c r="D1" s="1237"/>
      <c r="E1" s="1237"/>
      <c r="F1" s="1237"/>
      <c r="G1" s="1238"/>
    </row>
    <row r="2" spans="1:9">
      <c r="B2" s="1237" t="s">
        <v>484</v>
      </c>
      <c r="C2" s="1237"/>
      <c r="D2" s="1237"/>
      <c r="E2" s="1237"/>
      <c r="F2" s="1237"/>
      <c r="G2" s="1238"/>
      <c r="I2" s="346" t="s">
        <v>232</v>
      </c>
    </row>
    <row r="3" spans="1:9" ht="7.5" customHeight="1">
      <c r="B3" s="5"/>
      <c r="C3" s="5"/>
      <c r="D3" s="5"/>
      <c r="E3" s="5"/>
      <c r="F3" s="5"/>
      <c r="G3" s="5"/>
    </row>
    <row r="4" spans="1:9" ht="15.75">
      <c r="B4" s="140" t="s">
        <v>277</v>
      </c>
      <c r="C4" s="1242" t="s">
        <v>434</v>
      </c>
      <c r="D4" s="1243"/>
      <c r="E4" s="1243"/>
      <c r="F4" s="1243"/>
      <c r="G4" s="1244"/>
    </row>
    <row r="5" spans="1:9" ht="8.25" customHeight="1" thickBot="1">
      <c r="B5" s="6"/>
      <c r="C5" s="5"/>
      <c r="D5" s="5"/>
      <c r="E5" s="5"/>
      <c r="F5" s="5"/>
      <c r="G5" s="5"/>
    </row>
    <row r="6" spans="1:9" ht="17.25" customHeight="1">
      <c r="A6" s="141"/>
      <c r="B6" s="215" t="s">
        <v>299</v>
      </c>
      <c r="C6" s="216"/>
      <c r="D6" s="217"/>
      <c r="E6" s="217"/>
      <c r="F6" s="218"/>
      <c r="G6" s="219"/>
      <c r="H6" s="26"/>
      <c r="I6" s="170" t="s">
        <v>124</v>
      </c>
    </row>
    <row r="7" spans="1:9" ht="15.75" hidden="1" customHeight="1">
      <c r="A7" s="27"/>
      <c r="B7" s="169" t="s">
        <v>65</v>
      </c>
      <c r="C7" s="167" t="s">
        <v>318</v>
      </c>
      <c r="D7" s="167"/>
      <c r="E7" s="1183" t="s">
        <v>317</v>
      </c>
      <c r="F7" s="1184"/>
      <c r="G7" s="164"/>
      <c r="H7" s="28"/>
      <c r="I7" s="5"/>
    </row>
    <row r="8" spans="1:9" ht="6" customHeight="1">
      <c r="A8" s="27"/>
      <c r="B8" s="142"/>
      <c r="C8" s="152"/>
      <c r="D8" s="152"/>
      <c r="E8" s="152"/>
      <c r="F8" s="152"/>
      <c r="G8" s="152"/>
      <c r="H8" s="28"/>
      <c r="I8" s="5"/>
    </row>
    <row r="9" spans="1:9" ht="14.25">
      <c r="A9" s="27"/>
      <c r="B9" s="168" t="s">
        <v>320</v>
      </c>
      <c r="C9" s="1235" t="s">
        <v>435</v>
      </c>
      <c r="D9" s="1245"/>
      <c r="E9" s="1245"/>
      <c r="F9" s="1245"/>
      <c r="G9" s="1246"/>
      <c r="H9" s="28"/>
    </row>
    <row r="10" spans="1:9" ht="13.5">
      <c r="A10" s="27"/>
      <c r="B10" s="143" t="s">
        <v>319</v>
      </c>
      <c r="C10" s="1183">
        <v>655501</v>
      </c>
      <c r="D10" s="1184"/>
      <c r="F10" s="5"/>
      <c r="G10" s="23"/>
      <c r="H10" s="28"/>
      <c r="I10" s="814" t="s">
        <v>503</v>
      </c>
    </row>
    <row r="11" spans="1:9" ht="6" customHeight="1">
      <c r="A11" s="27"/>
      <c r="B11" s="143"/>
      <c r="C11" s="17"/>
      <c r="D11" s="17"/>
      <c r="F11" s="5"/>
      <c r="G11" s="5"/>
      <c r="H11" s="28"/>
    </row>
    <row r="12" spans="1:9" ht="14.25">
      <c r="A12" s="27"/>
      <c r="B12" s="347" t="s">
        <v>52</v>
      </c>
      <c r="C12" s="343"/>
      <c r="D12" s="343"/>
      <c r="E12" s="171" t="s">
        <v>350</v>
      </c>
      <c r="F12" s="5"/>
      <c r="G12" s="5"/>
      <c r="H12" s="28"/>
      <c r="I12" s="814" t="s">
        <v>504</v>
      </c>
    </row>
    <row r="13" spans="1:9" ht="6" customHeight="1">
      <c r="A13" s="27"/>
      <c r="B13" s="168"/>
      <c r="C13" s="17"/>
      <c r="D13" s="17"/>
      <c r="F13" s="5"/>
      <c r="G13" s="5"/>
      <c r="H13" s="28"/>
    </row>
    <row r="14" spans="1:9" ht="14.25">
      <c r="A14" s="27"/>
      <c r="B14" s="168" t="s">
        <v>39</v>
      </c>
      <c r="C14" s="17" t="s">
        <v>40</v>
      </c>
      <c r="D14" s="17" t="s">
        <v>41</v>
      </c>
      <c r="E14" s="17" t="s">
        <v>42</v>
      </c>
      <c r="F14" s="17" t="s">
        <v>267</v>
      </c>
      <c r="G14" s="17"/>
      <c r="H14" s="28"/>
    </row>
    <row r="15" spans="1:9" ht="13.5">
      <c r="A15" s="27"/>
      <c r="B15" s="143" t="s">
        <v>43</v>
      </c>
      <c r="C15" s="20" t="s">
        <v>436</v>
      </c>
      <c r="D15" s="20"/>
      <c r="E15" s="20" t="s">
        <v>436</v>
      </c>
      <c r="F15" s="20"/>
      <c r="G15" s="5"/>
      <c r="H15" s="28"/>
    </row>
    <row r="16" spans="1:9" ht="8.25" customHeight="1">
      <c r="A16" s="27"/>
      <c r="B16" s="143"/>
      <c r="C16" s="17"/>
      <c r="D16" s="17"/>
      <c r="E16" s="17"/>
      <c r="F16" s="17"/>
      <c r="G16" s="5"/>
      <c r="H16" s="28"/>
    </row>
    <row r="17" spans="1:14" ht="14.25">
      <c r="A17" s="27"/>
      <c r="B17" s="168" t="s">
        <v>68</v>
      </c>
      <c r="C17" s="17"/>
      <c r="D17" s="17"/>
      <c r="E17" s="1183" t="s">
        <v>437</v>
      </c>
      <c r="F17" s="1236"/>
      <c r="G17" s="1206"/>
      <c r="H17" s="28"/>
    </row>
    <row r="18" spans="1:14" ht="8.25" customHeight="1">
      <c r="A18" s="27"/>
      <c r="B18" s="143"/>
      <c r="C18" s="5"/>
      <c r="D18" s="5"/>
      <c r="E18" s="5"/>
      <c r="F18" s="5"/>
      <c r="G18" s="5"/>
      <c r="H18" s="28"/>
    </row>
    <row r="19" spans="1:14" ht="14.25">
      <c r="A19" s="27"/>
      <c r="B19" s="313" t="s">
        <v>64</v>
      </c>
      <c r="C19" s="20" t="s">
        <v>44</v>
      </c>
      <c r="D19" s="20" t="s">
        <v>45</v>
      </c>
      <c r="E19" s="20" t="s">
        <v>55</v>
      </c>
      <c r="F19" s="20" t="s">
        <v>46</v>
      </c>
      <c r="G19" s="20" t="s">
        <v>54</v>
      </c>
      <c r="H19" s="28"/>
    </row>
    <row r="20" spans="1:14" ht="13.5">
      <c r="A20" s="27"/>
      <c r="B20" s="314" t="s">
        <v>67</v>
      </c>
      <c r="C20" s="165">
        <v>0.43</v>
      </c>
      <c r="D20" s="165">
        <v>0.1</v>
      </c>
      <c r="E20" s="165">
        <v>0.04</v>
      </c>
      <c r="F20" s="165">
        <v>0.1</v>
      </c>
      <c r="G20" s="165">
        <v>0.05</v>
      </c>
      <c r="H20" s="28"/>
    </row>
    <row r="21" spans="1:14" ht="13.5">
      <c r="A21" s="27"/>
      <c r="B21" s="314" t="s">
        <v>66</v>
      </c>
      <c r="C21" s="20" t="s">
        <v>63</v>
      </c>
      <c r="D21" s="20" t="s">
        <v>47</v>
      </c>
      <c r="E21" s="20" t="s">
        <v>342</v>
      </c>
      <c r="F21" s="20" t="s">
        <v>267</v>
      </c>
      <c r="G21" s="20" t="s">
        <v>294</v>
      </c>
      <c r="H21" s="28"/>
    </row>
    <row r="22" spans="1:14" ht="13.5">
      <c r="A22" s="27"/>
      <c r="B22" s="315" t="s">
        <v>67</v>
      </c>
      <c r="C22" s="165">
        <v>0.08</v>
      </c>
      <c r="D22" s="165">
        <v>0.05</v>
      </c>
      <c r="E22" s="165">
        <v>0.1</v>
      </c>
      <c r="F22" s="165">
        <v>0.05</v>
      </c>
      <c r="G22" s="165">
        <f>+C20+D20+E20+F20+G20+C22+D22+E22+F22</f>
        <v>1</v>
      </c>
      <c r="H22" s="28"/>
    </row>
    <row r="23" spans="1:14" ht="8.25" customHeight="1">
      <c r="A23" s="27"/>
      <c r="B23" s="2"/>
      <c r="C23" s="5"/>
      <c r="D23" s="5"/>
      <c r="E23" s="5"/>
      <c r="F23" s="5"/>
      <c r="G23" s="5"/>
      <c r="H23" s="28"/>
    </row>
    <row r="24" spans="1:14" ht="14.25">
      <c r="A24" s="27"/>
      <c r="B24" s="168" t="s">
        <v>258</v>
      </c>
      <c r="C24" s="5"/>
      <c r="D24" s="5"/>
      <c r="E24" s="5"/>
      <c r="F24" s="5"/>
      <c r="G24" s="5"/>
      <c r="H24" s="28"/>
    </row>
    <row r="25" spans="1:14" ht="13.5">
      <c r="A25" s="27"/>
      <c r="B25" s="143" t="s">
        <v>57</v>
      </c>
      <c r="C25" s="350">
        <v>2000000</v>
      </c>
      <c r="D25" s="351" t="s">
        <v>296</v>
      </c>
      <c r="E25" s="352"/>
      <c r="F25" s="350">
        <v>2000000</v>
      </c>
      <c r="G25" s="5"/>
      <c r="H25" s="28"/>
    </row>
    <row r="26" spans="1:14" ht="13.5">
      <c r="A26" s="27"/>
      <c r="B26" s="143" t="s">
        <v>58</v>
      </c>
      <c r="C26" s="350">
        <v>2000000</v>
      </c>
      <c r="D26" s="351" t="s">
        <v>297</v>
      </c>
      <c r="E26" s="352"/>
      <c r="F26" s="350">
        <v>2000000</v>
      </c>
      <c r="G26" s="5"/>
      <c r="H26" s="28"/>
    </row>
    <row r="27" spans="1:14" ht="13.5">
      <c r="A27" s="27"/>
      <c r="B27" s="143" t="s">
        <v>59</v>
      </c>
      <c r="C27" s="350">
        <v>2000000</v>
      </c>
      <c r="D27" s="351" t="s">
        <v>60</v>
      </c>
      <c r="E27" s="352"/>
      <c r="F27" s="350">
        <v>2000000</v>
      </c>
      <c r="G27" s="5"/>
      <c r="H27" s="28"/>
    </row>
    <row r="28" spans="1:14" ht="15.75" customHeight="1">
      <c r="A28" s="27"/>
      <c r="B28" s="222"/>
      <c r="C28" s="352"/>
      <c r="D28" s="351" t="s">
        <v>259</v>
      </c>
      <c r="E28" s="352"/>
      <c r="F28" s="353">
        <f>+C25+C26+C27+F25+F26+F27</f>
        <v>12000000</v>
      </c>
      <c r="G28" s="5"/>
      <c r="H28" s="28"/>
    </row>
    <row r="29" spans="1:14" ht="4.5" customHeight="1">
      <c r="A29" s="27"/>
      <c r="B29" s="2"/>
      <c r="C29" s="5"/>
      <c r="D29" s="5"/>
      <c r="E29" s="5"/>
      <c r="F29" s="5"/>
      <c r="G29" s="5"/>
      <c r="H29" s="28"/>
    </row>
    <row r="30" spans="1:14" ht="12" customHeight="1">
      <c r="A30" s="27"/>
      <c r="B30" s="2" t="s">
        <v>389</v>
      </c>
      <c r="C30" s="9"/>
      <c r="D30" s="9"/>
      <c r="E30" s="9"/>
      <c r="F30" s="9"/>
      <c r="G30" s="9"/>
      <c r="H30" s="28"/>
    </row>
    <row r="31" spans="1:14" ht="36" customHeight="1">
      <c r="A31" s="27"/>
      <c r="B31" s="1247"/>
      <c r="C31" s="1180"/>
      <c r="D31" s="1180"/>
      <c r="E31" s="1180"/>
      <c r="F31" s="1180"/>
      <c r="G31" s="1181"/>
      <c r="H31" s="28"/>
      <c r="I31" s="398"/>
      <c r="J31" s="399"/>
      <c r="K31" s="399"/>
      <c r="L31" s="399"/>
      <c r="M31" s="399"/>
      <c r="N31" s="399"/>
    </row>
    <row r="32" spans="1:14" ht="3.75" customHeight="1">
      <c r="A32" s="27"/>
      <c r="B32" s="2"/>
      <c r="C32" s="5"/>
      <c r="D32" s="5"/>
      <c r="E32" s="5"/>
      <c r="F32" s="5"/>
      <c r="G32" s="5"/>
      <c r="H32" s="28"/>
    </row>
    <row r="33" spans="1:14" ht="15.75">
      <c r="A33" s="27"/>
      <c r="B33" s="144" t="s">
        <v>300</v>
      </c>
      <c r="C33" s="5"/>
      <c r="D33" s="5"/>
      <c r="E33" s="5"/>
      <c r="F33" s="5"/>
      <c r="G33" s="5"/>
      <c r="H33" s="28"/>
    </row>
    <row r="34" spans="1:14" ht="9" customHeight="1">
      <c r="A34" s="27"/>
      <c r="B34" s="142"/>
      <c r="C34" s="5"/>
      <c r="D34" s="5"/>
      <c r="E34" s="5"/>
      <c r="F34" s="5"/>
      <c r="G34" s="5"/>
      <c r="H34" s="28"/>
    </row>
    <row r="35" spans="1:14" ht="52.5" customHeight="1">
      <c r="A35" s="27"/>
      <c r="B35" s="1239" t="s">
        <v>485</v>
      </c>
      <c r="C35" s="1240"/>
      <c r="D35" s="1240"/>
      <c r="E35" s="1240"/>
      <c r="F35" s="1240"/>
      <c r="G35" s="1241"/>
      <c r="H35" s="28"/>
      <c r="I35" s="398"/>
      <c r="J35" s="399"/>
      <c r="K35" s="399"/>
      <c r="L35" s="399"/>
      <c r="M35" s="399"/>
      <c r="N35" s="399"/>
    </row>
    <row r="36" spans="1:14" ht="12.75" customHeight="1">
      <c r="A36" s="27"/>
      <c r="B36" s="142"/>
      <c r="C36" s="5"/>
      <c r="D36" s="117" t="s">
        <v>126</v>
      </c>
      <c r="E36" s="791" t="s">
        <v>189</v>
      </c>
      <c r="F36" s="791" t="s">
        <v>330</v>
      </c>
      <c r="G36" s="117" t="s">
        <v>120</v>
      </c>
      <c r="H36" s="28"/>
    </row>
    <row r="37" spans="1:14">
      <c r="A37" s="27"/>
      <c r="B37" s="29" t="s">
        <v>243</v>
      </c>
      <c r="C37" s="23"/>
      <c r="D37" s="145">
        <v>40909</v>
      </c>
      <c r="E37" s="231"/>
      <c r="F37" s="228"/>
      <c r="G37" s="228"/>
      <c r="H37" s="28"/>
    </row>
    <row r="38" spans="1:14">
      <c r="A38" s="27"/>
      <c r="B38" s="30" t="s">
        <v>301</v>
      </c>
      <c r="C38" s="5"/>
      <c r="D38" s="145">
        <v>40940</v>
      </c>
      <c r="E38" s="231"/>
      <c r="F38" s="228"/>
      <c r="G38" s="228"/>
      <c r="H38" s="28"/>
    </row>
    <row r="39" spans="1:14">
      <c r="A39" s="27"/>
      <c r="B39" s="146" t="s">
        <v>332</v>
      </c>
      <c r="C39" s="147"/>
      <c r="D39" s="147"/>
      <c r="E39" s="148">
        <v>5</v>
      </c>
      <c r="F39" s="148">
        <v>7</v>
      </c>
      <c r="G39" s="148">
        <f>+E39+F39</f>
        <v>12</v>
      </c>
      <c r="H39" s="28"/>
      <c r="I39" s="359" t="s">
        <v>384</v>
      </c>
    </row>
    <row r="40" spans="1:14">
      <c r="A40" s="27"/>
      <c r="B40" s="149" t="s">
        <v>333</v>
      </c>
      <c r="C40" s="150"/>
      <c r="D40" s="150"/>
      <c r="E40" s="151">
        <f>+E39/12</f>
        <v>0.41666666666666669</v>
      </c>
      <c r="F40" s="151">
        <f>+F39/12</f>
        <v>0.58333333333333337</v>
      </c>
      <c r="G40" s="151">
        <f>+G39/12</f>
        <v>1</v>
      </c>
      <c r="H40" s="28"/>
      <c r="I40" s="359" t="s">
        <v>383</v>
      </c>
    </row>
    <row r="41" spans="1:14" ht="12.75" customHeight="1">
      <c r="A41" s="27"/>
      <c r="B41" s="354" t="s">
        <v>382</v>
      </c>
      <c r="C41" s="355"/>
      <c r="D41" s="356"/>
      <c r="E41" s="357">
        <f>$E$58*E40</f>
        <v>61000</v>
      </c>
      <c r="F41" s="357">
        <f>$E$58*F40</f>
        <v>85400</v>
      </c>
      <c r="G41" s="357">
        <f>$E$58*G40</f>
        <v>146400</v>
      </c>
      <c r="H41" s="28"/>
      <c r="I41" s="359" t="s">
        <v>431</v>
      </c>
    </row>
    <row r="42" spans="1:14" ht="6" customHeight="1">
      <c r="A42" s="27"/>
      <c r="B42" s="354"/>
      <c r="C42" s="355"/>
      <c r="D42" s="356"/>
      <c r="E42" s="358"/>
      <c r="F42" s="357"/>
      <c r="G42" s="357"/>
      <c r="H42" s="28"/>
    </row>
    <row r="43" spans="1:14">
      <c r="A43" s="27"/>
      <c r="B43" s="10" t="s">
        <v>345</v>
      </c>
      <c r="C43" s="11"/>
      <c r="D43" s="20" t="s">
        <v>302</v>
      </c>
      <c r="E43" s="32" t="s">
        <v>303</v>
      </c>
      <c r="F43" s="171" t="s">
        <v>244</v>
      </c>
      <c r="G43" s="171" t="s">
        <v>121</v>
      </c>
      <c r="H43" s="28"/>
    </row>
    <row r="44" spans="1:14">
      <c r="A44" s="27"/>
      <c r="B44" s="316" t="s">
        <v>304</v>
      </c>
      <c r="C44" s="328"/>
      <c r="D44" s="334">
        <v>25000</v>
      </c>
      <c r="E44" s="297">
        <f>+D44/$D$47</f>
        <v>0.7142857142857143</v>
      </c>
      <c r="F44" s="298">
        <v>20000</v>
      </c>
      <c r="G44" s="299">
        <v>5000</v>
      </c>
      <c r="H44" s="28"/>
      <c r="I44" s="360" t="s">
        <v>388</v>
      </c>
    </row>
    <row r="45" spans="1:14">
      <c r="A45" s="27"/>
      <c r="B45" s="317" t="s">
        <v>122</v>
      </c>
      <c r="C45" s="130"/>
      <c r="D45" s="331">
        <v>5000</v>
      </c>
      <c r="E45" s="300">
        <f>+D45/$D$47</f>
        <v>0.14285714285714285</v>
      </c>
      <c r="F45" s="301">
        <v>4000</v>
      </c>
      <c r="G45" s="302">
        <v>1000</v>
      </c>
      <c r="H45" s="28"/>
      <c r="I45" s="359" t="s">
        <v>432</v>
      </c>
    </row>
    <row r="46" spans="1:14">
      <c r="A46" s="27"/>
      <c r="B46" s="329" t="s">
        <v>123</v>
      </c>
      <c r="C46" s="330"/>
      <c r="D46" s="332">
        <v>5000</v>
      </c>
      <c r="E46" s="303">
        <f>+D46/$D$47</f>
        <v>0.14285714285714285</v>
      </c>
      <c r="F46" s="304">
        <v>4000</v>
      </c>
      <c r="G46" s="305">
        <v>1000</v>
      </c>
      <c r="H46" s="28"/>
      <c r="I46" s="359" t="s">
        <v>433</v>
      </c>
    </row>
    <row r="47" spans="1:14">
      <c r="A47" s="27"/>
      <c r="B47" s="31" t="s">
        <v>61</v>
      </c>
      <c r="C47" s="9"/>
      <c r="D47" s="333">
        <f>SUM(D44:D46)</f>
        <v>35000</v>
      </c>
      <c r="E47" s="166">
        <f>+D47/$D$47</f>
        <v>1</v>
      </c>
      <c r="F47" s="179">
        <f>SUM(F44:F46)</f>
        <v>28000</v>
      </c>
      <c r="G47" s="178">
        <f>SUM(G44:G46)</f>
        <v>7000</v>
      </c>
      <c r="H47" s="28"/>
    </row>
    <row r="48" spans="1:14">
      <c r="A48" s="27"/>
      <c r="B48" s="2"/>
      <c r="C48" s="5"/>
      <c r="D48" s="5"/>
      <c r="E48" s="5"/>
      <c r="F48" s="225" t="s">
        <v>245</v>
      </c>
      <c r="G48" s="224">
        <f>+D47-F47-G47</f>
        <v>0</v>
      </c>
      <c r="H48" s="497" t="s">
        <v>443</v>
      </c>
      <c r="I48" s="359" t="s">
        <v>387</v>
      </c>
    </row>
    <row r="49" spans="1:9" ht="51">
      <c r="A49" s="27"/>
      <c r="B49" s="33" t="s">
        <v>307</v>
      </c>
      <c r="C49" s="33" t="s">
        <v>308</v>
      </c>
      <c r="D49" s="33" t="s">
        <v>309</v>
      </c>
      <c r="E49" s="33" t="s">
        <v>310</v>
      </c>
      <c r="F49" s="809" t="s">
        <v>334</v>
      </c>
      <c r="G49" s="33" t="s">
        <v>192</v>
      </c>
      <c r="H49" s="33" t="s">
        <v>331</v>
      </c>
      <c r="I49" s="361" t="s">
        <v>393</v>
      </c>
    </row>
    <row r="50" spans="1:9" ht="4.5" customHeight="1">
      <c r="A50" s="27"/>
      <c r="B50" s="30"/>
      <c r="C50" s="320"/>
      <c r="D50" s="320"/>
      <c r="E50" s="320"/>
      <c r="F50" s="810"/>
      <c r="G50" s="320"/>
      <c r="H50" s="486"/>
    </row>
    <row r="51" spans="1:9">
      <c r="A51" s="27"/>
      <c r="B51" s="317" t="s">
        <v>311</v>
      </c>
      <c r="C51" s="335">
        <v>0.98</v>
      </c>
      <c r="D51" s="331">
        <f t="shared" ref="D51:D56" si="0">+$F$44</f>
        <v>20000</v>
      </c>
      <c r="E51" s="319">
        <f t="shared" ref="E51:E56" si="1">+C51*D51</f>
        <v>19600</v>
      </c>
      <c r="F51" s="811">
        <f t="shared" ref="F51:F56" si="2">+E$40</f>
        <v>0.41666666666666669</v>
      </c>
      <c r="G51" s="319">
        <f t="shared" ref="G51:G56" si="3">+E51*F51</f>
        <v>8166.666666666667</v>
      </c>
      <c r="H51" s="487">
        <f t="shared" ref="H51:H56" si="4">+E51-G51</f>
        <v>11433.333333333332</v>
      </c>
      <c r="I51" s="359" t="s">
        <v>386</v>
      </c>
    </row>
    <row r="52" spans="1:9">
      <c r="A52" s="27"/>
      <c r="B52" s="317" t="s">
        <v>312</v>
      </c>
      <c r="C52" s="336">
        <v>1.06</v>
      </c>
      <c r="D52" s="331">
        <f t="shared" si="0"/>
        <v>20000</v>
      </c>
      <c r="E52" s="319">
        <f t="shared" si="1"/>
        <v>21200</v>
      </c>
      <c r="F52" s="811">
        <f t="shared" si="2"/>
        <v>0.41666666666666669</v>
      </c>
      <c r="G52" s="319">
        <f t="shared" si="3"/>
        <v>8833.3333333333339</v>
      </c>
      <c r="H52" s="487">
        <f t="shared" si="4"/>
        <v>12366.666666666666</v>
      </c>
      <c r="I52" s="359" t="s">
        <v>391</v>
      </c>
    </row>
    <row r="53" spans="1:9">
      <c r="A53" s="27"/>
      <c r="B53" s="317" t="s">
        <v>295</v>
      </c>
      <c r="C53" s="336">
        <v>2.64</v>
      </c>
      <c r="D53" s="331">
        <f t="shared" si="0"/>
        <v>20000</v>
      </c>
      <c r="E53" s="319">
        <f t="shared" si="1"/>
        <v>52800</v>
      </c>
      <c r="F53" s="811">
        <f t="shared" si="2"/>
        <v>0.41666666666666669</v>
      </c>
      <c r="G53" s="319">
        <f t="shared" si="3"/>
        <v>22000</v>
      </c>
      <c r="H53" s="487">
        <f t="shared" si="4"/>
        <v>30800</v>
      </c>
    </row>
    <row r="54" spans="1:9">
      <c r="A54" s="27"/>
      <c r="B54" s="317" t="s">
        <v>313</v>
      </c>
      <c r="C54" s="336">
        <v>0.25</v>
      </c>
      <c r="D54" s="331">
        <f t="shared" si="0"/>
        <v>20000</v>
      </c>
      <c r="E54" s="319">
        <f t="shared" si="1"/>
        <v>5000</v>
      </c>
      <c r="F54" s="811">
        <f t="shared" si="2"/>
        <v>0.41666666666666669</v>
      </c>
      <c r="G54" s="319">
        <f t="shared" si="3"/>
        <v>2083.3333333333335</v>
      </c>
      <c r="H54" s="487">
        <f t="shared" si="4"/>
        <v>2916.6666666666665</v>
      </c>
      <c r="I54" s="814" t="s">
        <v>502</v>
      </c>
    </row>
    <row r="55" spans="1:9">
      <c r="A55" s="27"/>
      <c r="B55" s="317" t="s">
        <v>314</v>
      </c>
      <c r="C55" s="476">
        <v>0.3</v>
      </c>
      <c r="D55" s="331">
        <f t="shared" si="0"/>
        <v>20000</v>
      </c>
      <c r="E55" s="319">
        <f t="shared" si="1"/>
        <v>6000</v>
      </c>
      <c r="F55" s="811">
        <f t="shared" si="2"/>
        <v>0.41666666666666669</v>
      </c>
      <c r="G55" s="319">
        <f t="shared" si="3"/>
        <v>2500</v>
      </c>
      <c r="H55" s="487">
        <f t="shared" si="4"/>
        <v>3500</v>
      </c>
    </row>
    <row r="56" spans="1:9">
      <c r="A56" s="27"/>
      <c r="B56" s="317" t="s">
        <v>315</v>
      </c>
      <c r="C56" s="336">
        <v>2.09</v>
      </c>
      <c r="D56" s="331">
        <f t="shared" si="0"/>
        <v>20000</v>
      </c>
      <c r="E56" s="319">
        <f t="shared" si="1"/>
        <v>41800</v>
      </c>
      <c r="F56" s="811">
        <f t="shared" si="2"/>
        <v>0.41666666666666669</v>
      </c>
      <c r="G56" s="319">
        <f t="shared" si="3"/>
        <v>17416.666666666668</v>
      </c>
      <c r="H56" s="487">
        <f t="shared" si="4"/>
        <v>24383.333333333332</v>
      </c>
    </row>
    <row r="57" spans="1:9" ht="6" customHeight="1">
      <c r="A57" s="27"/>
      <c r="B57" s="317"/>
      <c r="C57" s="336"/>
      <c r="D57" s="331"/>
      <c r="E57" s="318"/>
      <c r="F57" s="812"/>
      <c r="G57" s="318"/>
      <c r="H57" s="488"/>
    </row>
    <row r="58" spans="1:9">
      <c r="A58" s="27"/>
      <c r="B58" s="321" t="s">
        <v>316</v>
      </c>
      <c r="C58" s="337">
        <f>SUM(C51:C56)</f>
        <v>7.3199999999999994</v>
      </c>
      <c r="D58" s="338">
        <f>+$F$44</f>
        <v>20000</v>
      </c>
      <c r="E58" s="322">
        <f>+C58*D58</f>
        <v>146400</v>
      </c>
      <c r="F58" s="813">
        <f>+E$40</f>
        <v>0.41666666666666669</v>
      </c>
      <c r="G58" s="667">
        <f>+E58*F58</f>
        <v>61000</v>
      </c>
      <c r="H58" s="668">
        <f>+E58-G58</f>
        <v>85400</v>
      </c>
    </row>
    <row r="59" spans="1:9">
      <c r="A59" s="27"/>
      <c r="B59" s="13" t="s">
        <v>125</v>
      </c>
      <c r="C59" s="11"/>
      <c r="D59" s="11"/>
      <c r="E59" s="229">
        <f>+F28/D47</f>
        <v>342.85714285714283</v>
      </c>
      <c r="F59" s="11"/>
      <c r="G59" s="230"/>
      <c r="H59" s="489">
        <f>+G58+H58</f>
        <v>146400</v>
      </c>
      <c r="I59" s="359" t="s">
        <v>385</v>
      </c>
    </row>
    <row r="60" spans="1:9">
      <c r="A60" s="27"/>
      <c r="B60" s="323" t="s">
        <v>370</v>
      </c>
      <c r="C60" s="324"/>
      <c r="D60" s="324"/>
      <c r="E60" s="324"/>
      <c r="F60" s="324"/>
      <c r="G60" s="325"/>
      <c r="H60" s="490">
        <f>+E58-H59</f>
        <v>0</v>
      </c>
    </row>
    <row r="61" spans="1:9" ht="13.5" thickBot="1">
      <c r="A61" s="22"/>
      <c r="B61" s="326" t="s">
        <v>193</v>
      </c>
      <c r="C61" s="327"/>
      <c r="D61" s="327"/>
      <c r="E61" s="327"/>
      <c r="F61" s="327"/>
      <c r="G61" s="327"/>
      <c r="H61" s="35"/>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3" width="13.5" customWidth="1"/>
    <col min="4" max="4" width="14.6640625" customWidth="1"/>
    <col min="5" max="5" width="15" customWidth="1"/>
    <col min="6" max="6" width="15.83203125" customWidth="1"/>
    <col min="7" max="7" width="14.1640625" customWidth="1"/>
    <col min="8" max="8" width="12.6640625" customWidth="1"/>
    <col min="9" max="9" width="91.1640625" customWidth="1"/>
  </cols>
  <sheetData>
    <row r="1" spans="1:9">
      <c r="B1" s="1237" t="s">
        <v>71</v>
      </c>
      <c r="C1" s="1237"/>
      <c r="D1" s="1237"/>
      <c r="E1" s="1237"/>
      <c r="F1" s="1237"/>
      <c r="G1" s="1238"/>
      <c r="H1" s="517" t="s">
        <v>447</v>
      </c>
    </row>
    <row r="2" spans="1:9">
      <c r="B2" s="1237" t="s">
        <v>616</v>
      </c>
      <c r="C2" s="1237"/>
      <c r="D2" s="1237"/>
      <c r="E2" s="1237"/>
      <c r="F2" s="1237"/>
      <c r="G2" s="1238"/>
      <c r="H2" s="517" t="s">
        <v>446</v>
      </c>
      <c r="I2" s="346" t="s">
        <v>232</v>
      </c>
    </row>
    <row r="3" spans="1:9" ht="7.5" customHeight="1">
      <c r="B3" s="5"/>
      <c r="C3" s="5"/>
      <c r="D3" s="5"/>
      <c r="E3" s="5"/>
      <c r="F3" s="5"/>
      <c r="G3" s="5"/>
      <c r="H3" s="515"/>
    </row>
    <row r="4" spans="1:9" ht="15.75">
      <c r="B4" s="140" t="s">
        <v>277</v>
      </c>
      <c r="C4" s="1242"/>
      <c r="D4" s="1243"/>
      <c r="E4" s="1243"/>
      <c r="F4" s="1243"/>
      <c r="G4" s="1254"/>
      <c r="H4" s="515"/>
    </row>
    <row r="5" spans="1:9" ht="8.25" customHeight="1" thickBot="1">
      <c r="A5" s="19"/>
      <c r="B5" s="6"/>
      <c r="C5" s="5"/>
      <c r="D5" s="5"/>
      <c r="E5" s="5"/>
      <c r="F5" s="5"/>
      <c r="G5" s="504"/>
      <c r="H5" s="515"/>
    </row>
    <row r="6" spans="1:9" ht="17.25" customHeight="1">
      <c r="A6" s="499"/>
      <c r="B6" s="491" t="s">
        <v>299</v>
      </c>
      <c r="C6" s="216"/>
      <c r="D6" s="217"/>
      <c r="E6" s="217"/>
      <c r="F6" s="218"/>
      <c r="G6" s="219"/>
      <c r="H6" s="516"/>
      <c r="I6" s="170" t="s">
        <v>124</v>
      </c>
    </row>
    <row r="7" spans="1:9" ht="15.75" hidden="1" customHeight="1">
      <c r="A7" s="62"/>
      <c r="B7" s="169" t="s">
        <v>65</v>
      </c>
      <c r="C7" s="167" t="s">
        <v>166</v>
      </c>
      <c r="D7" s="167"/>
      <c r="E7" s="1183" t="s">
        <v>317</v>
      </c>
      <c r="F7" s="1184"/>
      <c r="G7" s="164"/>
      <c r="H7" s="506"/>
      <c r="I7" s="5"/>
    </row>
    <row r="8" spans="1:9" ht="6" customHeight="1">
      <c r="A8" s="62"/>
      <c r="B8" s="142"/>
      <c r="C8" s="152"/>
      <c r="D8" s="152"/>
      <c r="E8" s="152"/>
      <c r="F8" s="152"/>
      <c r="G8" s="32"/>
      <c r="H8" s="506"/>
      <c r="I8" s="5"/>
    </row>
    <row r="9" spans="1:9" ht="14.25">
      <c r="A9" s="62"/>
      <c r="B9" s="168" t="s">
        <v>320</v>
      </c>
      <c r="C9" s="1235"/>
      <c r="D9" s="1245"/>
      <c r="E9" s="1245"/>
      <c r="F9" s="1245"/>
      <c r="G9" s="1246"/>
      <c r="H9" s="506"/>
    </row>
    <row r="10" spans="1:9" ht="13.5">
      <c r="A10" s="62"/>
      <c r="B10" s="143" t="s">
        <v>319</v>
      </c>
      <c r="C10" s="1183"/>
      <c r="D10" s="1184"/>
      <c r="F10" s="5"/>
      <c r="G10" s="492"/>
      <c r="H10" s="506"/>
    </row>
    <row r="11" spans="1:9" ht="10.5" customHeight="1">
      <c r="A11" s="62"/>
      <c r="B11" s="143"/>
      <c r="C11" s="17"/>
      <c r="D11" s="17"/>
      <c r="E11" s="70"/>
      <c r="F11" s="70"/>
      <c r="G11" s="518"/>
      <c r="H11" s="506"/>
    </row>
    <row r="12" spans="1:9" ht="14.25">
      <c r="A12" s="62"/>
      <c r="B12" s="935" t="s">
        <v>52</v>
      </c>
      <c r="C12" s="807"/>
      <c r="D12" s="807"/>
      <c r="E12" s="808"/>
      <c r="F12" s="936" t="s">
        <v>506</v>
      </c>
      <c r="G12" s="817"/>
      <c r="H12" s="506"/>
    </row>
    <row r="13" spans="1:9" ht="6" customHeight="1">
      <c r="A13" s="62"/>
      <c r="B13" s="168"/>
      <c r="C13" s="17"/>
      <c r="D13" s="17"/>
      <c r="F13" s="5"/>
      <c r="G13" s="34"/>
      <c r="H13" s="506"/>
    </row>
    <row r="14" spans="1:9" ht="14.25">
      <c r="A14" s="62"/>
      <c r="B14" s="168" t="s">
        <v>39</v>
      </c>
      <c r="C14" s="528" t="s">
        <v>40</v>
      </c>
      <c r="D14" s="529" t="s">
        <v>41</v>
      </c>
      <c r="E14" s="529" t="s">
        <v>42</v>
      </c>
      <c r="F14" s="530" t="s">
        <v>267</v>
      </c>
      <c r="G14" s="493"/>
      <c r="H14" s="506"/>
    </row>
    <row r="15" spans="1:9" ht="13.5">
      <c r="A15" s="62"/>
      <c r="B15" s="143" t="s">
        <v>43</v>
      </c>
      <c r="C15" s="531"/>
      <c r="D15" s="532"/>
      <c r="E15" s="532"/>
      <c r="F15" s="533"/>
      <c r="G15" s="503"/>
      <c r="H15" s="506"/>
    </row>
    <row r="16" spans="1:9" ht="8.25" customHeight="1">
      <c r="A16" s="62"/>
      <c r="B16" s="143"/>
      <c r="C16" s="17"/>
      <c r="D16" s="17"/>
      <c r="E16" s="17"/>
      <c r="F16" s="17"/>
      <c r="G16" s="34"/>
      <c r="H16" s="506"/>
    </row>
    <row r="17" spans="1:14" ht="14.25">
      <c r="A17" s="62"/>
      <c r="B17" s="168" t="s">
        <v>68</v>
      </c>
      <c r="C17" s="17"/>
      <c r="D17" s="17"/>
      <c r="E17" s="1183"/>
      <c r="F17" s="1236"/>
      <c r="G17" s="1206"/>
      <c r="H17" s="506"/>
    </row>
    <row r="18" spans="1:14" ht="8.25" customHeight="1">
      <c r="A18" s="62"/>
      <c r="B18" s="143"/>
      <c r="C18" s="5"/>
      <c r="D18" s="5"/>
      <c r="E18" s="5"/>
      <c r="F18" s="5"/>
      <c r="G18" s="34"/>
      <c r="H18" s="506"/>
    </row>
    <row r="19" spans="1:14" ht="14.25">
      <c r="A19" s="62"/>
      <c r="B19" s="313" t="s">
        <v>64</v>
      </c>
      <c r="C19" s="20" t="s">
        <v>44</v>
      </c>
      <c r="D19" s="20" t="s">
        <v>45</v>
      </c>
      <c r="E19" s="20" t="s">
        <v>55</v>
      </c>
      <c r="F19" s="20" t="s">
        <v>46</v>
      </c>
      <c r="G19" s="20" t="s">
        <v>54</v>
      </c>
      <c r="H19" s="506"/>
    </row>
    <row r="20" spans="1:14" ht="13.5">
      <c r="A20" s="62"/>
      <c r="B20" s="314" t="s">
        <v>67</v>
      </c>
      <c r="C20" s="165"/>
      <c r="D20" s="165"/>
      <c r="E20" s="165"/>
      <c r="F20" s="165"/>
      <c r="G20" s="165"/>
      <c r="H20" s="506"/>
    </row>
    <row r="21" spans="1:14" ht="13.5">
      <c r="A21" s="62"/>
      <c r="B21" s="314" t="s">
        <v>66</v>
      </c>
      <c r="C21" s="20" t="s">
        <v>63</v>
      </c>
      <c r="D21" s="20" t="s">
        <v>47</v>
      </c>
      <c r="E21" s="20" t="s">
        <v>342</v>
      </c>
      <c r="F21" s="20" t="s">
        <v>267</v>
      </c>
      <c r="G21" s="20" t="s">
        <v>294</v>
      </c>
      <c r="H21" s="506"/>
    </row>
    <row r="22" spans="1:14" ht="13.5">
      <c r="A22" s="62"/>
      <c r="B22" s="315" t="s">
        <v>67</v>
      </c>
      <c r="C22" s="165"/>
      <c r="D22" s="165"/>
      <c r="E22" s="165"/>
      <c r="F22" s="165"/>
      <c r="G22" s="165">
        <f>+C20+D20+E20+F20+G20+C22+D22+E22+F22</f>
        <v>0</v>
      </c>
      <c r="H22" s="506"/>
    </row>
    <row r="23" spans="1:14" ht="8.25" customHeight="1">
      <c r="A23" s="62"/>
      <c r="B23" s="2"/>
      <c r="C23" s="5"/>
      <c r="D23" s="5"/>
      <c r="E23" s="5"/>
      <c r="F23" s="5"/>
      <c r="G23" s="34"/>
      <c r="H23" s="506"/>
    </row>
    <row r="24" spans="1:14" ht="14.25">
      <c r="A24" s="62"/>
      <c r="B24" s="168" t="s">
        <v>258</v>
      </c>
      <c r="C24" s="5"/>
      <c r="D24" s="5"/>
      <c r="E24" s="5"/>
      <c r="F24" s="5"/>
      <c r="G24" s="34"/>
      <c r="H24" s="506"/>
    </row>
    <row r="25" spans="1:14" ht="13.5">
      <c r="A25" s="62"/>
      <c r="B25" s="143" t="s">
        <v>57</v>
      </c>
      <c r="C25" s="350">
        <v>0</v>
      </c>
      <c r="D25" s="351" t="s">
        <v>296</v>
      </c>
      <c r="E25" s="352"/>
      <c r="F25" s="350">
        <v>0</v>
      </c>
      <c r="G25" s="34"/>
      <c r="H25" s="506"/>
    </row>
    <row r="26" spans="1:14" ht="13.5">
      <c r="A26" s="62"/>
      <c r="B26" s="143" t="s">
        <v>58</v>
      </c>
      <c r="C26" s="350">
        <v>0</v>
      </c>
      <c r="D26" s="351" t="s">
        <v>297</v>
      </c>
      <c r="E26" s="352"/>
      <c r="F26" s="350">
        <v>0</v>
      </c>
      <c r="G26" s="34"/>
      <c r="H26" s="506"/>
    </row>
    <row r="27" spans="1:14" ht="13.5">
      <c r="A27" s="62"/>
      <c r="B27" s="143" t="s">
        <v>59</v>
      </c>
      <c r="C27" s="350">
        <v>0</v>
      </c>
      <c r="D27" s="351" t="s">
        <v>60</v>
      </c>
      <c r="E27" s="352"/>
      <c r="F27" s="350">
        <v>5500000</v>
      </c>
      <c r="G27" s="34"/>
      <c r="H27" s="506"/>
    </row>
    <row r="28" spans="1:14" ht="15.75" customHeight="1">
      <c r="A28" s="62"/>
      <c r="B28" s="222"/>
      <c r="C28" s="352"/>
      <c r="D28" s="351" t="s">
        <v>259</v>
      </c>
      <c r="E28" s="352"/>
      <c r="F28" s="353">
        <f>+C25+C26+C27+F25+F26+F27</f>
        <v>5500000</v>
      </c>
      <c r="G28" s="34"/>
      <c r="H28" s="506"/>
    </row>
    <row r="29" spans="1:14" ht="4.5" customHeight="1">
      <c r="A29" s="62"/>
      <c r="B29" s="2"/>
      <c r="C29" s="5"/>
      <c r="D29" s="5"/>
      <c r="E29" s="5"/>
      <c r="F29" s="5"/>
      <c r="G29" s="34"/>
      <c r="H29" s="506"/>
    </row>
    <row r="30" spans="1:14" ht="12" customHeight="1">
      <c r="A30" s="62"/>
      <c r="B30" s="2" t="s">
        <v>335</v>
      </c>
      <c r="C30" s="9"/>
      <c r="D30" s="9"/>
      <c r="E30" s="9"/>
      <c r="F30" s="9"/>
      <c r="G30" s="162"/>
      <c r="H30" s="506"/>
    </row>
    <row r="31" spans="1:14" ht="36" customHeight="1">
      <c r="A31" s="62"/>
      <c r="B31" s="1247"/>
      <c r="C31" s="1180"/>
      <c r="D31" s="1180"/>
      <c r="E31" s="1180"/>
      <c r="F31" s="1180"/>
      <c r="G31" s="1181"/>
      <c r="H31" s="506"/>
      <c r="I31" s="398"/>
      <c r="J31" s="399"/>
      <c r="K31" s="399"/>
      <c r="L31" s="399"/>
      <c r="M31" s="399"/>
      <c r="N31" s="399"/>
    </row>
    <row r="32" spans="1:14" ht="3.75" customHeight="1">
      <c r="A32" s="62"/>
      <c r="B32" s="2"/>
      <c r="C32" s="5"/>
      <c r="D32" s="5"/>
      <c r="E32" s="5"/>
      <c r="F32" s="5"/>
      <c r="G32" s="34"/>
      <c r="H32" s="506"/>
    </row>
    <row r="33" spans="1:14" ht="15.75">
      <c r="A33" s="62"/>
      <c r="B33" s="144" t="s">
        <v>300</v>
      </c>
      <c r="C33" s="5"/>
      <c r="D33" s="5"/>
      <c r="E33" s="5"/>
      <c r="F33" s="5"/>
      <c r="G33" s="34"/>
      <c r="H33" s="506"/>
    </row>
    <row r="34" spans="1:14" ht="9" customHeight="1">
      <c r="A34" s="62"/>
      <c r="B34" s="142"/>
      <c r="C34" s="5"/>
      <c r="D34" s="5"/>
      <c r="E34" s="5"/>
      <c r="F34" s="5"/>
      <c r="G34" s="34"/>
      <c r="H34" s="506"/>
    </row>
    <row r="35" spans="1:14" ht="73.5" customHeight="1">
      <c r="A35" s="62"/>
      <c r="B35" s="1250" t="s">
        <v>600</v>
      </c>
      <c r="C35" s="1251"/>
      <c r="D35" s="1252"/>
      <c r="E35" s="1252"/>
      <c r="F35" s="1252"/>
      <c r="G35" s="1253"/>
      <c r="H35" s="506"/>
      <c r="I35" s="398"/>
      <c r="J35" s="399"/>
      <c r="K35" s="399"/>
      <c r="L35" s="399"/>
      <c r="M35" s="399"/>
      <c r="N35" s="399"/>
    </row>
    <row r="36" spans="1:14" ht="12.75" customHeight="1">
      <c r="A36" s="62"/>
      <c r="B36" s="142"/>
      <c r="C36" s="821" t="s">
        <v>510</v>
      </c>
      <c r="D36" s="220" t="s">
        <v>126</v>
      </c>
      <c r="E36" s="790" t="s">
        <v>330</v>
      </c>
      <c r="F36" s="790" t="s">
        <v>554</v>
      </c>
      <c r="G36" s="500" t="s">
        <v>120</v>
      </c>
      <c r="H36" s="506"/>
      <c r="I36" s="101" t="s">
        <v>591</v>
      </c>
    </row>
    <row r="37" spans="1:14">
      <c r="A37" s="62"/>
      <c r="B37" s="29" t="s">
        <v>507</v>
      </c>
      <c r="C37" s="822">
        <v>41275</v>
      </c>
      <c r="D37" s="145"/>
      <c r="E37" s="231"/>
      <c r="F37" s="228"/>
      <c r="G37" s="228"/>
      <c r="H37" s="506"/>
    </row>
    <row r="38" spans="1:14">
      <c r="A38" s="62"/>
      <c r="B38" s="30" t="s">
        <v>508</v>
      </c>
      <c r="C38" s="962">
        <v>41395</v>
      </c>
      <c r="D38" s="145"/>
      <c r="E38" s="231"/>
      <c r="F38" s="228"/>
      <c r="G38" s="228"/>
      <c r="H38" s="506"/>
    </row>
    <row r="39" spans="1:14">
      <c r="A39" s="62"/>
      <c r="B39" s="633" t="s">
        <v>509</v>
      </c>
      <c r="C39" s="477"/>
      <c r="D39" s="477"/>
      <c r="E39" s="148">
        <v>8</v>
      </c>
      <c r="F39" s="148">
        <v>4</v>
      </c>
      <c r="G39" s="148">
        <f>+E39+F39</f>
        <v>12</v>
      </c>
      <c r="H39" s="506"/>
      <c r="I39" s="818" t="s">
        <v>587</v>
      </c>
    </row>
    <row r="40" spans="1:14">
      <c r="A40" s="62"/>
      <c r="B40" s="634" t="s">
        <v>336</v>
      </c>
      <c r="C40" s="635"/>
      <c r="D40" s="635"/>
      <c r="E40" s="498">
        <f>+E39/12</f>
        <v>0.66666666666666663</v>
      </c>
      <c r="F40" s="498">
        <f>+F39/12</f>
        <v>0.33333333333333331</v>
      </c>
      <c r="G40" s="498">
        <f>+G39/12</f>
        <v>1</v>
      </c>
      <c r="H40" s="506"/>
      <c r="I40" s="818" t="s">
        <v>588</v>
      </c>
    </row>
    <row r="41" spans="1:14" ht="12.75" customHeight="1">
      <c r="A41" s="62"/>
      <c r="B41" s="354" t="s">
        <v>382</v>
      </c>
      <c r="C41" s="355"/>
      <c r="D41" s="356"/>
      <c r="E41" s="357">
        <f>$E$58*E40</f>
        <v>121999.99999999997</v>
      </c>
      <c r="F41" s="357">
        <f>$E$58*F40</f>
        <v>60999.999999999985</v>
      </c>
      <c r="G41" s="357">
        <f>$E$58*G40</f>
        <v>182999.99999999997</v>
      </c>
      <c r="H41" s="506"/>
      <c r="I41" s="818" t="s">
        <v>589</v>
      </c>
    </row>
    <row r="42" spans="1:14" ht="6" customHeight="1">
      <c r="A42" s="62"/>
      <c r="B42" s="354"/>
      <c r="C42" s="355"/>
      <c r="D42" s="356"/>
      <c r="E42" s="358"/>
      <c r="F42" s="357"/>
      <c r="G42" s="357"/>
      <c r="H42" s="506"/>
    </row>
    <row r="43" spans="1:14">
      <c r="A43" s="62"/>
      <c r="B43" s="10" t="s">
        <v>345</v>
      </c>
      <c r="C43" s="11"/>
      <c r="D43" s="20" t="s">
        <v>302</v>
      </c>
      <c r="E43" s="32" t="s">
        <v>303</v>
      </c>
      <c r="F43" s="519" t="s">
        <v>244</v>
      </c>
      <c r="G43" s="519" t="s">
        <v>121</v>
      </c>
      <c r="H43" s="506"/>
      <c r="I43" s="819" t="s">
        <v>590</v>
      </c>
    </row>
    <row r="44" spans="1:14">
      <c r="A44" s="62"/>
      <c r="B44" s="316" t="s">
        <v>304</v>
      </c>
      <c r="C44" s="328"/>
      <c r="D44" s="334">
        <v>30000</v>
      </c>
      <c r="E44" s="297">
        <f>+D44/$D$47</f>
        <v>0.66666666666666663</v>
      </c>
      <c r="F44" s="520">
        <v>25000</v>
      </c>
      <c r="G44" s="521">
        <v>5000</v>
      </c>
      <c r="H44" s="506"/>
      <c r="I44" s="360" t="s">
        <v>388</v>
      </c>
    </row>
    <row r="45" spans="1:14">
      <c r="A45" s="62"/>
      <c r="B45" s="317" t="s">
        <v>122</v>
      </c>
      <c r="C45" s="130"/>
      <c r="D45" s="331">
        <v>15000</v>
      </c>
      <c r="E45" s="300">
        <f>+D45/$D$47</f>
        <v>0.33333333333333331</v>
      </c>
      <c r="F45" s="522">
        <v>15000</v>
      </c>
      <c r="G45" s="523">
        <v>0</v>
      </c>
      <c r="H45" s="506"/>
      <c r="I45" s="359" t="s">
        <v>432</v>
      </c>
    </row>
    <row r="46" spans="1:14">
      <c r="A46" s="62"/>
      <c r="B46" s="329" t="s">
        <v>380</v>
      </c>
      <c r="C46" s="330"/>
      <c r="D46" s="332">
        <v>0</v>
      </c>
      <c r="E46" s="303">
        <f>+D46/$D$47</f>
        <v>0</v>
      </c>
      <c r="F46" s="524">
        <v>0</v>
      </c>
      <c r="G46" s="525">
        <v>0</v>
      </c>
      <c r="H46" s="506"/>
      <c r="I46" s="359" t="s">
        <v>433</v>
      </c>
    </row>
    <row r="47" spans="1:14">
      <c r="A47" s="62"/>
      <c r="B47" s="31" t="s">
        <v>61</v>
      </c>
      <c r="C47" s="9"/>
      <c r="D47" s="333">
        <f>SUM(D44:D46)</f>
        <v>45000</v>
      </c>
      <c r="E47" s="166">
        <f>+D47/$D$47</f>
        <v>1</v>
      </c>
      <c r="F47" s="526">
        <f>SUM(F44:F46)</f>
        <v>40000</v>
      </c>
      <c r="G47" s="527">
        <f>SUM(G44:G46)</f>
        <v>5000</v>
      </c>
      <c r="H47" s="514" t="s">
        <v>447</v>
      </c>
    </row>
    <row r="48" spans="1:14">
      <c r="A48" s="62"/>
      <c r="B48" s="2"/>
      <c r="C48" s="5"/>
      <c r="D48" s="5"/>
      <c r="E48" s="5"/>
      <c r="F48" s="225" t="s">
        <v>245</v>
      </c>
      <c r="G48" s="494">
        <f>+D47-F47-G47</f>
        <v>0</v>
      </c>
      <c r="H48" s="513" t="s">
        <v>446</v>
      </c>
      <c r="I48" s="359" t="s">
        <v>387</v>
      </c>
    </row>
    <row r="49" spans="1:9" ht="38.25">
      <c r="A49" s="62"/>
      <c r="B49" s="33" t="s">
        <v>307</v>
      </c>
      <c r="C49" s="33" t="s">
        <v>308</v>
      </c>
      <c r="D49" s="33" t="s">
        <v>309</v>
      </c>
      <c r="E49" s="33" t="s">
        <v>310</v>
      </c>
      <c r="F49" s="481" t="s">
        <v>499</v>
      </c>
      <c r="G49" s="33" t="s">
        <v>500</v>
      </c>
      <c r="H49" s="505" t="s">
        <v>444</v>
      </c>
      <c r="I49" s="937" t="s">
        <v>501</v>
      </c>
    </row>
    <row r="50" spans="1:9" ht="4.5" customHeight="1">
      <c r="A50" s="62"/>
      <c r="B50" s="30"/>
      <c r="C50" s="320"/>
      <c r="D50" s="320"/>
      <c r="E50" s="320"/>
      <c r="F50" s="482"/>
      <c r="G50" s="486"/>
      <c r="H50" s="506"/>
    </row>
    <row r="51" spans="1:9">
      <c r="A51" s="62"/>
      <c r="B51" s="317" t="s">
        <v>311</v>
      </c>
      <c r="C51" s="335">
        <v>0.98</v>
      </c>
      <c r="D51" s="331">
        <f t="shared" ref="D51:D56" si="0">+$F$44</f>
        <v>25000</v>
      </c>
      <c r="E51" s="319">
        <f t="shared" ref="E51:E56" si="1">+C51*D51</f>
        <v>24500</v>
      </c>
      <c r="F51" s="483">
        <f>+E51*E$40</f>
        <v>16333.333333333332</v>
      </c>
      <c r="G51" s="487">
        <f t="shared" ref="G51:G56" si="2">+E51*F$40</f>
        <v>8166.6666666666661</v>
      </c>
      <c r="H51" s="507">
        <f t="shared" ref="H51:H56" si="3">+F51+G51</f>
        <v>24500</v>
      </c>
      <c r="I51" s="359" t="s">
        <v>592</v>
      </c>
    </row>
    <row r="52" spans="1:9">
      <c r="A52" s="62"/>
      <c r="B52" s="317" t="s">
        <v>312</v>
      </c>
      <c r="C52" s="336">
        <v>1.06</v>
      </c>
      <c r="D52" s="331">
        <f t="shared" si="0"/>
        <v>25000</v>
      </c>
      <c r="E52" s="319">
        <f t="shared" si="1"/>
        <v>26500</v>
      </c>
      <c r="F52" s="483">
        <f>+E52*E$40</f>
        <v>17666.666666666664</v>
      </c>
      <c r="G52" s="487">
        <f t="shared" si="2"/>
        <v>8833.3333333333321</v>
      </c>
      <c r="H52" s="508">
        <f t="shared" si="3"/>
        <v>26499.999999999996</v>
      </c>
      <c r="I52" s="359" t="s">
        <v>391</v>
      </c>
    </row>
    <row r="53" spans="1:9">
      <c r="A53" s="62"/>
      <c r="B53" s="317" t="s">
        <v>295</v>
      </c>
      <c r="C53" s="336">
        <v>2.64</v>
      </c>
      <c r="D53" s="331">
        <f t="shared" si="0"/>
        <v>25000</v>
      </c>
      <c r="E53" s="319">
        <f t="shared" si="1"/>
        <v>66000</v>
      </c>
      <c r="F53" s="483">
        <f t="shared" ref="F53:F58" si="4">+E53*E$40</f>
        <v>44000</v>
      </c>
      <c r="G53" s="487">
        <f t="shared" si="2"/>
        <v>22000</v>
      </c>
      <c r="H53" s="508">
        <f t="shared" si="3"/>
        <v>66000</v>
      </c>
    </row>
    <row r="54" spans="1:9">
      <c r="A54" s="62"/>
      <c r="B54" s="317" t="s">
        <v>313</v>
      </c>
      <c r="C54" s="336">
        <v>0.25</v>
      </c>
      <c r="D54" s="331">
        <f t="shared" si="0"/>
        <v>25000</v>
      </c>
      <c r="E54" s="319">
        <f t="shared" si="1"/>
        <v>6250</v>
      </c>
      <c r="F54" s="483">
        <f t="shared" si="4"/>
        <v>4166.6666666666661</v>
      </c>
      <c r="G54" s="487">
        <f t="shared" si="2"/>
        <v>2083.333333333333</v>
      </c>
      <c r="H54" s="508">
        <f t="shared" si="3"/>
        <v>6249.9999999999991</v>
      </c>
      <c r="I54" s="836" t="s">
        <v>586</v>
      </c>
    </row>
    <row r="55" spans="1:9">
      <c r="A55" s="62"/>
      <c r="B55" s="317" t="s">
        <v>314</v>
      </c>
      <c r="C55" s="476">
        <v>0.3</v>
      </c>
      <c r="D55" s="331">
        <f t="shared" si="0"/>
        <v>25000</v>
      </c>
      <c r="E55" s="319">
        <f t="shared" si="1"/>
        <v>7500</v>
      </c>
      <c r="F55" s="483">
        <f t="shared" si="4"/>
        <v>5000</v>
      </c>
      <c r="G55" s="487">
        <f t="shared" si="2"/>
        <v>2500</v>
      </c>
      <c r="H55" s="508">
        <f t="shared" si="3"/>
        <v>7500</v>
      </c>
      <c r="I55" s="836" t="s">
        <v>585</v>
      </c>
    </row>
    <row r="56" spans="1:9">
      <c r="A56" s="62"/>
      <c r="B56" s="317" t="s">
        <v>196</v>
      </c>
      <c r="C56" s="336">
        <f>1.12+0.97</f>
        <v>2.09</v>
      </c>
      <c r="D56" s="331">
        <f t="shared" si="0"/>
        <v>25000</v>
      </c>
      <c r="E56" s="319">
        <f t="shared" si="1"/>
        <v>52250</v>
      </c>
      <c r="F56" s="483">
        <f t="shared" si="4"/>
        <v>34833.333333333328</v>
      </c>
      <c r="G56" s="487">
        <f t="shared" si="2"/>
        <v>17416.666666666664</v>
      </c>
      <c r="H56" s="508">
        <f t="shared" si="3"/>
        <v>52249.999999999993</v>
      </c>
    </row>
    <row r="57" spans="1:9" ht="6" customHeight="1">
      <c r="A57" s="62"/>
      <c r="B57" s="317"/>
      <c r="C57" s="336"/>
      <c r="D57" s="331"/>
      <c r="E57" s="318"/>
      <c r="F57" s="484"/>
      <c r="G57" s="488"/>
      <c r="H57" s="509"/>
    </row>
    <row r="58" spans="1:9">
      <c r="A58" s="62"/>
      <c r="B58" s="321" t="s">
        <v>316</v>
      </c>
      <c r="C58" s="337">
        <f>SUM(C51:C56)</f>
        <v>7.3199999999999994</v>
      </c>
      <c r="D58" s="338">
        <f>+$F$44</f>
        <v>25000</v>
      </c>
      <c r="E58" s="322">
        <f>+C58*D58</f>
        <v>182999.99999999997</v>
      </c>
      <c r="F58" s="483">
        <f t="shared" si="4"/>
        <v>121999.99999999997</v>
      </c>
      <c r="G58" s="487">
        <f>+E58*F$40</f>
        <v>60999.999999999985</v>
      </c>
      <c r="H58" s="510">
        <f>SUM(H51:H56)</f>
        <v>183000</v>
      </c>
    </row>
    <row r="59" spans="1:9">
      <c r="A59" s="62"/>
      <c r="B59" s="820" t="s">
        <v>513</v>
      </c>
      <c r="C59" s="11"/>
      <c r="D59" s="11"/>
      <c r="E59" s="229">
        <f>+F28/D47</f>
        <v>122.22222222222223</v>
      </c>
      <c r="F59" s="11"/>
      <c r="G59" s="489">
        <f>+F58+G58</f>
        <v>182999.99999999994</v>
      </c>
      <c r="H59" s="511"/>
      <c r="I59" s="359" t="s">
        <v>385</v>
      </c>
    </row>
    <row r="60" spans="1:9">
      <c r="A60" s="62"/>
      <c r="B60" s="323" t="s">
        <v>583</v>
      </c>
      <c r="C60" s="324"/>
      <c r="D60" s="324"/>
      <c r="E60" s="324"/>
      <c r="F60" s="324"/>
      <c r="G60" s="490">
        <f>+E58-G59</f>
        <v>0</v>
      </c>
      <c r="H60" s="511"/>
      <c r="I60" s="818" t="s">
        <v>512</v>
      </c>
    </row>
    <row r="61" spans="1:9" ht="6" customHeight="1" thickBot="1">
      <c r="A61" s="501"/>
      <c r="B61" s="326"/>
      <c r="C61" s="327"/>
      <c r="D61" s="327"/>
      <c r="E61" s="327"/>
      <c r="F61" s="327"/>
      <c r="G61" s="502"/>
      <c r="H61" s="512"/>
    </row>
    <row r="62" spans="1:9" ht="6.75" customHeight="1"/>
    <row r="63" spans="1:9">
      <c r="B63" t="s">
        <v>372</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4" width="13.5" customWidth="1"/>
    <col min="5" max="5" width="16.83203125" customWidth="1"/>
    <col min="6" max="6" width="15" customWidth="1"/>
    <col min="7" max="7" width="14.1640625" customWidth="1"/>
    <col min="8" max="8" width="12.6640625" customWidth="1"/>
    <col min="9" max="9" width="72.5" customWidth="1"/>
  </cols>
  <sheetData>
    <row r="1" spans="1:9">
      <c r="B1" s="1237" t="s">
        <v>71</v>
      </c>
      <c r="C1" s="1237"/>
      <c r="D1" s="1237"/>
      <c r="E1" s="1237"/>
      <c r="F1" s="1237"/>
      <c r="G1" s="1238"/>
      <c r="H1" s="517" t="s">
        <v>447</v>
      </c>
    </row>
    <row r="2" spans="1:9">
      <c r="B2" s="1237" t="s">
        <v>610</v>
      </c>
      <c r="C2" s="1237"/>
      <c r="D2" s="1237"/>
      <c r="E2" s="1237"/>
      <c r="F2" s="1237"/>
      <c r="G2" s="1238"/>
      <c r="H2" s="517" t="s">
        <v>446</v>
      </c>
      <c r="I2" s="346" t="s">
        <v>232</v>
      </c>
    </row>
    <row r="3" spans="1:9" ht="7.5" customHeight="1">
      <c r="B3" s="5"/>
      <c r="C3" s="5"/>
      <c r="D3" s="5"/>
      <c r="E3" s="5"/>
      <c r="F3" s="5"/>
      <c r="G3" s="5"/>
      <c r="H3" s="515"/>
    </row>
    <row r="4" spans="1:9" ht="15.75">
      <c r="B4" s="140" t="s">
        <v>277</v>
      </c>
      <c r="C4" s="1242"/>
      <c r="D4" s="1243"/>
      <c r="E4" s="1243"/>
      <c r="F4" s="1243"/>
      <c r="G4" s="1254"/>
      <c r="H4" s="515"/>
    </row>
    <row r="5" spans="1:9" ht="8.25" customHeight="1" thickBot="1">
      <c r="A5" s="19"/>
      <c r="B5" s="6"/>
      <c r="C5" s="5"/>
      <c r="D5" s="5"/>
      <c r="E5" s="5"/>
      <c r="F5" s="5"/>
      <c r="G5" s="504"/>
      <c r="H5" s="515"/>
    </row>
    <row r="6" spans="1:9" ht="17.25" customHeight="1">
      <c r="A6" s="499"/>
      <c r="B6" s="491" t="s">
        <v>299</v>
      </c>
      <c r="C6" s="216"/>
      <c r="D6" s="217"/>
      <c r="E6" s="217"/>
      <c r="F6" s="218"/>
      <c r="G6" s="219"/>
      <c r="H6" s="516"/>
      <c r="I6" s="170" t="s">
        <v>124</v>
      </c>
    </row>
    <row r="7" spans="1:9" ht="15.75" hidden="1" customHeight="1">
      <c r="A7" s="62"/>
      <c r="B7" s="169" t="s">
        <v>65</v>
      </c>
      <c r="C7" s="167" t="s">
        <v>166</v>
      </c>
      <c r="D7" s="167"/>
      <c r="E7" s="1183" t="s">
        <v>317</v>
      </c>
      <c r="F7" s="1184"/>
      <c r="G7" s="164"/>
      <c r="H7" s="506"/>
      <c r="I7" s="5"/>
    </row>
    <row r="8" spans="1:9" ht="6" customHeight="1">
      <c r="A8" s="62"/>
      <c r="B8" s="142"/>
      <c r="C8" s="152"/>
      <c r="D8" s="152"/>
      <c r="E8" s="152"/>
      <c r="F8" s="152"/>
      <c r="G8" s="32"/>
      <c r="H8" s="506"/>
      <c r="I8" s="5"/>
    </row>
    <row r="9" spans="1:9" ht="14.25">
      <c r="A9" s="62"/>
      <c r="B9" s="168" t="s">
        <v>320</v>
      </c>
      <c r="C9" s="1235"/>
      <c r="D9" s="1245"/>
      <c r="E9" s="1245"/>
      <c r="F9" s="1245"/>
      <c r="G9" s="1246"/>
      <c r="H9" s="506"/>
    </row>
    <row r="10" spans="1:9" ht="13.5">
      <c r="A10" s="62"/>
      <c r="B10" s="143" t="s">
        <v>319</v>
      </c>
      <c r="C10" s="1183"/>
      <c r="D10" s="1184"/>
      <c r="F10" s="5"/>
      <c r="G10" s="492"/>
      <c r="H10" s="506"/>
    </row>
    <row r="11" spans="1:9" ht="6.75" customHeight="1">
      <c r="A11" s="62"/>
      <c r="B11" s="143"/>
      <c r="C11" s="17"/>
      <c r="D11" s="17"/>
      <c r="E11" s="70"/>
      <c r="F11" s="70"/>
      <c r="G11" s="518"/>
      <c r="H11" s="506"/>
    </row>
    <row r="12" spans="1:9">
      <c r="A12" s="62"/>
      <c r="B12" s="815" t="s">
        <v>505</v>
      </c>
      <c r="C12" s="17"/>
      <c r="D12" s="17"/>
      <c r="E12" s="17"/>
      <c r="F12" s="5"/>
      <c r="G12" s="34"/>
      <c r="H12" s="506"/>
      <c r="I12" s="815"/>
    </row>
    <row r="13" spans="1:9" ht="6" customHeight="1">
      <c r="A13" s="62"/>
      <c r="B13" s="168"/>
      <c r="C13" s="17"/>
      <c r="D13" s="17"/>
      <c r="F13" s="5"/>
      <c r="G13" s="34"/>
      <c r="H13" s="506"/>
    </row>
    <row r="14" spans="1:9" ht="14.25">
      <c r="A14" s="62"/>
      <c r="B14" s="168" t="s">
        <v>39</v>
      </c>
      <c r="C14" s="528" t="s">
        <v>40</v>
      </c>
      <c r="D14" s="529" t="s">
        <v>41</v>
      </c>
      <c r="E14" s="529" t="s">
        <v>42</v>
      </c>
      <c r="F14" s="530" t="s">
        <v>267</v>
      </c>
      <c r="G14" s="493"/>
      <c r="H14" s="506"/>
    </row>
    <row r="15" spans="1:9" ht="13.5">
      <c r="A15" s="62"/>
      <c r="B15" s="143" t="s">
        <v>43</v>
      </c>
      <c r="C15" s="531"/>
      <c r="D15" s="532"/>
      <c r="E15" s="532"/>
      <c r="F15" s="533"/>
      <c r="G15" s="503"/>
      <c r="H15" s="506"/>
    </row>
    <row r="16" spans="1:9" ht="8.25" customHeight="1">
      <c r="A16" s="62"/>
      <c r="B16" s="143"/>
      <c r="C16" s="17"/>
      <c r="D16" s="17"/>
      <c r="E16" s="17"/>
      <c r="F16" s="17"/>
      <c r="G16" s="34"/>
      <c r="H16" s="506"/>
    </row>
    <row r="17" spans="1:14" ht="14.25">
      <c r="A17" s="62"/>
      <c r="B17" s="168" t="s">
        <v>68</v>
      </c>
      <c r="C17" s="17"/>
      <c r="D17" s="17"/>
      <c r="E17" s="1183"/>
      <c r="F17" s="1236"/>
      <c r="G17" s="1206"/>
      <c r="H17" s="506"/>
    </row>
    <row r="18" spans="1:14" ht="8.25" customHeight="1">
      <c r="A18" s="62"/>
      <c r="B18" s="143"/>
      <c r="C18" s="5"/>
      <c r="D18" s="5"/>
      <c r="E18" s="5"/>
      <c r="F18" s="5"/>
      <c r="G18" s="34"/>
      <c r="H18" s="506"/>
    </row>
    <row r="19" spans="1:14" ht="14.25">
      <c r="A19" s="62"/>
      <c r="B19" s="313" t="s">
        <v>64</v>
      </c>
      <c r="C19" s="20" t="s">
        <v>44</v>
      </c>
      <c r="D19" s="20" t="s">
        <v>45</v>
      </c>
      <c r="E19" s="20" t="s">
        <v>55</v>
      </c>
      <c r="F19" s="20" t="s">
        <v>46</v>
      </c>
      <c r="G19" s="20" t="s">
        <v>54</v>
      </c>
      <c r="H19" s="506"/>
    </row>
    <row r="20" spans="1:14" ht="13.5">
      <c r="A20" s="62"/>
      <c r="B20" s="314" t="s">
        <v>67</v>
      </c>
      <c r="C20" s="165"/>
      <c r="D20" s="165"/>
      <c r="E20" s="165"/>
      <c r="F20" s="165"/>
      <c r="G20" s="165"/>
      <c r="H20" s="506"/>
    </row>
    <row r="21" spans="1:14" ht="13.5">
      <c r="A21" s="62"/>
      <c r="B21" s="314" t="s">
        <v>66</v>
      </c>
      <c r="C21" s="20" t="s">
        <v>63</v>
      </c>
      <c r="D21" s="20" t="s">
        <v>47</v>
      </c>
      <c r="E21" s="20" t="s">
        <v>342</v>
      </c>
      <c r="F21" s="20" t="s">
        <v>267</v>
      </c>
      <c r="G21" s="20" t="s">
        <v>294</v>
      </c>
      <c r="H21" s="506"/>
    </row>
    <row r="22" spans="1:14" ht="13.5">
      <c r="A22" s="62"/>
      <c r="B22" s="315" t="s">
        <v>67</v>
      </c>
      <c r="C22" s="165"/>
      <c r="D22" s="165"/>
      <c r="E22" s="165"/>
      <c r="F22" s="165"/>
      <c r="G22" s="165">
        <f>+C20+D20+E20+F20+G20+C22+D22+E22+F22</f>
        <v>0</v>
      </c>
      <c r="H22" s="506"/>
    </row>
    <row r="23" spans="1:14" ht="8.25" customHeight="1">
      <c r="A23" s="62"/>
      <c r="B23" s="2"/>
      <c r="C23" s="5"/>
      <c r="D23" s="5"/>
      <c r="E23" s="5"/>
      <c r="F23" s="5"/>
      <c r="G23" s="34"/>
      <c r="H23" s="506"/>
    </row>
    <row r="24" spans="1:14" ht="14.25">
      <c r="A24" s="62"/>
      <c r="B24" s="168" t="s">
        <v>258</v>
      </c>
      <c r="C24" s="5"/>
      <c r="D24" s="5"/>
      <c r="E24" s="5"/>
      <c r="F24" s="5"/>
      <c r="G24" s="34"/>
      <c r="H24" s="506"/>
    </row>
    <row r="25" spans="1:14" ht="13.5">
      <c r="A25" s="62"/>
      <c r="B25" s="143" t="s">
        <v>57</v>
      </c>
      <c r="C25" s="350">
        <v>0</v>
      </c>
      <c r="D25" s="351" t="s">
        <v>296</v>
      </c>
      <c r="E25" s="352"/>
      <c r="F25" s="350">
        <v>0</v>
      </c>
      <c r="G25" s="34"/>
      <c r="H25" s="506"/>
    </row>
    <row r="26" spans="1:14" ht="13.5">
      <c r="A26" s="62"/>
      <c r="B26" s="143" t="s">
        <v>58</v>
      </c>
      <c r="C26" s="350">
        <v>0</v>
      </c>
      <c r="D26" s="351" t="s">
        <v>297</v>
      </c>
      <c r="E26" s="352"/>
      <c r="F26" s="350">
        <v>0</v>
      </c>
      <c r="G26" s="34"/>
      <c r="H26" s="506"/>
    </row>
    <row r="27" spans="1:14" ht="13.5">
      <c r="A27" s="62"/>
      <c r="B27" s="143" t="s">
        <v>59</v>
      </c>
      <c r="C27" s="350">
        <v>0</v>
      </c>
      <c r="D27" s="351" t="s">
        <v>60</v>
      </c>
      <c r="E27" s="352"/>
      <c r="F27" s="350">
        <v>0</v>
      </c>
      <c r="G27" s="34"/>
      <c r="H27" s="506"/>
    </row>
    <row r="28" spans="1:14" ht="15.75" customHeight="1">
      <c r="A28" s="62"/>
      <c r="B28" s="222"/>
      <c r="C28" s="352"/>
      <c r="D28" s="351" t="s">
        <v>259</v>
      </c>
      <c r="E28" s="352"/>
      <c r="F28" s="353">
        <f>+C25+C26+C27+F25+F26+F27</f>
        <v>0</v>
      </c>
      <c r="G28" s="34"/>
      <c r="H28" s="506"/>
    </row>
    <row r="29" spans="1:14" ht="4.5" customHeight="1">
      <c r="A29" s="62"/>
      <c r="B29" s="2"/>
      <c r="C29" s="5"/>
      <c r="D29" s="5"/>
      <c r="E29" s="5"/>
      <c r="F29" s="5"/>
      <c r="G29" s="34"/>
      <c r="H29" s="506"/>
    </row>
    <row r="30" spans="1:14" ht="12" customHeight="1">
      <c r="A30" s="62"/>
      <c r="B30" s="2" t="s">
        <v>389</v>
      </c>
      <c r="C30" s="9"/>
      <c r="D30" s="9"/>
      <c r="E30" s="9"/>
      <c r="F30" s="9"/>
      <c r="G30" s="162"/>
      <c r="H30" s="506"/>
    </row>
    <row r="31" spans="1:14" ht="36" customHeight="1">
      <c r="A31" s="62"/>
      <c r="B31" s="1247"/>
      <c r="C31" s="1180"/>
      <c r="D31" s="1180"/>
      <c r="E31" s="1180"/>
      <c r="F31" s="1180"/>
      <c r="G31" s="1181"/>
      <c r="H31" s="506"/>
      <c r="I31" s="398"/>
      <c r="J31" s="399"/>
      <c r="K31" s="399"/>
      <c r="L31" s="399"/>
      <c r="M31" s="399"/>
      <c r="N31" s="399"/>
    </row>
    <row r="32" spans="1:14" ht="3.75" customHeight="1">
      <c r="A32" s="62"/>
      <c r="B32" s="2"/>
      <c r="C32" s="5"/>
      <c r="D32" s="5"/>
      <c r="E32" s="5"/>
      <c r="F32" s="5"/>
      <c r="G32" s="34"/>
      <c r="H32" s="506"/>
    </row>
    <row r="33" spans="1:14" ht="15.75">
      <c r="A33" s="62"/>
      <c r="B33" s="144" t="s">
        <v>300</v>
      </c>
      <c r="C33" s="5"/>
      <c r="D33" s="5"/>
      <c r="E33" s="5"/>
      <c r="F33" s="5"/>
      <c r="G33" s="34"/>
      <c r="H33" s="506"/>
    </row>
    <row r="34" spans="1:14" ht="9" customHeight="1">
      <c r="A34" s="62"/>
      <c r="B34" s="142"/>
      <c r="C34" s="5"/>
      <c r="D34" s="5"/>
      <c r="E34" s="5"/>
      <c r="F34" s="5"/>
      <c r="G34" s="34"/>
      <c r="H34" s="506"/>
    </row>
    <row r="35" spans="1:14" ht="52.5" customHeight="1">
      <c r="A35" s="62"/>
      <c r="B35" s="1239" t="s">
        <v>611</v>
      </c>
      <c r="C35" s="1240"/>
      <c r="D35" s="1240"/>
      <c r="E35" s="1240"/>
      <c r="F35" s="1240"/>
      <c r="G35" s="1241"/>
      <c r="H35" s="506"/>
      <c r="I35" s="398"/>
      <c r="J35" s="399"/>
      <c r="K35" s="399"/>
      <c r="L35" s="399"/>
      <c r="M35" s="399"/>
      <c r="N35" s="399"/>
    </row>
    <row r="36" spans="1:14" ht="12.75" customHeight="1">
      <c r="A36" s="62"/>
      <c r="B36" s="142"/>
      <c r="C36" s="220"/>
      <c r="D36" s="220" t="s">
        <v>126</v>
      </c>
      <c r="E36" s="790" t="s">
        <v>330</v>
      </c>
      <c r="F36" s="790" t="s">
        <v>554</v>
      </c>
      <c r="G36" s="500" t="s">
        <v>120</v>
      </c>
      <c r="H36" s="506"/>
    </row>
    <row r="37" spans="1:14">
      <c r="A37" s="62"/>
      <c r="B37" s="29" t="s">
        <v>243</v>
      </c>
      <c r="C37" s="145"/>
      <c r="D37" s="145"/>
      <c r="E37" s="231"/>
      <c r="F37" s="228"/>
      <c r="G37" s="228"/>
      <c r="H37" s="506"/>
    </row>
    <row r="38" spans="1:14">
      <c r="A38" s="62"/>
      <c r="B38" s="30" t="s">
        <v>301</v>
      </c>
      <c r="C38" s="145"/>
      <c r="D38" s="145"/>
      <c r="E38" s="231"/>
      <c r="F38" s="228"/>
      <c r="G38" s="228"/>
      <c r="H38" s="506"/>
    </row>
    <row r="39" spans="1:14">
      <c r="A39" s="62"/>
      <c r="B39" s="146" t="s">
        <v>580</v>
      </c>
      <c r="C39" s="147"/>
      <c r="D39" s="147"/>
      <c r="E39" s="148"/>
      <c r="F39" s="148"/>
      <c r="G39" s="148">
        <f>+E39+F39</f>
        <v>0</v>
      </c>
      <c r="H39" s="506"/>
      <c r="I39" s="359" t="s">
        <v>384</v>
      </c>
    </row>
    <row r="40" spans="1:14">
      <c r="A40" s="62"/>
      <c r="B40" s="149" t="s">
        <v>581</v>
      </c>
      <c r="C40" s="150"/>
      <c r="D40" s="150"/>
      <c r="E40" s="498">
        <f>+E39/12</f>
        <v>0</v>
      </c>
      <c r="F40" s="498">
        <f>+F39/12</f>
        <v>0</v>
      </c>
      <c r="G40" s="498">
        <f>+G39/12</f>
        <v>0</v>
      </c>
      <c r="H40" s="506"/>
      <c r="I40" s="359" t="s">
        <v>383</v>
      </c>
    </row>
    <row r="41" spans="1:14" ht="12.75" customHeight="1">
      <c r="A41" s="62"/>
      <c r="B41" s="354" t="s">
        <v>382</v>
      </c>
      <c r="C41" s="355"/>
      <c r="D41" s="356"/>
      <c r="E41" s="357">
        <f>$E$58*E40</f>
        <v>0</v>
      </c>
      <c r="F41" s="357">
        <f>$E$58*F40</f>
        <v>0</v>
      </c>
      <c r="G41" s="357">
        <f>$E$58*G40</f>
        <v>0</v>
      </c>
      <c r="H41" s="506"/>
      <c r="I41" s="359" t="s">
        <v>431</v>
      </c>
    </row>
    <row r="42" spans="1:14" ht="6" customHeight="1">
      <c r="A42" s="62"/>
      <c r="B42" s="354"/>
      <c r="C42" s="355"/>
      <c r="D42" s="356"/>
      <c r="E42" s="358"/>
      <c r="F42" s="357"/>
      <c r="G42" s="357"/>
      <c r="H42" s="506"/>
    </row>
    <row r="43" spans="1:14">
      <c r="A43" s="62"/>
      <c r="B43" s="10" t="s">
        <v>345</v>
      </c>
      <c r="C43" s="11"/>
      <c r="D43" s="20" t="s">
        <v>302</v>
      </c>
      <c r="E43" s="32" t="s">
        <v>303</v>
      </c>
      <c r="F43" s="519" t="s">
        <v>244</v>
      </c>
      <c r="G43" s="519" t="s">
        <v>121</v>
      </c>
      <c r="H43" s="506"/>
      <c r="I43" s="819" t="s">
        <v>511</v>
      </c>
    </row>
    <row r="44" spans="1:14">
      <c r="A44" s="62"/>
      <c r="B44" s="316" t="s">
        <v>304</v>
      </c>
      <c r="C44" s="328"/>
      <c r="D44" s="334"/>
      <c r="E44" s="297" t="e">
        <f>+D44/$D$47</f>
        <v>#DIV/0!</v>
      </c>
      <c r="F44" s="520"/>
      <c r="G44" s="521"/>
      <c r="H44" s="506"/>
      <c r="I44" s="360" t="s">
        <v>388</v>
      </c>
    </row>
    <row r="45" spans="1:14">
      <c r="A45" s="62"/>
      <c r="B45" s="317" t="s">
        <v>122</v>
      </c>
      <c r="C45" s="130"/>
      <c r="D45" s="331"/>
      <c r="E45" s="300" t="e">
        <f>+D45/$D$47</f>
        <v>#DIV/0!</v>
      </c>
      <c r="F45" s="522"/>
      <c r="G45" s="523"/>
      <c r="H45" s="506"/>
      <c r="I45" s="359" t="s">
        <v>432</v>
      </c>
    </row>
    <row r="46" spans="1:14">
      <c r="A46" s="62"/>
      <c r="B46" s="329" t="s">
        <v>380</v>
      </c>
      <c r="C46" s="330"/>
      <c r="D46" s="332"/>
      <c r="E46" s="303" t="e">
        <f>+D46/$D$47</f>
        <v>#DIV/0!</v>
      </c>
      <c r="F46" s="524"/>
      <c r="G46" s="525"/>
      <c r="H46" s="506"/>
      <c r="I46" s="359" t="s">
        <v>433</v>
      </c>
    </row>
    <row r="47" spans="1:14">
      <c r="A47" s="62"/>
      <c r="B47" s="31" t="s">
        <v>61</v>
      </c>
      <c r="C47" s="9"/>
      <c r="D47" s="333">
        <f>SUM(D44:D46)</f>
        <v>0</v>
      </c>
      <c r="E47" s="166" t="e">
        <f>+D47/$D$47</f>
        <v>#DIV/0!</v>
      </c>
      <c r="F47" s="526">
        <f>SUM(F44:F46)</f>
        <v>0</v>
      </c>
      <c r="G47" s="527">
        <f>SUM(G44:G46)</f>
        <v>0</v>
      </c>
      <c r="H47" s="514" t="s">
        <v>447</v>
      </c>
    </row>
    <row r="48" spans="1:14">
      <c r="A48" s="62"/>
      <c r="B48" s="2"/>
      <c r="C48" s="5"/>
      <c r="D48" s="5"/>
      <c r="E48" s="5"/>
      <c r="F48" s="225" t="s">
        <v>245</v>
      </c>
      <c r="G48" s="494">
        <f>+D47-F47-G47</f>
        <v>0</v>
      </c>
      <c r="H48" s="513" t="s">
        <v>446</v>
      </c>
      <c r="I48" s="359" t="s">
        <v>387</v>
      </c>
    </row>
    <row r="49" spans="1:9" ht="38.25">
      <c r="A49" s="62"/>
      <c r="B49" s="33" t="s">
        <v>307</v>
      </c>
      <c r="C49" s="33" t="s">
        <v>308</v>
      </c>
      <c r="D49" s="33" t="s">
        <v>309</v>
      </c>
      <c r="E49" s="33" t="s">
        <v>310</v>
      </c>
      <c r="F49" s="481" t="s">
        <v>582</v>
      </c>
      <c r="G49" s="33" t="s">
        <v>555</v>
      </c>
      <c r="H49" s="505" t="s">
        <v>444</v>
      </c>
      <c r="I49" s="485" t="s">
        <v>393</v>
      </c>
    </row>
    <row r="50" spans="1:9" ht="4.5" customHeight="1">
      <c r="A50" s="62"/>
      <c r="B50" s="30"/>
      <c r="C50" s="320"/>
      <c r="D50" s="320"/>
      <c r="E50" s="320"/>
      <c r="F50" s="482"/>
      <c r="G50" s="486"/>
      <c r="H50" s="506"/>
    </row>
    <row r="51" spans="1:9">
      <c r="A51" s="62"/>
      <c r="B51" s="317" t="s">
        <v>311</v>
      </c>
      <c r="C51" s="335">
        <v>1.1299999999999999</v>
      </c>
      <c r="D51" s="331">
        <f t="shared" ref="D51:D56" si="0">+$F$44</f>
        <v>0</v>
      </c>
      <c r="E51" s="319">
        <f t="shared" ref="E51:E56" si="1">+C51*D51</f>
        <v>0</v>
      </c>
      <c r="F51" s="483">
        <f>+E51*E$40</f>
        <v>0</v>
      </c>
      <c r="G51" s="487">
        <f t="shared" ref="G51:G56" si="2">+E51*F$40</f>
        <v>0</v>
      </c>
      <c r="H51" s="507">
        <f t="shared" ref="H51:H56" si="3">+F51+G51</f>
        <v>0</v>
      </c>
      <c r="I51" s="359" t="s">
        <v>386</v>
      </c>
    </row>
    <row r="52" spans="1:9">
      <c r="A52" s="62"/>
      <c r="B52" s="317" t="s">
        <v>312</v>
      </c>
      <c r="C52" s="336">
        <v>1.25</v>
      </c>
      <c r="D52" s="331">
        <f t="shared" si="0"/>
        <v>0</v>
      </c>
      <c r="E52" s="319">
        <f t="shared" si="1"/>
        <v>0</v>
      </c>
      <c r="F52" s="483">
        <f>+E52*E$40</f>
        <v>0</v>
      </c>
      <c r="G52" s="487">
        <f t="shared" si="2"/>
        <v>0</v>
      </c>
      <c r="H52" s="508">
        <f t="shared" si="3"/>
        <v>0</v>
      </c>
      <c r="I52" s="359" t="s">
        <v>391</v>
      </c>
    </row>
    <row r="53" spans="1:9">
      <c r="A53" s="62"/>
      <c r="B53" s="317" t="s">
        <v>295</v>
      </c>
      <c r="C53" s="336">
        <v>1.66</v>
      </c>
      <c r="D53" s="331">
        <f t="shared" si="0"/>
        <v>0</v>
      </c>
      <c r="E53" s="319">
        <f t="shared" si="1"/>
        <v>0</v>
      </c>
      <c r="F53" s="483">
        <f t="shared" ref="F53:F58" si="4">+E53*E$40</f>
        <v>0</v>
      </c>
      <c r="G53" s="487">
        <f t="shared" si="2"/>
        <v>0</v>
      </c>
      <c r="H53" s="508">
        <f t="shared" si="3"/>
        <v>0</v>
      </c>
    </row>
    <row r="54" spans="1:9">
      <c r="A54" s="62"/>
      <c r="B54" s="317" t="s">
        <v>313</v>
      </c>
      <c r="C54" s="336">
        <v>0.25</v>
      </c>
      <c r="D54" s="331">
        <f t="shared" si="0"/>
        <v>0</v>
      </c>
      <c r="E54" s="319">
        <f t="shared" si="1"/>
        <v>0</v>
      </c>
      <c r="F54" s="483">
        <f t="shared" si="4"/>
        <v>0</v>
      </c>
      <c r="G54" s="487">
        <f t="shared" si="2"/>
        <v>0</v>
      </c>
      <c r="H54" s="508">
        <f t="shared" si="3"/>
        <v>0</v>
      </c>
    </row>
    <row r="55" spans="1:9">
      <c r="A55" s="62"/>
      <c r="B55" s="317" t="s">
        <v>314</v>
      </c>
      <c r="C55" s="476">
        <v>0.54</v>
      </c>
      <c r="D55" s="331">
        <f t="shared" si="0"/>
        <v>0</v>
      </c>
      <c r="E55" s="319">
        <f t="shared" si="1"/>
        <v>0</v>
      </c>
      <c r="F55" s="483">
        <f t="shared" si="4"/>
        <v>0</v>
      </c>
      <c r="G55" s="487">
        <f t="shared" si="2"/>
        <v>0</v>
      </c>
      <c r="H55" s="508">
        <f t="shared" si="3"/>
        <v>0</v>
      </c>
    </row>
    <row r="56" spans="1:9">
      <c r="A56" s="62"/>
      <c r="B56" s="317" t="s">
        <v>196</v>
      </c>
      <c r="C56" s="336">
        <f>1.28+0.29+0.01</f>
        <v>1.58</v>
      </c>
      <c r="D56" s="331">
        <f t="shared" si="0"/>
        <v>0</v>
      </c>
      <c r="E56" s="319">
        <f t="shared" si="1"/>
        <v>0</v>
      </c>
      <c r="F56" s="483">
        <f t="shared" si="4"/>
        <v>0</v>
      </c>
      <c r="G56" s="487">
        <f t="shared" si="2"/>
        <v>0</v>
      </c>
      <c r="H56" s="508">
        <f t="shared" si="3"/>
        <v>0</v>
      </c>
    </row>
    <row r="57" spans="1:9" ht="6" customHeight="1">
      <c r="A57" s="62"/>
      <c r="B57" s="317"/>
      <c r="C57" s="336"/>
      <c r="D57" s="331"/>
      <c r="E57" s="318"/>
      <c r="F57" s="484"/>
      <c r="G57" s="488"/>
      <c r="H57" s="509"/>
    </row>
    <row r="58" spans="1:9">
      <c r="A58" s="62"/>
      <c r="B58" s="321" t="s">
        <v>316</v>
      </c>
      <c r="C58" s="337">
        <f>SUM(C51:C56)</f>
        <v>6.41</v>
      </c>
      <c r="D58" s="338">
        <f>+$F$44</f>
        <v>0</v>
      </c>
      <c r="E58" s="322">
        <f>+C58*D58</f>
        <v>0</v>
      </c>
      <c r="F58" s="483">
        <f t="shared" si="4"/>
        <v>0</v>
      </c>
      <c r="G58" s="487">
        <f>+E58*F$40</f>
        <v>0</v>
      </c>
      <c r="H58" s="510">
        <f>SUM(H51:H56)</f>
        <v>0</v>
      </c>
    </row>
    <row r="59" spans="1:9">
      <c r="A59" s="62"/>
      <c r="B59" s="13" t="s">
        <v>125</v>
      </c>
      <c r="C59" s="11"/>
      <c r="D59" s="11"/>
      <c r="E59" s="229" t="e">
        <f>+F28/D47</f>
        <v>#DIV/0!</v>
      </c>
      <c r="F59" s="11"/>
      <c r="G59" s="489">
        <f>+F58+G58</f>
        <v>0</v>
      </c>
      <c r="H59" s="511"/>
      <c r="I59" s="359" t="s">
        <v>385</v>
      </c>
    </row>
    <row r="60" spans="1:9">
      <c r="A60" s="62"/>
      <c r="B60" s="323" t="s">
        <v>599</v>
      </c>
      <c r="C60" s="324"/>
      <c r="D60" s="324"/>
      <c r="E60" s="324"/>
      <c r="F60" s="324"/>
      <c r="G60" s="490">
        <f>+E58-G59</f>
        <v>0</v>
      </c>
      <c r="H60" s="511"/>
      <c r="I60" s="359" t="s">
        <v>195</v>
      </c>
    </row>
    <row r="61" spans="1:9" ht="6" customHeight="1" thickBot="1">
      <c r="A61" s="501"/>
      <c r="B61" s="326"/>
      <c r="C61" s="327"/>
      <c r="D61" s="327"/>
      <c r="E61" s="327"/>
      <c r="F61" s="327"/>
      <c r="G61" s="502"/>
      <c r="H61" s="512"/>
    </row>
    <row r="62" spans="1:9" ht="6.75" customHeight="1"/>
    <row r="63" spans="1:9">
      <c r="B63" t="s">
        <v>372</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headings="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J97"/>
  <sheetViews>
    <sheetView zoomScaleNormal="100" workbookViewId="0">
      <selection activeCell="B8" sqref="B8"/>
    </sheetView>
  </sheetViews>
  <sheetFormatPr defaultRowHeight="12.75"/>
  <cols>
    <col min="1" max="1" width="0.83203125" customWidth="1"/>
    <col min="2" max="2" width="60.5" customWidth="1"/>
    <col min="3" max="3" width="17.83203125" customWidth="1"/>
    <col min="4" max="4" width="17" customWidth="1"/>
    <col min="5" max="5" width="13.5" customWidth="1"/>
    <col min="6" max="6" width="41.1640625" customWidth="1"/>
    <col min="7" max="7" width="1.6640625" customWidth="1"/>
    <col min="8" max="8" width="1.5" customWidth="1"/>
    <col min="9" max="9" width="12.83203125" customWidth="1"/>
  </cols>
  <sheetData>
    <row r="1" spans="1:10" ht="15.75">
      <c r="A1" s="180"/>
      <c r="B1" s="673" t="s">
        <v>71</v>
      </c>
      <c r="C1" s="674"/>
      <c r="D1" s="674"/>
      <c r="E1" s="674"/>
      <c r="F1" s="674"/>
      <c r="G1" s="180"/>
      <c r="H1" s="180"/>
      <c r="I1" s="180"/>
      <c r="J1" s="180"/>
    </row>
    <row r="2" spans="1:10" ht="15.75">
      <c r="A2" s="180"/>
      <c r="B2" s="673" t="s">
        <v>496</v>
      </c>
      <c r="C2" s="674"/>
      <c r="D2" s="674"/>
      <c r="E2" s="674"/>
      <c r="F2" s="674"/>
      <c r="G2" s="180"/>
      <c r="H2" s="180"/>
      <c r="I2" s="180"/>
      <c r="J2" s="180"/>
    </row>
    <row r="3" spans="1:10" ht="15.75">
      <c r="A3" s="180"/>
      <c r="B3" s="675" t="s">
        <v>458</v>
      </c>
      <c r="C3" s="674"/>
      <c r="D3" s="674"/>
      <c r="E3" s="674"/>
      <c r="F3" s="674"/>
      <c r="G3" s="180"/>
      <c r="H3" s="180"/>
      <c r="I3" s="180"/>
      <c r="J3" s="180"/>
    </row>
    <row r="4" spans="1:10" ht="5.25" customHeight="1">
      <c r="A4" s="180"/>
      <c r="B4" s="180"/>
      <c r="C4" s="180"/>
      <c r="D4" s="180"/>
      <c r="E4" s="180"/>
      <c r="F4" s="180"/>
      <c r="G4" s="180"/>
      <c r="H4" s="180"/>
      <c r="I4" s="180"/>
      <c r="J4" s="180"/>
    </row>
    <row r="5" spans="1:10">
      <c r="A5" s="676"/>
      <c r="B5" s="263" t="s">
        <v>74</v>
      </c>
      <c r="C5" s="1172"/>
      <c r="D5" s="1172"/>
      <c r="E5" s="1172"/>
      <c r="F5" s="1172"/>
      <c r="G5" s="677"/>
      <c r="H5" s="180"/>
      <c r="I5" s="180"/>
      <c r="J5" s="180"/>
    </row>
    <row r="6" spans="1:10" ht="5.25" customHeight="1">
      <c r="A6" s="678"/>
      <c r="B6" s="181"/>
      <c r="C6" s="1173"/>
      <c r="D6" s="1173"/>
      <c r="E6" s="1173"/>
      <c r="F6" s="1173"/>
      <c r="G6" s="679"/>
      <c r="H6" s="180"/>
      <c r="I6" s="180"/>
      <c r="J6" s="180"/>
    </row>
    <row r="7" spans="1:10" ht="48.75" thickBot="1">
      <c r="A7" s="678"/>
      <c r="B7" s="680" t="s">
        <v>78</v>
      </c>
      <c r="C7" s="681" t="s">
        <v>491</v>
      </c>
      <c r="D7" s="681" t="s">
        <v>492</v>
      </c>
      <c r="E7" s="681" t="s">
        <v>459</v>
      </c>
      <c r="F7" s="682" t="s">
        <v>460</v>
      </c>
      <c r="G7" s="679"/>
      <c r="H7" s="180"/>
      <c r="I7" s="180"/>
      <c r="J7" s="180"/>
    </row>
    <row r="8" spans="1:10">
      <c r="A8" s="678"/>
      <c r="B8" s="683" t="s">
        <v>457</v>
      </c>
      <c r="C8" s="684"/>
      <c r="D8" s="685" t="s">
        <v>265</v>
      </c>
      <c r="E8" s="685" t="s">
        <v>265</v>
      </c>
      <c r="F8" s="686" t="s">
        <v>461</v>
      </c>
      <c r="G8" s="679"/>
      <c r="H8" s="180"/>
      <c r="I8" s="687" t="s">
        <v>349</v>
      </c>
      <c r="J8" s="688"/>
    </row>
    <row r="9" spans="1:10">
      <c r="A9" s="678"/>
      <c r="B9" s="689"/>
      <c r="C9" s="690"/>
      <c r="D9" s="690"/>
      <c r="E9" s="691"/>
      <c r="F9" s="692"/>
      <c r="G9" s="679"/>
      <c r="H9" s="180"/>
      <c r="I9" s="180"/>
      <c r="J9" s="180"/>
    </row>
    <row r="10" spans="1:10">
      <c r="A10" s="678"/>
      <c r="B10" s="693"/>
      <c r="C10" s="694"/>
      <c r="D10" s="694"/>
      <c r="E10" s="691"/>
      <c r="F10" s="695"/>
      <c r="G10" s="679"/>
      <c r="H10" s="180"/>
      <c r="I10" s="180"/>
      <c r="J10" s="180"/>
    </row>
    <row r="11" spans="1:10" ht="38.25">
      <c r="A11" s="678"/>
      <c r="B11" s="182" t="s">
        <v>462</v>
      </c>
      <c r="C11" s="183"/>
      <c r="D11" s="184"/>
      <c r="E11" s="183"/>
      <c r="F11" s="696" t="s">
        <v>456</v>
      </c>
      <c r="G11" s="679"/>
      <c r="H11" s="180"/>
      <c r="I11" s="697" t="s">
        <v>444</v>
      </c>
      <c r="J11" s="698" t="s">
        <v>463</v>
      </c>
    </row>
    <row r="12" spans="1:10">
      <c r="A12" s="678"/>
      <c r="B12" s="185" t="s">
        <v>79</v>
      </c>
      <c r="C12" s="699"/>
      <c r="D12" s="699"/>
      <c r="E12" s="699">
        <f t="shared" ref="E12:E19" si="0">+D12-C12</f>
        <v>0</v>
      </c>
      <c r="F12" s="700"/>
      <c r="G12" s="679"/>
      <c r="H12" s="180"/>
      <c r="I12" s="180"/>
      <c r="J12" s="180"/>
    </row>
    <row r="13" spans="1:10">
      <c r="A13" s="678"/>
      <c r="B13" s="186" t="s">
        <v>80</v>
      </c>
      <c r="C13" s="701"/>
      <c r="D13" s="701"/>
      <c r="E13" s="702">
        <f t="shared" si="0"/>
        <v>0</v>
      </c>
      <c r="F13" s="703"/>
      <c r="G13" s="679"/>
      <c r="H13" s="180"/>
      <c r="I13" s="180"/>
      <c r="J13" s="180"/>
    </row>
    <row r="14" spans="1:10">
      <c r="A14" s="678"/>
      <c r="B14" s="186" t="s">
        <v>81</v>
      </c>
      <c r="C14" s="704"/>
      <c r="D14" s="704"/>
      <c r="E14" s="699">
        <f t="shared" si="0"/>
        <v>0</v>
      </c>
      <c r="F14" s="703"/>
      <c r="G14" s="679"/>
      <c r="H14" s="180"/>
      <c r="I14" s="180"/>
      <c r="J14" s="180"/>
    </row>
    <row r="15" spans="1:10">
      <c r="A15" s="678"/>
      <c r="B15" s="186" t="s">
        <v>82</v>
      </c>
      <c r="C15" s="704"/>
      <c r="D15" s="704"/>
      <c r="E15" s="699">
        <f t="shared" si="0"/>
        <v>0</v>
      </c>
      <c r="F15" s="703"/>
      <c r="G15" s="679"/>
      <c r="H15" s="180"/>
      <c r="I15" s="180"/>
      <c r="J15" s="180"/>
    </row>
    <row r="16" spans="1:10">
      <c r="A16" s="678"/>
      <c r="B16" s="186" t="s">
        <v>83</v>
      </c>
      <c r="C16" s="704"/>
      <c r="D16" s="704"/>
      <c r="E16" s="699">
        <f t="shared" si="0"/>
        <v>0</v>
      </c>
      <c r="F16" s="703"/>
      <c r="G16" s="679"/>
      <c r="H16" s="180"/>
      <c r="I16" s="180"/>
      <c r="J16" s="180"/>
    </row>
    <row r="17" spans="1:10">
      <c r="A17" s="678"/>
      <c r="B17" s="187" t="s">
        <v>84</v>
      </c>
      <c r="C17" s="704"/>
      <c r="D17" s="704"/>
      <c r="E17" s="699">
        <f t="shared" si="0"/>
        <v>0</v>
      </c>
      <c r="F17" s="703"/>
      <c r="G17" s="679"/>
      <c r="H17" s="180"/>
      <c r="I17" s="180"/>
      <c r="J17" s="180"/>
    </row>
    <row r="18" spans="1:10">
      <c r="A18" s="678"/>
      <c r="B18" s="187" t="s">
        <v>464</v>
      </c>
      <c r="C18" s="704"/>
      <c r="D18" s="704"/>
      <c r="E18" s="699">
        <f t="shared" si="0"/>
        <v>0</v>
      </c>
      <c r="F18" s="703"/>
      <c r="G18" s="679"/>
      <c r="H18" s="180"/>
      <c r="I18" s="180"/>
      <c r="J18" s="180"/>
    </row>
    <row r="19" spans="1:10">
      <c r="A19" s="678"/>
      <c r="B19" s="705" t="s">
        <v>465</v>
      </c>
      <c r="C19" s="704"/>
      <c r="D19" s="704"/>
      <c r="E19" s="699">
        <f t="shared" si="0"/>
        <v>0</v>
      </c>
      <c r="F19" s="703"/>
      <c r="G19" s="679"/>
      <c r="H19" s="180"/>
      <c r="I19" s="180"/>
      <c r="J19" s="180"/>
    </row>
    <row r="20" spans="1:10">
      <c r="A20" s="678"/>
      <c r="B20" s="188" t="s">
        <v>276</v>
      </c>
      <c r="C20" s="704"/>
      <c r="D20" s="704"/>
      <c r="E20" s="699">
        <v>0</v>
      </c>
      <c r="F20" s="703"/>
      <c r="G20" s="679"/>
      <c r="H20" s="180"/>
      <c r="I20" s="180"/>
      <c r="J20" s="180"/>
    </row>
    <row r="21" spans="1:10">
      <c r="A21" s="678"/>
      <c r="B21" s="186" t="s">
        <v>86</v>
      </c>
      <c r="C21" s="704"/>
      <c r="D21" s="704"/>
      <c r="E21" s="699">
        <f>+D21-C21</f>
        <v>0</v>
      </c>
      <c r="F21" s="703"/>
      <c r="G21" s="679"/>
      <c r="H21" s="180"/>
      <c r="I21" s="180"/>
      <c r="J21" s="180"/>
    </row>
    <row r="22" spans="1:10">
      <c r="A22" s="678"/>
      <c r="B22" s="186" t="s">
        <v>87</v>
      </c>
      <c r="C22" s="704"/>
      <c r="D22" s="704"/>
      <c r="E22" s="699">
        <f>+D22-C22</f>
        <v>0</v>
      </c>
      <c r="F22" s="703"/>
      <c r="G22" s="679"/>
      <c r="H22" s="180"/>
      <c r="I22" s="180"/>
      <c r="J22" s="180"/>
    </row>
    <row r="23" spans="1:10">
      <c r="A23" s="678"/>
      <c r="B23" s="706" t="s">
        <v>88</v>
      </c>
      <c r="C23" s="707">
        <f>+C72</f>
        <v>0</v>
      </c>
      <c r="D23" s="707">
        <f>+D72</f>
        <v>0</v>
      </c>
      <c r="E23" s="708">
        <f>+D23-C23</f>
        <v>0</v>
      </c>
      <c r="F23" s="709" t="s">
        <v>466</v>
      </c>
      <c r="G23" s="679"/>
      <c r="H23" s="180"/>
      <c r="I23" s="180"/>
      <c r="J23" s="180"/>
    </row>
    <row r="24" spans="1:10">
      <c r="A24" s="678"/>
      <c r="B24" s="191" t="s">
        <v>89</v>
      </c>
      <c r="C24" s="710">
        <f>SUM(C12:C23)</f>
        <v>0</v>
      </c>
      <c r="D24" s="710">
        <f>SUM(D12:D23)</f>
        <v>0</v>
      </c>
      <c r="E24" s="710">
        <f>+D24-C24</f>
        <v>0</v>
      </c>
      <c r="F24" s="711" t="s">
        <v>210</v>
      </c>
      <c r="G24" s="679"/>
      <c r="H24" s="180"/>
      <c r="I24" s="712">
        <f>SUM(D12:D23)</f>
        <v>0</v>
      </c>
      <c r="J24" s="713">
        <f>+D24-I24</f>
        <v>0</v>
      </c>
    </row>
    <row r="25" spans="1:10">
      <c r="A25" s="678"/>
      <c r="B25" s="283" t="s">
        <v>211</v>
      </c>
      <c r="C25" s="714"/>
      <c r="D25" s="714"/>
      <c r="E25" s="715"/>
      <c r="F25" s="716" t="s">
        <v>212</v>
      </c>
      <c r="G25" s="679"/>
      <c r="H25" s="180"/>
      <c r="I25" s="180"/>
      <c r="J25" s="180"/>
    </row>
    <row r="26" spans="1:10">
      <c r="A26" s="678"/>
      <c r="B26" s="193" t="s">
        <v>352</v>
      </c>
      <c r="C26" s="717"/>
      <c r="D26" s="717"/>
      <c r="E26" s="717"/>
      <c r="F26" s="718"/>
      <c r="G26" s="679"/>
      <c r="H26" s="180"/>
      <c r="I26" s="180"/>
      <c r="J26" s="180"/>
    </row>
    <row r="27" spans="1:10">
      <c r="A27" s="678"/>
      <c r="B27" s="187" t="s">
        <v>467</v>
      </c>
      <c r="C27" s="719"/>
      <c r="D27" s="719"/>
      <c r="E27" s="699">
        <f>+D27-C27</f>
        <v>0</v>
      </c>
      <c r="F27" s="718"/>
      <c r="G27" s="679"/>
      <c r="H27" s="180"/>
      <c r="I27" s="180"/>
      <c r="J27" s="180"/>
    </row>
    <row r="28" spans="1:10">
      <c r="A28" s="678"/>
      <c r="B28" s="187" t="s">
        <v>353</v>
      </c>
      <c r="C28" s="719"/>
      <c r="D28" s="719"/>
      <c r="E28" s="699">
        <f>+D28-C28</f>
        <v>0</v>
      </c>
      <c r="F28" s="718"/>
      <c r="G28" s="679"/>
      <c r="H28" s="180"/>
      <c r="I28" s="180"/>
      <c r="J28" s="180"/>
    </row>
    <row r="29" spans="1:10">
      <c r="A29" s="678"/>
      <c r="B29" s="187" t="s">
        <v>354</v>
      </c>
      <c r="C29" s="719"/>
      <c r="D29" s="719"/>
      <c r="E29" s="699">
        <f>+D29-C29</f>
        <v>0</v>
      </c>
      <c r="F29" s="718"/>
      <c r="G29" s="679"/>
      <c r="H29" s="180"/>
      <c r="I29" s="180"/>
      <c r="J29" s="180"/>
    </row>
    <row r="30" spans="1:10">
      <c r="A30" s="678"/>
      <c r="B30" s="720" t="s">
        <v>468</v>
      </c>
      <c r="C30" s="721">
        <f>C95</f>
        <v>0</v>
      </c>
      <c r="D30" s="721">
        <f>D95</f>
        <v>0</v>
      </c>
      <c r="E30" s="708">
        <f>+D30-C30</f>
        <v>0</v>
      </c>
      <c r="F30" s="709" t="s">
        <v>469</v>
      </c>
      <c r="G30" s="679"/>
      <c r="H30" s="180"/>
      <c r="I30" s="180"/>
      <c r="J30" s="180"/>
    </row>
    <row r="31" spans="1:10">
      <c r="A31" s="678"/>
      <c r="B31" s="191" t="s">
        <v>356</v>
      </c>
      <c r="C31" s="722">
        <f>SUM(C27:C30)</f>
        <v>0</v>
      </c>
      <c r="D31" s="722">
        <f>SUM(D27:D30)</f>
        <v>0</v>
      </c>
      <c r="E31" s="710">
        <f>+D31-C31</f>
        <v>0</v>
      </c>
      <c r="F31" s="711" t="s">
        <v>210</v>
      </c>
      <c r="G31" s="679"/>
      <c r="H31" s="180"/>
      <c r="I31" s="723">
        <f>SUM(D27:D30)</f>
        <v>0</v>
      </c>
      <c r="J31" s="723">
        <f>+D31-I31</f>
        <v>0</v>
      </c>
    </row>
    <row r="32" spans="1:10">
      <c r="A32" s="678"/>
      <c r="B32" s="189" t="s">
        <v>280</v>
      </c>
      <c r="C32" s="717"/>
      <c r="D32" s="717"/>
      <c r="E32" s="717"/>
      <c r="F32" s="724"/>
      <c r="G32" s="679"/>
      <c r="H32" s="180"/>
      <c r="I32" s="180"/>
      <c r="J32" s="180"/>
    </row>
    <row r="33" spans="1:10">
      <c r="A33" s="678"/>
      <c r="B33" s="725" t="s">
        <v>90</v>
      </c>
      <c r="C33" s="719"/>
      <c r="D33" s="719"/>
      <c r="E33" s="699">
        <f>+D33-C33</f>
        <v>0</v>
      </c>
      <c r="F33" s="726"/>
      <c r="G33" s="679"/>
      <c r="H33" s="180"/>
      <c r="I33" s="180"/>
      <c r="J33" s="180"/>
    </row>
    <row r="34" spans="1:10">
      <c r="A34" s="678"/>
      <c r="B34" s="186" t="s">
        <v>91</v>
      </c>
      <c r="C34" s="719"/>
      <c r="D34" s="719"/>
      <c r="E34" s="699">
        <f>+D34-C34</f>
        <v>0</v>
      </c>
      <c r="F34" s="727"/>
      <c r="G34" s="679"/>
      <c r="H34" s="180"/>
      <c r="I34" s="180"/>
      <c r="J34" s="180"/>
    </row>
    <row r="35" spans="1:10">
      <c r="A35" s="678"/>
      <c r="B35" s="186" t="s">
        <v>92</v>
      </c>
      <c r="C35" s="719"/>
      <c r="D35" s="719"/>
      <c r="E35" s="699">
        <f>+D35-C35</f>
        <v>0</v>
      </c>
      <c r="F35" s="727"/>
      <c r="G35" s="679"/>
      <c r="H35" s="180"/>
      <c r="I35" s="180"/>
      <c r="J35" s="180"/>
    </row>
    <row r="36" spans="1:10">
      <c r="A36" s="678"/>
      <c r="B36" s="190" t="s">
        <v>107</v>
      </c>
      <c r="C36" s="728"/>
      <c r="D36" s="728"/>
      <c r="E36" s="729">
        <f>+D36-C36</f>
        <v>0</v>
      </c>
      <c r="F36" s="730"/>
      <c r="G36" s="679"/>
      <c r="H36" s="180"/>
      <c r="I36" s="180"/>
      <c r="J36" s="180"/>
    </row>
    <row r="37" spans="1:10">
      <c r="A37" s="678"/>
      <c r="B37" s="191" t="s">
        <v>213</v>
      </c>
      <c r="C37" s="722">
        <f>SUM(C33:C36)</f>
        <v>0</v>
      </c>
      <c r="D37" s="722">
        <f>SUM(D33:D36)</f>
        <v>0</v>
      </c>
      <c r="E37" s="710">
        <f>+D37-C37</f>
        <v>0</v>
      </c>
      <c r="F37" s="711" t="s">
        <v>210</v>
      </c>
      <c r="G37" s="679"/>
      <c r="H37" s="180"/>
      <c r="I37" s="712">
        <f>SUM(D33:D36)</f>
        <v>0</v>
      </c>
      <c r="J37" s="713">
        <f>+D37-I37</f>
        <v>0</v>
      </c>
    </row>
    <row r="38" spans="1:10" ht="4.5" customHeight="1">
      <c r="A38" s="678"/>
      <c r="B38" s="193"/>
      <c r="C38" s="731"/>
      <c r="D38" s="731"/>
      <c r="E38" s="731"/>
      <c r="F38" s="732"/>
      <c r="G38" s="679"/>
      <c r="H38" s="180"/>
      <c r="I38" s="180"/>
      <c r="J38" s="180"/>
    </row>
    <row r="39" spans="1:10">
      <c r="A39" s="678"/>
      <c r="B39" s="191" t="s">
        <v>281</v>
      </c>
      <c r="C39" s="722"/>
      <c r="D39" s="722"/>
      <c r="E39" s="710">
        <f>+D39-C39</f>
        <v>0</v>
      </c>
      <c r="F39" s="711" t="s">
        <v>210</v>
      </c>
      <c r="G39" s="679"/>
      <c r="H39" s="180"/>
      <c r="I39" s="712">
        <f>+D39</f>
        <v>0</v>
      </c>
      <c r="J39" s="713">
        <f>+D39-I39</f>
        <v>0</v>
      </c>
    </row>
    <row r="40" spans="1:10">
      <c r="A40" s="678"/>
      <c r="B40" s="193" t="s">
        <v>282</v>
      </c>
      <c r="C40" s="733"/>
      <c r="D40" s="733"/>
      <c r="E40" s="733"/>
      <c r="F40" s="724"/>
      <c r="G40" s="679"/>
      <c r="H40" s="180"/>
      <c r="I40" s="180"/>
      <c r="J40" s="180"/>
    </row>
    <row r="41" spans="1:10">
      <c r="A41" s="678"/>
      <c r="B41" s="725" t="s">
        <v>357</v>
      </c>
      <c r="C41" s="734"/>
      <c r="D41" s="734"/>
      <c r="E41" s="699">
        <f>+D41-C41</f>
        <v>0</v>
      </c>
      <c r="F41" s="724"/>
      <c r="G41" s="679"/>
      <c r="H41" s="180"/>
      <c r="I41" s="180"/>
      <c r="J41" s="180"/>
    </row>
    <row r="42" spans="1:10">
      <c r="A42" s="678"/>
      <c r="B42" s="735" t="s">
        <v>358</v>
      </c>
      <c r="C42" s="734"/>
      <c r="D42" s="734"/>
      <c r="E42" s="699">
        <f>+D42-C42</f>
        <v>0</v>
      </c>
      <c r="F42" s="724"/>
      <c r="G42" s="679"/>
      <c r="H42" s="180"/>
      <c r="I42" s="180"/>
      <c r="J42" s="180"/>
    </row>
    <row r="43" spans="1:10">
      <c r="A43" s="678"/>
      <c r="B43" s="735" t="s">
        <v>359</v>
      </c>
      <c r="C43" s="734"/>
      <c r="D43" s="734"/>
      <c r="E43" s="699">
        <f>+D43-C43</f>
        <v>0</v>
      </c>
      <c r="F43" s="724"/>
      <c r="G43" s="679"/>
      <c r="H43" s="180"/>
      <c r="I43" s="180"/>
      <c r="J43" s="180"/>
    </row>
    <row r="44" spans="1:10">
      <c r="A44" s="678"/>
      <c r="B44" s="735" t="s">
        <v>360</v>
      </c>
      <c r="C44" s="734"/>
      <c r="D44" s="734"/>
      <c r="E44" s="699">
        <f>+D44-C44</f>
        <v>0</v>
      </c>
      <c r="F44" s="724"/>
      <c r="G44" s="679"/>
      <c r="H44" s="180"/>
      <c r="I44" s="180"/>
      <c r="J44" s="180"/>
    </row>
    <row r="45" spans="1:10">
      <c r="A45" s="678"/>
      <c r="B45" s="735" t="s">
        <v>361</v>
      </c>
      <c r="C45" s="733"/>
      <c r="D45" s="733"/>
      <c r="E45" s="717"/>
      <c r="F45" s="724"/>
      <c r="G45" s="679"/>
      <c r="H45" s="180"/>
      <c r="I45" s="180"/>
      <c r="J45" s="180"/>
    </row>
    <row r="46" spans="1:10">
      <c r="A46" s="678"/>
      <c r="B46" s="195" t="s">
        <v>214</v>
      </c>
      <c r="C46" s="719"/>
      <c r="D46" s="719"/>
      <c r="E46" s="699">
        <f t="shared" ref="E46:E52" si="1">+D46-C46</f>
        <v>0</v>
      </c>
      <c r="F46" s="724"/>
      <c r="G46" s="679"/>
      <c r="H46" s="180"/>
      <c r="I46" s="180"/>
      <c r="J46" s="180"/>
    </row>
    <row r="47" spans="1:10">
      <c r="A47" s="678"/>
      <c r="B47" s="188" t="s">
        <v>215</v>
      </c>
      <c r="C47" s="719"/>
      <c r="D47" s="719"/>
      <c r="E47" s="699">
        <f t="shared" si="1"/>
        <v>0</v>
      </c>
      <c r="F47" s="724"/>
      <c r="G47" s="679"/>
      <c r="H47" s="180"/>
      <c r="I47" s="180"/>
      <c r="J47" s="180"/>
    </row>
    <row r="48" spans="1:10">
      <c r="A48" s="678"/>
      <c r="B48" s="188" t="s">
        <v>216</v>
      </c>
      <c r="C48" s="719"/>
      <c r="D48" s="719"/>
      <c r="E48" s="699">
        <f t="shared" si="1"/>
        <v>0</v>
      </c>
      <c r="F48" s="724"/>
      <c r="G48" s="679"/>
      <c r="H48" s="180"/>
      <c r="I48" s="180"/>
      <c r="J48" s="180"/>
    </row>
    <row r="49" spans="1:10">
      <c r="A49" s="678"/>
      <c r="B49" s="188" t="s">
        <v>217</v>
      </c>
      <c r="C49" s="719"/>
      <c r="D49" s="719"/>
      <c r="E49" s="699">
        <f t="shared" si="1"/>
        <v>0</v>
      </c>
      <c r="F49" s="724"/>
      <c r="G49" s="679"/>
      <c r="H49" s="180"/>
      <c r="I49" s="180"/>
      <c r="J49" s="180"/>
    </row>
    <row r="50" spans="1:10">
      <c r="A50" s="678"/>
      <c r="B50" s="188" t="s">
        <v>218</v>
      </c>
      <c r="C50" s="719"/>
      <c r="D50" s="719"/>
      <c r="E50" s="699">
        <f t="shared" si="1"/>
        <v>0</v>
      </c>
      <c r="F50" s="727"/>
      <c r="G50" s="679"/>
      <c r="H50" s="180"/>
      <c r="I50" s="180"/>
      <c r="J50" s="180"/>
    </row>
    <row r="51" spans="1:10">
      <c r="A51" s="678"/>
      <c r="B51" s="188" t="s">
        <v>219</v>
      </c>
      <c r="C51" s="736"/>
      <c r="D51" s="736"/>
      <c r="E51" s="729">
        <f t="shared" si="1"/>
        <v>0</v>
      </c>
      <c r="F51" s="737"/>
      <c r="G51" s="679"/>
      <c r="H51" s="180"/>
      <c r="I51" s="180"/>
      <c r="J51" s="180"/>
    </row>
    <row r="52" spans="1:10">
      <c r="A52" s="678"/>
      <c r="B52" s="187" t="s">
        <v>362</v>
      </c>
      <c r="C52" s="738"/>
      <c r="D52" s="738"/>
      <c r="E52" s="739">
        <f t="shared" si="1"/>
        <v>0</v>
      </c>
      <c r="F52" s="727"/>
      <c r="G52" s="679"/>
      <c r="H52" s="180"/>
      <c r="I52" s="180"/>
      <c r="J52" s="180"/>
    </row>
    <row r="53" spans="1:10">
      <c r="A53" s="678"/>
      <c r="B53" s="740" t="s">
        <v>363</v>
      </c>
      <c r="C53" s="741">
        <f>C80</f>
        <v>0</v>
      </c>
      <c r="D53" s="741">
        <f>D80</f>
        <v>0</v>
      </c>
      <c r="E53" s="741">
        <f>E80</f>
        <v>0</v>
      </c>
      <c r="F53" s="709" t="s">
        <v>470</v>
      </c>
      <c r="G53" s="679"/>
      <c r="H53" s="180"/>
      <c r="I53" s="180"/>
      <c r="J53" s="180"/>
    </row>
    <row r="54" spans="1:10">
      <c r="A54" s="678"/>
      <c r="B54" s="191" t="s">
        <v>220</v>
      </c>
      <c r="C54" s="722">
        <f>SUM(C41:C53)</f>
        <v>0</v>
      </c>
      <c r="D54" s="722">
        <f>SUM(D41:D53)</f>
        <v>0</v>
      </c>
      <c r="E54" s="710">
        <f>+D54-C54</f>
        <v>0</v>
      </c>
      <c r="F54" s="711" t="s">
        <v>210</v>
      </c>
      <c r="G54" s="679"/>
      <c r="H54" s="180"/>
      <c r="I54" s="712">
        <f>SUM(D41:D53)</f>
        <v>0</v>
      </c>
      <c r="J54" s="713">
        <f>+D54-I54</f>
        <v>0</v>
      </c>
    </row>
    <row r="55" spans="1:10" ht="4.5" customHeight="1">
      <c r="A55" s="678"/>
      <c r="B55" s="196"/>
      <c r="C55" s="736"/>
      <c r="D55" s="736"/>
      <c r="E55" s="729"/>
      <c r="F55" s="742"/>
      <c r="G55" s="679"/>
      <c r="H55" s="180"/>
      <c r="I55" s="180"/>
      <c r="J55" s="180"/>
    </row>
    <row r="56" spans="1:10">
      <c r="A56" s="678"/>
      <c r="B56" s="197" t="s">
        <v>283</v>
      </c>
      <c r="C56" s="743"/>
      <c r="D56" s="743"/>
      <c r="E56" s="717"/>
      <c r="F56" s="700"/>
      <c r="G56" s="679"/>
      <c r="H56" s="180"/>
      <c r="I56" s="180"/>
      <c r="J56" s="180"/>
    </row>
    <row r="57" spans="1:10">
      <c r="A57" s="678"/>
      <c r="B57" s="725" t="s">
        <v>364</v>
      </c>
      <c r="C57" s="719"/>
      <c r="D57" s="719"/>
      <c r="E57" s="699">
        <f t="shared" ref="E57:E62" si="2">+D57-C57</f>
        <v>0</v>
      </c>
      <c r="F57" s="703"/>
      <c r="G57" s="679"/>
      <c r="H57" s="180"/>
      <c r="I57" s="180"/>
      <c r="J57" s="180"/>
    </row>
    <row r="58" spans="1:10">
      <c r="A58" s="678"/>
      <c r="B58" s="744" t="s">
        <v>365</v>
      </c>
      <c r="C58" s="741">
        <f>C86</f>
        <v>0</v>
      </c>
      <c r="D58" s="741">
        <f>D86</f>
        <v>0</v>
      </c>
      <c r="E58" s="745">
        <f t="shared" si="2"/>
        <v>0</v>
      </c>
      <c r="F58" s="709" t="s">
        <v>471</v>
      </c>
      <c r="G58" s="679"/>
      <c r="H58" s="180"/>
      <c r="I58" s="180"/>
      <c r="J58" s="180"/>
    </row>
    <row r="59" spans="1:10">
      <c r="A59" s="678"/>
      <c r="B59" s="191" t="s">
        <v>221</v>
      </c>
      <c r="C59" s="746">
        <f>SUM(C57:C58)</f>
        <v>0</v>
      </c>
      <c r="D59" s="746">
        <f>SUM(D57:D58)</f>
        <v>0</v>
      </c>
      <c r="E59" s="710">
        <f t="shared" si="2"/>
        <v>0</v>
      </c>
      <c r="F59" s="711" t="s">
        <v>210</v>
      </c>
      <c r="G59" s="679"/>
      <c r="H59" s="180"/>
      <c r="I59" s="712">
        <f t="shared" ref="I59:I64" si="3">+D59</f>
        <v>0</v>
      </c>
      <c r="J59" s="713">
        <f t="shared" ref="J59:J64" si="4">+D59-I59</f>
        <v>0</v>
      </c>
    </row>
    <row r="60" spans="1:10">
      <c r="A60" s="678"/>
      <c r="B60" s="198" t="s">
        <v>472</v>
      </c>
      <c r="C60" s="722"/>
      <c r="D60" s="722"/>
      <c r="E60" s="710">
        <f t="shared" si="2"/>
        <v>0</v>
      </c>
      <c r="F60" s="711" t="s">
        <v>210</v>
      </c>
      <c r="G60" s="679"/>
      <c r="H60" s="180"/>
      <c r="I60" s="712">
        <f t="shared" si="3"/>
        <v>0</v>
      </c>
      <c r="J60" s="713">
        <f t="shared" si="4"/>
        <v>0</v>
      </c>
    </row>
    <row r="61" spans="1:10">
      <c r="A61" s="678"/>
      <c r="B61" s="198" t="s">
        <v>284</v>
      </c>
      <c r="C61" s="747"/>
      <c r="D61" s="722"/>
      <c r="E61" s="710">
        <f t="shared" si="2"/>
        <v>0</v>
      </c>
      <c r="F61" s="711" t="s">
        <v>210</v>
      </c>
      <c r="G61" s="679"/>
      <c r="H61" s="180"/>
      <c r="I61" s="712">
        <f t="shared" si="3"/>
        <v>0</v>
      </c>
      <c r="J61" s="713">
        <f t="shared" si="4"/>
        <v>0</v>
      </c>
    </row>
    <row r="62" spans="1:10">
      <c r="A62" s="678"/>
      <c r="B62" s="198" t="s">
        <v>285</v>
      </c>
      <c r="C62" s="722"/>
      <c r="D62" s="722"/>
      <c r="E62" s="710">
        <f t="shared" si="2"/>
        <v>0</v>
      </c>
      <c r="F62" s="711"/>
      <c r="G62" s="679"/>
      <c r="H62" s="180"/>
      <c r="I62" s="712">
        <f t="shared" si="3"/>
        <v>0</v>
      </c>
      <c r="J62" s="713">
        <f t="shared" si="4"/>
        <v>0</v>
      </c>
    </row>
    <row r="63" spans="1:10">
      <c r="A63" s="678"/>
      <c r="B63" s="197" t="s">
        <v>286</v>
      </c>
      <c r="C63" s="748">
        <f>+C31+C37+C39+C54+C59+C60+C61+C62</f>
        <v>0</v>
      </c>
      <c r="D63" s="748">
        <f>+D31+D37+D39+D54+D59+D60+D61+D62</f>
        <v>0</v>
      </c>
      <c r="E63" s="748">
        <f>+E37+E39+E54+E59+E60+E61+E62</f>
        <v>0</v>
      </c>
      <c r="F63" s="749" t="s">
        <v>210</v>
      </c>
      <c r="G63" s="679"/>
      <c r="H63" s="180"/>
      <c r="I63" s="712">
        <f t="shared" si="3"/>
        <v>0</v>
      </c>
      <c r="J63" s="713">
        <f t="shared" si="4"/>
        <v>0</v>
      </c>
    </row>
    <row r="64" spans="1:10">
      <c r="A64" s="678"/>
      <c r="B64" s="750" t="s">
        <v>287</v>
      </c>
      <c r="C64" s="751">
        <f>+C24+C63</f>
        <v>0</v>
      </c>
      <c r="D64" s="751">
        <f>+D24+D63</f>
        <v>0</v>
      </c>
      <c r="E64" s="751">
        <f>+E24+E63</f>
        <v>0</v>
      </c>
      <c r="F64" s="749" t="s">
        <v>210</v>
      </c>
      <c r="G64" s="679"/>
      <c r="H64" s="180"/>
      <c r="I64" s="712">
        <f t="shared" si="3"/>
        <v>0</v>
      </c>
      <c r="J64" s="713">
        <f t="shared" si="4"/>
        <v>0</v>
      </c>
    </row>
    <row r="65" spans="1:10" ht="7.5" customHeight="1">
      <c r="A65" s="678"/>
      <c r="B65" s="752"/>
      <c r="C65" s="729"/>
      <c r="D65" s="729"/>
      <c r="E65" s="736"/>
      <c r="F65" s="753"/>
      <c r="G65" s="679"/>
      <c r="H65" s="180"/>
      <c r="I65" s="180"/>
      <c r="J65" s="180"/>
    </row>
    <row r="66" spans="1:10">
      <c r="A66" s="678"/>
      <c r="B66" s="376" t="s">
        <v>473</v>
      </c>
      <c r="C66" s="754"/>
      <c r="D66" s="754"/>
      <c r="E66" s="754"/>
      <c r="F66" s="755"/>
      <c r="G66" s="679"/>
      <c r="H66" s="180"/>
      <c r="I66" s="180"/>
      <c r="J66" s="180"/>
    </row>
    <row r="67" spans="1:10">
      <c r="A67" s="678"/>
      <c r="B67" s="756" t="s">
        <v>474</v>
      </c>
      <c r="C67" s="704"/>
      <c r="D67" s="704"/>
      <c r="E67" s="704">
        <f>+D67-C67</f>
        <v>0</v>
      </c>
      <c r="F67" s="757"/>
      <c r="G67" s="679"/>
      <c r="H67" s="180"/>
      <c r="I67" s="180"/>
      <c r="J67" s="180"/>
    </row>
    <row r="68" spans="1:10">
      <c r="A68" s="678"/>
      <c r="B68" s="756" t="s">
        <v>475</v>
      </c>
      <c r="C68" s="704"/>
      <c r="D68" s="704"/>
      <c r="E68" s="699">
        <f>+D68-C68</f>
        <v>0</v>
      </c>
      <c r="F68" s="757"/>
      <c r="G68" s="679"/>
      <c r="H68" s="180"/>
      <c r="I68" s="180"/>
      <c r="J68" s="180"/>
    </row>
    <row r="69" spans="1:10">
      <c r="A69" s="678"/>
      <c r="B69" s="199" t="s">
        <v>109</v>
      </c>
      <c r="C69" s="704"/>
      <c r="D69" s="704"/>
      <c r="E69" s="699">
        <f>+D69-C69</f>
        <v>0</v>
      </c>
      <c r="F69" s="757"/>
      <c r="G69" s="679"/>
      <c r="H69" s="180"/>
      <c r="I69" s="180"/>
      <c r="J69" s="180"/>
    </row>
    <row r="70" spans="1:10">
      <c r="A70" s="678"/>
      <c r="B70" s="199" t="s">
        <v>476</v>
      </c>
      <c r="C70" s="704"/>
      <c r="D70" s="704"/>
      <c r="E70" s="699">
        <f>+D70-C70</f>
        <v>0</v>
      </c>
      <c r="F70" s="757"/>
      <c r="G70" s="679"/>
      <c r="H70" s="180"/>
      <c r="I70" s="180"/>
      <c r="J70" s="180"/>
    </row>
    <row r="71" spans="1:10">
      <c r="A71" s="678"/>
      <c r="B71" s="199" t="s">
        <v>477</v>
      </c>
      <c r="C71" s="704"/>
      <c r="D71" s="704"/>
      <c r="E71" s="704">
        <f>+D71-C71</f>
        <v>0</v>
      </c>
      <c r="F71" s="758"/>
      <c r="G71" s="679"/>
      <c r="H71" s="180"/>
      <c r="I71" s="180"/>
      <c r="J71" s="180"/>
    </row>
    <row r="72" spans="1:10">
      <c r="A72" s="678"/>
      <c r="B72" s="285" t="s">
        <v>366</v>
      </c>
      <c r="C72" s="759">
        <f>SUM(C67:C71)</f>
        <v>0</v>
      </c>
      <c r="D72" s="759">
        <f>SUM(D67:D71)</f>
        <v>0</v>
      </c>
      <c r="E72" s="759">
        <f>SUM(E67:E71)</f>
        <v>0</v>
      </c>
      <c r="F72" s="760" t="s">
        <v>478</v>
      </c>
      <c r="G72" s="679"/>
      <c r="H72" s="180"/>
      <c r="I72" s="180"/>
      <c r="J72" s="180"/>
    </row>
    <row r="73" spans="1:10" ht="4.5" customHeight="1">
      <c r="A73" s="678"/>
      <c r="B73" s="200"/>
      <c r="C73" s="761"/>
      <c r="D73" s="761"/>
      <c r="E73" s="762"/>
      <c r="F73" s="763"/>
      <c r="G73" s="679"/>
      <c r="H73" s="180"/>
      <c r="I73" s="180"/>
      <c r="J73" s="180"/>
    </row>
    <row r="74" spans="1:10">
      <c r="A74" s="678"/>
      <c r="B74" s="377" t="s">
        <v>479</v>
      </c>
      <c r="C74" s="764"/>
      <c r="D74" s="764"/>
      <c r="E74" s="764"/>
      <c r="F74" s="765"/>
      <c r="G74" s="679"/>
      <c r="H74" s="180"/>
      <c r="I74" s="180"/>
      <c r="J74" s="180"/>
    </row>
    <row r="75" spans="1:10">
      <c r="A75" s="678"/>
      <c r="B75" s="201" t="s">
        <v>222</v>
      </c>
      <c r="C75" s="699"/>
      <c r="D75" s="699"/>
      <c r="E75" s="699">
        <f t="shared" ref="E75:E80" si="5">+D75-C75</f>
        <v>0</v>
      </c>
      <c r="F75" s="766"/>
      <c r="G75" s="679"/>
      <c r="H75" s="180"/>
      <c r="I75" s="180"/>
      <c r="J75" s="180"/>
    </row>
    <row r="76" spans="1:10">
      <c r="A76" s="678"/>
      <c r="B76" s="202" t="s">
        <v>223</v>
      </c>
      <c r="C76" s="704"/>
      <c r="D76" s="704"/>
      <c r="E76" s="699">
        <f t="shared" si="5"/>
        <v>0</v>
      </c>
      <c r="F76" s="767"/>
      <c r="G76" s="679"/>
      <c r="H76" s="180"/>
      <c r="I76" s="180"/>
      <c r="J76" s="180"/>
    </row>
    <row r="77" spans="1:10">
      <c r="A77" s="678"/>
      <c r="B77" s="202" t="s">
        <v>224</v>
      </c>
      <c r="C77" s="704"/>
      <c r="D77" s="704"/>
      <c r="E77" s="699">
        <f t="shared" si="5"/>
        <v>0</v>
      </c>
      <c r="F77" s="767"/>
      <c r="G77" s="679"/>
      <c r="H77" s="180"/>
      <c r="I77" s="180"/>
      <c r="J77" s="180"/>
    </row>
    <row r="78" spans="1:10">
      <c r="A78" s="678"/>
      <c r="B78" s="202"/>
      <c r="C78" s="704"/>
      <c r="D78" s="704"/>
      <c r="E78" s="699">
        <f t="shared" si="5"/>
        <v>0</v>
      </c>
      <c r="F78" s="767"/>
      <c r="G78" s="679"/>
      <c r="H78" s="180"/>
      <c r="I78" s="180"/>
      <c r="J78" s="180"/>
    </row>
    <row r="79" spans="1:10">
      <c r="A79" s="678"/>
      <c r="B79" s="202"/>
      <c r="C79" s="704"/>
      <c r="D79" s="704"/>
      <c r="E79" s="699">
        <f t="shared" si="5"/>
        <v>0</v>
      </c>
      <c r="F79" s="767"/>
      <c r="G79" s="679"/>
      <c r="H79" s="180"/>
      <c r="I79" s="180"/>
      <c r="J79" s="180"/>
    </row>
    <row r="80" spans="1:10">
      <c r="A80" s="678"/>
      <c r="B80" s="286" t="s">
        <v>367</v>
      </c>
      <c r="C80" s="768">
        <f>SUM(C75:C79)</f>
        <v>0</v>
      </c>
      <c r="D80" s="768">
        <f>SUM(D75:D79)</f>
        <v>0</v>
      </c>
      <c r="E80" s="768">
        <f t="shared" si="5"/>
        <v>0</v>
      </c>
      <c r="F80" s="760" t="s">
        <v>480</v>
      </c>
      <c r="G80" s="679"/>
      <c r="H80" s="180"/>
      <c r="I80" s="180"/>
      <c r="J80" s="180"/>
    </row>
    <row r="81" spans="1:10" ht="5.25" customHeight="1">
      <c r="A81" s="678"/>
      <c r="B81" s="181"/>
      <c r="C81" s="769"/>
      <c r="D81" s="769"/>
      <c r="E81" s="769"/>
      <c r="F81" s="181"/>
      <c r="G81" s="679"/>
      <c r="H81" s="180"/>
      <c r="I81" s="180"/>
      <c r="J81" s="180"/>
    </row>
    <row r="82" spans="1:10">
      <c r="A82" s="678"/>
      <c r="B82" s="377" t="s">
        <v>481</v>
      </c>
      <c r="C82" s="764"/>
      <c r="D82" s="764"/>
      <c r="E82" s="764"/>
      <c r="F82" s="765"/>
      <c r="G82" s="679"/>
      <c r="H82" s="180"/>
      <c r="I82" s="180"/>
      <c r="J82" s="180"/>
    </row>
    <row r="83" spans="1:10">
      <c r="A83" s="678"/>
      <c r="B83" s="201"/>
      <c r="C83" s="699"/>
      <c r="D83" s="699"/>
      <c r="E83" s="699">
        <f>+D83-C83</f>
        <v>0</v>
      </c>
      <c r="F83" s="766"/>
      <c r="G83" s="679"/>
      <c r="H83" s="180"/>
      <c r="I83" s="180"/>
      <c r="J83" s="180"/>
    </row>
    <row r="84" spans="1:10">
      <c r="A84" s="678"/>
      <c r="B84" s="201"/>
      <c r="C84" s="699"/>
      <c r="D84" s="699"/>
      <c r="E84" s="699">
        <f>+D84-C84</f>
        <v>0</v>
      </c>
      <c r="F84" s="766"/>
      <c r="G84" s="679"/>
      <c r="H84" s="180"/>
      <c r="I84" s="180"/>
      <c r="J84" s="180"/>
    </row>
    <row r="85" spans="1:10">
      <c r="A85" s="678"/>
      <c r="B85" s="202"/>
      <c r="C85" s="704"/>
      <c r="D85" s="704"/>
      <c r="E85" s="699">
        <f>+D85-C85</f>
        <v>0</v>
      </c>
      <c r="F85" s="767"/>
      <c r="G85" s="679"/>
      <c r="H85" s="180"/>
      <c r="I85" s="180"/>
      <c r="J85" s="180"/>
    </row>
    <row r="86" spans="1:10">
      <c r="A86" s="678"/>
      <c r="B86" s="286" t="s">
        <v>367</v>
      </c>
      <c r="C86" s="768">
        <f>SUM(C83:C85)</f>
        <v>0</v>
      </c>
      <c r="D86" s="768">
        <f>SUM(D83:D85)</f>
        <v>0</v>
      </c>
      <c r="E86" s="768">
        <f>+D86-C86</f>
        <v>0</v>
      </c>
      <c r="F86" s="760" t="s">
        <v>482</v>
      </c>
      <c r="G86" s="679"/>
      <c r="H86" s="180"/>
      <c r="I86" s="180"/>
      <c r="J86" s="180"/>
    </row>
    <row r="87" spans="1:10" ht="6.75" customHeight="1">
      <c r="A87" s="678"/>
      <c r="B87" s="770"/>
      <c r="C87" s="771"/>
      <c r="D87" s="771"/>
      <c r="E87" s="771"/>
      <c r="F87" s="770"/>
      <c r="G87" s="679"/>
      <c r="H87" s="180"/>
      <c r="I87" s="180"/>
      <c r="J87" s="180"/>
    </row>
    <row r="88" spans="1:10">
      <c r="A88" s="678"/>
      <c r="B88" s="772" t="s">
        <v>483</v>
      </c>
      <c r="C88" s="773"/>
      <c r="D88" s="699"/>
      <c r="E88" s="774"/>
      <c r="F88" s="774"/>
      <c r="G88" s="775"/>
      <c r="H88" s="180"/>
      <c r="I88" s="180"/>
      <c r="J88" s="180"/>
    </row>
    <row r="89" spans="1:10">
      <c r="A89" s="678"/>
      <c r="B89" s="201"/>
      <c r="C89" s="773"/>
      <c r="D89" s="699"/>
      <c r="E89" s="776">
        <f t="shared" ref="E89:E95" si="6">+D89-C89</f>
        <v>0</v>
      </c>
      <c r="F89" s="776"/>
      <c r="G89" s="775"/>
      <c r="H89" s="180"/>
      <c r="I89" s="180"/>
      <c r="J89" s="180"/>
    </row>
    <row r="90" spans="1:10">
      <c r="A90" s="678"/>
      <c r="B90" s="777"/>
      <c r="C90" s="773"/>
      <c r="D90" s="699"/>
      <c r="E90" s="776">
        <f t="shared" si="6"/>
        <v>0</v>
      </c>
      <c r="F90" s="776"/>
      <c r="G90" s="775"/>
      <c r="H90" s="180"/>
      <c r="I90" s="180"/>
      <c r="J90" s="180"/>
    </row>
    <row r="91" spans="1:10">
      <c r="A91" s="678"/>
      <c r="B91" s="201"/>
      <c r="C91" s="773"/>
      <c r="D91" s="699"/>
      <c r="E91" s="776">
        <f t="shared" si="6"/>
        <v>0</v>
      </c>
      <c r="F91" s="776"/>
      <c r="G91" s="775"/>
      <c r="H91" s="180"/>
      <c r="I91" s="180"/>
      <c r="J91" s="180"/>
    </row>
    <row r="92" spans="1:10">
      <c r="A92" s="678"/>
      <c r="B92" s="202"/>
      <c r="C92" s="778"/>
      <c r="D92" s="699"/>
      <c r="E92" s="779">
        <f t="shared" si="6"/>
        <v>0</v>
      </c>
      <c r="F92" s="776"/>
      <c r="G92" s="775"/>
      <c r="H92" s="180"/>
      <c r="I92" s="180"/>
      <c r="J92" s="180"/>
    </row>
    <row r="93" spans="1:10">
      <c r="A93" s="678"/>
      <c r="B93" s="202"/>
      <c r="C93" s="778"/>
      <c r="D93" s="699"/>
      <c r="E93" s="779">
        <f t="shared" si="6"/>
        <v>0</v>
      </c>
      <c r="F93" s="776"/>
      <c r="G93" s="775"/>
      <c r="H93" s="180"/>
      <c r="I93" s="180"/>
      <c r="J93" s="180"/>
    </row>
    <row r="94" spans="1:10">
      <c r="A94" s="678"/>
      <c r="B94" s="202"/>
      <c r="C94" s="778"/>
      <c r="D94" s="699"/>
      <c r="E94" s="779">
        <f t="shared" si="6"/>
        <v>0</v>
      </c>
      <c r="F94" s="776"/>
      <c r="G94" s="775"/>
      <c r="H94" s="180"/>
      <c r="I94" s="180"/>
      <c r="J94" s="180"/>
    </row>
    <row r="95" spans="1:10">
      <c r="A95" s="780"/>
      <c r="B95" s="781" t="s">
        <v>415</v>
      </c>
      <c r="C95" s="782">
        <f>SUM(C89:C94)</f>
        <v>0</v>
      </c>
      <c r="D95" s="782">
        <f>SUM(D89:D94)</f>
        <v>0</v>
      </c>
      <c r="E95" s="783">
        <f t="shared" si="6"/>
        <v>0</v>
      </c>
      <c r="F95" s="784" t="s">
        <v>416</v>
      </c>
      <c r="G95" s="785"/>
      <c r="H95" s="180"/>
      <c r="I95" s="180"/>
      <c r="J95" s="180"/>
    </row>
    <row r="96" spans="1:10" ht="6" customHeight="1">
      <c r="A96" s="180"/>
      <c r="B96" s="180"/>
      <c r="C96" s="786"/>
      <c r="D96" s="786"/>
      <c r="E96" s="786"/>
      <c r="F96" s="180"/>
      <c r="G96" s="180"/>
      <c r="H96" s="180"/>
      <c r="I96" s="180"/>
      <c r="J96" s="180"/>
    </row>
    <row r="97" spans="1:10">
      <c r="A97" s="180"/>
      <c r="B97" s="180"/>
      <c r="C97" s="180"/>
      <c r="D97" s="180"/>
      <c r="E97" s="180"/>
      <c r="F97" s="180"/>
      <c r="G97" s="180"/>
      <c r="H97" s="180"/>
      <c r="I97" s="180"/>
      <c r="J97" s="180"/>
    </row>
  </sheetData>
  <mergeCells count="2">
    <mergeCell ref="C5:F5"/>
    <mergeCell ref="C6:F6"/>
  </mergeCells>
  <printOptions horizontalCentered="1"/>
  <pageMargins left="0" right="0" top="0.27" bottom="0.25" header="0" footer="0.25"/>
  <pageSetup scale="61" orientation="portrait" r:id="rId1"/>
  <headerFooter>
    <oddFooter>&amp;C&amp;D  &amp;T   &amp;Z&amp;F   &amp;A</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41"/>
    <pageSetUpPr fitToPage="1"/>
  </sheetPr>
  <dimension ref="A1:N63"/>
  <sheetViews>
    <sheetView workbookViewId="0">
      <selection activeCell="I14" sqref="I14"/>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1.33203125" customWidth="1"/>
    <col min="9" max="9" width="62.33203125" customWidth="1"/>
  </cols>
  <sheetData>
    <row r="1" spans="1:9">
      <c r="B1" s="1237" t="s">
        <v>71</v>
      </c>
      <c r="C1" s="1237"/>
      <c r="D1" s="1237"/>
      <c r="E1" s="1237"/>
      <c r="F1" s="1237"/>
      <c r="G1" s="1238"/>
    </row>
    <row r="2" spans="1:9">
      <c r="B2" s="1237" t="s">
        <v>445</v>
      </c>
      <c r="C2" s="1237"/>
      <c r="D2" s="1237"/>
      <c r="E2" s="1237"/>
      <c r="F2" s="1237"/>
      <c r="G2" s="1238"/>
      <c r="I2" s="346" t="s">
        <v>232</v>
      </c>
    </row>
    <row r="3" spans="1:9" ht="7.5" customHeight="1">
      <c r="B3" s="5"/>
      <c r="C3" s="5"/>
      <c r="D3" s="5"/>
      <c r="E3" s="5"/>
      <c r="F3" s="5"/>
      <c r="G3" s="5"/>
    </row>
    <row r="4" spans="1:9" ht="15.75">
      <c r="B4" s="140" t="s">
        <v>277</v>
      </c>
      <c r="C4" s="1242"/>
      <c r="D4" s="1243"/>
      <c r="E4" s="1243"/>
      <c r="F4" s="1243"/>
      <c r="G4" s="1244"/>
    </row>
    <row r="5" spans="1:9" ht="8.25" customHeight="1" thickBot="1">
      <c r="B5" s="6"/>
      <c r="C5" s="5"/>
      <c r="D5" s="5"/>
      <c r="E5" s="5"/>
      <c r="F5" s="5"/>
      <c r="G5" s="5"/>
    </row>
    <row r="6" spans="1:9" ht="17.25" customHeight="1">
      <c r="A6" s="141"/>
      <c r="B6" s="215" t="s">
        <v>299</v>
      </c>
      <c r="C6" s="216"/>
      <c r="D6" s="217"/>
      <c r="E6" s="217"/>
      <c r="F6" s="218"/>
      <c r="G6" s="219"/>
      <c r="H6" s="26"/>
      <c r="I6" s="170" t="s">
        <v>124</v>
      </c>
    </row>
    <row r="7" spans="1:9" ht="15.75" hidden="1" customHeight="1">
      <c r="A7" s="27"/>
      <c r="B7" s="169" t="s">
        <v>65</v>
      </c>
      <c r="C7" s="167" t="s">
        <v>318</v>
      </c>
      <c r="D7" s="167"/>
      <c r="E7" s="1183" t="s">
        <v>317</v>
      </c>
      <c r="F7" s="1184"/>
      <c r="G7" s="164"/>
      <c r="H7" s="28"/>
      <c r="I7" s="5"/>
    </row>
    <row r="8" spans="1:9" ht="6" customHeight="1">
      <c r="A8" s="27"/>
      <c r="B8" s="142"/>
      <c r="C8" s="152"/>
      <c r="D8" s="152"/>
      <c r="E8" s="152"/>
      <c r="F8" s="152"/>
      <c r="G8" s="152"/>
      <c r="H8" s="28"/>
      <c r="I8" s="5"/>
    </row>
    <row r="9" spans="1:9" ht="14.25">
      <c r="A9" s="27"/>
      <c r="B9" s="168" t="s">
        <v>320</v>
      </c>
      <c r="C9" s="1235"/>
      <c r="D9" s="1245"/>
      <c r="E9" s="1245"/>
      <c r="F9" s="1245"/>
      <c r="G9" s="1246"/>
      <c r="H9" s="28"/>
    </row>
    <row r="10" spans="1:9" ht="13.5">
      <c r="A10" s="27"/>
      <c r="B10" s="143" t="s">
        <v>319</v>
      </c>
      <c r="C10" s="1183"/>
      <c r="D10" s="1184"/>
      <c r="F10" s="5"/>
      <c r="G10" s="23"/>
      <c r="H10" s="28"/>
    </row>
    <row r="11" spans="1:9" ht="6" customHeight="1">
      <c r="A11" s="27"/>
      <c r="B11" s="143"/>
      <c r="C11" s="17"/>
      <c r="D11" s="17"/>
      <c r="F11" s="5"/>
      <c r="G11" s="5"/>
      <c r="H11" s="28"/>
    </row>
    <row r="12" spans="1:9" ht="14.25">
      <c r="A12" s="27"/>
      <c r="B12" s="347" t="s">
        <v>52</v>
      </c>
      <c r="C12" s="343"/>
      <c r="D12" s="343"/>
      <c r="E12" s="171"/>
      <c r="F12" s="5"/>
      <c r="G12" s="5"/>
      <c r="H12" s="28"/>
    </row>
    <row r="13" spans="1:9" ht="6" customHeight="1">
      <c r="A13" s="27"/>
      <c r="B13" s="168"/>
      <c r="C13" s="17"/>
      <c r="D13" s="17"/>
      <c r="F13" s="5"/>
      <c r="G13" s="5"/>
      <c r="H13" s="28"/>
    </row>
    <row r="14" spans="1:9" ht="14.25">
      <c r="A14" s="27"/>
      <c r="B14" s="168" t="s">
        <v>39</v>
      </c>
      <c r="C14" s="17" t="s">
        <v>40</v>
      </c>
      <c r="D14" s="17" t="s">
        <v>41</v>
      </c>
      <c r="E14" s="17" t="s">
        <v>42</v>
      </c>
      <c r="F14" s="17" t="s">
        <v>267</v>
      </c>
      <c r="G14" s="17"/>
      <c r="H14" s="28"/>
    </row>
    <row r="15" spans="1:9" ht="13.5">
      <c r="A15" s="27"/>
      <c r="B15" s="143" t="s">
        <v>43</v>
      </c>
      <c r="C15" s="20"/>
      <c r="D15" s="20"/>
      <c r="E15" s="20"/>
      <c r="F15" s="20"/>
      <c r="G15" s="5"/>
      <c r="H15" s="28"/>
    </row>
    <row r="16" spans="1:9" ht="8.25" customHeight="1">
      <c r="A16" s="27"/>
      <c r="B16" s="143"/>
      <c r="C16" s="17"/>
      <c r="D16" s="17"/>
      <c r="E16" s="17"/>
      <c r="F16" s="17"/>
      <c r="G16" s="5"/>
      <c r="H16" s="28"/>
    </row>
    <row r="17" spans="1:14" ht="14.25">
      <c r="A17" s="27"/>
      <c r="B17" s="168" t="s">
        <v>68</v>
      </c>
      <c r="C17" s="17"/>
      <c r="D17" s="17"/>
      <c r="E17" s="1183"/>
      <c r="F17" s="1236"/>
      <c r="G17" s="1206"/>
      <c r="H17" s="28"/>
    </row>
    <row r="18" spans="1:14" ht="8.25" customHeight="1">
      <c r="A18" s="27"/>
      <c r="B18" s="143"/>
      <c r="C18" s="5"/>
      <c r="D18" s="5"/>
      <c r="E18" s="5"/>
      <c r="F18" s="5"/>
      <c r="G18" s="5"/>
      <c r="H18" s="28"/>
    </row>
    <row r="19" spans="1:14" ht="14.25">
      <c r="A19" s="27"/>
      <c r="B19" s="313" t="s">
        <v>64</v>
      </c>
      <c r="C19" s="20" t="s">
        <v>44</v>
      </c>
      <c r="D19" s="20" t="s">
        <v>45</v>
      </c>
      <c r="E19" s="20" t="s">
        <v>55</v>
      </c>
      <c r="F19" s="20" t="s">
        <v>46</v>
      </c>
      <c r="G19" s="20" t="s">
        <v>54</v>
      </c>
      <c r="H19" s="28"/>
    </row>
    <row r="20" spans="1:14" ht="13.5">
      <c r="A20" s="27"/>
      <c r="B20" s="314" t="s">
        <v>67</v>
      </c>
      <c r="C20" s="165"/>
      <c r="D20" s="165"/>
      <c r="E20" s="165"/>
      <c r="F20" s="165"/>
      <c r="G20" s="165"/>
      <c r="H20" s="28"/>
    </row>
    <row r="21" spans="1:14" ht="13.5">
      <c r="A21" s="27"/>
      <c r="B21" s="314" t="s">
        <v>66</v>
      </c>
      <c r="C21" s="20" t="s">
        <v>63</v>
      </c>
      <c r="D21" s="20" t="s">
        <v>47</v>
      </c>
      <c r="E21" s="20" t="s">
        <v>342</v>
      </c>
      <c r="F21" s="20" t="s">
        <v>267</v>
      </c>
      <c r="G21" s="20" t="s">
        <v>294</v>
      </c>
      <c r="H21" s="28"/>
    </row>
    <row r="22" spans="1:14" ht="13.5">
      <c r="A22" s="27"/>
      <c r="B22" s="315" t="s">
        <v>67</v>
      </c>
      <c r="C22" s="165"/>
      <c r="D22" s="165"/>
      <c r="E22" s="165"/>
      <c r="F22" s="165"/>
      <c r="G22" s="165">
        <f>+C20+D20+E20+F20+G20+C22+D22+E22+F22</f>
        <v>0</v>
      </c>
      <c r="H22" s="28"/>
    </row>
    <row r="23" spans="1:14" ht="8.25" customHeight="1">
      <c r="A23" s="27"/>
      <c r="B23" s="2"/>
      <c r="C23" s="5"/>
      <c r="D23" s="5"/>
      <c r="E23" s="5"/>
      <c r="F23" s="5"/>
      <c r="G23" s="5"/>
      <c r="H23" s="28"/>
    </row>
    <row r="24" spans="1:14" ht="14.25">
      <c r="A24" s="27"/>
      <c r="B24" s="168" t="s">
        <v>258</v>
      </c>
      <c r="C24" s="5"/>
      <c r="D24" s="5"/>
      <c r="E24" s="5"/>
      <c r="F24" s="5"/>
      <c r="G24" s="5"/>
      <c r="H24" s="28"/>
    </row>
    <row r="25" spans="1:14" ht="13.5">
      <c r="A25" s="27"/>
      <c r="B25" s="143" t="s">
        <v>57</v>
      </c>
      <c r="C25" s="350">
        <v>0</v>
      </c>
      <c r="D25" s="351" t="s">
        <v>296</v>
      </c>
      <c r="E25" s="352"/>
      <c r="F25" s="350">
        <v>0</v>
      </c>
      <c r="G25" s="5"/>
      <c r="H25" s="28"/>
    </row>
    <row r="26" spans="1:14" ht="13.5">
      <c r="A26" s="27"/>
      <c r="B26" s="143" t="s">
        <v>58</v>
      </c>
      <c r="C26" s="350">
        <v>0</v>
      </c>
      <c r="D26" s="351" t="s">
        <v>297</v>
      </c>
      <c r="E26" s="352"/>
      <c r="F26" s="350">
        <v>0</v>
      </c>
      <c r="G26" s="5"/>
      <c r="H26" s="28"/>
    </row>
    <row r="27" spans="1:14" ht="13.5">
      <c r="A27" s="27"/>
      <c r="B27" s="143" t="s">
        <v>59</v>
      </c>
      <c r="C27" s="350">
        <v>0</v>
      </c>
      <c r="D27" s="351" t="s">
        <v>60</v>
      </c>
      <c r="E27" s="352"/>
      <c r="F27" s="350">
        <v>0</v>
      </c>
      <c r="G27" s="5"/>
      <c r="H27" s="28"/>
    </row>
    <row r="28" spans="1:14" ht="15.75" customHeight="1">
      <c r="A28" s="27"/>
      <c r="B28" s="222"/>
      <c r="C28" s="352"/>
      <c r="D28" s="351" t="s">
        <v>259</v>
      </c>
      <c r="E28" s="352"/>
      <c r="F28" s="353">
        <f>+C25+C26+C27+F25+F26+F27</f>
        <v>0</v>
      </c>
      <c r="G28" s="5"/>
      <c r="H28" s="28"/>
    </row>
    <row r="29" spans="1:14" ht="4.5" customHeight="1">
      <c r="A29" s="27"/>
      <c r="B29" s="2"/>
      <c r="C29" s="5"/>
      <c r="D29" s="5"/>
      <c r="E29" s="5"/>
      <c r="F29" s="5"/>
      <c r="G29" s="5"/>
      <c r="H29" s="28"/>
    </row>
    <row r="30" spans="1:14" ht="12" customHeight="1">
      <c r="A30" s="27"/>
      <c r="B30" s="2" t="s">
        <v>389</v>
      </c>
      <c r="C30" s="9"/>
      <c r="D30" s="9"/>
      <c r="E30" s="9"/>
      <c r="F30" s="9"/>
      <c r="G30" s="9"/>
      <c r="H30" s="28"/>
    </row>
    <row r="31" spans="1:14" ht="36" customHeight="1">
      <c r="A31" s="27"/>
      <c r="B31" s="1247"/>
      <c r="C31" s="1180"/>
      <c r="D31" s="1180"/>
      <c r="E31" s="1180"/>
      <c r="F31" s="1180"/>
      <c r="G31" s="1181"/>
      <c r="H31" s="28"/>
      <c r="I31" s="398"/>
      <c r="J31" s="399"/>
      <c r="K31" s="399"/>
      <c r="L31" s="399"/>
      <c r="M31" s="399"/>
      <c r="N31" s="399"/>
    </row>
    <row r="32" spans="1:14" ht="3.75" customHeight="1">
      <c r="A32" s="27"/>
      <c r="B32" s="2"/>
      <c r="C32" s="5"/>
      <c r="D32" s="5"/>
      <c r="E32" s="5"/>
      <c r="F32" s="5"/>
      <c r="G32" s="5"/>
      <c r="H32" s="28"/>
    </row>
    <row r="33" spans="1:14" ht="15.75">
      <c r="A33" s="27"/>
      <c r="B33" s="144" t="s">
        <v>300</v>
      </c>
      <c r="C33" s="5"/>
      <c r="D33" s="5"/>
      <c r="E33" s="5"/>
      <c r="F33" s="5"/>
      <c r="G33" s="5"/>
      <c r="H33" s="28"/>
    </row>
    <row r="34" spans="1:14" ht="9" customHeight="1">
      <c r="A34" s="27"/>
      <c r="B34" s="142"/>
      <c r="C34" s="5"/>
      <c r="D34" s="5"/>
      <c r="E34" s="5"/>
      <c r="F34" s="5"/>
      <c r="G34" s="5"/>
      <c r="H34" s="28"/>
    </row>
    <row r="35" spans="1:14" ht="52.5" customHeight="1">
      <c r="A35" s="27"/>
      <c r="B35" s="1239" t="s">
        <v>188</v>
      </c>
      <c r="C35" s="1240"/>
      <c r="D35" s="1240"/>
      <c r="E35" s="1240"/>
      <c r="F35" s="1240"/>
      <c r="G35" s="1241"/>
      <c r="H35" s="28"/>
      <c r="I35" s="398"/>
      <c r="J35" s="399"/>
      <c r="K35" s="399"/>
      <c r="L35" s="399"/>
      <c r="M35" s="399"/>
      <c r="N35" s="399"/>
    </row>
    <row r="36" spans="1:14" ht="12.75" customHeight="1">
      <c r="A36" s="27"/>
      <c r="B36" s="142"/>
      <c r="C36" s="5"/>
      <c r="D36" s="117" t="s">
        <v>126</v>
      </c>
      <c r="E36" s="479" t="s">
        <v>226</v>
      </c>
      <c r="F36" s="479" t="s">
        <v>189</v>
      </c>
      <c r="G36" s="117" t="s">
        <v>120</v>
      </c>
      <c r="H36" s="28"/>
    </row>
    <row r="37" spans="1:14">
      <c r="A37" s="27"/>
      <c r="B37" s="29" t="s">
        <v>243</v>
      </c>
      <c r="C37" s="23"/>
      <c r="D37" s="145"/>
      <c r="E37" s="231"/>
      <c r="F37" s="228"/>
      <c r="G37" s="228"/>
      <c r="H37" s="28"/>
    </row>
    <row r="38" spans="1:14">
      <c r="A38" s="27"/>
      <c r="B38" s="30" t="s">
        <v>301</v>
      </c>
      <c r="C38" s="5"/>
      <c r="D38" s="145"/>
      <c r="E38" s="231"/>
      <c r="F38" s="228"/>
      <c r="G38" s="228"/>
      <c r="H38" s="28"/>
    </row>
    <row r="39" spans="1:14">
      <c r="A39" s="27"/>
      <c r="B39" s="146" t="s">
        <v>227</v>
      </c>
      <c r="C39" s="147"/>
      <c r="D39" s="147"/>
      <c r="E39" s="148">
        <v>0</v>
      </c>
      <c r="F39" s="148">
        <v>0</v>
      </c>
      <c r="G39" s="148">
        <f>+E39+F39</f>
        <v>0</v>
      </c>
      <c r="H39" s="28"/>
      <c r="I39" s="359" t="s">
        <v>384</v>
      </c>
    </row>
    <row r="40" spans="1:14">
      <c r="A40" s="27"/>
      <c r="B40" s="149" t="s">
        <v>190</v>
      </c>
      <c r="C40" s="150"/>
      <c r="D40" s="150"/>
      <c r="E40" s="151">
        <f>+E39/12</f>
        <v>0</v>
      </c>
      <c r="F40" s="151">
        <f>+F39/12</f>
        <v>0</v>
      </c>
      <c r="G40" s="151">
        <f>+G39/12</f>
        <v>0</v>
      </c>
      <c r="H40" s="28"/>
      <c r="I40" s="359" t="s">
        <v>383</v>
      </c>
    </row>
    <row r="41" spans="1:14" ht="12.75" customHeight="1">
      <c r="A41" s="27"/>
      <c r="B41" s="354" t="s">
        <v>382</v>
      </c>
      <c r="C41" s="355"/>
      <c r="D41" s="356"/>
      <c r="E41" s="357">
        <f>$E$58*E40</f>
        <v>0</v>
      </c>
      <c r="F41" s="357">
        <f>$E$58*F40</f>
        <v>0</v>
      </c>
      <c r="G41" s="357">
        <f>$E$58*G40</f>
        <v>0</v>
      </c>
      <c r="H41" s="28"/>
      <c r="I41" s="359" t="s">
        <v>431</v>
      </c>
    </row>
    <row r="42" spans="1:14" ht="6" customHeight="1">
      <c r="A42" s="27"/>
      <c r="B42" s="354"/>
      <c r="C42" s="355"/>
      <c r="D42" s="356"/>
      <c r="E42" s="358"/>
      <c r="F42" s="357"/>
      <c r="G42" s="357"/>
      <c r="H42" s="28"/>
    </row>
    <row r="43" spans="1:14">
      <c r="A43" s="27"/>
      <c r="B43" s="10" t="s">
        <v>345</v>
      </c>
      <c r="C43" s="11"/>
      <c r="D43" s="20" t="s">
        <v>302</v>
      </c>
      <c r="E43" s="32" t="s">
        <v>303</v>
      </c>
      <c r="F43" s="171" t="s">
        <v>244</v>
      </c>
      <c r="G43" s="171" t="s">
        <v>121</v>
      </c>
      <c r="H43" s="28"/>
    </row>
    <row r="44" spans="1:14">
      <c r="A44" s="27"/>
      <c r="B44" s="316" t="s">
        <v>304</v>
      </c>
      <c r="C44" s="328"/>
      <c r="D44" s="334"/>
      <c r="E44" s="297" t="e">
        <f>+D44/$D$47</f>
        <v>#DIV/0!</v>
      </c>
      <c r="F44" s="298"/>
      <c r="G44" s="299"/>
      <c r="H44" s="28"/>
      <c r="I44" s="360" t="s">
        <v>388</v>
      </c>
    </row>
    <row r="45" spans="1:14">
      <c r="A45" s="27"/>
      <c r="B45" s="317" t="s">
        <v>122</v>
      </c>
      <c r="C45" s="130"/>
      <c r="D45" s="331"/>
      <c r="E45" s="300" t="e">
        <f>+D45/$D$47</f>
        <v>#DIV/0!</v>
      </c>
      <c r="F45" s="301"/>
      <c r="G45" s="302"/>
      <c r="H45" s="28"/>
      <c r="I45" s="359" t="s">
        <v>432</v>
      </c>
    </row>
    <row r="46" spans="1:14">
      <c r="A46" s="27"/>
      <c r="B46" s="329" t="s">
        <v>380</v>
      </c>
      <c r="C46" s="330"/>
      <c r="D46" s="332"/>
      <c r="E46" s="303" t="e">
        <f>+D46/$D$47</f>
        <v>#DIV/0!</v>
      </c>
      <c r="F46" s="304"/>
      <c r="G46" s="305"/>
      <c r="H46" s="28"/>
      <c r="I46" s="359" t="s">
        <v>433</v>
      </c>
    </row>
    <row r="47" spans="1:14">
      <c r="A47" s="27"/>
      <c r="B47" s="31" t="s">
        <v>61</v>
      </c>
      <c r="C47" s="9"/>
      <c r="D47" s="333">
        <f>SUM(D44:D46)</f>
        <v>0</v>
      </c>
      <c r="E47" s="166" t="e">
        <f>+D47/$D$47</f>
        <v>#DIV/0!</v>
      </c>
      <c r="F47" s="179">
        <f>SUM(F44:F46)</f>
        <v>0</v>
      </c>
      <c r="G47" s="178">
        <f>SUM(G44:G46)</f>
        <v>0</v>
      </c>
      <c r="H47" s="28"/>
    </row>
    <row r="48" spans="1:14">
      <c r="A48" s="27"/>
      <c r="B48" s="2"/>
      <c r="C48" s="5"/>
      <c r="D48" s="5"/>
      <c r="E48" s="5"/>
      <c r="F48" s="225" t="s">
        <v>245</v>
      </c>
      <c r="G48" s="224">
        <f>+D47-F47-G47</f>
        <v>0</v>
      </c>
      <c r="H48" s="28"/>
      <c r="I48" s="359" t="s">
        <v>387</v>
      </c>
    </row>
    <row r="49" spans="1:9" ht="63.75">
      <c r="A49" s="27"/>
      <c r="B49" s="33" t="s">
        <v>307</v>
      </c>
      <c r="C49" s="33" t="s">
        <v>308</v>
      </c>
      <c r="D49" s="33" t="s">
        <v>309</v>
      </c>
      <c r="E49" s="33" t="s">
        <v>310</v>
      </c>
      <c r="F49" s="480" t="s">
        <v>191</v>
      </c>
      <c r="G49" s="33" t="s">
        <v>192</v>
      </c>
      <c r="H49" s="28"/>
      <c r="I49" s="361" t="s">
        <v>393</v>
      </c>
    </row>
    <row r="50" spans="1:9" ht="4.5" customHeight="1">
      <c r="A50" s="27"/>
      <c r="B50" s="30"/>
      <c r="C50" s="320"/>
      <c r="D50" s="320"/>
      <c r="E50" s="320"/>
      <c r="F50" s="320"/>
      <c r="G50" s="320"/>
      <c r="H50" s="28"/>
    </row>
    <row r="51" spans="1:9">
      <c r="A51" s="27"/>
      <c r="B51" s="317" t="s">
        <v>311</v>
      </c>
      <c r="C51" s="335">
        <v>0.98</v>
      </c>
      <c r="D51" s="331">
        <f t="shared" ref="D51:D56" si="0">+$F$44</f>
        <v>0</v>
      </c>
      <c r="E51" s="319">
        <f t="shared" ref="E51:E56" si="1">+C51*D51</f>
        <v>0</v>
      </c>
      <c r="F51" s="339">
        <f t="shared" ref="F51:F56" si="2">+G$40</f>
        <v>0</v>
      </c>
      <c r="G51" s="319">
        <f t="shared" ref="G51:G56" si="3">+E51*F51</f>
        <v>0</v>
      </c>
      <c r="H51" s="28"/>
      <c r="I51" s="359" t="s">
        <v>386</v>
      </c>
    </row>
    <row r="52" spans="1:9">
      <c r="A52" s="27"/>
      <c r="B52" s="317" t="s">
        <v>312</v>
      </c>
      <c r="C52" s="336">
        <v>1.06</v>
      </c>
      <c r="D52" s="331">
        <f t="shared" si="0"/>
        <v>0</v>
      </c>
      <c r="E52" s="319">
        <f t="shared" si="1"/>
        <v>0</v>
      </c>
      <c r="F52" s="339">
        <f t="shared" si="2"/>
        <v>0</v>
      </c>
      <c r="G52" s="319">
        <f t="shared" si="3"/>
        <v>0</v>
      </c>
      <c r="H52" s="28"/>
      <c r="I52" s="359" t="s">
        <v>391</v>
      </c>
    </row>
    <row r="53" spans="1:9">
      <c r="A53" s="27"/>
      <c r="B53" s="317" t="s">
        <v>295</v>
      </c>
      <c r="C53" s="336">
        <v>2.64</v>
      </c>
      <c r="D53" s="331">
        <f t="shared" si="0"/>
        <v>0</v>
      </c>
      <c r="E53" s="319">
        <f t="shared" si="1"/>
        <v>0</v>
      </c>
      <c r="F53" s="339">
        <f t="shared" si="2"/>
        <v>0</v>
      </c>
      <c r="G53" s="319">
        <f t="shared" si="3"/>
        <v>0</v>
      </c>
      <c r="H53" s="28"/>
    </row>
    <row r="54" spans="1:9">
      <c r="A54" s="27"/>
      <c r="B54" s="317" t="s">
        <v>313</v>
      </c>
      <c r="C54" s="336">
        <v>0.25</v>
      </c>
      <c r="D54" s="331">
        <f t="shared" si="0"/>
        <v>0</v>
      </c>
      <c r="E54" s="319">
        <f t="shared" si="1"/>
        <v>0</v>
      </c>
      <c r="F54" s="339">
        <f t="shared" si="2"/>
        <v>0</v>
      </c>
      <c r="G54" s="319">
        <f t="shared" si="3"/>
        <v>0</v>
      </c>
      <c r="H54" s="28"/>
    </row>
    <row r="55" spans="1:9">
      <c r="A55" s="27"/>
      <c r="B55" s="317" t="s">
        <v>314</v>
      </c>
      <c r="C55" s="476">
        <v>0.3</v>
      </c>
      <c r="D55" s="331">
        <f t="shared" si="0"/>
        <v>0</v>
      </c>
      <c r="E55" s="319">
        <f t="shared" si="1"/>
        <v>0</v>
      </c>
      <c r="F55" s="339">
        <f t="shared" si="2"/>
        <v>0</v>
      </c>
      <c r="G55" s="319">
        <f t="shared" si="3"/>
        <v>0</v>
      </c>
      <c r="H55" s="28"/>
    </row>
    <row r="56" spans="1:9">
      <c r="A56" s="27"/>
      <c r="B56" s="317" t="s">
        <v>371</v>
      </c>
      <c r="C56" s="336">
        <f>1.12+0.97</f>
        <v>2.09</v>
      </c>
      <c r="D56" s="331">
        <f t="shared" si="0"/>
        <v>0</v>
      </c>
      <c r="E56" s="319">
        <f t="shared" si="1"/>
        <v>0</v>
      </c>
      <c r="F56" s="339">
        <f t="shared" si="2"/>
        <v>0</v>
      </c>
      <c r="G56" s="319">
        <f t="shared" si="3"/>
        <v>0</v>
      </c>
      <c r="H56" s="28"/>
    </row>
    <row r="57" spans="1:9" ht="6" customHeight="1">
      <c r="A57" s="27"/>
      <c r="B57" s="317"/>
      <c r="C57" s="336"/>
      <c r="D57" s="331"/>
      <c r="E57" s="318"/>
      <c r="F57" s="340"/>
      <c r="G57" s="318"/>
      <c r="H57" s="28"/>
    </row>
    <row r="58" spans="1:9">
      <c r="A58" s="27"/>
      <c r="B58" s="321" t="s">
        <v>316</v>
      </c>
      <c r="C58" s="337">
        <f>SUM(C51:C56)</f>
        <v>7.3199999999999994</v>
      </c>
      <c r="D58" s="338">
        <f>+$F$44</f>
        <v>0</v>
      </c>
      <c r="E58" s="322">
        <f>+C58*D58</f>
        <v>0</v>
      </c>
      <c r="F58" s="341">
        <f>+G$40</f>
        <v>0</v>
      </c>
      <c r="G58" s="322">
        <f>+E58*F58</f>
        <v>0</v>
      </c>
      <c r="H58" s="28"/>
    </row>
    <row r="59" spans="1:9">
      <c r="A59" s="27"/>
      <c r="B59" s="13" t="s">
        <v>125</v>
      </c>
      <c r="C59" s="11"/>
      <c r="D59" s="11"/>
      <c r="E59" s="229" t="e">
        <f>+F28/D47</f>
        <v>#DIV/0!</v>
      </c>
      <c r="F59" s="11"/>
      <c r="G59" s="230"/>
      <c r="H59" s="28"/>
      <c r="I59" s="359" t="s">
        <v>385</v>
      </c>
    </row>
    <row r="60" spans="1:9">
      <c r="A60" s="27"/>
      <c r="B60" s="323" t="s">
        <v>370</v>
      </c>
      <c r="C60" s="324"/>
      <c r="D60" s="324"/>
      <c r="E60" s="324"/>
      <c r="F60" s="324"/>
      <c r="G60" s="325"/>
      <c r="H60" s="28"/>
    </row>
    <row r="61" spans="1:9" ht="13.5" thickBot="1">
      <c r="A61" s="22"/>
      <c r="B61" s="326"/>
      <c r="C61" s="327"/>
      <c r="D61" s="327"/>
      <c r="E61" s="327"/>
      <c r="F61" s="327"/>
      <c r="G61" s="327"/>
      <c r="H61" s="35"/>
    </row>
    <row r="62" spans="1:9" ht="6" customHeight="1"/>
    <row r="63" spans="1:9">
      <c r="B63" t="s">
        <v>372</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4" orientation="portrait" r:id="rId1"/>
  <headerFooter alignWithMargins="0">
    <oddFooter>&amp;L&amp;8Date From Revised:  Aug 28, 2008   Date Printed:  &amp;D  &amp;T  &amp;Z&amp;F  &amp;A</oddFooter>
  </headerFooter>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4" width="13.5" customWidth="1"/>
    <col min="5" max="5" width="16.83203125" customWidth="1"/>
    <col min="6" max="6" width="15" customWidth="1"/>
    <col min="7" max="7" width="14.1640625" customWidth="1"/>
    <col min="8" max="8" width="12.6640625" customWidth="1"/>
    <col min="9" max="9" width="72.6640625" customWidth="1"/>
  </cols>
  <sheetData>
    <row r="1" spans="1:9">
      <c r="B1" s="1237" t="s">
        <v>71</v>
      </c>
      <c r="C1" s="1237"/>
      <c r="D1" s="1237"/>
      <c r="E1" s="1237"/>
      <c r="F1" s="1237"/>
      <c r="G1" s="1238"/>
      <c r="H1" s="517" t="s">
        <v>447</v>
      </c>
    </row>
    <row r="2" spans="1:9">
      <c r="B2" s="1237" t="s">
        <v>617</v>
      </c>
      <c r="C2" s="1237"/>
      <c r="D2" s="1237"/>
      <c r="E2" s="1237"/>
      <c r="F2" s="1237"/>
      <c r="G2" s="1238"/>
      <c r="H2" s="517" t="s">
        <v>446</v>
      </c>
      <c r="I2" s="346" t="s">
        <v>232</v>
      </c>
    </row>
    <row r="3" spans="1:9" ht="7.5" customHeight="1">
      <c r="B3" s="5"/>
      <c r="C3" s="5"/>
      <c r="D3" s="5"/>
      <c r="E3" s="5"/>
      <c r="F3" s="5"/>
      <c r="G3" s="5"/>
      <c r="H3" s="515"/>
    </row>
    <row r="4" spans="1:9" ht="15.75">
      <c r="B4" s="140" t="s">
        <v>277</v>
      </c>
      <c r="C4" s="1242"/>
      <c r="D4" s="1243"/>
      <c r="E4" s="1243"/>
      <c r="F4" s="1243"/>
      <c r="G4" s="1254"/>
      <c r="H4" s="515"/>
    </row>
    <row r="5" spans="1:9" ht="8.25" customHeight="1" thickBot="1">
      <c r="A5" s="19"/>
      <c r="B5" s="6"/>
      <c r="C5" s="5"/>
      <c r="D5" s="5"/>
      <c r="E5" s="5"/>
      <c r="F5" s="5"/>
      <c r="G5" s="504"/>
      <c r="H5" s="515"/>
    </row>
    <row r="6" spans="1:9" ht="17.25" customHeight="1">
      <c r="A6" s="499"/>
      <c r="B6" s="491" t="s">
        <v>299</v>
      </c>
      <c r="C6" s="216"/>
      <c r="D6" s="217"/>
      <c r="E6" s="217"/>
      <c r="F6" s="218"/>
      <c r="G6" s="219"/>
      <c r="H6" s="516"/>
      <c r="I6" s="170" t="s">
        <v>124</v>
      </c>
    </row>
    <row r="7" spans="1:9" ht="15.75" hidden="1" customHeight="1">
      <c r="A7" s="62"/>
      <c r="B7" s="169" t="s">
        <v>65</v>
      </c>
      <c r="C7" s="167" t="s">
        <v>166</v>
      </c>
      <c r="D7" s="167"/>
      <c r="E7" s="1183" t="s">
        <v>317</v>
      </c>
      <c r="F7" s="1184"/>
      <c r="G7" s="164"/>
      <c r="H7" s="506"/>
      <c r="I7" s="5"/>
    </row>
    <row r="8" spans="1:9" ht="6" customHeight="1">
      <c r="A8" s="62"/>
      <c r="B8" s="142"/>
      <c r="C8" s="152"/>
      <c r="D8" s="152"/>
      <c r="E8" s="152"/>
      <c r="F8" s="152"/>
      <c r="G8" s="32"/>
      <c r="H8" s="506"/>
      <c r="I8" s="5"/>
    </row>
    <row r="9" spans="1:9" ht="14.25">
      <c r="A9" s="62"/>
      <c r="B9" s="168" t="s">
        <v>320</v>
      </c>
      <c r="C9" s="1235"/>
      <c r="D9" s="1245"/>
      <c r="E9" s="1245"/>
      <c r="F9" s="1245"/>
      <c r="G9" s="1246"/>
      <c r="H9" s="506"/>
    </row>
    <row r="10" spans="1:9" ht="13.5">
      <c r="A10" s="62"/>
      <c r="B10" s="143" t="s">
        <v>319</v>
      </c>
      <c r="C10" s="1183"/>
      <c r="D10" s="1184"/>
      <c r="F10" s="5"/>
      <c r="G10" s="492"/>
      <c r="H10" s="506"/>
    </row>
    <row r="11" spans="1:9" ht="6.75" customHeight="1">
      <c r="A11" s="62"/>
      <c r="B11" s="143"/>
      <c r="C11" s="17"/>
      <c r="D11" s="17"/>
      <c r="E11" s="70"/>
      <c r="F11" s="70"/>
      <c r="G11" s="518"/>
      <c r="H11" s="506"/>
    </row>
    <row r="12" spans="1:9">
      <c r="A12" s="62"/>
      <c r="B12" s="815" t="s">
        <v>505</v>
      </c>
      <c r="C12" s="17"/>
      <c r="D12" s="17"/>
      <c r="E12" s="17"/>
      <c r="F12" s="5"/>
      <c r="G12" s="34"/>
      <c r="H12" s="506"/>
      <c r="I12" t="s">
        <v>194</v>
      </c>
    </row>
    <row r="13" spans="1:9" ht="6" customHeight="1">
      <c r="A13" s="62"/>
      <c r="B13" s="168"/>
      <c r="C13" s="17"/>
      <c r="D13" s="17"/>
      <c r="F13" s="5"/>
      <c r="G13" s="34"/>
      <c r="H13" s="506"/>
    </row>
    <row r="14" spans="1:9" ht="14.25">
      <c r="A14" s="62"/>
      <c r="B14" s="168" t="s">
        <v>39</v>
      </c>
      <c r="C14" s="528" t="s">
        <v>40</v>
      </c>
      <c r="D14" s="529" t="s">
        <v>41</v>
      </c>
      <c r="E14" s="529" t="s">
        <v>42</v>
      </c>
      <c r="F14" s="530" t="s">
        <v>267</v>
      </c>
      <c r="G14" s="493"/>
      <c r="H14" s="506"/>
    </row>
    <row r="15" spans="1:9" ht="13.5">
      <c r="A15" s="62"/>
      <c r="B15" s="143" t="s">
        <v>43</v>
      </c>
      <c r="C15" s="531"/>
      <c r="D15" s="532"/>
      <c r="E15" s="532"/>
      <c r="F15" s="533"/>
      <c r="G15" s="503"/>
      <c r="H15" s="506"/>
    </row>
    <row r="16" spans="1:9" ht="8.25" customHeight="1">
      <c r="A16" s="62"/>
      <c r="B16" s="143"/>
      <c r="C16" s="17"/>
      <c r="D16" s="17"/>
      <c r="E16" s="17"/>
      <c r="F16" s="17"/>
      <c r="G16" s="34"/>
      <c r="H16" s="506"/>
    </row>
    <row r="17" spans="1:14" ht="14.25">
      <c r="A17" s="62"/>
      <c r="B17" s="168" t="s">
        <v>68</v>
      </c>
      <c r="C17" s="17"/>
      <c r="D17" s="17"/>
      <c r="E17" s="1183"/>
      <c r="F17" s="1236"/>
      <c r="G17" s="1206"/>
      <c r="H17" s="506"/>
    </row>
    <row r="18" spans="1:14" ht="8.25" customHeight="1">
      <c r="A18" s="62"/>
      <c r="B18" s="143"/>
      <c r="C18" s="5"/>
      <c r="D18" s="5"/>
      <c r="E18" s="5"/>
      <c r="F18" s="5"/>
      <c r="G18" s="34"/>
      <c r="H18" s="506"/>
    </row>
    <row r="19" spans="1:14" ht="14.25">
      <c r="A19" s="62"/>
      <c r="B19" s="313" t="s">
        <v>64</v>
      </c>
      <c r="C19" s="20" t="s">
        <v>44</v>
      </c>
      <c r="D19" s="20" t="s">
        <v>45</v>
      </c>
      <c r="E19" s="20" t="s">
        <v>55</v>
      </c>
      <c r="F19" s="20" t="s">
        <v>46</v>
      </c>
      <c r="G19" s="20" t="s">
        <v>54</v>
      </c>
      <c r="H19" s="506"/>
    </row>
    <row r="20" spans="1:14" ht="13.5">
      <c r="A20" s="62"/>
      <c r="B20" s="314" t="s">
        <v>67</v>
      </c>
      <c r="C20" s="165"/>
      <c r="D20" s="165"/>
      <c r="E20" s="165"/>
      <c r="F20" s="165"/>
      <c r="G20" s="165"/>
      <c r="H20" s="506"/>
    </row>
    <row r="21" spans="1:14" ht="13.5">
      <c r="A21" s="62"/>
      <c r="B21" s="314" t="s">
        <v>66</v>
      </c>
      <c r="C21" s="20" t="s">
        <v>63</v>
      </c>
      <c r="D21" s="20" t="s">
        <v>47</v>
      </c>
      <c r="E21" s="20" t="s">
        <v>342</v>
      </c>
      <c r="F21" s="20" t="s">
        <v>267</v>
      </c>
      <c r="G21" s="20" t="s">
        <v>294</v>
      </c>
      <c r="H21" s="506"/>
    </row>
    <row r="22" spans="1:14" ht="13.5">
      <c r="A22" s="62"/>
      <c r="B22" s="315" t="s">
        <v>67</v>
      </c>
      <c r="C22" s="165"/>
      <c r="D22" s="165"/>
      <c r="E22" s="165"/>
      <c r="F22" s="165"/>
      <c r="G22" s="165">
        <f>+C20+D20+E20+F20+G20+C22+D22+E22+F22</f>
        <v>0</v>
      </c>
      <c r="H22" s="506"/>
    </row>
    <row r="23" spans="1:14" ht="8.25" customHeight="1">
      <c r="A23" s="62"/>
      <c r="B23" s="2"/>
      <c r="C23" s="5"/>
      <c r="D23" s="5"/>
      <c r="E23" s="5"/>
      <c r="F23" s="5"/>
      <c r="G23" s="34"/>
      <c r="H23" s="506"/>
    </row>
    <row r="24" spans="1:14" ht="14.25">
      <c r="A24" s="62"/>
      <c r="B24" s="168" t="s">
        <v>258</v>
      </c>
      <c r="C24" s="5"/>
      <c r="D24" s="5"/>
      <c r="E24" s="5"/>
      <c r="F24" s="5"/>
      <c r="G24" s="34"/>
      <c r="H24" s="506"/>
    </row>
    <row r="25" spans="1:14" ht="13.5">
      <c r="A25" s="62"/>
      <c r="B25" s="143" t="s">
        <v>57</v>
      </c>
      <c r="C25" s="350">
        <v>0</v>
      </c>
      <c r="D25" s="351" t="s">
        <v>296</v>
      </c>
      <c r="E25" s="352"/>
      <c r="F25" s="350">
        <v>0</v>
      </c>
      <c r="G25" s="34"/>
      <c r="H25" s="506"/>
    </row>
    <row r="26" spans="1:14" ht="13.5">
      <c r="A26" s="62"/>
      <c r="B26" s="143" t="s">
        <v>58</v>
      </c>
      <c r="C26" s="350">
        <v>0</v>
      </c>
      <c r="D26" s="351" t="s">
        <v>297</v>
      </c>
      <c r="E26" s="352"/>
      <c r="F26" s="350">
        <v>0</v>
      </c>
      <c r="G26" s="34"/>
      <c r="H26" s="506"/>
    </row>
    <row r="27" spans="1:14" ht="13.5">
      <c r="A27" s="62"/>
      <c r="B27" s="143" t="s">
        <v>59</v>
      </c>
      <c r="C27" s="350">
        <v>0</v>
      </c>
      <c r="D27" s="351" t="s">
        <v>60</v>
      </c>
      <c r="E27" s="352"/>
      <c r="F27" s="350">
        <v>0</v>
      </c>
      <c r="G27" s="34"/>
      <c r="H27" s="506"/>
    </row>
    <row r="28" spans="1:14" ht="15.75" customHeight="1">
      <c r="A28" s="62"/>
      <c r="B28" s="222"/>
      <c r="C28" s="352"/>
      <c r="D28" s="351" t="s">
        <v>259</v>
      </c>
      <c r="E28" s="352"/>
      <c r="F28" s="353">
        <f>+C25+C26+C27+F25+F26+F27</f>
        <v>0</v>
      </c>
      <c r="G28" s="34"/>
      <c r="H28" s="506"/>
    </row>
    <row r="29" spans="1:14" ht="4.5" customHeight="1">
      <c r="A29" s="62"/>
      <c r="B29" s="2"/>
      <c r="C29" s="5"/>
      <c r="D29" s="5"/>
      <c r="E29" s="5"/>
      <c r="F29" s="5"/>
      <c r="G29" s="34"/>
      <c r="H29" s="506"/>
    </row>
    <row r="30" spans="1:14" ht="12" customHeight="1">
      <c r="A30" s="62"/>
      <c r="B30" s="2" t="s">
        <v>389</v>
      </c>
      <c r="C30" s="9"/>
      <c r="D30" s="9"/>
      <c r="E30" s="9"/>
      <c r="F30" s="9"/>
      <c r="G30" s="162"/>
      <c r="H30" s="506"/>
    </row>
    <row r="31" spans="1:14" ht="36" customHeight="1">
      <c r="A31" s="62"/>
      <c r="B31" s="1247"/>
      <c r="C31" s="1180"/>
      <c r="D31" s="1180"/>
      <c r="E31" s="1180"/>
      <c r="F31" s="1180"/>
      <c r="G31" s="1181"/>
      <c r="H31" s="506"/>
      <c r="I31" s="398"/>
      <c r="J31" s="399"/>
      <c r="K31" s="399"/>
      <c r="L31" s="399"/>
      <c r="M31" s="399"/>
      <c r="N31" s="399"/>
    </row>
    <row r="32" spans="1:14" ht="3.75" customHeight="1">
      <c r="A32" s="62"/>
      <c r="B32" s="2"/>
      <c r="C32" s="5"/>
      <c r="D32" s="5"/>
      <c r="E32" s="5"/>
      <c r="F32" s="5"/>
      <c r="G32" s="34"/>
      <c r="H32" s="506"/>
    </row>
    <row r="33" spans="1:14" ht="15.75">
      <c r="A33" s="62"/>
      <c r="B33" s="144" t="s">
        <v>300</v>
      </c>
      <c r="C33" s="5"/>
      <c r="D33" s="5"/>
      <c r="E33" s="5"/>
      <c r="F33" s="5"/>
      <c r="G33" s="34"/>
      <c r="H33" s="506"/>
    </row>
    <row r="34" spans="1:14" ht="9" customHeight="1">
      <c r="A34" s="62"/>
      <c r="B34" s="142"/>
      <c r="C34" s="5"/>
      <c r="D34" s="5"/>
      <c r="E34" s="5"/>
      <c r="F34" s="5"/>
      <c r="G34" s="34"/>
      <c r="H34" s="506"/>
    </row>
    <row r="35" spans="1:14" ht="52.5" customHeight="1">
      <c r="A35" s="62"/>
      <c r="B35" s="1255" t="s">
        <v>611</v>
      </c>
      <c r="C35" s="1256"/>
      <c r="D35" s="1256"/>
      <c r="E35" s="1256"/>
      <c r="F35" s="1256"/>
      <c r="G35" s="1257"/>
      <c r="H35" s="506"/>
      <c r="I35" s="398"/>
      <c r="J35" s="399"/>
      <c r="K35" s="399"/>
      <c r="L35" s="399"/>
      <c r="M35" s="399"/>
      <c r="N35" s="399"/>
    </row>
    <row r="36" spans="1:14" ht="12.75" customHeight="1">
      <c r="A36" s="62"/>
      <c r="B36" s="142"/>
      <c r="C36" s="220"/>
      <c r="D36" s="220" t="s">
        <v>126</v>
      </c>
      <c r="E36" s="790" t="s">
        <v>330</v>
      </c>
      <c r="F36" s="790" t="s">
        <v>554</v>
      </c>
      <c r="G36" s="500" t="s">
        <v>120</v>
      </c>
      <c r="H36" s="506"/>
    </row>
    <row r="37" spans="1:14">
      <c r="A37" s="62"/>
      <c r="B37" s="29" t="s">
        <v>243</v>
      </c>
      <c r="C37" s="145"/>
      <c r="D37" s="145"/>
      <c r="E37" s="231"/>
      <c r="F37" s="228"/>
      <c r="G37" s="228"/>
      <c r="H37" s="506"/>
    </row>
    <row r="38" spans="1:14">
      <c r="A38" s="62"/>
      <c r="B38" s="30" t="s">
        <v>301</v>
      </c>
      <c r="C38" s="145"/>
      <c r="D38" s="145"/>
      <c r="E38" s="231"/>
      <c r="F38" s="228"/>
      <c r="G38" s="228"/>
      <c r="H38" s="506"/>
    </row>
    <row r="39" spans="1:14">
      <c r="A39" s="62"/>
      <c r="B39" s="146" t="s">
        <v>580</v>
      </c>
      <c r="C39" s="147"/>
      <c r="D39" s="147"/>
      <c r="E39" s="148"/>
      <c r="F39" s="148"/>
      <c r="G39" s="148">
        <f>+E39+F39</f>
        <v>0</v>
      </c>
      <c r="H39" s="506"/>
      <c r="I39" s="359" t="s">
        <v>384</v>
      </c>
    </row>
    <row r="40" spans="1:14">
      <c r="A40" s="62"/>
      <c r="B40" s="149" t="s">
        <v>581</v>
      </c>
      <c r="C40" s="150"/>
      <c r="D40" s="150"/>
      <c r="E40" s="498">
        <f>+E39/12</f>
        <v>0</v>
      </c>
      <c r="F40" s="498">
        <f>+F39/12</f>
        <v>0</v>
      </c>
      <c r="G40" s="498">
        <f>+G39/12</f>
        <v>0</v>
      </c>
      <c r="H40" s="506"/>
      <c r="I40" s="359" t="s">
        <v>383</v>
      </c>
    </row>
    <row r="41" spans="1:14" ht="12.75" customHeight="1">
      <c r="A41" s="62"/>
      <c r="B41" s="354" t="s">
        <v>382</v>
      </c>
      <c r="C41" s="355"/>
      <c r="D41" s="356"/>
      <c r="E41" s="357">
        <f>$E$58*E40</f>
        <v>0</v>
      </c>
      <c r="F41" s="357">
        <f>$E$58*F40</f>
        <v>0</v>
      </c>
      <c r="G41" s="357">
        <f>$E$58*G40</f>
        <v>0</v>
      </c>
      <c r="H41" s="506"/>
      <c r="I41" s="359" t="s">
        <v>431</v>
      </c>
    </row>
    <row r="42" spans="1:14" ht="6" customHeight="1">
      <c r="A42" s="62"/>
      <c r="B42" s="354"/>
      <c r="C42" s="355"/>
      <c r="D42" s="356"/>
      <c r="E42" s="358"/>
      <c r="F42" s="357"/>
      <c r="G42" s="357"/>
      <c r="H42" s="506"/>
    </row>
    <row r="43" spans="1:14" ht="14.25">
      <c r="A43" s="62"/>
      <c r="B43" s="10" t="s">
        <v>345</v>
      </c>
      <c r="C43" s="11"/>
      <c r="D43" s="20" t="s">
        <v>302</v>
      </c>
      <c r="E43" s="32" t="s">
        <v>303</v>
      </c>
      <c r="F43" s="856" t="s">
        <v>244</v>
      </c>
      <c r="G43" s="519" t="s">
        <v>121</v>
      </c>
      <c r="H43" s="506"/>
      <c r="I43" s="855" t="s">
        <v>511</v>
      </c>
    </row>
    <row r="44" spans="1:14">
      <c r="A44" s="62"/>
      <c r="B44" s="316" t="s">
        <v>304</v>
      </c>
      <c r="C44" s="328"/>
      <c r="D44" s="334"/>
      <c r="E44" s="297" t="e">
        <f>+D44/$D$47</f>
        <v>#DIV/0!</v>
      </c>
      <c r="F44" s="520"/>
      <c r="G44" s="521"/>
      <c r="H44" s="506"/>
      <c r="I44" s="360" t="s">
        <v>388</v>
      </c>
    </row>
    <row r="45" spans="1:14">
      <c r="A45" s="62"/>
      <c r="B45" s="317" t="s">
        <v>122</v>
      </c>
      <c r="C45" s="130"/>
      <c r="D45" s="331"/>
      <c r="E45" s="300" t="e">
        <f>+D45/$D$47</f>
        <v>#DIV/0!</v>
      </c>
      <c r="F45" s="522"/>
      <c r="G45" s="523"/>
      <c r="H45" s="506"/>
      <c r="I45" s="359" t="s">
        <v>432</v>
      </c>
    </row>
    <row r="46" spans="1:14">
      <c r="A46" s="62"/>
      <c r="B46" s="329" t="s">
        <v>380</v>
      </c>
      <c r="C46" s="330"/>
      <c r="D46" s="332"/>
      <c r="E46" s="303" t="e">
        <f>+D46/$D$47</f>
        <v>#DIV/0!</v>
      </c>
      <c r="F46" s="524"/>
      <c r="G46" s="525"/>
      <c r="H46" s="506"/>
      <c r="I46" s="359" t="s">
        <v>433</v>
      </c>
    </row>
    <row r="47" spans="1:14">
      <c r="A47" s="62"/>
      <c r="B47" s="31" t="s">
        <v>61</v>
      </c>
      <c r="C47" s="9"/>
      <c r="D47" s="333">
        <f>SUM(D44:D46)</f>
        <v>0</v>
      </c>
      <c r="E47" s="166" t="e">
        <f>+D47/$D$47</f>
        <v>#DIV/0!</v>
      </c>
      <c r="F47" s="526">
        <f>SUM(F44:F46)</f>
        <v>0</v>
      </c>
      <c r="G47" s="527">
        <f>SUM(G44:G46)</f>
        <v>0</v>
      </c>
      <c r="H47" s="514" t="s">
        <v>447</v>
      </c>
    </row>
    <row r="48" spans="1:14">
      <c r="A48" s="62"/>
      <c r="B48" s="2"/>
      <c r="C48" s="5"/>
      <c r="D48" s="5"/>
      <c r="E48" s="5"/>
      <c r="F48" s="225" t="s">
        <v>245</v>
      </c>
      <c r="G48" s="494">
        <f>+D47-F47-G47</f>
        <v>0</v>
      </c>
      <c r="H48" s="513" t="s">
        <v>446</v>
      </c>
      <c r="I48" s="359" t="s">
        <v>387</v>
      </c>
    </row>
    <row r="49" spans="1:9" ht="38.25">
      <c r="A49" s="62"/>
      <c r="B49" s="33" t="s">
        <v>307</v>
      </c>
      <c r="C49" s="33" t="s">
        <v>308</v>
      </c>
      <c r="D49" s="33" t="s">
        <v>309</v>
      </c>
      <c r="E49" s="33" t="s">
        <v>310</v>
      </c>
      <c r="F49" s="481" t="s">
        <v>582</v>
      </c>
      <c r="G49" s="33" t="s">
        <v>555</v>
      </c>
      <c r="H49" s="505" t="s">
        <v>444</v>
      </c>
      <c r="I49" s="485" t="s">
        <v>393</v>
      </c>
    </row>
    <row r="50" spans="1:9" ht="4.5" customHeight="1">
      <c r="A50" s="62"/>
      <c r="B50" s="30"/>
      <c r="C50" s="320"/>
      <c r="D50" s="320"/>
      <c r="E50" s="320"/>
      <c r="F50" s="482"/>
      <c r="G50" s="486"/>
      <c r="H50" s="506"/>
    </row>
    <row r="51" spans="1:9">
      <c r="A51" s="62"/>
      <c r="B51" s="317" t="s">
        <v>311</v>
      </c>
      <c r="C51" s="335">
        <v>1.1299999999999999</v>
      </c>
      <c r="D51" s="331">
        <f t="shared" ref="D51:D56" si="0">+$F$44</f>
        <v>0</v>
      </c>
      <c r="E51" s="319">
        <f t="shared" ref="E51:E56" si="1">+C51*D51</f>
        <v>0</v>
      </c>
      <c r="F51" s="483">
        <f>+E51*E$40</f>
        <v>0</v>
      </c>
      <c r="G51" s="487">
        <f t="shared" ref="G51:G56" si="2">+E51*F$40</f>
        <v>0</v>
      </c>
      <c r="H51" s="507">
        <f t="shared" ref="H51:H56" si="3">+F51+G51</f>
        <v>0</v>
      </c>
      <c r="I51" s="359" t="s">
        <v>386</v>
      </c>
    </row>
    <row r="52" spans="1:9">
      <c r="A52" s="62"/>
      <c r="B52" s="317" t="s">
        <v>312</v>
      </c>
      <c r="C52" s="336">
        <v>1.25</v>
      </c>
      <c r="D52" s="331">
        <f t="shared" si="0"/>
        <v>0</v>
      </c>
      <c r="E52" s="319">
        <f t="shared" si="1"/>
        <v>0</v>
      </c>
      <c r="F52" s="483">
        <f>+E52*E$40</f>
        <v>0</v>
      </c>
      <c r="G52" s="487">
        <f t="shared" si="2"/>
        <v>0</v>
      </c>
      <c r="H52" s="508">
        <f t="shared" si="3"/>
        <v>0</v>
      </c>
      <c r="I52" s="359" t="s">
        <v>391</v>
      </c>
    </row>
    <row r="53" spans="1:9">
      <c r="A53" s="62"/>
      <c r="B53" s="317" t="s">
        <v>295</v>
      </c>
      <c r="C53" s="336">
        <v>1.66</v>
      </c>
      <c r="D53" s="331">
        <f t="shared" si="0"/>
        <v>0</v>
      </c>
      <c r="E53" s="319">
        <f t="shared" si="1"/>
        <v>0</v>
      </c>
      <c r="F53" s="483">
        <f t="shared" ref="F53:F58" si="4">+E53*E$40</f>
        <v>0</v>
      </c>
      <c r="G53" s="487">
        <f t="shared" si="2"/>
        <v>0</v>
      </c>
      <c r="H53" s="508">
        <f t="shared" si="3"/>
        <v>0</v>
      </c>
    </row>
    <row r="54" spans="1:9">
      <c r="A54" s="62"/>
      <c r="B54" s="317" t="s">
        <v>313</v>
      </c>
      <c r="C54" s="336">
        <v>0.25</v>
      </c>
      <c r="D54" s="331">
        <f t="shared" si="0"/>
        <v>0</v>
      </c>
      <c r="E54" s="319">
        <f t="shared" si="1"/>
        <v>0</v>
      </c>
      <c r="F54" s="483">
        <f t="shared" si="4"/>
        <v>0</v>
      </c>
      <c r="G54" s="487">
        <f t="shared" si="2"/>
        <v>0</v>
      </c>
      <c r="H54" s="508">
        <f t="shared" si="3"/>
        <v>0</v>
      </c>
    </row>
    <row r="55" spans="1:9">
      <c r="A55" s="62"/>
      <c r="B55" s="317" t="s">
        <v>314</v>
      </c>
      <c r="C55" s="476">
        <v>0.54</v>
      </c>
      <c r="D55" s="331">
        <f t="shared" si="0"/>
        <v>0</v>
      </c>
      <c r="E55" s="319">
        <f t="shared" si="1"/>
        <v>0</v>
      </c>
      <c r="F55" s="483">
        <f t="shared" si="4"/>
        <v>0</v>
      </c>
      <c r="G55" s="487">
        <f t="shared" si="2"/>
        <v>0</v>
      </c>
      <c r="H55" s="508">
        <f t="shared" si="3"/>
        <v>0</v>
      </c>
    </row>
    <row r="56" spans="1:9">
      <c r="A56" s="62"/>
      <c r="B56" s="317" t="s">
        <v>196</v>
      </c>
      <c r="C56" s="336">
        <f>1.28+0.29+0.01</f>
        <v>1.58</v>
      </c>
      <c r="D56" s="331">
        <f t="shared" si="0"/>
        <v>0</v>
      </c>
      <c r="E56" s="319">
        <f t="shared" si="1"/>
        <v>0</v>
      </c>
      <c r="F56" s="483">
        <f t="shared" si="4"/>
        <v>0</v>
      </c>
      <c r="G56" s="487">
        <f t="shared" si="2"/>
        <v>0</v>
      </c>
      <c r="H56" s="508">
        <f t="shared" si="3"/>
        <v>0</v>
      </c>
    </row>
    <row r="57" spans="1:9" ht="6" customHeight="1">
      <c r="A57" s="62"/>
      <c r="B57" s="317"/>
      <c r="C57" s="336"/>
      <c r="D57" s="331"/>
      <c r="E57" s="318"/>
      <c r="F57" s="484"/>
      <c r="G57" s="488"/>
      <c r="H57" s="509"/>
    </row>
    <row r="58" spans="1:9">
      <c r="A58" s="62"/>
      <c r="B58" s="321" t="s">
        <v>316</v>
      </c>
      <c r="C58" s="337">
        <f>SUM(C51:C56)</f>
        <v>6.41</v>
      </c>
      <c r="D58" s="338">
        <f>+$F$44</f>
        <v>0</v>
      </c>
      <c r="E58" s="322">
        <f>+C58*D58</f>
        <v>0</v>
      </c>
      <c r="F58" s="483">
        <f t="shared" si="4"/>
        <v>0</v>
      </c>
      <c r="G58" s="487">
        <f>+E58*F$40</f>
        <v>0</v>
      </c>
      <c r="H58" s="510">
        <f>SUM(H51:H56)</f>
        <v>0</v>
      </c>
    </row>
    <row r="59" spans="1:9">
      <c r="A59" s="62"/>
      <c r="B59" s="13" t="s">
        <v>125</v>
      </c>
      <c r="C59" s="11"/>
      <c r="D59" s="11"/>
      <c r="E59" s="229" t="e">
        <f>+F28/D47</f>
        <v>#DIV/0!</v>
      </c>
      <c r="F59" s="11"/>
      <c r="G59" s="489">
        <f>+F58+G58</f>
        <v>0</v>
      </c>
      <c r="H59" s="511"/>
      <c r="I59" s="359" t="s">
        <v>385</v>
      </c>
    </row>
    <row r="60" spans="1:9">
      <c r="A60" s="62"/>
      <c r="B60" s="323" t="s">
        <v>599</v>
      </c>
      <c r="C60" s="324"/>
      <c r="D60" s="324"/>
      <c r="E60" s="324"/>
      <c r="F60" s="324"/>
      <c r="G60" s="490">
        <f>+E58-G59</f>
        <v>0</v>
      </c>
      <c r="H60" s="511"/>
      <c r="I60" s="359" t="s">
        <v>195</v>
      </c>
    </row>
    <row r="61" spans="1:9" ht="6" customHeight="1" thickBot="1">
      <c r="A61" s="501"/>
      <c r="B61" s="326"/>
      <c r="C61" s="327"/>
      <c r="D61" s="327"/>
      <c r="E61" s="327"/>
      <c r="F61" s="327"/>
      <c r="G61" s="502"/>
      <c r="H61" s="512"/>
    </row>
    <row r="62" spans="1:9" ht="6.75" customHeight="1"/>
    <row r="63" spans="1:9">
      <c r="B63" t="s">
        <v>372</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9" orientation="portrait" r:id="rId1"/>
  <headerFooter alignWithMargins="0">
    <oddFooter>&amp;L&amp;8Date From Revised:  Aug 28, 2008   Date Printed:  &amp;D  &amp;T  &amp;Z&amp;F  &amp;A</oddFooter>
  </headerFooter>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000"/>
    <pageSetUpPr fitToPage="1"/>
  </sheetPr>
  <dimension ref="A1:N63"/>
  <sheetViews>
    <sheetView workbookViewId="0">
      <selection activeCell="B6" sqref="B6"/>
    </sheetView>
  </sheetViews>
  <sheetFormatPr defaultRowHeight="12.75"/>
  <cols>
    <col min="1" max="1" width="1.1640625" customWidth="1"/>
    <col min="2" max="2" width="35.33203125" customWidth="1"/>
    <col min="3" max="4" width="13.5" customWidth="1"/>
    <col min="5" max="5" width="16.83203125" customWidth="1"/>
    <col min="6" max="7" width="14.1640625" customWidth="1"/>
    <col min="8" max="8" width="12.6640625" customWidth="1"/>
    <col min="9" max="9" width="62.33203125" customWidth="1"/>
  </cols>
  <sheetData>
    <row r="1" spans="1:9">
      <c r="B1" s="1237" t="s">
        <v>71</v>
      </c>
      <c r="C1" s="1237"/>
      <c r="D1" s="1237"/>
      <c r="E1" s="1237"/>
      <c r="F1" s="1237"/>
      <c r="G1" s="1238"/>
      <c r="H1" s="517" t="s">
        <v>447</v>
      </c>
    </row>
    <row r="2" spans="1:9">
      <c r="B2" s="1237" t="s">
        <v>610</v>
      </c>
      <c r="C2" s="1237"/>
      <c r="D2" s="1237"/>
      <c r="E2" s="1237"/>
      <c r="F2" s="1237"/>
      <c r="G2" s="1238"/>
      <c r="H2" s="517" t="s">
        <v>446</v>
      </c>
      <c r="I2" s="346" t="s">
        <v>232</v>
      </c>
    </row>
    <row r="3" spans="1:9" ht="7.5" customHeight="1">
      <c r="B3" s="5"/>
      <c r="C3" s="5"/>
      <c r="D3" s="5"/>
      <c r="E3" s="5"/>
      <c r="F3" s="5"/>
      <c r="G3" s="5"/>
      <c r="H3" s="515"/>
    </row>
    <row r="4" spans="1:9" ht="15.75">
      <c r="B4" s="140" t="s">
        <v>277</v>
      </c>
      <c r="C4" s="1242"/>
      <c r="D4" s="1243"/>
      <c r="E4" s="1243"/>
      <c r="F4" s="1243"/>
      <c r="G4" s="1254"/>
      <c r="H4" s="515"/>
    </row>
    <row r="5" spans="1:9" ht="8.25" customHeight="1" thickBot="1">
      <c r="A5" s="19"/>
      <c r="B5" s="6"/>
      <c r="C5" s="5"/>
      <c r="D5" s="5"/>
      <c r="E5" s="5"/>
      <c r="F5" s="5"/>
      <c r="G5" s="504"/>
      <c r="H5" s="515"/>
    </row>
    <row r="6" spans="1:9" ht="17.25" customHeight="1">
      <c r="A6" s="499"/>
      <c r="B6" s="491" t="s">
        <v>299</v>
      </c>
      <c r="C6" s="216"/>
      <c r="D6" s="217"/>
      <c r="E6" s="217"/>
      <c r="F6" s="218"/>
      <c r="G6" s="219"/>
      <c r="H6" s="516"/>
      <c r="I6" s="170" t="s">
        <v>124</v>
      </c>
    </row>
    <row r="7" spans="1:9" ht="15.75" hidden="1" customHeight="1">
      <c r="A7" s="62"/>
      <c r="B7" s="169" t="s">
        <v>65</v>
      </c>
      <c r="C7" s="167" t="s">
        <v>166</v>
      </c>
      <c r="D7" s="167"/>
      <c r="E7" s="1183" t="s">
        <v>317</v>
      </c>
      <c r="F7" s="1184"/>
      <c r="G7" s="164"/>
      <c r="H7" s="506"/>
      <c r="I7" s="5"/>
    </row>
    <row r="8" spans="1:9" ht="6" customHeight="1">
      <c r="A8" s="62"/>
      <c r="B8" s="142"/>
      <c r="C8" s="152"/>
      <c r="D8" s="152"/>
      <c r="E8" s="152"/>
      <c r="F8" s="152"/>
      <c r="G8" s="32"/>
      <c r="H8" s="506"/>
      <c r="I8" s="5"/>
    </row>
    <row r="9" spans="1:9" ht="14.25">
      <c r="A9" s="62"/>
      <c r="B9" s="168" t="s">
        <v>320</v>
      </c>
      <c r="C9" s="1235" t="s">
        <v>403</v>
      </c>
      <c r="D9" s="1245"/>
      <c r="E9" s="1245"/>
      <c r="F9" s="1245"/>
      <c r="G9" s="1246"/>
      <c r="H9" s="506"/>
    </row>
    <row r="10" spans="1:9" ht="13.5">
      <c r="A10" s="62"/>
      <c r="B10" s="143" t="s">
        <v>319</v>
      </c>
      <c r="C10" s="1258">
        <v>111111</v>
      </c>
      <c r="D10" s="1259"/>
      <c r="F10" s="5"/>
      <c r="G10" s="492"/>
      <c r="H10" s="506"/>
    </row>
    <row r="11" spans="1:9" ht="8.25" customHeight="1">
      <c r="A11" s="62"/>
      <c r="B11" s="143"/>
      <c r="C11" s="17"/>
      <c r="D11" s="17"/>
      <c r="E11" s="70"/>
      <c r="F11" s="70"/>
      <c r="G11" s="518"/>
      <c r="H11" s="506"/>
    </row>
    <row r="12" spans="1:9" ht="14.25">
      <c r="A12" s="62"/>
      <c r="B12" s="934" t="s">
        <v>52</v>
      </c>
      <c r="C12" s="17"/>
      <c r="D12" s="17"/>
      <c r="E12" s="20" t="s">
        <v>350</v>
      </c>
      <c r="F12" s="12"/>
      <c r="G12" s="34"/>
      <c r="H12" s="506"/>
      <c r="I12" t="s">
        <v>194</v>
      </c>
    </row>
    <row r="13" spans="1:9" ht="6" customHeight="1">
      <c r="A13" s="62"/>
      <c r="B13" s="168"/>
      <c r="C13" s="17"/>
      <c r="D13" s="17"/>
      <c r="F13" s="5"/>
      <c r="G13" s="34"/>
      <c r="H13" s="506"/>
    </row>
    <row r="14" spans="1:9" ht="14.25">
      <c r="A14" s="62"/>
      <c r="B14" s="168" t="s">
        <v>39</v>
      </c>
      <c r="C14" s="17" t="s">
        <v>40</v>
      </c>
      <c r="D14" s="17" t="s">
        <v>41</v>
      </c>
      <c r="E14" s="17" t="s">
        <v>42</v>
      </c>
      <c r="F14" s="17"/>
      <c r="G14" s="493"/>
      <c r="H14" s="506"/>
    </row>
    <row r="15" spans="1:9" ht="13.5">
      <c r="A15" s="62"/>
      <c r="B15" s="143" t="s">
        <v>43</v>
      </c>
      <c r="C15" s="20" t="s">
        <v>378</v>
      </c>
      <c r="D15" s="20"/>
      <c r="E15" s="20"/>
      <c r="F15" s="20"/>
      <c r="G15" s="34"/>
      <c r="H15" s="506"/>
    </row>
    <row r="16" spans="1:9" ht="8.25" customHeight="1">
      <c r="A16" s="62"/>
      <c r="B16" s="143"/>
      <c r="C16" s="17"/>
      <c r="D16" s="17"/>
      <c r="E16" s="17"/>
      <c r="F16" s="17"/>
      <c r="G16" s="34"/>
      <c r="H16" s="506"/>
    </row>
    <row r="17" spans="1:14" ht="14.25">
      <c r="A17" s="62"/>
      <c r="B17" s="168" t="s">
        <v>68</v>
      </c>
      <c r="C17" s="17"/>
      <c r="D17" s="17"/>
      <c r="E17" s="1183"/>
      <c r="F17" s="1236"/>
      <c r="G17" s="1206"/>
      <c r="H17" s="506"/>
    </row>
    <row r="18" spans="1:14" ht="8.25" customHeight="1">
      <c r="A18" s="62"/>
      <c r="B18" s="143"/>
      <c r="C18" s="5"/>
      <c r="D18" s="5"/>
      <c r="E18" s="5"/>
      <c r="F18" s="5"/>
      <c r="G18" s="34"/>
      <c r="H18" s="506"/>
    </row>
    <row r="19" spans="1:14" ht="14.25">
      <c r="A19" s="62"/>
      <c r="B19" s="313" t="s">
        <v>64</v>
      </c>
      <c r="C19" s="20" t="s">
        <v>44</v>
      </c>
      <c r="D19" s="20" t="s">
        <v>45</v>
      </c>
      <c r="E19" s="20" t="s">
        <v>55</v>
      </c>
      <c r="F19" s="20" t="s">
        <v>46</v>
      </c>
      <c r="G19" s="20" t="s">
        <v>54</v>
      </c>
      <c r="H19" s="506"/>
    </row>
    <row r="20" spans="1:14" ht="13.5">
      <c r="A20" s="62"/>
      <c r="B20" s="314" t="s">
        <v>67</v>
      </c>
      <c r="C20" s="165">
        <v>0.55000000000000004</v>
      </c>
      <c r="D20" s="165">
        <v>0.2</v>
      </c>
      <c r="E20" s="165"/>
      <c r="F20" s="165"/>
      <c r="G20" s="165">
        <v>0.15</v>
      </c>
      <c r="H20" s="506"/>
    </row>
    <row r="21" spans="1:14" ht="13.5">
      <c r="A21" s="62"/>
      <c r="B21" s="314" t="s">
        <v>66</v>
      </c>
      <c r="C21" s="20" t="s">
        <v>63</v>
      </c>
      <c r="D21" s="20" t="s">
        <v>47</v>
      </c>
      <c r="E21" s="20" t="s">
        <v>342</v>
      </c>
      <c r="F21" s="20" t="s">
        <v>267</v>
      </c>
      <c r="G21" s="20" t="s">
        <v>294</v>
      </c>
      <c r="H21" s="506"/>
    </row>
    <row r="22" spans="1:14" ht="13.5">
      <c r="A22" s="62"/>
      <c r="B22" s="315" t="s">
        <v>67</v>
      </c>
      <c r="C22" s="165">
        <v>0.1</v>
      </c>
      <c r="D22" s="165"/>
      <c r="E22" s="165"/>
      <c r="F22" s="165"/>
      <c r="G22" s="165">
        <f>+C20+D20+E20+F20+G20+C22+D22+E22+F22</f>
        <v>1</v>
      </c>
      <c r="H22" s="506"/>
    </row>
    <row r="23" spans="1:14" ht="8.25" customHeight="1">
      <c r="A23" s="62"/>
      <c r="B23" s="2"/>
      <c r="C23" s="5"/>
      <c r="D23" s="5"/>
      <c r="E23" s="5"/>
      <c r="F23" s="5"/>
      <c r="G23" s="34"/>
      <c r="H23" s="506"/>
    </row>
    <row r="24" spans="1:14" ht="14.25">
      <c r="A24" s="62"/>
      <c r="B24" s="168" t="s">
        <v>258</v>
      </c>
      <c r="C24" s="5"/>
      <c r="D24" s="5"/>
      <c r="E24" s="5"/>
      <c r="F24" s="5"/>
      <c r="G24" s="34"/>
      <c r="H24" s="506"/>
    </row>
    <row r="25" spans="1:14" ht="13.5">
      <c r="A25" s="62"/>
      <c r="B25" s="143" t="s">
        <v>57</v>
      </c>
      <c r="C25" s="350">
        <v>0</v>
      </c>
      <c r="D25" s="351" t="s">
        <v>296</v>
      </c>
      <c r="E25" s="352"/>
      <c r="F25" s="350">
        <v>0</v>
      </c>
      <c r="G25" s="34"/>
      <c r="H25" s="506"/>
    </row>
    <row r="26" spans="1:14" ht="13.5">
      <c r="A26" s="62"/>
      <c r="B26" s="143" t="s">
        <v>58</v>
      </c>
      <c r="C26" s="350">
        <v>0</v>
      </c>
      <c r="D26" s="351" t="s">
        <v>297</v>
      </c>
      <c r="E26" s="352"/>
      <c r="F26" s="350">
        <v>5250000</v>
      </c>
      <c r="G26" s="34"/>
      <c r="H26" s="506"/>
    </row>
    <row r="27" spans="1:14" ht="13.5">
      <c r="A27" s="62"/>
      <c r="B27" s="143" t="s">
        <v>59</v>
      </c>
      <c r="C27" s="350">
        <v>0</v>
      </c>
      <c r="D27" s="351" t="s">
        <v>60</v>
      </c>
      <c r="E27" s="352"/>
      <c r="F27" s="350">
        <v>0</v>
      </c>
      <c r="G27" s="34"/>
      <c r="H27" s="506"/>
    </row>
    <row r="28" spans="1:14" ht="15.75" customHeight="1">
      <c r="A28" s="62"/>
      <c r="B28" s="222"/>
      <c r="C28" s="352"/>
      <c r="D28" s="351" t="s">
        <v>259</v>
      </c>
      <c r="E28" s="352"/>
      <c r="F28" s="353">
        <f>+C25+C26+C27+F25+F26+F27</f>
        <v>5250000</v>
      </c>
      <c r="G28" s="34"/>
      <c r="H28" s="506"/>
    </row>
    <row r="29" spans="1:14" ht="4.5" customHeight="1">
      <c r="A29" s="62"/>
      <c r="B29" s="2"/>
      <c r="C29" s="5"/>
      <c r="D29" s="5"/>
      <c r="E29" s="5"/>
      <c r="F29" s="5"/>
      <c r="G29" s="34"/>
      <c r="H29" s="506"/>
    </row>
    <row r="30" spans="1:14" ht="12" customHeight="1">
      <c r="A30" s="62"/>
      <c r="B30" s="2" t="s">
        <v>389</v>
      </c>
      <c r="C30" s="9"/>
      <c r="D30" s="9"/>
      <c r="E30" s="9"/>
      <c r="F30" s="9"/>
      <c r="G30" s="162"/>
      <c r="H30" s="506"/>
    </row>
    <row r="31" spans="1:14" ht="36" customHeight="1">
      <c r="A31" s="62"/>
      <c r="B31" s="1247"/>
      <c r="C31" s="1180"/>
      <c r="D31" s="1180"/>
      <c r="E31" s="1180"/>
      <c r="F31" s="1180"/>
      <c r="G31" s="1181"/>
      <c r="H31" s="506"/>
      <c r="I31" s="398"/>
      <c r="J31" s="399"/>
      <c r="K31" s="399"/>
      <c r="L31" s="399"/>
      <c r="M31" s="399"/>
      <c r="N31" s="399"/>
    </row>
    <row r="32" spans="1:14" ht="3.75" customHeight="1">
      <c r="A32" s="62"/>
      <c r="B32" s="2"/>
      <c r="C32" s="5"/>
      <c r="D32" s="5"/>
      <c r="E32" s="5"/>
      <c r="F32" s="5"/>
      <c r="G32" s="34"/>
      <c r="H32" s="506"/>
    </row>
    <row r="33" spans="1:14" ht="15.75">
      <c r="A33" s="62"/>
      <c r="B33" s="144" t="s">
        <v>300</v>
      </c>
      <c r="C33" s="5"/>
      <c r="D33" s="5"/>
      <c r="E33" s="5"/>
      <c r="F33" s="5"/>
      <c r="G33" s="34"/>
      <c r="H33" s="506"/>
    </row>
    <row r="34" spans="1:14" ht="9" customHeight="1">
      <c r="A34" s="62"/>
      <c r="B34" s="142"/>
      <c r="C34" s="5"/>
      <c r="D34" s="5"/>
      <c r="E34" s="5"/>
      <c r="F34" s="5"/>
      <c r="G34" s="34"/>
      <c r="H34" s="506"/>
    </row>
    <row r="35" spans="1:14" ht="52.5" customHeight="1">
      <c r="A35" s="62"/>
      <c r="B35" s="1255" t="s">
        <v>611</v>
      </c>
      <c r="C35" s="1256"/>
      <c r="D35" s="1256"/>
      <c r="E35" s="1256"/>
      <c r="F35" s="1256"/>
      <c r="G35" s="1257"/>
      <c r="H35" s="506"/>
      <c r="I35" s="398"/>
      <c r="J35" s="399"/>
      <c r="K35" s="399"/>
      <c r="L35" s="399"/>
      <c r="M35" s="399"/>
      <c r="N35" s="399"/>
    </row>
    <row r="36" spans="1:14" ht="12.75" customHeight="1">
      <c r="A36" s="62"/>
      <c r="B36" s="142"/>
      <c r="C36" s="220"/>
      <c r="D36" s="220" t="s">
        <v>126</v>
      </c>
      <c r="E36" s="861" t="s">
        <v>330</v>
      </c>
      <c r="F36" s="861" t="s">
        <v>554</v>
      </c>
      <c r="G36" s="500" t="s">
        <v>120</v>
      </c>
      <c r="H36" s="506"/>
    </row>
    <row r="37" spans="1:14">
      <c r="A37" s="62"/>
      <c r="B37" s="29" t="s">
        <v>243</v>
      </c>
      <c r="C37" s="145"/>
      <c r="D37" s="145">
        <v>40940</v>
      </c>
      <c r="E37" s="231"/>
      <c r="F37" s="228"/>
      <c r="G37" s="228"/>
      <c r="H37" s="506"/>
    </row>
    <row r="38" spans="1:14">
      <c r="A38" s="62"/>
      <c r="B38" s="30" t="s">
        <v>301</v>
      </c>
      <c r="C38" s="145"/>
      <c r="D38" s="145">
        <v>41306</v>
      </c>
      <c r="E38" s="231"/>
      <c r="F38" s="228"/>
      <c r="G38" s="228"/>
      <c r="H38" s="506"/>
    </row>
    <row r="39" spans="1:14">
      <c r="A39" s="62"/>
      <c r="B39" s="859" t="s">
        <v>580</v>
      </c>
      <c r="C39" s="857"/>
      <c r="D39" s="857"/>
      <c r="E39" s="148">
        <v>5</v>
      </c>
      <c r="F39" s="148">
        <v>7</v>
      </c>
      <c r="G39" s="148">
        <f>+E39+F39</f>
        <v>12</v>
      </c>
      <c r="H39" s="506"/>
      <c r="I39" s="359" t="s">
        <v>384</v>
      </c>
    </row>
    <row r="40" spans="1:14">
      <c r="A40" s="62"/>
      <c r="B40" s="860" t="s">
        <v>581</v>
      </c>
      <c r="C40" s="858"/>
      <c r="D40" s="858"/>
      <c r="E40" s="498">
        <f>+E39/12</f>
        <v>0.41666666666666669</v>
      </c>
      <c r="F40" s="498">
        <f>+F39/12</f>
        <v>0.58333333333333337</v>
      </c>
      <c r="G40" s="498">
        <f>+G39/12</f>
        <v>1</v>
      </c>
      <c r="H40" s="506"/>
      <c r="I40" s="359" t="s">
        <v>383</v>
      </c>
    </row>
    <row r="41" spans="1:14" ht="12.75" customHeight="1">
      <c r="A41" s="62"/>
      <c r="B41" s="354" t="s">
        <v>382</v>
      </c>
      <c r="C41" s="355"/>
      <c r="D41" s="356"/>
      <c r="E41" s="357">
        <f>$E$58*E40</f>
        <v>61000</v>
      </c>
      <c r="F41" s="357">
        <f>$E$58*F40</f>
        <v>85400</v>
      </c>
      <c r="G41" s="357">
        <f>$E$58*G40</f>
        <v>146400</v>
      </c>
      <c r="H41" s="506"/>
      <c r="I41" s="359" t="s">
        <v>431</v>
      </c>
    </row>
    <row r="42" spans="1:14" ht="6" customHeight="1">
      <c r="A42" s="62"/>
      <c r="B42" s="354"/>
      <c r="C42" s="355"/>
      <c r="D42" s="356"/>
      <c r="E42" s="358"/>
      <c r="F42" s="357"/>
      <c r="G42" s="357"/>
      <c r="H42" s="506"/>
    </row>
    <row r="43" spans="1:14">
      <c r="A43" s="62"/>
      <c r="B43" s="10" t="s">
        <v>345</v>
      </c>
      <c r="C43" s="11"/>
      <c r="D43" s="20" t="s">
        <v>302</v>
      </c>
      <c r="E43" s="32" t="s">
        <v>303</v>
      </c>
      <c r="F43" s="519" t="s">
        <v>244</v>
      </c>
      <c r="G43" s="519" t="s">
        <v>121</v>
      </c>
      <c r="H43" s="506"/>
    </row>
    <row r="44" spans="1:14">
      <c r="A44" s="62"/>
      <c r="B44" s="316" t="s">
        <v>304</v>
      </c>
      <c r="C44" s="328"/>
      <c r="D44" s="334">
        <v>25000</v>
      </c>
      <c r="E44" s="297">
        <f>+D44/$D$47</f>
        <v>0.7142857142857143</v>
      </c>
      <c r="F44" s="520">
        <v>20000</v>
      </c>
      <c r="G44" s="521">
        <v>5000</v>
      </c>
      <c r="H44" s="506"/>
      <c r="I44" s="360" t="s">
        <v>388</v>
      </c>
    </row>
    <row r="45" spans="1:14">
      <c r="A45" s="62"/>
      <c r="B45" s="317" t="s">
        <v>122</v>
      </c>
      <c r="C45" s="130"/>
      <c r="D45" s="331">
        <v>5000</v>
      </c>
      <c r="E45" s="300">
        <f>+D45/$D$47</f>
        <v>0.14285714285714285</v>
      </c>
      <c r="F45" s="522">
        <v>5000</v>
      </c>
      <c r="G45" s="523"/>
      <c r="H45" s="506"/>
      <c r="I45" s="359" t="s">
        <v>432</v>
      </c>
    </row>
    <row r="46" spans="1:14">
      <c r="A46" s="62"/>
      <c r="B46" s="329" t="s">
        <v>380</v>
      </c>
      <c r="C46" s="330"/>
      <c r="D46" s="332">
        <v>5000</v>
      </c>
      <c r="E46" s="303">
        <f>+D46/$D$47</f>
        <v>0.14285714285714285</v>
      </c>
      <c r="F46" s="524">
        <v>5000</v>
      </c>
      <c r="G46" s="525"/>
      <c r="H46" s="506"/>
      <c r="I46" s="359" t="s">
        <v>433</v>
      </c>
    </row>
    <row r="47" spans="1:14">
      <c r="A47" s="62"/>
      <c r="B47" s="31" t="s">
        <v>61</v>
      </c>
      <c r="C47" s="9"/>
      <c r="D47" s="333">
        <f>SUM(D44:D46)</f>
        <v>35000</v>
      </c>
      <c r="E47" s="166">
        <f>+D47/$D$47</f>
        <v>1</v>
      </c>
      <c r="F47" s="526">
        <f>SUM(F44:F46)</f>
        <v>30000</v>
      </c>
      <c r="G47" s="527">
        <f>SUM(G44:G46)</f>
        <v>5000</v>
      </c>
      <c r="H47" s="514" t="s">
        <v>447</v>
      </c>
    </row>
    <row r="48" spans="1:14">
      <c r="A48" s="62"/>
      <c r="B48" s="2"/>
      <c r="C48" s="5"/>
      <c r="D48" s="5"/>
      <c r="E48" s="5"/>
      <c r="F48" s="225" t="s">
        <v>245</v>
      </c>
      <c r="G48" s="494">
        <f>+D47-F47-G47</f>
        <v>0</v>
      </c>
      <c r="H48" s="513" t="s">
        <v>446</v>
      </c>
      <c r="I48" s="359" t="s">
        <v>387</v>
      </c>
    </row>
    <row r="49" spans="1:9" ht="38.25">
      <c r="A49" s="62"/>
      <c r="B49" s="33" t="s">
        <v>307</v>
      </c>
      <c r="C49" s="33" t="s">
        <v>308</v>
      </c>
      <c r="D49" s="33" t="s">
        <v>309</v>
      </c>
      <c r="E49" s="33" t="s">
        <v>310</v>
      </c>
      <c r="F49" s="481" t="s">
        <v>582</v>
      </c>
      <c r="G49" s="33" t="s">
        <v>555</v>
      </c>
      <c r="H49" s="505" t="s">
        <v>444</v>
      </c>
      <c r="I49" s="485" t="s">
        <v>393</v>
      </c>
    </row>
    <row r="50" spans="1:9" ht="4.5" customHeight="1">
      <c r="A50" s="62"/>
      <c r="B50" s="30"/>
      <c r="C50" s="320"/>
      <c r="D50" s="320"/>
      <c r="E50" s="320"/>
      <c r="F50" s="482"/>
      <c r="G50" s="486"/>
      <c r="H50" s="506"/>
    </row>
    <row r="51" spans="1:9">
      <c r="A51" s="62"/>
      <c r="B51" s="317" t="s">
        <v>311</v>
      </c>
      <c r="C51" s="335">
        <v>0.98</v>
      </c>
      <c r="D51" s="331">
        <f t="shared" ref="D51:D56" si="0">+$F$44</f>
        <v>20000</v>
      </c>
      <c r="E51" s="319">
        <f t="shared" ref="E51:E56" si="1">+C51*D51</f>
        <v>19600</v>
      </c>
      <c r="F51" s="483">
        <f>+E51*E$40</f>
        <v>8166.666666666667</v>
      </c>
      <c r="G51" s="487">
        <f t="shared" ref="G51:G56" si="2">+E51*F$40</f>
        <v>11433.333333333334</v>
      </c>
      <c r="H51" s="507">
        <f t="shared" ref="H51:H56" si="3">+F51+G51</f>
        <v>19600</v>
      </c>
      <c r="I51" s="359" t="s">
        <v>386</v>
      </c>
    </row>
    <row r="52" spans="1:9">
      <c r="A52" s="62"/>
      <c r="B52" s="317" t="s">
        <v>312</v>
      </c>
      <c r="C52" s="336">
        <v>1.06</v>
      </c>
      <c r="D52" s="331">
        <f t="shared" si="0"/>
        <v>20000</v>
      </c>
      <c r="E52" s="319">
        <f t="shared" si="1"/>
        <v>21200</v>
      </c>
      <c r="F52" s="483">
        <f>+E52*E$40</f>
        <v>8833.3333333333339</v>
      </c>
      <c r="G52" s="487">
        <f t="shared" si="2"/>
        <v>12366.666666666668</v>
      </c>
      <c r="H52" s="508">
        <f t="shared" si="3"/>
        <v>21200</v>
      </c>
      <c r="I52" s="359" t="s">
        <v>391</v>
      </c>
    </row>
    <row r="53" spans="1:9">
      <c r="A53" s="62"/>
      <c r="B53" s="317" t="s">
        <v>295</v>
      </c>
      <c r="C53" s="336">
        <v>2.64</v>
      </c>
      <c r="D53" s="331">
        <f t="shared" si="0"/>
        <v>20000</v>
      </c>
      <c r="E53" s="319">
        <f t="shared" si="1"/>
        <v>52800</v>
      </c>
      <c r="F53" s="483">
        <f t="shared" ref="F53:F58" si="4">+E53*E$40</f>
        <v>22000</v>
      </c>
      <c r="G53" s="487">
        <f t="shared" si="2"/>
        <v>30800.000000000004</v>
      </c>
      <c r="H53" s="508">
        <f t="shared" si="3"/>
        <v>52800</v>
      </c>
    </row>
    <row r="54" spans="1:9">
      <c r="A54" s="62"/>
      <c r="B54" s="317" t="s">
        <v>313</v>
      </c>
      <c r="C54" s="336">
        <v>0.25</v>
      </c>
      <c r="D54" s="331">
        <f t="shared" si="0"/>
        <v>20000</v>
      </c>
      <c r="E54" s="319">
        <f t="shared" si="1"/>
        <v>5000</v>
      </c>
      <c r="F54" s="483">
        <f t="shared" si="4"/>
        <v>2083.3333333333335</v>
      </c>
      <c r="G54" s="487">
        <f t="shared" si="2"/>
        <v>2916.666666666667</v>
      </c>
      <c r="H54" s="508">
        <f t="shared" si="3"/>
        <v>5000</v>
      </c>
    </row>
    <row r="55" spans="1:9">
      <c r="A55" s="62"/>
      <c r="B55" s="317" t="s">
        <v>314</v>
      </c>
      <c r="C55" s="476">
        <v>0.3</v>
      </c>
      <c r="D55" s="331">
        <f t="shared" si="0"/>
        <v>20000</v>
      </c>
      <c r="E55" s="319">
        <f t="shared" si="1"/>
        <v>6000</v>
      </c>
      <c r="F55" s="483">
        <f t="shared" si="4"/>
        <v>2500</v>
      </c>
      <c r="G55" s="487">
        <f t="shared" si="2"/>
        <v>3500</v>
      </c>
      <c r="H55" s="508">
        <f t="shared" si="3"/>
        <v>6000</v>
      </c>
    </row>
    <row r="56" spans="1:9">
      <c r="A56" s="62"/>
      <c r="B56" s="317" t="s">
        <v>196</v>
      </c>
      <c r="C56" s="336">
        <f>1.12+0.97</f>
        <v>2.09</v>
      </c>
      <c r="D56" s="331">
        <f t="shared" si="0"/>
        <v>20000</v>
      </c>
      <c r="E56" s="319">
        <f t="shared" si="1"/>
        <v>41800</v>
      </c>
      <c r="F56" s="483">
        <f t="shared" si="4"/>
        <v>17416.666666666668</v>
      </c>
      <c r="G56" s="487">
        <f t="shared" si="2"/>
        <v>24383.333333333336</v>
      </c>
      <c r="H56" s="508">
        <f t="shared" si="3"/>
        <v>41800</v>
      </c>
    </row>
    <row r="57" spans="1:9" ht="6" customHeight="1">
      <c r="A57" s="62"/>
      <c r="B57" s="317"/>
      <c r="C57" s="336"/>
      <c r="D57" s="331"/>
      <c r="E57" s="318"/>
      <c r="F57" s="484"/>
      <c r="G57" s="488"/>
      <c r="H57" s="509"/>
    </row>
    <row r="58" spans="1:9">
      <c r="A58" s="62"/>
      <c r="B58" s="321" t="s">
        <v>316</v>
      </c>
      <c r="C58" s="337">
        <f>SUM(C51:C56)</f>
        <v>7.3199999999999994</v>
      </c>
      <c r="D58" s="338">
        <f>+$F$44</f>
        <v>20000</v>
      </c>
      <c r="E58" s="322">
        <f>+C58*D58</f>
        <v>146400</v>
      </c>
      <c r="F58" s="669">
        <f t="shared" si="4"/>
        <v>61000</v>
      </c>
      <c r="G58" s="670">
        <f>+E58*F$40</f>
        <v>85400</v>
      </c>
      <c r="H58" s="510">
        <f>SUM(H51:H56)</f>
        <v>146400</v>
      </c>
    </row>
    <row r="59" spans="1:9">
      <c r="A59" s="62"/>
      <c r="B59" s="13" t="s">
        <v>125</v>
      </c>
      <c r="C59" s="11"/>
      <c r="D59" s="11"/>
      <c r="E59" s="229">
        <f>+F28/D47</f>
        <v>150</v>
      </c>
      <c r="F59" s="11"/>
      <c r="G59" s="489">
        <f>+F58+G58</f>
        <v>146400</v>
      </c>
      <c r="H59" s="511"/>
      <c r="I59" s="359" t="s">
        <v>385</v>
      </c>
    </row>
    <row r="60" spans="1:9">
      <c r="A60" s="62"/>
      <c r="B60" s="323" t="s">
        <v>583</v>
      </c>
      <c r="C60" s="324"/>
      <c r="D60" s="324"/>
      <c r="E60" s="324"/>
      <c r="F60" s="324"/>
      <c r="G60" s="490">
        <f>+E58-G59</f>
        <v>0</v>
      </c>
      <c r="H60" s="511"/>
      <c r="I60" s="359" t="s">
        <v>195</v>
      </c>
    </row>
    <row r="61" spans="1:9" ht="6" customHeight="1" thickBot="1">
      <c r="A61" s="501"/>
      <c r="B61" s="326"/>
      <c r="C61" s="327"/>
      <c r="D61" s="327"/>
      <c r="E61" s="327"/>
      <c r="F61" s="327"/>
      <c r="G61" s="502"/>
      <c r="H61" s="512"/>
    </row>
    <row r="62" spans="1:9" ht="6.75" customHeight="1"/>
    <row r="63" spans="1:9">
      <c r="B63" t="s">
        <v>372</v>
      </c>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5" bottom="1" header="0.5" footer="0.5"/>
  <pageSetup scale="89" orientation="portrait" r:id="rId1"/>
  <headerFooter alignWithMargins="0">
    <oddFooter>&amp;L&amp;8Date From Revised:  Aug 28, 2008   Date Printed:  &amp;D  &amp;T  &amp;Z&amp;F  &amp;A</oddFooter>
  </headerFooter>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C000"/>
    <pageSetUpPr fitToPage="1"/>
  </sheetPr>
  <dimension ref="A1:N63"/>
  <sheetViews>
    <sheetView topLeftCell="A14" workbookViewId="0">
      <selection activeCell="B6" sqref="B6"/>
    </sheetView>
  </sheetViews>
  <sheetFormatPr defaultRowHeight="12.75"/>
  <cols>
    <col min="1" max="1" width="1.1640625" customWidth="1"/>
    <col min="2" max="2" width="35.33203125" customWidth="1"/>
    <col min="3" max="3" width="13.5" customWidth="1"/>
    <col min="4" max="4" width="14.6640625" customWidth="1"/>
    <col min="5" max="5" width="15" customWidth="1"/>
    <col min="6" max="6" width="15.83203125" customWidth="1"/>
    <col min="7" max="7" width="14.1640625" customWidth="1"/>
    <col min="8" max="8" width="12.6640625" customWidth="1"/>
    <col min="9" max="9" width="92.1640625" customWidth="1"/>
  </cols>
  <sheetData>
    <row r="1" spans="1:9">
      <c r="B1" s="1237" t="s">
        <v>71</v>
      </c>
      <c r="C1" s="1237"/>
      <c r="D1" s="1237"/>
      <c r="E1" s="1237"/>
      <c r="F1" s="1237"/>
      <c r="G1" s="1238"/>
      <c r="H1" s="517" t="s">
        <v>447</v>
      </c>
    </row>
    <row r="2" spans="1:9">
      <c r="B2" s="1237" t="s">
        <v>616</v>
      </c>
      <c r="C2" s="1237"/>
      <c r="D2" s="1237"/>
      <c r="E2" s="1237"/>
      <c r="F2" s="1237"/>
      <c r="G2" s="1238"/>
      <c r="H2" s="517" t="s">
        <v>446</v>
      </c>
      <c r="I2" s="346" t="s">
        <v>232</v>
      </c>
    </row>
    <row r="3" spans="1:9" ht="7.5" customHeight="1">
      <c r="B3" s="5"/>
      <c r="C3" s="5"/>
      <c r="D3" s="5"/>
      <c r="E3" s="5"/>
      <c r="F3" s="5"/>
      <c r="G3" s="5"/>
      <c r="H3" s="515"/>
    </row>
    <row r="4" spans="1:9" ht="15.75">
      <c r="B4" s="140" t="s">
        <v>277</v>
      </c>
      <c r="C4" s="1242" t="s">
        <v>525</v>
      </c>
      <c r="D4" s="1243"/>
      <c r="E4" s="1243"/>
      <c r="F4" s="1243"/>
      <c r="G4" s="1254"/>
      <c r="H4" s="515"/>
    </row>
    <row r="5" spans="1:9" ht="8.25" customHeight="1" thickBot="1">
      <c r="A5" s="19"/>
      <c r="B5" s="6"/>
      <c r="C5" s="5"/>
      <c r="D5" s="5"/>
      <c r="E5" s="5"/>
      <c r="F5" s="5"/>
      <c r="G5" s="504"/>
      <c r="H5" s="515"/>
    </row>
    <row r="6" spans="1:9" ht="17.25" customHeight="1">
      <c r="A6" s="499"/>
      <c r="B6" s="491" t="s">
        <v>299</v>
      </c>
      <c r="C6" s="216"/>
      <c r="D6" s="217"/>
      <c r="E6" s="217"/>
      <c r="F6" s="218"/>
      <c r="G6" s="219"/>
      <c r="H6" s="516"/>
      <c r="I6" s="170" t="s">
        <v>124</v>
      </c>
    </row>
    <row r="7" spans="1:9" ht="15.75" hidden="1" customHeight="1">
      <c r="A7" s="62"/>
      <c r="B7" s="169" t="s">
        <v>65</v>
      </c>
      <c r="C7" s="167" t="s">
        <v>166</v>
      </c>
      <c r="D7" s="167"/>
      <c r="E7" s="1183" t="s">
        <v>317</v>
      </c>
      <c r="F7" s="1184"/>
      <c r="G7" s="164"/>
      <c r="H7" s="506"/>
      <c r="I7" s="5"/>
    </row>
    <row r="8" spans="1:9" ht="6" customHeight="1">
      <c r="A8" s="62"/>
      <c r="B8" s="142"/>
      <c r="C8" s="152"/>
      <c r="D8" s="152"/>
      <c r="E8" s="152"/>
      <c r="F8" s="152"/>
      <c r="G8" s="32"/>
      <c r="H8" s="506"/>
      <c r="I8" s="5"/>
    </row>
    <row r="9" spans="1:9" ht="14.25">
      <c r="A9" s="62"/>
      <c r="B9" s="168" t="s">
        <v>320</v>
      </c>
      <c r="C9" s="1235" t="s">
        <v>630</v>
      </c>
      <c r="D9" s="1245"/>
      <c r="E9" s="1245"/>
      <c r="F9" s="1245"/>
      <c r="G9" s="1246"/>
      <c r="H9" s="506"/>
    </row>
    <row r="10" spans="1:9" ht="13.5">
      <c r="A10" s="62"/>
      <c r="B10" s="143" t="s">
        <v>319</v>
      </c>
      <c r="C10" s="1183">
        <v>10456786</v>
      </c>
      <c r="D10" s="1184"/>
      <c r="F10" s="5"/>
      <c r="G10" s="492"/>
      <c r="H10" s="506"/>
    </row>
    <row r="11" spans="1:9" ht="10.5" customHeight="1">
      <c r="A11" s="62"/>
      <c r="B11" s="143"/>
      <c r="C11" s="17"/>
      <c r="D11" s="17"/>
      <c r="E11" s="70"/>
      <c r="F11" s="70"/>
      <c r="G11" s="518"/>
      <c r="H11" s="506"/>
    </row>
    <row r="12" spans="1:9" ht="14.25">
      <c r="A12" s="62"/>
      <c r="B12" s="806" t="s">
        <v>52</v>
      </c>
      <c r="C12" s="807"/>
      <c r="D12" s="807"/>
      <c r="E12" s="808" t="s">
        <v>377</v>
      </c>
      <c r="F12" s="816" t="s">
        <v>506</v>
      </c>
      <c r="G12" s="837" t="s">
        <v>189</v>
      </c>
      <c r="H12" s="506"/>
    </row>
    <row r="13" spans="1:9" ht="6" customHeight="1">
      <c r="A13" s="62"/>
      <c r="B13" s="168"/>
      <c r="C13" s="17"/>
      <c r="D13" s="17"/>
      <c r="F13" s="5"/>
      <c r="G13" s="34"/>
      <c r="H13" s="506"/>
    </row>
    <row r="14" spans="1:9" ht="14.25">
      <c r="A14" s="62"/>
      <c r="B14" s="168" t="s">
        <v>39</v>
      </c>
      <c r="C14" s="528" t="s">
        <v>40</v>
      </c>
      <c r="D14" s="529" t="s">
        <v>41</v>
      </c>
      <c r="E14" s="529" t="s">
        <v>42</v>
      </c>
      <c r="F14" s="530" t="s">
        <v>267</v>
      </c>
      <c r="G14" s="493"/>
      <c r="H14" s="506"/>
    </row>
    <row r="15" spans="1:9" ht="13.5">
      <c r="A15" s="62"/>
      <c r="B15" s="143" t="s">
        <v>43</v>
      </c>
      <c r="C15" s="531" t="s">
        <v>378</v>
      </c>
      <c r="D15" s="532"/>
      <c r="E15" s="532" t="s">
        <v>378</v>
      </c>
      <c r="F15" s="533"/>
      <c r="G15" s="503"/>
      <c r="H15" s="506"/>
    </row>
    <row r="16" spans="1:9" ht="8.25" customHeight="1">
      <c r="A16" s="62"/>
      <c r="B16" s="143"/>
      <c r="C16" s="17"/>
      <c r="D16" s="17"/>
      <c r="E16" s="17"/>
      <c r="F16" s="17"/>
      <c r="G16" s="34"/>
      <c r="H16" s="506"/>
    </row>
    <row r="17" spans="1:14" ht="14.25">
      <c r="A17" s="62"/>
      <c r="B17" s="168" t="s">
        <v>68</v>
      </c>
      <c r="C17" s="17"/>
      <c r="D17" s="17"/>
      <c r="E17" s="1183"/>
      <c r="F17" s="1236"/>
      <c r="G17" s="1206"/>
      <c r="H17" s="506"/>
    </row>
    <row r="18" spans="1:14" ht="8.25" customHeight="1">
      <c r="A18" s="62"/>
      <c r="B18" s="143"/>
      <c r="C18" s="5"/>
      <c r="D18" s="5"/>
      <c r="E18" s="5"/>
      <c r="F18" s="5"/>
      <c r="G18" s="34"/>
      <c r="H18" s="506"/>
    </row>
    <row r="19" spans="1:14" ht="14.25">
      <c r="A19" s="62"/>
      <c r="B19" s="313" t="s">
        <v>64</v>
      </c>
      <c r="C19" s="20" t="s">
        <v>44</v>
      </c>
      <c r="D19" s="20" t="s">
        <v>45</v>
      </c>
      <c r="E19" s="20" t="s">
        <v>55</v>
      </c>
      <c r="F19" s="20" t="s">
        <v>46</v>
      </c>
      <c r="G19" s="20" t="s">
        <v>54</v>
      </c>
      <c r="H19" s="506"/>
    </row>
    <row r="20" spans="1:14" ht="13.5">
      <c r="A20" s="62"/>
      <c r="B20" s="314" t="s">
        <v>67</v>
      </c>
      <c r="C20" s="165">
        <v>0.5</v>
      </c>
      <c r="D20" s="165">
        <v>0.3</v>
      </c>
      <c r="E20" s="165"/>
      <c r="F20" s="165"/>
      <c r="G20" s="165">
        <v>0.05</v>
      </c>
      <c r="H20" s="506"/>
    </row>
    <row r="21" spans="1:14" ht="13.5">
      <c r="A21" s="62"/>
      <c r="B21" s="314" t="s">
        <v>66</v>
      </c>
      <c r="C21" s="20" t="s">
        <v>63</v>
      </c>
      <c r="D21" s="20" t="s">
        <v>47</v>
      </c>
      <c r="E21" s="20" t="s">
        <v>342</v>
      </c>
      <c r="F21" s="20" t="s">
        <v>267</v>
      </c>
      <c r="G21" s="20" t="s">
        <v>294</v>
      </c>
      <c r="H21" s="506"/>
    </row>
    <row r="22" spans="1:14" ht="13.5">
      <c r="A22" s="62"/>
      <c r="B22" s="315" t="s">
        <v>67</v>
      </c>
      <c r="C22" s="165"/>
      <c r="D22" s="165">
        <v>0.15</v>
      </c>
      <c r="E22" s="165"/>
      <c r="F22" s="165"/>
      <c r="G22" s="165">
        <f>+C20+D20+E20+F20+G20+C22+D22+E22+F22</f>
        <v>1</v>
      </c>
      <c r="H22" s="506"/>
    </row>
    <row r="23" spans="1:14" ht="8.25" customHeight="1">
      <c r="A23" s="62"/>
      <c r="B23" s="2"/>
      <c r="C23" s="5"/>
      <c r="D23" s="5"/>
      <c r="E23" s="5"/>
      <c r="F23" s="5"/>
      <c r="G23" s="34"/>
      <c r="H23" s="506"/>
    </row>
    <row r="24" spans="1:14" ht="14.25">
      <c r="A24" s="62"/>
      <c r="B24" s="168" t="s">
        <v>258</v>
      </c>
      <c r="C24" s="5"/>
      <c r="D24" s="5"/>
      <c r="E24" s="5"/>
      <c r="F24" s="5"/>
      <c r="G24" s="34"/>
      <c r="H24" s="506"/>
    </row>
    <row r="25" spans="1:14" ht="13.5">
      <c r="A25" s="62"/>
      <c r="B25" s="143" t="s">
        <v>57</v>
      </c>
      <c r="C25" s="350">
        <v>0</v>
      </c>
      <c r="D25" s="351" t="s">
        <v>296</v>
      </c>
      <c r="E25" s="352"/>
      <c r="F25" s="350">
        <v>0</v>
      </c>
      <c r="G25" s="34"/>
      <c r="H25" s="506"/>
    </row>
    <row r="26" spans="1:14" ht="13.5">
      <c r="A26" s="62"/>
      <c r="B26" s="143" t="s">
        <v>58</v>
      </c>
      <c r="C26" s="350">
        <v>0</v>
      </c>
      <c r="D26" s="351" t="s">
        <v>297</v>
      </c>
      <c r="E26" s="352"/>
      <c r="F26" s="350">
        <v>4000000</v>
      </c>
      <c r="G26" s="34"/>
      <c r="H26" s="506"/>
    </row>
    <row r="27" spans="1:14" ht="13.5">
      <c r="A27" s="62"/>
      <c r="B27" s="143" t="s">
        <v>59</v>
      </c>
      <c r="C27" s="350">
        <v>0</v>
      </c>
      <c r="D27" s="351" t="s">
        <v>60</v>
      </c>
      <c r="E27" s="352"/>
      <c r="F27" s="350">
        <v>1500000</v>
      </c>
      <c r="G27" s="34"/>
      <c r="H27" s="506"/>
    </row>
    <row r="28" spans="1:14" ht="15.75" customHeight="1">
      <c r="A28" s="62"/>
      <c r="B28" s="222"/>
      <c r="C28" s="352"/>
      <c r="D28" s="351" t="s">
        <v>259</v>
      </c>
      <c r="E28" s="352"/>
      <c r="F28" s="353">
        <f>+C25+C26+C27+F25+F26+F27</f>
        <v>5500000</v>
      </c>
      <c r="G28" s="34"/>
      <c r="H28" s="506"/>
    </row>
    <row r="29" spans="1:14" ht="4.5" customHeight="1">
      <c r="A29" s="62"/>
      <c r="B29" s="2"/>
      <c r="C29" s="5"/>
      <c r="D29" s="5"/>
      <c r="E29" s="5"/>
      <c r="F29" s="5"/>
      <c r="G29" s="34"/>
      <c r="H29" s="506"/>
    </row>
    <row r="30" spans="1:14" ht="12" customHeight="1">
      <c r="A30" s="62"/>
      <c r="B30" s="2" t="s">
        <v>335</v>
      </c>
      <c r="C30" s="9"/>
      <c r="D30" s="9"/>
      <c r="E30" s="9"/>
      <c r="F30" s="9"/>
      <c r="G30" s="162"/>
      <c r="H30" s="506"/>
    </row>
    <row r="31" spans="1:14" ht="36" customHeight="1">
      <c r="A31" s="62"/>
      <c r="B31" s="1260" t="s">
        <v>631</v>
      </c>
      <c r="C31" s="1261"/>
      <c r="D31" s="1261"/>
      <c r="E31" s="1261"/>
      <c r="F31" s="1261"/>
      <c r="G31" s="1262"/>
      <c r="H31" s="506"/>
      <c r="I31" s="398"/>
      <c r="J31" s="399"/>
      <c r="K31" s="399"/>
      <c r="L31" s="399"/>
      <c r="M31" s="399"/>
      <c r="N31" s="399"/>
    </row>
    <row r="32" spans="1:14" ht="3.75" customHeight="1">
      <c r="A32" s="62"/>
      <c r="B32" s="2"/>
      <c r="C32" s="5"/>
      <c r="D32" s="5"/>
      <c r="E32" s="5"/>
      <c r="F32" s="5"/>
      <c r="G32" s="34"/>
      <c r="H32" s="506"/>
    </row>
    <row r="33" spans="1:14" ht="15.75">
      <c r="A33" s="62"/>
      <c r="B33" s="144" t="s">
        <v>300</v>
      </c>
      <c r="C33" s="5"/>
      <c r="D33" s="5"/>
      <c r="E33" s="5"/>
      <c r="F33" s="5"/>
      <c r="G33" s="34"/>
      <c r="H33" s="506"/>
    </row>
    <row r="34" spans="1:14" ht="9" customHeight="1">
      <c r="A34" s="62"/>
      <c r="B34" s="142"/>
      <c r="C34" s="5"/>
      <c r="D34" s="5"/>
      <c r="E34" s="5"/>
      <c r="F34" s="5"/>
      <c r="G34" s="34"/>
      <c r="H34" s="506"/>
    </row>
    <row r="35" spans="1:14" ht="73.5" customHeight="1">
      <c r="A35" s="62"/>
      <c r="B35" s="1250" t="s">
        <v>557</v>
      </c>
      <c r="C35" s="1251"/>
      <c r="D35" s="1252"/>
      <c r="E35" s="1252"/>
      <c r="F35" s="1252"/>
      <c r="G35" s="1253"/>
      <c r="H35" s="506"/>
      <c r="I35" s="398"/>
      <c r="J35" s="399"/>
      <c r="K35" s="399"/>
      <c r="L35" s="399"/>
      <c r="M35" s="399"/>
      <c r="N35" s="399"/>
    </row>
    <row r="36" spans="1:14" ht="12.75" customHeight="1">
      <c r="A36" s="62"/>
      <c r="B36" s="142"/>
      <c r="C36" s="821" t="s">
        <v>510</v>
      </c>
      <c r="D36" s="220" t="s">
        <v>126</v>
      </c>
      <c r="E36" s="790" t="s">
        <v>189</v>
      </c>
      <c r="F36" s="790" t="s">
        <v>330</v>
      </c>
      <c r="G36" s="500" t="s">
        <v>120</v>
      </c>
      <c r="H36" s="506"/>
      <c r="I36" s="101" t="s">
        <v>591</v>
      </c>
    </row>
    <row r="37" spans="1:14">
      <c r="A37" s="62"/>
      <c r="B37" s="29" t="s">
        <v>507</v>
      </c>
      <c r="C37" s="822">
        <v>40909</v>
      </c>
      <c r="D37" s="145"/>
      <c r="E37" s="231"/>
      <c r="F37" s="228"/>
      <c r="G37" s="228"/>
      <c r="H37" s="506"/>
    </row>
    <row r="38" spans="1:14">
      <c r="A38" s="62"/>
      <c r="B38" s="30" t="s">
        <v>508</v>
      </c>
      <c r="C38" s="823">
        <v>40940</v>
      </c>
      <c r="D38" s="145"/>
      <c r="E38" s="231"/>
      <c r="F38" s="228"/>
      <c r="G38" s="228"/>
      <c r="H38" s="506"/>
    </row>
    <row r="39" spans="1:14">
      <c r="A39" s="62"/>
      <c r="B39" s="633" t="s">
        <v>584</v>
      </c>
      <c r="C39" s="477"/>
      <c r="D39" s="477"/>
      <c r="E39" s="148">
        <v>5</v>
      </c>
      <c r="F39" s="148">
        <v>7</v>
      </c>
      <c r="G39" s="148">
        <f>+E39+F39</f>
        <v>12</v>
      </c>
      <c r="H39" s="506"/>
      <c r="I39" s="818" t="s">
        <v>587</v>
      </c>
    </row>
    <row r="40" spans="1:14">
      <c r="A40" s="62"/>
      <c r="B40" s="634" t="s">
        <v>336</v>
      </c>
      <c r="C40" s="635"/>
      <c r="D40" s="635"/>
      <c r="E40" s="498">
        <f>+E39/12</f>
        <v>0.41666666666666669</v>
      </c>
      <c r="F40" s="498">
        <f>+F39/12</f>
        <v>0.58333333333333337</v>
      </c>
      <c r="G40" s="498">
        <f>+G39/12</f>
        <v>1</v>
      </c>
      <c r="H40" s="506"/>
      <c r="I40" s="818" t="s">
        <v>588</v>
      </c>
    </row>
    <row r="41" spans="1:14" ht="12.75" customHeight="1">
      <c r="A41" s="62"/>
      <c r="B41" s="354" t="s">
        <v>382</v>
      </c>
      <c r="C41" s="355"/>
      <c r="D41" s="356"/>
      <c r="E41" s="357">
        <f>$E$58*E40</f>
        <v>76249.999999999985</v>
      </c>
      <c r="F41" s="357">
        <f>$E$58*F40</f>
        <v>106749.99999999999</v>
      </c>
      <c r="G41" s="357">
        <f>$E$58*G40</f>
        <v>182999.99999999997</v>
      </c>
      <c r="H41" s="506"/>
      <c r="I41" s="818" t="s">
        <v>589</v>
      </c>
    </row>
    <row r="42" spans="1:14" ht="6" customHeight="1">
      <c r="A42" s="62"/>
      <c r="B42" s="354"/>
      <c r="C42" s="355"/>
      <c r="D42" s="356"/>
      <c r="E42" s="358"/>
      <c r="F42" s="357"/>
      <c r="G42" s="357"/>
      <c r="H42" s="506"/>
    </row>
    <row r="43" spans="1:14">
      <c r="A43" s="62"/>
      <c r="B43" s="10" t="s">
        <v>345</v>
      </c>
      <c r="C43" s="11"/>
      <c r="D43" s="20" t="s">
        <v>302</v>
      </c>
      <c r="E43" s="32" t="s">
        <v>303</v>
      </c>
      <c r="F43" s="519" t="s">
        <v>244</v>
      </c>
      <c r="G43" s="519" t="s">
        <v>121</v>
      </c>
      <c r="H43" s="506"/>
      <c r="I43" s="819" t="s">
        <v>590</v>
      </c>
    </row>
    <row r="44" spans="1:14">
      <c r="A44" s="62"/>
      <c r="B44" s="316" t="s">
        <v>304</v>
      </c>
      <c r="C44" s="328"/>
      <c r="D44" s="334">
        <v>30000</v>
      </c>
      <c r="E44" s="297">
        <f>+D44/$D$47</f>
        <v>0.66666666666666663</v>
      </c>
      <c r="F44" s="520">
        <v>25000</v>
      </c>
      <c r="G44" s="521">
        <v>5000</v>
      </c>
      <c r="H44" s="506"/>
      <c r="I44" s="360" t="s">
        <v>388</v>
      </c>
    </row>
    <row r="45" spans="1:14">
      <c r="A45" s="62"/>
      <c r="B45" s="317" t="s">
        <v>122</v>
      </c>
      <c r="C45" s="130"/>
      <c r="D45" s="331">
        <v>15000</v>
      </c>
      <c r="E45" s="300">
        <f>+D45/$D$47</f>
        <v>0.33333333333333331</v>
      </c>
      <c r="F45" s="522">
        <v>15000</v>
      </c>
      <c r="G45" s="523">
        <v>0</v>
      </c>
      <c r="H45" s="506"/>
      <c r="I45" s="359" t="s">
        <v>432</v>
      </c>
    </row>
    <row r="46" spans="1:14">
      <c r="A46" s="62"/>
      <c r="B46" s="329" t="s">
        <v>380</v>
      </c>
      <c r="C46" s="330"/>
      <c r="D46" s="332">
        <v>0</v>
      </c>
      <c r="E46" s="303">
        <f>+D46/$D$47</f>
        <v>0</v>
      </c>
      <c r="F46" s="524">
        <v>0</v>
      </c>
      <c r="G46" s="525">
        <v>0</v>
      </c>
      <c r="H46" s="506"/>
      <c r="I46" s="359" t="s">
        <v>433</v>
      </c>
    </row>
    <row r="47" spans="1:14">
      <c r="A47" s="62"/>
      <c r="B47" s="31" t="s">
        <v>61</v>
      </c>
      <c r="C47" s="9"/>
      <c r="D47" s="333">
        <f>SUM(D44:D46)</f>
        <v>45000</v>
      </c>
      <c r="E47" s="166">
        <f>+D47/$D$47</f>
        <v>1</v>
      </c>
      <c r="F47" s="526">
        <f>SUM(F44:F46)</f>
        <v>40000</v>
      </c>
      <c r="G47" s="527">
        <f>SUM(G44:G46)</f>
        <v>5000</v>
      </c>
      <c r="H47" s="514" t="s">
        <v>447</v>
      </c>
    </row>
    <row r="48" spans="1:14">
      <c r="A48" s="62"/>
      <c r="B48" s="2"/>
      <c r="C48" s="5"/>
      <c r="D48" s="5"/>
      <c r="E48" s="5"/>
      <c r="F48" s="225" t="s">
        <v>245</v>
      </c>
      <c r="G48" s="494">
        <f>+D47-F47-G47</f>
        <v>0</v>
      </c>
      <c r="H48" s="513" t="s">
        <v>446</v>
      </c>
      <c r="I48" s="359" t="s">
        <v>387</v>
      </c>
    </row>
    <row r="49" spans="1:9" ht="38.25">
      <c r="A49" s="62"/>
      <c r="B49" s="33" t="s">
        <v>307</v>
      </c>
      <c r="C49" s="835" t="s">
        <v>519</v>
      </c>
      <c r="D49" s="33" t="s">
        <v>524</v>
      </c>
      <c r="E49" s="33" t="s">
        <v>310</v>
      </c>
      <c r="F49" s="481" t="s">
        <v>499</v>
      </c>
      <c r="G49" s="33" t="s">
        <v>500</v>
      </c>
      <c r="H49" s="505" t="s">
        <v>444</v>
      </c>
      <c r="I49" s="937" t="s">
        <v>501</v>
      </c>
    </row>
    <row r="50" spans="1:9" ht="4.5" customHeight="1">
      <c r="A50" s="62"/>
      <c r="B50" s="30"/>
      <c r="C50" s="838"/>
      <c r="D50" s="320"/>
      <c r="E50" s="320"/>
      <c r="F50" s="482"/>
      <c r="G50" s="486"/>
      <c r="H50" s="506"/>
    </row>
    <row r="51" spans="1:9">
      <c r="A51" s="62"/>
      <c r="B51" s="317" t="s">
        <v>311</v>
      </c>
      <c r="C51" s="905">
        <v>0.98</v>
      </c>
      <c r="D51" s="331">
        <f t="shared" ref="D51:D56" si="0">+$F$44</f>
        <v>25000</v>
      </c>
      <c r="E51" s="319">
        <f t="shared" ref="E51:E56" si="1">+C51*D51</f>
        <v>24500</v>
      </c>
      <c r="F51" s="483">
        <f>+E51*E$40</f>
        <v>10208.333333333334</v>
      </c>
      <c r="G51" s="487">
        <f t="shared" ref="G51:G56" si="2">+E51*F$40</f>
        <v>14291.666666666668</v>
      </c>
      <c r="H51" s="507">
        <f t="shared" ref="H51:H56" si="3">+F51+G51</f>
        <v>24500</v>
      </c>
      <c r="I51" s="359" t="s">
        <v>386</v>
      </c>
    </row>
    <row r="52" spans="1:9">
      <c r="A52" s="62"/>
      <c r="B52" s="317" t="s">
        <v>312</v>
      </c>
      <c r="C52" s="906">
        <v>1.06</v>
      </c>
      <c r="D52" s="331">
        <f t="shared" si="0"/>
        <v>25000</v>
      </c>
      <c r="E52" s="319">
        <f t="shared" si="1"/>
        <v>26500</v>
      </c>
      <c r="F52" s="483">
        <f>+E52*E$40</f>
        <v>11041.666666666668</v>
      </c>
      <c r="G52" s="487">
        <f t="shared" si="2"/>
        <v>15458.333333333334</v>
      </c>
      <c r="H52" s="508">
        <f t="shared" si="3"/>
        <v>26500</v>
      </c>
      <c r="I52" s="359" t="s">
        <v>391</v>
      </c>
    </row>
    <row r="53" spans="1:9">
      <c r="A53" s="62"/>
      <c r="B53" s="317" t="s">
        <v>295</v>
      </c>
      <c r="C53" s="906">
        <v>2.64</v>
      </c>
      <c r="D53" s="331">
        <f t="shared" si="0"/>
        <v>25000</v>
      </c>
      <c r="E53" s="319">
        <f t="shared" si="1"/>
        <v>66000</v>
      </c>
      <c r="F53" s="483">
        <f t="shared" ref="F53:F58" si="4">+E53*E$40</f>
        <v>27500</v>
      </c>
      <c r="G53" s="487">
        <f t="shared" si="2"/>
        <v>38500</v>
      </c>
      <c r="H53" s="508">
        <f t="shared" si="3"/>
        <v>66000</v>
      </c>
    </row>
    <row r="54" spans="1:9">
      <c r="A54" s="62"/>
      <c r="B54" s="317" t="s">
        <v>313</v>
      </c>
      <c r="C54" s="906">
        <v>0.25</v>
      </c>
      <c r="D54" s="331">
        <f t="shared" si="0"/>
        <v>25000</v>
      </c>
      <c r="E54" s="319">
        <f t="shared" si="1"/>
        <v>6250</v>
      </c>
      <c r="F54" s="483">
        <f t="shared" si="4"/>
        <v>2604.166666666667</v>
      </c>
      <c r="G54" s="487">
        <f t="shared" si="2"/>
        <v>3645.8333333333335</v>
      </c>
      <c r="H54" s="508">
        <f t="shared" si="3"/>
        <v>6250</v>
      </c>
      <c r="I54" s="836" t="s">
        <v>586</v>
      </c>
    </row>
    <row r="55" spans="1:9">
      <c r="A55" s="62"/>
      <c r="B55" s="317" t="s">
        <v>314</v>
      </c>
      <c r="C55" s="907">
        <v>0.3</v>
      </c>
      <c r="D55" s="331">
        <f t="shared" si="0"/>
        <v>25000</v>
      </c>
      <c r="E55" s="319">
        <f t="shared" si="1"/>
        <v>7500</v>
      </c>
      <c r="F55" s="483">
        <f t="shared" si="4"/>
        <v>3125</v>
      </c>
      <c r="G55" s="487">
        <f t="shared" si="2"/>
        <v>4375</v>
      </c>
      <c r="H55" s="508">
        <f t="shared" si="3"/>
        <v>7500</v>
      </c>
      <c r="I55" s="836" t="s">
        <v>585</v>
      </c>
    </row>
    <row r="56" spans="1:9">
      <c r="A56" s="62"/>
      <c r="B56" s="317" t="s">
        <v>196</v>
      </c>
      <c r="C56" s="906">
        <f>1.12+0.97</f>
        <v>2.09</v>
      </c>
      <c r="D56" s="331">
        <f t="shared" si="0"/>
        <v>25000</v>
      </c>
      <c r="E56" s="319">
        <f t="shared" si="1"/>
        <v>52250</v>
      </c>
      <c r="F56" s="483">
        <f t="shared" si="4"/>
        <v>21770.833333333336</v>
      </c>
      <c r="G56" s="487">
        <f t="shared" si="2"/>
        <v>30479.166666666668</v>
      </c>
      <c r="H56" s="508">
        <f t="shared" si="3"/>
        <v>52250</v>
      </c>
    </row>
    <row r="57" spans="1:9" ht="6" customHeight="1">
      <c r="A57" s="62"/>
      <c r="B57" s="317"/>
      <c r="C57" s="840"/>
      <c r="D57" s="331"/>
      <c r="E57" s="318"/>
      <c r="F57" s="484"/>
      <c r="G57" s="488"/>
      <c r="H57" s="509"/>
    </row>
    <row r="58" spans="1:9">
      <c r="A58" s="62"/>
      <c r="B58" s="321" t="s">
        <v>316</v>
      </c>
      <c r="C58" s="841">
        <f>SUM(C51:C56)</f>
        <v>7.3199999999999994</v>
      </c>
      <c r="D58" s="338">
        <f>+$F$44</f>
        <v>25000</v>
      </c>
      <c r="E58" s="322">
        <f>+C58*D58</f>
        <v>182999.99999999997</v>
      </c>
      <c r="F58" s="483">
        <f t="shared" si="4"/>
        <v>76249.999999999985</v>
      </c>
      <c r="G58" s="487">
        <f>+E58*F$40</f>
        <v>106749.99999999999</v>
      </c>
      <c r="H58" s="510">
        <f>SUM(H51:H56)</f>
        <v>183000</v>
      </c>
    </row>
    <row r="59" spans="1:9">
      <c r="A59" s="62"/>
      <c r="B59" s="820" t="s">
        <v>513</v>
      </c>
      <c r="C59" s="11"/>
      <c r="D59" s="11"/>
      <c r="E59" s="229">
        <f>+F28/D47</f>
        <v>122.22222222222223</v>
      </c>
      <c r="F59" s="11"/>
      <c r="G59" s="489">
        <f>+F58+G58</f>
        <v>182999.99999999997</v>
      </c>
      <c r="H59" s="511"/>
      <c r="I59" s="359" t="s">
        <v>385</v>
      </c>
    </row>
    <row r="60" spans="1:9">
      <c r="A60" s="62"/>
      <c r="B60" s="323" t="s">
        <v>583</v>
      </c>
      <c r="C60" s="324"/>
      <c r="D60" s="324"/>
      <c r="E60" s="324"/>
      <c r="F60" s="324"/>
      <c r="G60" s="490">
        <f>+E58-G59</f>
        <v>0</v>
      </c>
      <c r="H60" s="511"/>
      <c r="I60" s="818" t="s">
        <v>512</v>
      </c>
    </row>
    <row r="61" spans="1:9" ht="6" customHeight="1" thickBot="1">
      <c r="A61" s="501"/>
      <c r="B61" s="326"/>
      <c r="C61" s="327"/>
      <c r="D61" s="327"/>
      <c r="E61" s="327"/>
      <c r="F61" s="327"/>
      <c r="G61" s="502"/>
      <c r="H61" s="512"/>
    </row>
    <row r="62" spans="1:9" ht="6.75" customHeight="1"/>
    <row r="63" spans="1:9">
      <c r="B63" t="s">
        <v>372</v>
      </c>
    </row>
  </sheetData>
  <mergeCells count="9">
    <mergeCell ref="E17:G17"/>
    <mergeCell ref="B31:G31"/>
    <mergeCell ref="B35:G35"/>
    <mergeCell ref="B1:G1"/>
    <mergeCell ref="B2:G2"/>
    <mergeCell ref="C4:G4"/>
    <mergeCell ref="E7:F7"/>
    <mergeCell ref="C9:G9"/>
    <mergeCell ref="C10:D10"/>
  </mergeCells>
  <printOptions horizontalCentered="1"/>
  <pageMargins left="0.25" right="0.25" top="0.5" bottom="1" header="0.5" footer="0.5"/>
  <pageSetup scale="86" orientation="portrait" r:id="rId1"/>
  <headerFooter alignWithMargins="0">
    <oddFooter>&amp;L&amp;8Date From Revised:  Aug 28, 2008   Date Printed:  &amp;D  &amp;T  &amp;Z&amp;F  &amp;A</oddFooter>
  </headerFooter>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C000"/>
    <pageSetUpPr fitToPage="1"/>
  </sheetPr>
  <dimension ref="A1:M22"/>
  <sheetViews>
    <sheetView zoomScaleNormal="100" workbookViewId="0">
      <selection activeCell="B6" sqref="B6"/>
    </sheetView>
  </sheetViews>
  <sheetFormatPr defaultRowHeight="12.75"/>
  <cols>
    <col min="1" max="1" width="28" customWidth="1"/>
    <col min="2" max="2" width="13.33203125" customWidth="1"/>
    <col min="3" max="3" width="12.33203125" customWidth="1"/>
    <col min="4" max="6" width="12.5" customWidth="1"/>
    <col min="7" max="7" width="13.5" customWidth="1"/>
    <col min="8" max="8" width="12.5" customWidth="1"/>
    <col min="9" max="9" width="13.5" customWidth="1"/>
    <col min="10" max="10" width="12.6640625" customWidth="1"/>
    <col min="11" max="11" width="13.83203125" customWidth="1"/>
    <col min="12" max="12" width="31" customWidth="1"/>
    <col min="13" max="13" width="14" customWidth="1"/>
  </cols>
  <sheetData>
    <row r="1" spans="1:13">
      <c r="A1" t="s">
        <v>549</v>
      </c>
      <c r="K1" s="101" t="s">
        <v>550</v>
      </c>
    </row>
    <row r="2" spans="1:13" ht="15.75">
      <c r="A2" s="612" t="s">
        <v>609</v>
      </c>
      <c r="B2" s="126"/>
      <c r="C2" s="126"/>
      <c r="D2" s="126"/>
      <c r="E2" s="126"/>
      <c r="F2" s="126"/>
      <c r="G2" s="126"/>
      <c r="H2" s="126"/>
      <c r="I2" s="126"/>
      <c r="J2" s="126"/>
    </row>
    <row r="3" spans="1:13" ht="15.75">
      <c r="A3" s="612" t="s">
        <v>523</v>
      </c>
      <c r="B3" s="126"/>
      <c r="C3" s="126"/>
      <c r="D3" s="126"/>
      <c r="E3" s="126"/>
      <c r="F3" s="126"/>
      <c r="G3" s="126"/>
      <c r="H3" s="126"/>
      <c r="I3" s="126"/>
      <c r="J3" s="126"/>
    </row>
    <row r="6" spans="1:13">
      <c r="K6" t="s">
        <v>543</v>
      </c>
    </row>
    <row r="7" spans="1:13" ht="38.25">
      <c r="A7" s="33" t="s">
        <v>307</v>
      </c>
      <c r="B7" s="33" t="s">
        <v>522</v>
      </c>
      <c r="C7" s="33" t="s">
        <v>521</v>
      </c>
      <c r="D7" s="33" t="s">
        <v>520</v>
      </c>
      <c r="E7" s="33" t="s">
        <v>514</v>
      </c>
      <c r="F7" s="33" t="s">
        <v>515</v>
      </c>
      <c r="G7" s="33" t="s">
        <v>516</v>
      </c>
      <c r="H7" s="33" t="s">
        <v>517</v>
      </c>
      <c r="I7" s="33" t="s">
        <v>518</v>
      </c>
      <c r="J7" s="33" t="s">
        <v>519</v>
      </c>
      <c r="K7" s="835" t="s">
        <v>539</v>
      </c>
      <c r="M7" s="835" t="s">
        <v>559</v>
      </c>
    </row>
    <row r="8" spans="1:13" ht="3.75" customHeight="1">
      <c r="A8" s="829"/>
      <c r="B8" s="830"/>
      <c r="C8" s="830"/>
      <c r="D8" s="830"/>
      <c r="E8" s="830"/>
      <c r="F8" s="830"/>
      <c r="G8" s="830"/>
      <c r="H8" s="830"/>
      <c r="I8" s="830"/>
      <c r="J8" s="830"/>
      <c r="K8" s="838"/>
      <c r="M8" s="913"/>
    </row>
    <row r="9" spans="1:13">
      <c r="A9" s="317" t="s">
        <v>311</v>
      </c>
      <c r="B9" s="831">
        <v>0.46</v>
      </c>
      <c r="C9" s="831">
        <v>0.46</v>
      </c>
      <c r="D9" s="831">
        <v>0.57999999999999996</v>
      </c>
      <c r="E9" s="831">
        <v>0.57999999999999996</v>
      </c>
      <c r="F9" s="831">
        <v>0.57999999999999996</v>
      </c>
      <c r="G9" s="825">
        <v>0.57999999999999996</v>
      </c>
      <c r="H9" s="825">
        <v>0.98</v>
      </c>
      <c r="I9" s="825">
        <v>0.98</v>
      </c>
      <c r="J9" s="825">
        <v>0.98</v>
      </c>
      <c r="K9" s="839">
        <v>1.1299999999999999</v>
      </c>
      <c r="M9" s="488"/>
    </row>
    <row r="10" spans="1:13">
      <c r="A10" s="317" t="s">
        <v>312</v>
      </c>
      <c r="B10" s="832">
        <v>1.06</v>
      </c>
      <c r="C10" s="832">
        <v>1.06</v>
      </c>
      <c r="D10" s="832">
        <v>1.28</v>
      </c>
      <c r="E10" s="832">
        <v>1.28</v>
      </c>
      <c r="F10" s="832">
        <v>1.28</v>
      </c>
      <c r="G10" s="826">
        <v>1.28</v>
      </c>
      <c r="H10" s="826">
        <v>1.06</v>
      </c>
      <c r="I10" s="826">
        <v>1.06</v>
      </c>
      <c r="J10" s="826">
        <v>1.06</v>
      </c>
      <c r="K10" s="862">
        <v>1.25</v>
      </c>
      <c r="M10" s="488"/>
    </row>
    <row r="11" spans="1:13">
      <c r="A11" s="317" t="s">
        <v>295</v>
      </c>
      <c r="B11" s="832">
        <v>1.55</v>
      </c>
      <c r="C11" s="832">
        <v>1.55</v>
      </c>
      <c r="D11" s="832">
        <v>2.1800000000000002</v>
      </c>
      <c r="E11" s="832">
        <v>2.1800000000000002</v>
      </c>
      <c r="F11" s="832">
        <v>2.1800000000000002</v>
      </c>
      <c r="G11" s="826">
        <v>2.1800000000000002</v>
      </c>
      <c r="H11" s="826">
        <v>2.64</v>
      </c>
      <c r="I11" s="826">
        <v>2.64</v>
      </c>
      <c r="J11" s="826">
        <v>2.64</v>
      </c>
      <c r="K11" s="862">
        <v>1.66</v>
      </c>
      <c r="L11" t="s">
        <v>542</v>
      </c>
      <c r="M11" s="488"/>
    </row>
    <row r="12" spans="1:13">
      <c r="A12" s="317" t="s">
        <v>313</v>
      </c>
      <c r="B12" s="832">
        <v>0.19</v>
      </c>
      <c r="C12" s="832">
        <v>0.19</v>
      </c>
      <c r="D12" s="832">
        <v>0.28000000000000003</v>
      </c>
      <c r="E12" s="832">
        <v>0.28000000000000003</v>
      </c>
      <c r="F12" s="832">
        <v>0.28000000000000003</v>
      </c>
      <c r="G12" s="826">
        <v>0.28000000000000003</v>
      </c>
      <c r="H12" s="826">
        <v>0.25</v>
      </c>
      <c r="I12" s="826">
        <v>0.25</v>
      </c>
      <c r="J12" s="826">
        <v>0.25</v>
      </c>
      <c r="K12" s="862">
        <v>0.25</v>
      </c>
      <c r="M12" s="488"/>
    </row>
    <row r="13" spans="1:13">
      <c r="A13" s="317" t="s">
        <v>314</v>
      </c>
      <c r="B13" s="832">
        <v>0.2</v>
      </c>
      <c r="C13" s="832">
        <v>0.2</v>
      </c>
      <c r="D13" s="832">
        <v>0.11</v>
      </c>
      <c r="E13" s="832">
        <v>0.11</v>
      </c>
      <c r="F13" s="832">
        <v>0.11</v>
      </c>
      <c r="G13" s="826">
        <v>0.11</v>
      </c>
      <c r="H13" s="828">
        <v>0.3</v>
      </c>
      <c r="I13" s="828">
        <v>0.3</v>
      </c>
      <c r="J13" s="828">
        <v>0.3</v>
      </c>
      <c r="K13" s="863">
        <v>0.54</v>
      </c>
      <c r="M13" s="488"/>
    </row>
    <row r="14" spans="1:13">
      <c r="A14" s="317" t="s">
        <v>315</v>
      </c>
      <c r="B14" s="832">
        <v>1.1599999999999999</v>
      </c>
      <c r="C14" s="832">
        <v>1.1599999999999999</v>
      </c>
      <c r="D14" s="832">
        <v>1.84</v>
      </c>
      <c r="E14" s="832">
        <v>1.84</v>
      </c>
      <c r="F14" s="832">
        <v>1.84</v>
      </c>
      <c r="G14" s="826">
        <v>1.84</v>
      </c>
      <c r="H14" s="826">
        <f>1.12+0.97</f>
        <v>2.09</v>
      </c>
      <c r="I14" s="826">
        <f>1.12+0.97</f>
        <v>2.09</v>
      </c>
      <c r="J14" s="826">
        <f>1.12+0.97</f>
        <v>2.09</v>
      </c>
      <c r="K14" s="862">
        <f>1.28+0.92-0.63+0.01</f>
        <v>1.5800000000000003</v>
      </c>
      <c r="L14" t="s">
        <v>544</v>
      </c>
      <c r="M14" s="488"/>
    </row>
    <row r="15" spans="1:13">
      <c r="A15" s="329"/>
      <c r="B15" s="833"/>
      <c r="C15" s="833"/>
      <c r="D15" s="833"/>
      <c r="E15" s="833"/>
      <c r="F15" s="833"/>
      <c r="G15" s="834"/>
      <c r="H15" s="834"/>
      <c r="I15" s="834"/>
      <c r="J15" s="834"/>
      <c r="K15" s="864"/>
      <c r="L15" t="s">
        <v>545</v>
      </c>
      <c r="M15" s="488"/>
    </row>
    <row r="16" spans="1:13">
      <c r="A16" s="160" t="s">
        <v>316</v>
      </c>
      <c r="B16" s="824">
        <f>SUM(B9:B14)</f>
        <v>4.62</v>
      </c>
      <c r="C16" s="824">
        <f>SUM(C9:C14)</f>
        <v>4.62</v>
      </c>
      <c r="D16" s="824">
        <v>6.2700000000000005</v>
      </c>
      <c r="E16" s="824">
        <v>6.2700000000000005</v>
      </c>
      <c r="F16" s="824">
        <f>SUM(F9:F14)</f>
        <v>6.2700000000000005</v>
      </c>
      <c r="G16" s="827">
        <v>6.2700000000000005</v>
      </c>
      <c r="H16" s="827">
        <f>SUM(H9:H14)</f>
        <v>7.3199999999999994</v>
      </c>
      <c r="I16" s="827">
        <f>SUM(I9:I14)</f>
        <v>7.3199999999999994</v>
      </c>
      <c r="J16" s="827">
        <f>SUM(J9:J14)</f>
        <v>7.3199999999999994</v>
      </c>
      <c r="K16" s="865">
        <f>SUM(K9:K14)</f>
        <v>6.41</v>
      </c>
      <c r="M16" s="914"/>
    </row>
    <row r="18" spans="9:12">
      <c r="I18" s="908" t="s">
        <v>558</v>
      </c>
      <c r="J18" s="25"/>
      <c r="K18" s="909">
        <v>7.54</v>
      </c>
      <c r="L18" s="62"/>
    </row>
    <row r="19" spans="9:12">
      <c r="I19" s="486" t="s">
        <v>546</v>
      </c>
      <c r="K19" s="910">
        <v>-0.5</v>
      </c>
      <c r="L19" s="62"/>
    </row>
    <row r="20" spans="9:12">
      <c r="I20" s="486" t="s">
        <v>547</v>
      </c>
      <c r="K20" s="910">
        <v>-0.63</v>
      </c>
      <c r="L20" s="62"/>
    </row>
    <row r="21" spans="9:12" ht="13.5" thickBot="1">
      <c r="I21" s="486" t="s">
        <v>548</v>
      </c>
      <c r="K21" s="911">
        <f>SUM(K18:K20)</f>
        <v>6.41</v>
      </c>
      <c r="L21" s="62"/>
    </row>
    <row r="22" spans="9:12">
      <c r="I22" s="59"/>
      <c r="J22" s="18"/>
      <c r="K22" s="912"/>
      <c r="L22" s="62"/>
    </row>
  </sheetData>
  <printOptions horizontalCentered="1"/>
  <pageMargins left="0.2" right="0.2" top="0.75" bottom="0.75" header="0.3" footer="0.3"/>
  <pageSetup scale="74" orientation="landscape" r:id="rId1"/>
  <headerFooter>
    <oddFooter>&amp;C&amp;D   &amp;D   &amp;Z&amp;F   &amp;A</oddFooter>
  </headerFooter>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41"/>
    <pageSetUpPr fitToPage="1"/>
  </sheetPr>
  <dimension ref="A1:N64"/>
  <sheetViews>
    <sheetView workbookViewId="0">
      <selection activeCell="I23" sqref="I23"/>
    </sheetView>
  </sheetViews>
  <sheetFormatPr defaultRowHeight="12.75"/>
  <cols>
    <col min="1" max="1" width="1.1640625" customWidth="1"/>
    <col min="2" max="2" width="35.33203125" customWidth="1"/>
    <col min="3" max="3" width="13.5" customWidth="1"/>
    <col min="4" max="4" width="14.6640625" customWidth="1"/>
    <col min="5" max="5" width="15" customWidth="1"/>
    <col min="6" max="6" width="14.83203125" customWidth="1"/>
    <col min="7" max="7" width="14.1640625" customWidth="1"/>
    <col min="8" max="8" width="1.33203125" customWidth="1"/>
    <col min="9" max="9" width="62.33203125" customWidth="1"/>
  </cols>
  <sheetData>
    <row r="1" spans="1:9" ht="15.75">
      <c r="B1" s="1237" t="s">
        <v>71</v>
      </c>
      <c r="C1" s="1237"/>
      <c r="D1" s="1237"/>
      <c r="E1" s="1237"/>
      <c r="F1" s="1237"/>
      <c r="G1" s="1238"/>
      <c r="I1" s="475" t="s">
        <v>124</v>
      </c>
    </row>
    <row r="2" spans="1:9">
      <c r="B2" s="1237" t="s">
        <v>34</v>
      </c>
      <c r="C2" s="1237"/>
      <c r="D2" s="1237"/>
      <c r="E2" s="1237"/>
      <c r="F2" s="1237"/>
      <c r="G2" s="1238"/>
      <c r="I2" s="346" t="s">
        <v>232</v>
      </c>
    </row>
    <row r="3" spans="1:9" ht="7.5" customHeight="1">
      <c r="B3" s="5"/>
      <c r="C3" s="5"/>
      <c r="D3" s="5"/>
      <c r="E3" s="5"/>
      <c r="F3" s="5"/>
      <c r="G3" s="5"/>
    </row>
    <row r="4" spans="1:9" ht="15.75">
      <c r="B4" s="140" t="s">
        <v>277</v>
      </c>
      <c r="C4" s="1242"/>
      <c r="D4" s="1243"/>
      <c r="E4" s="1243"/>
      <c r="F4" s="1243"/>
      <c r="G4" s="1244"/>
    </row>
    <row r="5" spans="1:9" ht="6" customHeight="1" thickBot="1">
      <c r="B5" s="6"/>
      <c r="C5" s="5"/>
      <c r="D5" s="5"/>
      <c r="E5" s="5"/>
      <c r="F5" s="5"/>
      <c r="G5" s="5"/>
    </row>
    <row r="6" spans="1:9" ht="17.25" customHeight="1">
      <c r="A6" s="141"/>
      <c r="B6" s="215" t="s">
        <v>299</v>
      </c>
      <c r="C6" s="216"/>
      <c r="D6" s="217"/>
      <c r="E6" s="217"/>
      <c r="F6" s="218"/>
      <c r="G6" s="219"/>
      <c r="H6" s="26"/>
      <c r="I6" s="359" t="s">
        <v>374</v>
      </c>
    </row>
    <row r="7" spans="1:9" ht="15.75" hidden="1" customHeight="1">
      <c r="A7" s="27"/>
      <c r="B7" s="169" t="s">
        <v>65</v>
      </c>
      <c r="C7" s="167" t="s">
        <v>166</v>
      </c>
      <c r="D7" s="167"/>
      <c r="E7" s="1183" t="s">
        <v>317</v>
      </c>
      <c r="F7" s="1184"/>
      <c r="G7" s="164"/>
      <c r="H7" s="28"/>
      <c r="I7" s="147"/>
    </row>
    <row r="8" spans="1:9" ht="6" customHeight="1">
      <c r="A8" s="27"/>
      <c r="B8" s="142"/>
      <c r="C8" s="152"/>
      <c r="D8" s="152"/>
      <c r="E8" s="152"/>
      <c r="F8" s="152"/>
      <c r="G8" s="152"/>
      <c r="H8" s="28"/>
      <c r="I8" s="147"/>
    </row>
    <row r="9" spans="1:9" ht="14.25">
      <c r="A9" s="27"/>
      <c r="B9" s="168" t="s">
        <v>320</v>
      </c>
      <c r="C9" s="1235" t="s">
        <v>379</v>
      </c>
      <c r="D9" s="1245"/>
      <c r="E9" s="1245"/>
      <c r="F9" s="1245"/>
      <c r="G9" s="1246"/>
      <c r="H9" s="28"/>
      <c r="I9" s="359" t="s">
        <v>376</v>
      </c>
    </row>
    <row r="10" spans="1:9" ht="13.5">
      <c r="A10" s="27"/>
      <c r="B10" s="143" t="s">
        <v>319</v>
      </c>
      <c r="C10" s="1183">
        <v>123456</v>
      </c>
      <c r="D10" s="1184"/>
      <c r="F10" s="5"/>
      <c r="G10" s="23"/>
      <c r="H10" s="28"/>
      <c r="I10" s="474" t="s">
        <v>375</v>
      </c>
    </row>
    <row r="11" spans="1:9" ht="6" customHeight="1">
      <c r="A11" s="27"/>
      <c r="B11" s="143"/>
      <c r="C11" s="17"/>
      <c r="D11" s="17"/>
      <c r="F11" s="5"/>
      <c r="G11" s="5"/>
      <c r="H11" s="28"/>
    </row>
    <row r="12" spans="1:9" ht="14.25">
      <c r="A12" s="27"/>
      <c r="B12" s="347" t="s">
        <v>373</v>
      </c>
      <c r="C12" s="343"/>
      <c r="D12" s="343"/>
      <c r="E12" s="171" t="s">
        <v>377</v>
      </c>
      <c r="F12" s="5"/>
      <c r="G12" s="5"/>
      <c r="H12" s="28"/>
    </row>
    <row r="13" spans="1:9" ht="6" customHeight="1">
      <c r="A13" s="27"/>
      <c r="B13" s="168"/>
      <c r="C13" s="17"/>
      <c r="D13" s="17"/>
      <c r="F13" s="5"/>
      <c r="G13" s="5"/>
      <c r="H13" s="28"/>
    </row>
    <row r="14" spans="1:9" ht="14.25">
      <c r="A14" s="27"/>
      <c r="B14" s="168" t="s">
        <v>39</v>
      </c>
      <c r="C14" s="17" t="s">
        <v>40</v>
      </c>
      <c r="D14" s="17" t="s">
        <v>41</v>
      </c>
      <c r="E14" s="17" t="s">
        <v>42</v>
      </c>
      <c r="F14" s="17" t="s">
        <v>267</v>
      </c>
      <c r="G14" s="17"/>
      <c r="H14" s="28"/>
    </row>
    <row r="15" spans="1:9" ht="13.5">
      <c r="A15" s="27"/>
      <c r="B15" s="143" t="s">
        <v>43</v>
      </c>
      <c r="C15" s="20" t="s">
        <v>378</v>
      </c>
      <c r="D15" s="20"/>
      <c r="E15" s="20" t="s">
        <v>378</v>
      </c>
      <c r="F15" s="20"/>
      <c r="G15" s="5"/>
      <c r="H15" s="28"/>
    </row>
    <row r="16" spans="1:9" ht="8.25" customHeight="1">
      <c r="A16" s="27"/>
      <c r="B16" s="143"/>
      <c r="C16" s="17"/>
      <c r="D16" s="17"/>
      <c r="E16" s="17"/>
      <c r="F16" s="17"/>
      <c r="G16" s="5"/>
      <c r="H16" s="28"/>
    </row>
    <row r="17" spans="1:14" ht="14.25">
      <c r="A17" s="27"/>
      <c r="B17" s="168" t="s">
        <v>68</v>
      </c>
      <c r="C17" s="17"/>
      <c r="D17" s="17"/>
      <c r="E17" s="1183" t="s">
        <v>437</v>
      </c>
      <c r="F17" s="1236"/>
      <c r="G17" s="1206"/>
      <c r="H17" s="28"/>
    </row>
    <row r="18" spans="1:14" ht="8.25" customHeight="1">
      <c r="A18" s="27"/>
      <c r="B18" s="143"/>
      <c r="C18" s="5"/>
      <c r="D18" s="5"/>
      <c r="E18" s="5"/>
      <c r="F18" s="5"/>
      <c r="G18" s="5"/>
      <c r="H18" s="28"/>
    </row>
    <row r="19" spans="1:14" ht="14.25">
      <c r="A19" s="27"/>
      <c r="B19" s="313" t="s">
        <v>64</v>
      </c>
      <c r="C19" s="20" t="s">
        <v>44</v>
      </c>
      <c r="D19" s="20" t="s">
        <v>45</v>
      </c>
      <c r="E19" s="20" t="s">
        <v>55</v>
      </c>
      <c r="F19" s="20" t="s">
        <v>46</v>
      </c>
      <c r="G19" s="20" t="s">
        <v>54</v>
      </c>
      <c r="H19" s="28"/>
    </row>
    <row r="20" spans="1:14" ht="13.5">
      <c r="A20" s="27"/>
      <c r="B20" s="314" t="s">
        <v>67</v>
      </c>
      <c r="C20" s="165">
        <v>0.75</v>
      </c>
      <c r="D20" s="165">
        <v>0.1</v>
      </c>
      <c r="E20" s="165"/>
      <c r="F20" s="165"/>
      <c r="G20" s="165"/>
      <c r="H20" s="28"/>
    </row>
    <row r="21" spans="1:14" ht="13.5">
      <c r="A21" s="27"/>
      <c r="B21" s="314" t="s">
        <v>66</v>
      </c>
      <c r="C21" s="20" t="s">
        <v>63</v>
      </c>
      <c r="D21" s="20" t="s">
        <v>47</v>
      </c>
      <c r="E21" s="20" t="s">
        <v>342</v>
      </c>
      <c r="F21" s="20" t="s">
        <v>267</v>
      </c>
      <c r="G21" s="20" t="s">
        <v>294</v>
      </c>
      <c r="H21" s="28"/>
    </row>
    <row r="22" spans="1:14" ht="13.5">
      <c r="A22" s="27"/>
      <c r="B22" s="315" t="s">
        <v>67</v>
      </c>
      <c r="C22" s="165">
        <v>0.15</v>
      </c>
      <c r="D22" s="165"/>
      <c r="E22" s="165"/>
      <c r="F22" s="165"/>
      <c r="G22" s="165">
        <f>+C20+D20+E20+F20+G20+C22+D22+E22+F22</f>
        <v>1</v>
      </c>
      <c r="H22" s="28"/>
    </row>
    <row r="23" spans="1:14" ht="8.25" customHeight="1">
      <c r="A23" s="27"/>
      <c r="B23" s="2"/>
      <c r="C23" s="5"/>
      <c r="D23" s="5"/>
      <c r="E23" s="5"/>
      <c r="F23" s="5"/>
      <c r="G23" s="5"/>
      <c r="H23" s="28"/>
    </row>
    <row r="24" spans="1:14" ht="14.25">
      <c r="A24" s="27"/>
      <c r="B24" s="168" t="s">
        <v>258</v>
      </c>
      <c r="C24" s="5"/>
      <c r="D24" s="5"/>
      <c r="E24" s="5"/>
      <c r="F24" s="5"/>
      <c r="G24" s="5"/>
      <c r="H24" s="28"/>
    </row>
    <row r="25" spans="1:14" ht="13.5">
      <c r="A25" s="27"/>
      <c r="B25" s="143" t="s">
        <v>57</v>
      </c>
      <c r="C25" s="350">
        <v>2500000</v>
      </c>
      <c r="D25" s="351" t="s">
        <v>296</v>
      </c>
      <c r="E25" s="352"/>
      <c r="F25" s="350">
        <v>0</v>
      </c>
      <c r="G25" s="5"/>
      <c r="H25" s="28"/>
    </row>
    <row r="26" spans="1:14" ht="13.5">
      <c r="A26" s="27"/>
      <c r="B26" s="143" t="s">
        <v>58</v>
      </c>
      <c r="C26" s="350">
        <v>0</v>
      </c>
      <c r="D26" s="351" t="s">
        <v>297</v>
      </c>
      <c r="E26" s="352"/>
      <c r="F26" s="350">
        <v>0</v>
      </c>
      <c r="G26" s="5"/>
      <c r="H26" s="28"/>
    </row>
    <row r="27" spans="1:14" ht="13.5">
      <c r="A27" s="27"/>
      <c r="B27" s="143" t="s">
        <v>59</v>
      </c>
      <c r="C27" s="350">
        <v>0</v>
      </c>
      <c r="D27" s="351" t="s">
        <v>60</v>
      </c>
      <c r="E27" s="352"/>
      <c r="F27" s="350">
        <v>1125600</v>
      </c>
      <c r="G27" s="5"/>
      <c r="H27" s="28"/>
    </row>
    <row r="28" spans="1:14" ht="15.75" customHeight="1">
      <c r="A28" s="27"/>
      <c r="B28" s="222"/>
      <c r="C28" s="352"/>
      <c r="D28" s="351" t="s">
        <v>259</v>
      </c>
      <c r="E28" s="352"/>
      <c r="F28" s="353">
        <f>+C25+C26+C27+F25+F26+F27</f>
        <v>3625600</v>
      </c>
      <c r="G28" s="5"/>
      <c r="H28" s="28"/>
    </row>
    <row r="29" spans="1:14" ht="4.5" customHeight="1">
      <c r="A29" s="27"/>
      <c r="B29" s="2"/>
      <c r="C29" s="5"/>
      <c r="D29" s="5"/>
      <c r="E29" s="5"/>
      <c r="F29" s="5"/>
      <c r="G29" s="5"/>
      <c r="H29" s="28"/>
    </row>
    <row r="30" spans="1:14" ht="12" customHeight="1">
      <c r="A30" s="27"/>
      <c r="B30" s="2" t="s">
        <v>409</v>
      </c>
      <c r="C30" s="9"/>
      <c r="D30" s="9"/>
      <c r="E30" s="9"/>
      <c r="F30" s="9"/>
      <c r="G30" s="9"/>
      <c r="H30" s="28"/>
    </row>
    <row r="31" spans="1:14" ht="36" customHeight="1">
      <c r="A31" s="27"/>
      <c r="B31" s="1247" t="s">
        <v>381</v>
      </c>
      <c r="C31" s="1180"/>
      <c r="D31" s="1180"/>
      <c r="E31" s="1180"/>
      <c r="F31" s="1180"/>
      <c r="G31" s="1181"/>
      <c r="H31" s="28"/>
      <c r="I31" s="398" t="s">
        <v>412</v>
      </c>
      <c r="J31" s="399"/>
      <c r="K31" s="399"/>
      <c r="L31" s="399"/>
      <c r="M31" s="399"/>
      <c r="N31" s="399"/>
    </row>
    <row r="32" spans="1:14" ht="3.75" customHeight="1">
      <c r="A32" s="27"/>
      <c r="B32" s="2"/>
      <c r="C32" s="5"/>
      <c r="D32" s="5"/>
      <c r="E32" s="5"/>
      <c r="F32" s="5"/>
      <c r="G32" s="5"/>
      <c r="H32" s="28"/>
    </row>
    <row r="33" spans="1:14" ht="15.75">
      <c r="A33" s="27"/>
      <c r="B33" s="144" t="s">
        <v>300</v>
      </c>
      <c r="C33" s="5"/>
      <c r="D33" s="5"/>
      <c r="E33" s="5"/>
      <c r="F33" s="5"/>
      <c r="G33" s="5"/>
      <c r="H33" s="28"/>
    </row>
    <row r="34" spans="1:14" ht="9" customHeight="1">
      <c r="A34" s="27"/>
      <c r="B34" s="142"/>
      <c r="C34" s="5"/>
      <c r="D34" s="5"/>
      <c r="E34" s="5"/>
      <c r="F34" s="5"/>
      <c r="G34" s="5"/>
      <c r="H34" s="28"/>
    </row>
    <row r="35" spans="1:14" ht="73.5" customHeight="1">
      <c r="A35" s="27"/>
      <c r="B35" s="1239" t="s">
        <v>442</v>
      </c>
      <c r="C35" s="1240"/>
      <c r="D35" s="1240"/>
      <c r="E35" s="1240"/>
      <c r="F35" s="1240"/>
      <c r="G35" s="1241"/>
      <c r="H35" s="28"/>
      <c r="I35" s="398"/>
      <c r="J35" s="399"/>
      <c r="K35" s="399"/>
      <c r="L35" s="399"/>
      <c r="M35" s="399"/>
      <c r="N35" s="399"/>
    </row>
    <row r="36" spans="1:14" ht="12.75" customHeight="1">
      <c r="A36" s="27"/>
      <c r="B36" s="142"/>
      <c r="C36" s="5"/>
      <c r="D36" s="117" t="s">
        <v>126</v>
      </c>
      <c r="E36" s="479" t="s">
        <v>406</v>
      </c>
      <c r="F36" s="479" t="s">
        <v>344</v>
      </c>
      <c r="G36" s="117" t="s">
        <v>120</v>
      </c>
      <c r="H36" s="28"/>
    </row>
    <row r="37" spans="1:14">
      <c r="A37" s="27"/>
      <c r="B37" s="29" t="s">
        <v>243</v>
      </c>
      <c r="C37" s="23"/>
      <c r="D37" s="145"/>
      <c r="E37" s="231"/>
      <c r="F37" s="228"/>
      <c r="G37" s="228"/>
      <c r="H37" s="28"/>
    </row>
    <row r="38" spans="1:14">
      <c r="A38" s="27"/>
      <c r="B38" s="30" t="s">
        <v>301</v>
      </c>
      <c r="C38" s="5"/>
      <c r="D38" s="145"/>
      <c r="E38" s="231"/>
      <c r="F38" s="228"/>
      <c r="G38" s="228"/>
      <c r="H38" s="28"/>
    </row>
    <row r="39" spans="1:14">
      <c r="A39" s="27"/>
      <c r="B39" s="146" t="s">
        <v>410</v>
      </c>
      <c r="C39" s="147"/>
      <c r="D39" s="147"/>
      <c r="E39" s="148"/>
      <c r="F39" s="148"/>
      <c r="G39" s="148">
        <f>+E39+F39</f>
        <v>0</v>
      </c>
      <c r="H39" s="28"/>
      <c r="I39" s="359" t="s">
        <v>384</v>
      </c>
    </row>
    <row r="40" spans="1:14">
      <c r="A40" s="27"/>
      <c r="B40" s="149" t="s">
        <v>411</v>
      </c>
      <c r="C40" s="150"/>
      <c r="D40" s="150"/>
      <c r="E40" s="151">
        <f>+E39/12</f>
        <v>0</v>
      </c>
      <c r="F40" s="151">
        <f>+F39/12</f>
        <v>0</v>
      </c>
      <c r="G40" s="151">
        <f>+G39/12</f>
        <v>0</v>
      </c>
      <c r="H40" s="28"/>
      <c r="I40" s="359" t="s">
        <v>383</v>
      </c>
    </row>
    <row r="41" spans="1:14" ht="12.75" customHeight="1">
      <c r="A41" s="27"/>
      <c r="B41" s="354" t="s">
        <v>382</v>
      </c>
      <c r="C41" s="355"/>
      <c r="D41" s="356"/>
      <c r="E41" s="357">
        <f>$E$58*E40</f>
        <v>0</v>
      </c>
      <c r="F41" s="357">
        <f>$E$58*F40</f>
        <v>0</v>
      </c>
      <c r="G41" s="357">
        <f>$E$58*G40</f>
        <v>0</v>
      </c>
      <c r="H41" s="28"/>
      <c r="I41" s="359" t="s">
        <v>431</v>
      </c>
    </row>
    <row r="42" spans="1:14" ht="6" customHeight="1">
      <c r="A42" s="27"/>
      <c r="B42" s="354"/>
      <c r="C42" s="355"/>
      <c r="D42" s="356"/>
      <c r="E42" s="358"/>
      <c r="F42" s="357"/>
      <c r="G42" s="357"/>
      <c r="H42" s="28"/>
    </row>
    <row r="43" spans="1:14">
      <c r="A43" s="27"/>
      <c r="B43" s="10" t="s">
        <v>345</v>
      </c>
      <c r="C43" s="11"/>
      <c r="D43" s="20" t="s">
        <v>302</v>
      </c>
      <c r="E43" s="32" t="s">
        <v>303</v>
      </c>
      <c r="F43" s="171" t="s">
        <v>244</v>
      </c>
      <c r="G43" s="171" t="s">
        <v>121</v>
      </c>
      <c r="H43" s="28"/>
    </row>
    <row r="44" spans="1:14">
      <c r="A44" s="27"/>
      <c r="B44" s="316" t="s">
        <v>304</v>
      </c>
      <c r="C44" s="328"/>
      <c r="D44" s="334">
        <v>15000</v>
      </c>
      <c r="E44" s="297">
        <f>+D44/$D$47</f>
        <v>0.90209285542458506</v>
      </c>
      <c r="F44" s="298">
        <v>11000</v>
      </c>
      <c r="G44" s="299">
        <v>4000</v>
      </c>
      <c r="H44" s="28"/>
      <c r="I44" s="360" t="s">
        <v>388</v>
      </c>
    </row>
    <row r="45" spans="1:14">
      <c r="A45" s="27"/>
      <c r="B45" s="317" t="s">
        <v>122</v>
      </c>
      <c r="C45" s="130"/>
      <c r="D45" s="331">
        <v>1628</v>
      </c>
      <c r="E45" s="300">
        <f>+D45/$D$47</f>
        <v>9.7907144575414967E-2</v>
      </c>
      <c r="F45" s="301">
        <v>1628</v>
      </c>
      <c r="G45" s="302"/>
      <c r="H45" s="28"/>
      <c r="I45" s="359" t="s">
        <v>432</v>
      </c>
    </row>
    <row r="46" spans="1:14">
      <c r="A46" s="27"/>
      <c r="B46" s="329" t="s">
        <v>380</v>
      </c>
      <c r="C46" s="330"/>
      <c r="D46" s="332"/>
      <c r="E46" s="303">
        <f>+D46/$D$47</f>
        <v>0</v>
      </c>
      <c r="F46" s="304"/>
      <c r="G46" s="305"/>
      <c r="H46" s="28"/>
      <c r="I46" s="359" t="s">
        <v>433</v>
      </c>
    </row>
    <row r="47" spans="1:14">
      <c r="A47" s="27"/>
      <c r="B47" s="31" t="s">
        <v>61</v>
      </c>
      <c r="C47" s="9"/>
      <c r="D47" s="333">
        <f>SUM(D44:D46)</f>
        <v>16628</v>
      </c>
      <c r="E47" s="166">
        <f>+D47/$D$47</f>
        <v>1</v>
      </c>
      <c r="F47" s="179">
        <f>SUM(F44:F46)</f>
        <v>12628</v>
      </c>
      <c r="G47" s="178">
        <f>SUM(G44:G46)</f>
        <v>4000</v>
      </c>
      <c r="H47" s="28"/>
    </row>
    <row r="48" spans="1:14">
      <c r="A48" s="27"/>
      <c r="B48" s="2"/>
      <c r="C48" s="5"/>
      <c r="D48" s="5"/>
      <c r="E48" s="5"/>
      <c r="F48" s="225" t="s">
        <v>245</v>
      </c>
      <c r="G48" s="224">
        <f>+D47-F47-G47</f>
        <v>0</v>
      </c>
      <c r="H48" s="28"/>
      <c r="I48" s="359" t="s">
        <v>387</v>
      </c>
    </row>
    <row r="49" spans="1:9" ht="63.75">
      <c r="A49" s="27"/>
      <c r="B49" s="33" t="s">
        <v>307</v>
      </c>
      <c r="C49" s="33" t="s">
        <v>308</v>
      </c>
      <c r="D49" s="33" t="s">
        <v>309</v>
      </c>
      <c r="E49" s="33" t="s">
        <v>310</v>
      </c>
      <c r="F49" s="33" t="s">
        <v>407</v>
      </c>
      <c r="G49" s="33" t="s">
        <v>408</v>
      </c>
      <c r="H49" s="28"/>
      <c r="I49" s="361" t="s">
        <v>393</v>
      </c>
    </row>
    <row r="50" spans="1:9" ht="4.5" customHeight="1">
      <c r="A50" s="27"/>
      <c r="B50" s="30"/>
      <c r="C50" s="320"/>
      <c r="D50" s="320"/>
      <c r="E50" s="320"/>
      <c r="F50" s="320"/>
      <c r="G50" s="320"/>
      <c r="H50" s="28"/>
    </row>
    <row r="51" spans="1:9">
      <c r="A51" s="27"/>
      <c r="B51" s="317" t="s">
        <v>311</v>
      </c>
      <c r="C51" s="335">
        <v>0.98</v>
      </c>
      <c r="D51" s="331">
        <f t="shared" ref="D51:D56" si="0">+$F$44</f>
        <v>11000</v>
      </c>
      <c r="E51" s="319">
        <f t="shared" ref="E51:E56" si="1">+C51*D51</f>
        <v>10780</v>
      </c>
      <c r="F51" s="339">
        <f t="shared" ref="F51:F56" si="2">+G$40</f>
        <v>0</v>
      </c>
      <c r="G51" s="319">
        <f t="shared" ref="G51:G56" si="3">+E51*F51</f>
        <v>0</v>
      </c>
      <c r="H51" s="28"/>
      <c r="I51" s="359" t="s">
        <v>386</v>
      </c>
    </row>
    <row r="52" spans="1:9">
      <c r="A52" s="27"/>
      <c r="B52" s="317" t="s">
        <v>312</v>
      </c>
      <c r="C52" s="336">
        <v>1.06</v>
      </c>
      <c r="D52" s="331">
        <f t="shared" si="0"/>
        <v>11000</v>
      </c>
      <c r="E52" s="319">
        <f t="shared" si="1"/>
        <v>11660</v>
      </c>
      <c r="F52" s="339">
        <f t="shared" si="2"/>
        <v>0</v>
      </c>
      <c r="G52" s="319">
        <f t="shared" si="3"/>
        <v>0</v>
      </c>
      <c r="H52" s="28"/>
      <c r="I52" s="359" t="s">
        <v>391</v>
      </c>
    </row>
    <row r="53" spans="1:9">
      <c r="A53" s="27"/>
      <c r="B53" s="317" t="s">
        <v>295</v>
      </c>
      <c r="C53" s="336">
        <v>2.64</v>
      </c>
      <c r="D53" s="331">
        <f t="shared" si="0"/>
        <v>11000</v>
      </c>
      <c r="E53" s="319">
        <f t="shared" si="1"/>
        <v>29040</v>
      </c>
      <c r="F53" s="339">
        <f t="shared" si="2"/>
        <v>0</v>
      </c>
      <c r="G53" s="319">
        <f t="shared" si="3"/>
        <v>0</v>
      </c>
      <c r="H53" s="28"/>
    </row>
    <row r="54" spans="1:9">
      <c r="A54" s="27"/>
      <c r="B54" s="317" t="s">
        <v>313</v>
      </c>
      <c r="C54" s="336">
        <v>0.25</v>
      </c>
      <c r="D54" s="331">
        <f t="shared" si="0"/>
        <v>11000</v>
      </c>
      <c r="E54" s="319">
        <f t="shared" si="1"/>
        <v>2750</v>
      </c>
      <c r="F54" s="339">
        <f t="shared" si="2"/>
        <v>0</v>
      </c>
      <c r="G54" s="319">
        <f t="shared" si="3"/>
        <v>0</v>
      </c>
      <c r="H54" s="28"/>
    </row>
    <row r="55" spans="1:9">
      <c r="A55" s="27"/>
      <c r="B55" s="317" t="s">
        <v>314</v>
      </c>
      <c r="C55" s="336">
        <v>0.3</v>
      </c>
      <c r="D55" s="331">
        <f t="shared" si="0"/>
        <v>11000</v>
      </c>
      <c r="E55" s="319">
        <f t="shared" si="1"/>
        <v>3300</v>
      </c>
      <c r="F55" s="339">
        <f t="shared" si="2"/>
        <v>0</v>
      </c>
      <c r="G55" s="319">
        <f t="shared" si="3"/>
        <v>0</v>
      </c>
      <c r="H55" s="28"/>
    </row>
    <row r="56" spans="1:9">
      <c r="A56" s="27"/>
      <c r="B56" s="317" t="s">
        <v>371</v>
      </c>
      <c r="C56" s="336">
        <f>1.12+0.97</f>
        <v>2.09</v>
      </c>
      <c r="D56" s="331">
        <f t="shared" si="0"/>
        <v>11000</v>
      </c>
      <c r="E56" s="319">
        <f t="shared" si="1"/>
        <v>22990</v>
      </c>
      <c r="F56" s="339">
        <f t="shared" si="2"/>
        <v>0</v>
      </c>
      <c r="G56" s="319">
        <f t="shared" si="3"/>
        <v>0</v>
      </c>
      <c r="H56" s="28"/>
    </row>
    <row r="57" spans="1:9" ht="6" customHeight="1">
      <c r="A57" s="27"/>
      <c r="B57" s="317"/>
      <c r="C57" s="336"/>
      <c r="D57" s="331"/>
      <c r="E57" s="318"/>
      <c r="F57" s="340"/>
      <c r="G57" s="318"/>
      <c r="H57" s="28"/>
    </row>
    <row r="58" spans="1:9">
      <c r="A58" s="27"/>
      <c r="B58" s="321" t="s">
        <v>316</v>
      </c>
      <c r="C58" s="337">
        <f>SUM(C51:C56)</f>
        <v>7.3199999999999994</v>
      </c>
      <c r="D58" s="338">
        <f>+$F$44</f>
        <v>11000</v>
      </c>
      <c r="E58" s="322">
        <f>+C58*D58</f>
        <v>80520</v>
      </c>
      <c r="F58" s="341">
        <f>+G$40</f>
        <v>0</v>
      </c>
      <c r="G58" s="322">
        <f>+E58*F58</f>
        <v>0</v>
      </c>
      <c r="H58" s="28"/>
    </row>
    <row r="59" spans="1:9">
      <c r="A59" s="27"/>
      <c r="B59" s="13" t="s">
        <v>125</v>
      </c>
      <c r="C59" s="11"/>
      <c r="D59" s="11"/>
      <c r="E59" s="229">
        <f>+F28/D47</f>
        <v>218.04185710849171</v>
      </c>
      <c r="F59" s="11"/>
      <c r="G59" s="230"/>
      <c r="H59" s="28"/>
      <c r="I59" s="359" t="s">
        <v>385</v>
      </c>
    </row>
    <row r="60" spans="1:9">
      <c r="A60" s="27"/>
      <c r="B60" s="323" t="s">
        <v>370</v>
      </c>
      <c r="C60" s="324"/>
      <c r="D60" s="324"/>
      <c r="E60" s="324"/>
      <c r="F60" s="324"/>
      <c r="G60" s="325"/>
      <c r="H60" s="28"/>
    </row>
    <row r="61" spans="1:9" ht="6" customHeight="1" thickBot="1">
      <c r="A61" s="22"/>
      <c r="B61" s="326"/>
      <c r="C61" s="327"/>
      <c r="D61" s="327"/>
      <c r="E61" s="327"/>
      <c r="F61" s="327"/>
      <c r="G61" s="327"/>
      <c r="H61" s="35"/>
    </row>
    <row r="62" spans="1:9" ht="6" customHeight="1"/>
    <row r="63" spans="1:9">
      <c r="B63" s="2"/>
    </row>
    <row r="64" spans="1:9">
      <c r="B64" s="2"/>
    </row>
  </sheetData>
  <mergeCells count="9">
    <mergeCell ref="B1:G1"/>
    <mergeCell ref="B2:G2"/>
    <mergeCell ref="B35:G35"/>
    <mergeCell ref="C4:G4"/>
    <mergeCell ref="C9:G9"/>
    <mergeCell ref="C10:D10"/>
    <mergeCell ref="E7:F7"/>
    <mergeCell ref="B31:G31"/>
    <mergeCell ref="E17:G17"/>
  </mergeCells>
  <phoneticPr fontId="0" type="noConversion"/>
  <printOptions horizontalCentered="1"/>
  <pageMargins left="0.25" right="0.25" top="0.25" bottom="0.75" header="0.25" footer="0.25"/>
  <pageSetup scale="88" orientation="portrait" r:id="rId1"/>
  <headerFooter alignWithMargins="0">
    <oddFooter>&amp;L&amp;8Date From Revised:  Aug 28, 2008   Date Printed:  &amp;D  &amp;T  &amp;Z&amp;F  &amp;A</oddFooter>
  </headerFooter>
  <drawing r:id="rId2"/>
  <legacy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P35"/>
  <sheetViews>
    <sheetView workbookViewId="0">
      <selection activeCell="P19" sqref="P19"/>
    </sheetView>
  </sheetViews>
  <sheetFormatPr defaultRowHeight="12.75"/>
  <cols>
    <col min="1" max="1" width="12" customWidth="1"/>
    <col min="2" max="3" width="10.83203125" customWidth="1"/>
    <col min="4" max="10" width="8.83203125" customWidth="1"/>
    <col min="11" max="15" width="9.83203125" customWidth="1"/>
    <col min="16" max="16" width="33.1640625" customWidth="1"/>
  </cols>
  <sheetData>
    <row r="1" spans="1:16">
      <c r="A1" s="312" t="s">
        <v>490</v>
      </c>
      <c r="B1" s="126"/>
      <c r="C1" s="126"/>
      <c r="D1" s="126"/>
      <c r="E1" s="126"/>
      <c r="F1" s="126"/>
      <c r="G1" s="126"/>
      <c r="H1" s="126"/>
      <c r="I1" s="126"/>
      <c r="J1" s="126"/>
      <c r="K1" s="126"/>
      <c r="L1" s="126"/>
      <c r="M1" s="126"/>
      <c r="N1" s="126"/>
      <c r="O1" s="126"/>
    </row>
    <row r="2" spans="1:16">
      <c r="A2" s="312"/>
      <c r="B2" s="126"/>
      <c r="C2" s="126"/>
      <c r="D2" s="126"/>
      <c r="E2" s="126"/>
      <c r="F2" s="126"/>
      <c r="G2" s="126"/>
      <c r="H2" s="126"/>
      <c r="I2" s="126"/>
      <c r="J2" s="126"/>
      <c r="K2" s="126"/>
      <c r="L2" s="126"/>
      <c r="M2" s="126"/>
      <c r="N2" s="126"/>
      <c r="O2" s="126"/>
    </row>
    <row r="3" spans="1:16">
      <c r="A3" s="312"/>
      <c r="B3" s="126"/>
      <c r="C3" s="126"/>
      <c r="D3" s="126"/>
      <c r="E3" s="126"/>
      <c r="F3" s="126"/>
      <c r="G3" s="126"/>
      <c r="H3" s="126"/>
      <c r="I3" s="126"/>
      <c r="J3" s="126"/>
      <c r="K3" s="126"/>
      <c r="L3" s="126"/>
      <c r="M3" s="126"/>
      <c r="N3" s="126"/>
      <c r="O3" s="126"/>
    </row>
    <row r="4" spans="1:16">
      <c r="A4" s="312"/>
      <c r="B4" s="126"/>
      <c r="C4" s="126"/>
      <c r="D4" s="1263" t="s">
        <v>36</v>
      </c>
      <c r="E4" s="1264"/>
      <c r="F4" s="1264"/>
      <c r="G4" s="1264"/>
      <c r="H4" s="1264"/>
      <c r="I4" s="1264"/>
      <c r="J4" s="1264"/>
      <c r="K4" s="1265"/>
      <c r="L4" s="463" t="s">
        <v>37</v>
      </c>
      <c r="M4" s="464"/>
      <c r="N4" s="464"/>
      <c r="O4" s="126"/>
    </row>
    <row r="5" spans="1:16" ht="51.75" thickBot="1">
      <c r="A5" s="393"/>
      <c r="B5" s="393" t="s">
        <v>143</v>
      </c>
      <c r="C5" s="393" t="s">
        <v>144</v>
      </c>
      <c r="D5" s="393" t="s">
        <v>160</v>
      </c>
      <c r="E5" s="393" t="s">
        <v>145</v>
      </c>
      <c r="F5" s="393" t="s">
        <v>146</v>
      </c>
      <c r="G5" s="393" t="s">
        <v>147</v>
      </c>
      <c r="H5" s="393" t="s">
        <v>148</v>
      </c>
      <c r="I5" s="393" t="s">
        <v>404</v>
      </c>
      <c r="J5" s="393" t="s">
        <v>488</v>
      </c>
      <c r="K5" s="794" t="s">
        <v>149</v>
      </c>
      <c r="L5" s="393" t="s">
        <v>161</v>
      </c>
      <c r="M5" s="393" t="s">
        <v>162</v>
      </c>
      <c r="N5" s="393" t="s">
        <v>487</v>
      </c>
      <c r="O5" s="393" t="s">
        <v>489</v>
      </c>
      <c r="P5" s="393" t="s">
        <v>163</v>
      </c>
    </row>
    <row r="6" spans="1:16">
      <c r="K6" s="795"/>
    </row>
    <row r="7" spans="1:16">
      <c r="A7" s="15" t="s">
        <v>150</v>
      </c>
      <c r="B7" s="394">
        <v>39539</v>
      </c>
      <c r="C7" s="394">
        <v>39569</v>
      </c>
      <c r="D7" s="395">
        <v>2</v>
      </c>
      <c r="E7" s="395">
        <v>10</v>
      </c>
      <c r="F7" s="395"/>
      <c r="G7" s="395"/>
      <c r="H7" s="395"/>
      <c r="I7" s="395"/>
      <c r="J7" s="395"/>
      <c r="K7" s="114">
        <f>SUM(D7:H7)</f>
        <v>12</v>
      </c>
      <c r="L7" s="395">
        <f>SUM(D7:G7)</f>
        <v>12</v>
      </c>
      <c r="M7" s="395">
        <f>+H7</f>
        <v>0</v>
      </c>
      <c r="N7" s="395"/>
      <c r="O7" s="395"/>
      <c r="P7" s="15"/>
    </row>
    <row r="8" spans="1:16">
      <c r="A8" s="63" t="s">
        <v>151</v>
      </c>
      <c r="B8" s="396">
        <v>39630</v>
      </c>
      <c r="C8" s="396">
        <v>39661</v>
      </c>
      <c r="D8" s="397"/>
      <c r="E8" s="397">
        <v>11</v>
      </c>
      <c r="F8" s="397">
        <v>1</v>
      </c>
      <c r="G8" s="397"/>
      <c r="H8" s="397"/>
      <c r="I8" s="397"/>
      <c r="J8" s="397"/>
      <c r="K8" s="121">
        <f t="shared" ref="K8:K25" si="0">SUM(D8:H8)</f>
        <v>12</v>
      </c>
      <c r="L8" s="397">
        <f t="shared" ref="L8:L14" si="1">SUM(D8:G8)</f>
        <v>12</v>
      </c>
      <c r="M8" s="397">
        <f t="shared" ref="M8:M14" si="2">+H8</f>
        <v>0</v>
      </c>
      <c r="N8" s="397"/>
      <c r="O8" s="397"/>
      <c r="P8" s="63"/>
    </row>
    <row r="9" spans="1:16">
      <c r="A9" s="63" t="s">
        <v>152</v>
      </c>
      <c r="B9" s="396">
        <v>39753</v>
      </c>
      <c r="C9" s="396">
        <v>39783</v>
      </c>
      <c r="D9" s="397"/>
      <c r="E9" s="397">
        <v>7</v>
      </c>
      <c r="F9" s="397">
        <v>5</v>
      </c>
      <c r="G9" s="397"/>
      <c r="H9" s="397"/>
      <c r="I9" s="397"/>
      <c r="J9" s="397"/>
      <c r="K9" s="121">
        <f t="shared" si="0"/>
        <v>12</v>
      </c>
      <c r="L9" s="397">
        <f t="shared" si="1"/>
        <v>12</v>
      </c>
      <c r="M9" s="397">
        <f t="shared" si="2"/>
        <v>0</v>
      </c>
      <c r="N9" s="397"/>
      <c r="O9" s="397"/>
      <c r="P9" s="63"/>
    </row>
    <row r="10" spans="1:16">
      <c r="A10" s="63" t="s">
        <v>153</v>
      </c>
      <c r="B10" s="396">
        <v>39845</v>
      </c>
      <c r="C10" s="396">
        <v>39873</v>
      </c>
      <c r="D10" s="397"/>
      <c r="E10" s="397">
        <v>4</v>
      </c>
      <c r="F10" s="397">
        <v>8</v>
      </c>
      <c r="G10" s="397"/>
      <c r="H10" s="397"/>
      <c r="I10" s="397"/>
      <c r="J10" s="397"/>
      <c r="K10" s="121">
        <f t="shared" si="0"/>
        <v>12</v>
      </c>
      <c r="L10" s="397">
        <f t="shared" si="1"/>
        <v>12</v>
      </c>
      <c r="M10" s="397">
        <f t="shared" si="2"/>
        <v>0</v>
      </c>
      <c r="N10" s="397"/>
      <c r="O10" s="397"/>
      <c r="P10" s="63"/>
    </row>
    <row r="11" spans="1:16">
      <c r="A11" s="63" t="s">
        <v>154</v>
      </c>
      <c r="B11" s="396">
        <v>40026</v>
      </c>
      <c r="C11" s="396">
        <v>40057</v>
      </c>
      <c r="D11" s="397"/>
      <c r="E11" s="397"/>
      <c r="F11" s="397">
        <v>10</v>
      </c>
      <c r="G11" s="397">
        <v>2</v>
      </c>
      <c r="H11" s="397"/>
      <c r="I11" s="397"/>
      <c r="J11" s="397"/>
      <c r="K11" s="121">
        <f t="shared" si="0"/>
        <v>12</v>
      </c>
      <c r="L11" s="397">
        <f t="shared" si="1"/>
        <v>12</v>
      </c>
      <c r="M11" s="397">
        <f t="shared" si="2"/>
        <v>0</v>
      </c>
      <c r="N11" s="397"/>
      <c r="O11" s="397"/>
      <c r="P11" s="63"/>
    </row>
    <row r="12" spans="1:16">
      <c r="A12" s="63" t="s">
        <v>155</v>
      </c>
      <c r="B12" s="396">
        <v>40148</v>
      </c>
      <c r="C12" s="396">
        <v>40179</v>
      </c>
      <c r="D12" s="397"/>
      <c r="E12" s="397"/>
      <c r="F12" s="397">
        <v>6</v>
      </c>
      <c r="G12" s="397">
        <v>6</v>
      </c>
      <c r="H12" s="397"/>
      <c r="I12" s="397"/>
      <c r="J12" s="397"/>
      <c r="K12" s="121">
        <f t="shared" si="0"/>
        <v>12</v>
      </c>
      <c r="L12" s="397">
        <f t="shared" si="1"/>
        <v>12</v>
      </c>
      <c r="M12" s="397">
        <f t="shared" si="2"/>
        <v>0</v>
      </c>
      <c r="N12" s="397"/>
      <c r="O12" s="397"/>
      <c r="P12" s="63"/>
    </row>
    <row r="13" spans="1:16">
      <c r="A13" s="63" t="s">
        <v>156</v>
      </c>
      <c r="B13" s="396">
        <v>40238</v>
      </c>
      <c r="C13" s="396">
        <v>40269</v>
      </c>
      <c r="D13" s="397"/>
      <c r="E13" s="397"/>
      <c r="F13" s="397">
        <v>3</v>
      </c>
      <c r="G13" s="397">
        <v>9</v>
      </c>
      <c r="H13" s="397"/>
      <c r="I13" s="397"/>
      <c r="J13" s="397"/>
      <c r="K13" s="121">
        <f t="shared" si="0"/>
        <v>12</v>
      </c>
      <c r="L13" s="397">
        <f t="shared" si="1"/>
        <v>12</v>
      </c>
      <c r="M13" s="397">
        <f t="shared" si="2"/>
        <v>0</v>
      </c>
      <c r="N13" s="397"/>
      <c r="O13" s="397"/>
      <c r="P13" s="63"/>
    </row>
    <row r="14" spans="1:16">
      <c r="A14" s="63" t="s">
        <v>157</v>
      </c>
      <c r="B14" s="396">
        <v>40360</v>
      </c>
      <c r="C14" s="396">
        <v>40391</v>
      </c>
      <c r="D14" s="397"/>
      <c r="E14" s="397"/>
      <c r="F14" s="397"/>
      <c r="G14" s="397">
        <v>11</v>
      </c>
      <c r="H14" s="397">
        <v>1</v>
      </c>
      <c r="I14" s="397"/>
      <c r="J14" s="397"/>
      <c r="K14" s="121">
        <f t="shared" si="0"/>
        <v>12</v>
      </c>
      <c r="L14" s="397">
        <f t="shared" si="1"/>
        <v>11</v>
      </c>
      <c r="M14" s="397">
        <f t="shared" si="2"/>
        <v>1</v>
      </c>
      <c r="N14" s="397"/>
      <c r="O14" s="397"/>
      <c r="P14" s="63"/>
    </row>
    <row r="15" spans="1:16">
      <c r="A15" s="63" t="s">
        <v>158</v>
      </c>
      <c r="B15" s="396">
        <v>40483</v>
      </c>
      <c r="C15" s="396">
        <v>40513</v>
      </c>
      <c r="D15" s="397"/>
      <c r="E15" s="397"/>
      <c r="F15" s="397"/>
      <c r="G15" s="397">
        <v>7</v>
      </c>
      <c r="H15" s="397">
        <v>5</v>
      </c>
      <c r="I15" s="397"/>
      <c r="J15" s="397"/>
      <c r="K15" s="121">
        <f t="shared" si="0"/>
        <v>12</v>
      </c>
      <c r="L15" s="397">
        <f t="shared" ref="L15:L25" si="3">SUM(D15:G15)</f>
        <v>7</v>
      </c>
      <c r="M15" s="397">
        <f t="shared" ref="M15:M25" si="4">+H15</f>
        <v>5</v>
      </c>
      <c r="N15" s="397"/>
      <c r="O15" s="397"/>
      <c r="P15" s="63"/>
    </row>
    <row r="16" spans="1:16">
      <c r="A16" s="63" t="s">
        <v>159</v>
      </c>
      <c r="B16" s="396">
        <v>40695</v>
      </c>
      <c r="C16" s="396">
        <v>40725</v>
      </c>
      <c r="D16" s="397"/>
      <c r="E16" s="397"/>
      <c r="F16" s="397"/>
      <c r="G16" s="397"/>
      <c r="H16" s="397">
        <v>12</v>
      </c>
      <c r="I16" s="397"/>
      <c r="J16" s="397"/>
      <c r="K16" s="121">
        <f t="shared" si="0"/>
        <v>12</v>
      </c>
      <c r="L16" s="397">
        <f t="shared" si="3"/>
        <v>0</v>
      </c>
      <c r="M16" s="397">
        <f t="shared" si="4"/>
        <v>12</v>
      </c>
      <c r="N16" s="397"/>
      <c r="O16" s="397"/>
      <c r="P16" s="63"/>
    </row>
    <row r="17" spans="1:16">
      <c r="A17" s="63" t="s">
        <v>405</v>
      </c>
      <c r="B17" s="396">
        <v>40878</v>
      </c>
      <c r="C17" s="396">
        <v>40909</v>
      </c>
      <c r="D17" s="397"/>
      <c r="E17" s="397"/>
      <c r="F17" s="397"/>
      <c r="G17" s="397"/>
      <c r="H17" s="397">
        <v>6</v>
      </c>
      <c r="I17" s="397">
        <v>6</v>
      </c>
      <c r="J17" s="397"/>
      <c r="K17" s="121">
        <v>12</v>
      </c>
      <c r="L17" s="397">
        <f t="shared" si="3"/>
        <v>0</v>
      </c>
      <c r="M17" s="397">
        <f t="shared" si="4"/>
        <v>6</v>
      </c>
      <c r="N17" s="397">
        <v>6</v>
      </c>
      <c r="O17" s="397"/>
      <c r="P17" s="534"/>
    </row>
    <row r="18" spans="1:16">
      <c r="A18" s="792" t="s">
        <v>486</v>
      </c>
      <c r="B18" s="396">
        <v>41091</v>
      </c>
      <c r="C18" s="793">
        <v>41122</v>
      </c>
      <c r="D18" s="397"/>
      <c r="E18" s="397"/>
      <c r="F18" s="397"/>
      <c r="G18" s="397"/>
      <c r="H18" s="397"/>
      <c r="I18" s="397">
        <v>11</v>
      </c>
      <c r="J18" s="397">
        <v>1</v>
      </c>
      <c r="K18" s="121">
        <v>12</v>
      </c>
      <c r="L18" s="397">
        <f t="shared" si="3"/>
        <v>0</v>
      </c>
      <c r="M18" s="397">
        <f t="shared" si="4"/>
        <v>0</v>
      </c>
      <c r="N18" s="397">
        <v>11</v>
      </c>
      <c r="O18" s="397">
        <v>1</v>
      </c>
      <c r="P18" s="792" t="s">
        <v>560</v>
      </c>
    </row>
    <row r="19" spans="1:16">
      <c r="A19" s="63"/>
      <c r="B19" s="63"/>
      <c r="C19" s="63"/>
      <c r="D19" s="397"/>
      <c r="E19" s="397"/>
      <c r="F19" s="397"/>
      <c r="G19" s="397"/>
      <c r="H19" s="397"/>
      <c r="I19" s="397"/>
      <c r="J19" s="397"/>
      <c r="K19" s="121">
        <f t="shared" si="0"/>
        <v>0</v>
      </c>
      <c r="L19" s="397">
        <f t="shared" si="3"/>
        <v>0</v>
      </c>
      <c r="M19" s="397">
        <f t="shared" si="4"/>
        <v>0</v>
      </c>
      <c r="N19" s="397"/>
      <c r="O19" s="397"/>
      <c r="P19" s="63"/>
    </row>
    <row r="20" spans="1:16">
      <c r="A20" s="63"/>
      <c r="B20" s="63"/>
      <c r="C20" s="63"/>
      <c r="D20" s="397"/>
      <c r="E20" s="397"/>
      <c r="F20" s="397"/>
      <c r="G20" s="397"/>
      <c r="H20" s="397"/>
      <c r="I20" s="397"/>
      <c r="J20" s="397"/>
      <c r="K20" s="121">
        <f t="shared" si="0"/>
        <v>0</v>
      </c>
      <c r="L20" s="397">
        <f t="shared" si="3"/>
        <v>0</v>
      </c>
      <c r="M20" s="397">
        <f t="shared" si="4"/>
        <v>0</v>
      </c>
      <c r="N20" s="397"/>
      <c r="O20" s="397"/>
      <c r="P20" s="63"/>
    </row>
    <row r="21" spans="1:16">
      <c r="A21" s="63"/>
      <c r="B21" s="63"/>
      <c r="C21" s="63"/>
      <c r="D21" s="397"/>
      <c r="E21" s="397"/>
      <c r="F21" s="397"/>
      <c r="G21" s="397"/>
      <c r="H21" s="397"/>
      <c r="I21" s="397"/>
      <c r="J21" s="397"/>
      <c r="K21" s="121">
        <f t="shared" si="0"/>
        <v>0</v>
      </c>
      <c r="L21" s="397">
        <f t="shared" si="3"/>
        <v>0</v>
      </c>
      <c r="M21" s="397">
        <f t="shared" si="4"/>
        <v>0</v>
      </c>
      <c r="N21" s="397"/>
      <c r="O21" s="397"/>
      <c r="P21" s="63"/>
    </row>
    <row r="22" spans="1:16">
      <c r="A22" s="63"/>
      <c r="B22" s="63"/>
      <c r="C22" s="63"/>
      <c r="D22" s="397"/>
      <c r="E22" s="397"/>
      <c r="F22" s="397"/>
      <c r="G22" s="397"/>
      <c r="H22" s="397"/>
      <c r="I22" s="397"/>
      <c r="J22" s="397"/>
      <c r="K22" s="121">
        <f t="shared" si="0"/>
        <v>0</v>
      </c>
      <c r="L22" s="397">
        <f t="shared" si="3"/>
        <v>0</v>
      </c>
      <c r="M22" s="397">
        <f t="shared" si="4"/>
        <v>0</v>
      </c>
      <c r="N22" s="397"/>
      <c r="O22" s="397"/>
      <c r="P22" s="63"/>
    </row>
    <row r="23" spans="1:16">
      <c r="A23" s="63"/>
      <c r="B23" s="63"/>
      <c r="C23" s="63"/>
      <c r="D23" s="397"/>
      <c r="E23" s="397"/>
      <c r="F23" s="397"/>
      <c r="G23" s="397"/>
      <c r="H23" s="397"/>
      <c r="I23" s="397"/>
      <c r="J23" s="397"/>
      <c r="K23" s="121">
        <f t="shared" si="0"/>
        <v>0</v>
      </c>
      <c r="L23" s="397">
        <f t="shared" si="3"/>
        <v>0</v>
      </c>
      <c r="M23" s="397">
        <f t="shared" si="4"/>
        <v>0</v>
      </c>
      <c r="N23" s="397"/>
      <c r="O23" s="397"/>
      <c r="P23" s="63"/>
    </row>
    <row r="24" spans="1:16">
      <c r="A24" s="63"/>
      <c r="B24" s="63"/>
      <c r="C24" s="63"/>
      <c r="D24" s="397"/>
      <c r="E24" s="397"/>
      <c r="F24" s="397"/>
      <c r="G24" s="397"/>
      <c r="H24" s="397"/>
      <c r="I24" s="397"/>
      <c r="J24" s="397"/>
      <c r="K24" s="121">
        <f t="shared" si="0"/>
        <v>0</v>
      </c>
      <c r="L24" s="397">
        <f t="shared" si="3"/>
        <v>0</v>
      </c>
      <c r="M24" s="397">
        <f t="shared" si="4"/>
        <v>0</v>
      </c>
      <c r="N24" s="397"/>
      <c r="O24" s="397"/>
      <c r="P24" s="63"/>
    </row>
    <row r="25" spans="1:16">
      <c r="A25" s="63"/>
      <c r="B25" s="63"/>
      <c r="C25" s="63"/>
      <c r="D25" s="397"/>
      <c r="E25" s="397"/>
      <c r="F25" s="397"/>
      <c r="G25" s="397"/>
      <c r="H25" s="397"/>
      <c r="I25" s="397"/>
      <c r="J25" s="397"/>
      <c r="K25" s="121">
        <f t="shared" si="0"/>
        <v>0</v>
      </c>
      <c r="L25" s="397">
        <f t="shared" si="3"/>
        <v>0</v>
      </c>
      <c r="M25" s="397">
        <f t="shared" si="4"/>
        <v>0</v>
      </c>
      <c r="N25" s="397"/>
      <c r="O25" s="397"/>
      <c r="P25" s="63"/>
    </row>
    <row r="27" spans="1:16">
      <c r="A27" s="2"/>
    </row>
    <row r="35" spans="2:2">
      <c r="B35" t="s">
        <v>556</v>
      </c>
    </row>
  </sheetData>
  <mergeCells count="1">
    <mergeCell ref="D4:K4"/>
  </mergeCells>
  <phoneticPr fontId="37" type="noConversion"/>
  <printOptions horizontalCentered="1"/>
  <pageMargins left="0" right="0" top="1" bottom="1" header="0.5" footer="0.5"/>
  <pageSetup scale="48" orientation="landscape" r:id="rId1"/>
  <headerFooter alignWithMargins="0">
    <oddFooter>&amp;L&amp;8Created:  17 Aug 2009
Printed:  &amp;D  &amp;T   &amp;Z&amp;F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I58"/>
  <sheetViews>
    <sheetView workbookViewId="0">
      <selection activeCell="I10" sqref="I10"/>
    </sheetView>
  </sheetViews>
  <sheetFormatPr defaultRowHeight="12.75"/>
  <cols>
    <col min="1" max="1" width="1.1640625" customWidth="1"/>
    <col min="2" max="2" width="34.83203125" customWidth="1"/>
    <col min="3" max="3" width="12.5" customWidth="1"/>
    <col min="4" max="4" width="14" customWidth="1"/>
    <col min="5" max="5" width="15" customWidth="1"/>
    <col min="6" max="6" width="14.83203125" customWidth="1"/>
    <col min="7" max="7" width="14.1640625" customWidth="1"/>
    <col min="8" max="8" width="2.1640625" customWidth="1"/>
    <col min="9" max="9" width="56.83203125" customWidth="1"/>
  </cols>
  <sheetData>
    <row r="1" spans="1:9">
      <c r="B1" s="1237" t="s">
        <v>71</v>
      </c>
      <c r="C1" s="1237"/>
      <c r="D1" s="1237"/>
      <c r="E1" s="1237"/>
      <c r="F1" s="1237"/>
      <c r="G1" s="1238"/>
    </row>
    <row r="2" spans="1:9">
      <c r="B2" s="1237" t="s">
        <v>238</v>
      </c>
      <c r="C2" s="1237"/>
      <c r="D2" s="1237"/>
      <c r="E2" s="1237"/>
      <c r="F2" s="1237"/>
      <c r="G2" s="1238"/>
    </row>
    <row r="3" spans="1:9" ht="7.5" customHeight="1">
      <c r="B3" s="5"/>
      <c r="C3" s="5"/>
      <c r="D3" s="5"/>
      <c r="E3" s="5"/>
      <c r="F3" s="5"/>
      <c r="G3" s="5"/>
    </row>
    <row r="4" spans="1:9" ht="15.75">
      <c r="B4" s="140" t="s">
        <v>277</v>
      </c>
      <c r="C4" s="1242" t="s">
        <v>62</v>
      </c>
      <c r="D4" s="1243"/>
      <c r="E4" s="1243"/>
      <c r="F4" s="1243"/>
      <c r="G4" s="1244"/>
    </row>
    <row r="5" spans="1:9" ht="13.5" thickBot="1">
      <c r="B5" s="6"/>
      <c r="C5" s="5"/>
      <c r="D5" s="5"/>
      <c r="E5" s="5"/>
      <c r="F5" s="5"/>
      <c r="G5" s="5"/>
    </row>
    <row r="6" spans="1:9" ht="21" customHeight="1">
      <c r="A6" s="141"/>
      <c r="B6" s="215" t="s">
        <v>299</v>
      </c>
      <c r="C6" s="216"/>
      <c r="D6" s="217"/>
      <c r="E6" s="217"/>
      <c r="F6" s="218"/>
      <c r="G6" s="219"/>
      <c r="H6" s="26"/>
      <c r="I6" s="170"/>
    </row>
    <row r="7" spans="1:9" ht="15.75" hidden="1" customHeight="1">
      <c r="A7" s="27"/>
      <c r="B7" s="169" t="s">
        <v>65</v>
      </c>
      <c r="C7" s="167" t="s">
        <v>318</v>
      </c>
      <c r="D7" s="167"/>
      <c r="E7" s="1183" t="s">
        <v>317</v>
      </c>
      <c r="F7" s="1184"/>
      <c r="G7" s="164"/>
      <c r="H7" s="28"/>
      <c r="I7" s="5"/>
    </row>
    <row r="8" spans="1:9" ht="9.75" customHeight="1">
      <c r="A8" s="27"/>
      <c r="B8" s="142"/>
      <c r="C8" s="152"/>
      <c r="D8" s="152"/>
      <c r="E8" s="152"/>
      <c r="F8" s="152"/>
      <c r="G8" s="152"/>
      <c r="H8" s="28"/>
      <c r="I8" s="5"/>
    </row>
    <row r="9" spans="1:9" ht="14.25">
      <c r="A9" s="27"/>
      <c r="B9" s="168" t="s">
        <v>320</v>
      </c>
      <c r="C9" s="1235"/>
      <c r="D9" s="1245"/>
      <c r="E9" s="1245"/>
      <c r="F9" s="1245"/>
      <c r="G9" s="1246"/>
      <c r="H9" s="28"/>
    </row>
    <row r="10" spans="1:9" ht="13.5">
      <c r="A10" s="27"/>
      <c r="B10" s="143" t="s">
        <v>319</v>
      </c>
      <c r="C10" s="1183"/>
      <c r="D10" s="1184"/>
      <c r="F10" s="5"/>
      <c r="G10" s="23"/>
      <c r="H10" s="28"/>
    </row>
    <row r="11" spans="1:9">
      <c r="A11" s="27"/>
      <c r="B11" s="2"/>
      <c r="C11" s="17"/>
      <c r="D11" s="17"/>
      <c r="F11" s="5"/>
      <c r="G11" s="5"/>
      <c r="H11" s="28"/>
    </row>
    <row r="12" spans="1:9" ht="14.25">
      <c r="A12" s="27"/>
      <c r="B12" s="168" t="s">
        <v>39</v>
      </c>
      <c r="C12" s="17" t="s">
        <v>40</v>
      </c>
      <c r="D12" s="17" t="s">
        <v>41</v>
      </c>
      <c r="E12" s="17" t="s">
        <v>42</v>
      </c>
      <c r="F12" s="17" t="s">
        <v>267</v>
      </c>
      <c r="G12" s="17"/>
      <c r="H12" s="28"/>
    </row>
    <row r="13" spans="1:9" ht="13.5">
      <c r="A13" s="27"/>
      <c r="B13" s="143" t="s">
        <v>43</v>
      </c>
      <c r="C13" s="20"/>
      <c r="D13" s="20"/>
      <c r="E13" s="20"/>
      <c r="F13" s="20"/>
      <c r="G13" s="5"/>
      <c r="H13" s="28"/>
    </row>
    <row r="14" spans="1:9" ht="8.25" customHeight="1">
      <c r="A14" s="27"/>
      <c r="B14" s="143"/>
      <c r="C14" s="17"/>
      <c r="D14" s="17"/>
      <c r="E14" s="17"/>
      <c r="F14" s="17"/>
      <c r="G14" s="5"/>
      <c r="H14" s="28"/>
    </row>
    <row r="15" spans="1:9" ht="14.25">
      <c r="A15" s="27"/>
      <c r="B15" s="168" t="s">
        <v>68</v>
      </c>
      <c r="C15" s="17"/>
      <c r="D15" s="17"/>
      <c r="E15" s="1183"/>
      <c r="F15" s="1236"/>
      <c r="G15" s="1206"/>
      <c r="H15" s="28"/>
    </row>
    <row r="16" spans="1:9" ht="8.25" customHeight="1">
      <c r="A16" s="27"/>
      <c r="B16" s="143"/>
      <c r="C16" s="5"/>
      <c r="D16" s="5"/>
      <c r="E16" s="5"/>
      <c r="F16" s="5"/>
      <c r="G16" s="5"/>
      <c r="H16" s="28"/>
    </row>
    <row r="17" spans="1:9" ht="14.25">
      <c r="A17" s="27"/>
      <c r="B17" s="168" t="s">
        <v>64</v>
      </c>
      <c r="C17" s="20" t="s">
        <v>44</v>
      </c>
      <c r="D17" s="20" t="s">
        <v>45</v>
      </c>
      <c r="E17" s="20" t="s">
        <v>55</v>
      </c>
      <c r="F17" s="20" t="s">
        <v>46</v>
      </c>
      <c r="G17" s="20" t="s">
        <v>54</v>
      </c>
      <c r="H17" s="28"/>
    </row>
    <row r="18" spans="1:9" ht="13.5">
      <c r="A18" s="27"/>
      <c r="B18" s="143" t="s">
        <v>67</v>
      </c>
      <c r="C18" s="165"/>
      <c r="D18" s="165"/>
      <c r="E18" s="165"/>
      <c r="F18" s="165"/>
      <c r="G18" s="165"/>
      <c r="H18" s="28"/>
    </row>
    <row r="19" spans="1:9" ht="13.5">
      <c r="A19" s="27"/>
      <c r="B19" s="143" t="s">
        <v>66</v>
      </c>
      <c r="C19" s="20" t="s">
        <v>63</v>
      </c>
      <c r="D19" s="20" t="s">
        <v>47</v>
      </c>
      <c r="E19" s="20" t="s">
        <v>56</v>
      </c>
      <c r="F19" s="20"/>
      <c r="G19" s="20" t="s">
        <v>294</v>
      </c>
      <c r="H19" s="28"/>
    </row>
    <row r="20" spans="1:9" ht="13.5">
      <c r="A20" s="27"/>
      <c r="B20" s="143" t="s">
        <v>67</v>
      </c>
      <c r="C20" s="165"/>
      <c r="D20" s="165"/>
      <c r="E20" s="165"/>
      <c r="F20" s="165"/>
      <c r="G20" s="165">
        <f>+C18+D18+E18+F18+G18+C20+D20+E20+F20</f>
        <v>0</v>
      </c>
      <c r="H20" s="28"/>
    </row>
    <row r="21" spans="1:9" ht="8.25" customHeight="1">
      <c r="A21" s="27"/>
      <c r="B21" s="2"/>
      <c r="C21" s="5"/>
      <c r="D21" s="5"/>
      <c r="E21" s="5"/>
      <c r="F21" s="5"/>
      <c r="G21" s="5"/>
      <c r="H21" s="28"/>
    </row>
    <row r="22" spans="1:9" ht="14.25">
      <c r="A22" s="27"/>
      <c r="B22" s="168" t="s">
        <v>258</v>
      </c>
      <c r="C22" s="5"/>
      <c r="D22" s="5"/>
      <c r="E22" s="5"/>
      <c r="F22" s="5"/>
      <c r="G22" s="5"/>
      <c r="H22" s="28"/>
      <c r="I22" t="s">
        <v>260</v>
      </c>
    </row>
    <row r="23" spans="1:9" ht="13.5">
      <c r="A23" s="27"/>
      <c r="B23" s="143" t="s">
        <v>57</v>
      </c>
      <c r="C23" s="220"/>
      <c r="D23" s="143" t="s">
        <v>296</v>
      </c>
      <c r="E23" s="5"/>
      <c r="F23" s="220"/>
      <c r="G23" s="5"/>
      <c r="H23" s="28"/>
    </row>
    <row r="24" spans="1:9" ht="13.5">
      <c r="A24" s="27"/>
      <c r="B24" s="143" t="s">
        <v>58</v>
      </c>
      <c r="C24" s="221"/>
      <c r="D24" s="143" t="s">
        <v>297</v>
      </c>
      <c r="E24" s="5"/>
      <c r="F24" s="221"/>
      <c r="G24" s="5"/>
      <c r="H24" s="28"/>
    </row>
    <row r="25" spans="1:9" ht="13.5">
      <c r="A25" s="27"/>
      <c r="B25" s="143" t="s">
        <v>59</v>
      </c>
      <c r="C25" s="220"/>
      <c r="D25" s="143" t="s">
        <v>60</v>
      </c>
      <c r="E25" s="5"/>
      <c r="F25" s="220"/>
      <c r="G25" s="5"/>
      <c r="H25" s="28"/>
    </row>
    <row r="26" spans="1:9" ht="12.75" customHeight="1">
      <c r="A26" s="27"/>
      <c r="B26" s="222"/>
      <c r="C26" s="5"/>
      <c r="D26" s="143" t="s">
        <v>259</v>
      </c>
      <c r="E26" s="5"/>
      <c r="F26" s="223">
        <f>+C23+C24+C25+F23+F24+F25</f>
        <v>0</v>
      </c>
      <c r="G26" s="5"/>
      <c r="H26" s="28"/>
      <c r="I26" t="s">
        <v>260</v>
      </c>
    </row>
    <row r="27" spans="1:9">
      <c r="A27" s="27"/>
      <c r="B27" s="2" t="s">
        <v>279</v>
      </c>
      <c r="C27" s="5"/>
      <c r="D27" s="5"/>
      <c r="E27" s="5"/>
      <c r="F27" s="5"/>
      <c r="G27" s="5"/>
      <c r="H27" s="28"/>
    </row>
    <row r="28" spans="1:9" ht="4.5" customHeight="1">
      <c r="A28" s="27"/>
      <c r="B28" s="3"/>
      <c r="C28" s="9"/>
      <c r="D28" s="9"/>
      <c r="E28" s="9"/>
      <c r="F28" s="9"/>
      <c r="G28" s="9"/>
      <c r="H28" s="28"/>
    </row>
    <row r="29" spans="1:9" ht="36" customHeight="1">
      <c r="A29" s="27"/>
      <c r="B29" s="1247"/>
      <c r="C29" s="1180"/>
      <c r="D29" s="1180"/>
      <c r="E29" s="1180"/>
      <c r="F29" s="1180"/>
      <c r="G29" s="1181"/>
      <c r="H29" s="28"/>
    </row>
    <row r="30" spans="1:9">
      <c r="A30" s="27"/>
      <c r="B30" s="2"/>
      <c r="C30" s="5"/>
      <c r="D30" s="5"/>
      <c r="E30" s="5"/>
      <c r="F30" s="5"/>
      <c r="G30" s="5"/>
      <c r="H30" s="28"/>
    </row>
    <row r="31" spans="1:9" ht="15.75">
      <c r="A31" s="27"/>
      <c r="B31" s="144" t="s">
        <v>300</v>
      </c>
      <c r="C31" s="5"/>
      <c r="D31" s="5"/>
      <c r="E31" s="5"/>
      <c r="F31" s="5"/>
      <c r="G31" s="5"/>
      <c r="H31" s="28"/>
    </row>
    <row r="32" spans="1:9" ht="9" customHeight="1">
      <c r="A32" s="27"/>
      <c r="B32" s="142"/>
      <c r="C32" s="5"/>
      <c r="D32" s="5"/>
      <c r="E32" s="5"/>
      <c r="F32" s="5"/>
      <c r="G32" s="5"/>
      <c r="H32" s="28"/>
    </row>
    <row r="33" spans="1:8" ht="29.25" customHeight="1">
      <c r="A33" s="27"/>
      <c r="B33" s="1266"/>
      <c r="C33" s="1267"/>
      <c r="D33" s="1267"/>
      <c r="E33" s="1267"/>
      <c r="F33" s="1267"/>
      <c r="G33" s="1268"/>
      <c r="H33" s="28"/>
    </row>
    <row r="34" spans="1:8" ht="12.75" customHeight="1">
      <c r="A34" s="27"/>
      <c r="B34" s="142"/>
      <c r="C34" s="5"/>
      <c r="D34" s="5"/>
      <c r="E34" s="117"/>
      <c r="F34" s="117"/>
      <c r="G34" s="5"/>
      <c r="H34" s="28"/>
    </row>
    <row r="35" spans="1:8">
      <c r="A35" s="27"/>
      <c r="B35" s="29" t="s">
        <v>243</v>
      </c>
      <c r="C35" s="23"/>
      <c r="D35" s="23"/>
      <c r="E35" s="145"/>
      <c r="F35" s="5"/>
      <c r="G35" s="5"/>
      <c r="H35" s="28"/>
    </row>
    <row r="36" spans="1:8">
      <c r="A36" s="27"/>
      <c r="B36" s="30" t="s">
        <v>301</v>
      </c>
      <c r="C36" s="5"/>
      <c r="D36" s="5"/>
      <c r="E36" s="145"/>
      <c r="F36" s="5"/>
      <c r="G36" s="5"/>
      <c r="H36" s="28"/>
    </row>
    <row r="37" spans="1:8">
      <c r="A37" s="27"/>
      <c r="B37" s="146" t="s">
        <v>239</v>
      </c>
      <c r="C37" s="147"/>
      <c r="D37" s="5"/>
      <c r="E37" s="148"/>
      <c r="F37" s="5"/>
      <c r="G37" s="5"/>
      <c r="H37" s="28"/>
    </row>
    <row r="38" spans="1:8">
      <c r="A38" s="27"/>
      <c r="B38" s="149" t="s">
        <v>240</v>
      </c>
      <c r="C38" s="150"/>
      <c r="D38" s="9"/>
      <c r="E38" s="151">
        <f>+E37/12</f>
        <v>0</v>
      </c>
      <c r="F38" s="5"/>
      <c r="G38" s="5"/>
      <c r="H38" s="28"/>
    </row>
    <row r="39" spans="1:8">
      <c r="A39" s="27"/>
      <c r="B39" s="2"/>
      <c r="C39" s="5"/>
      <c r="D39" s="5"/>
      <c r="E39" s="5"/>
      <c r="F39" s="5"/>
      <c r="G39" s="5"/>
      <c r="H39" s="28"/>
    </row>
    <row r="40" spans="1:8">
      <c r="A40" s="27"/>
      <c r="B40" s="29"/>
      <c r="C40" s="23"/>
      <c r="D40" s="152" t="s">
        <v>302</v>
      </c>
      <c r="E40" s="32" t="s">
        <v>303</v>
      </c>
      <c r="F40" s="171" t="s">
        <v>244</v>
      </c>
      <c r="G40" s="171" t="s">
        <v>268</v>
      </c>
      <c r="H40" s="28"/>
    </row>
    <row r="41" spans="1:8">
      <c r="A41" s="27"/>
      <c r="B41" s="30" t="s">
        <v>304</v>
      </c>
      <c r="C41" s="5"/>
      <c r="D41" s="153"/>
      <c r="E41" s="154" t="e">
        <f>+D41/$D$44</f>
        <v>#DIV/0!</v>
      </c>
      <c r="F41" s="172"/>
      <c r="G41" s="173"/>
      <c r="H41" s="28"/>
    </row>
    <row r="42" spans="1:8">
      <c r="A42" s="27"/>
      <c r="B42" s="30" t="s">
        <v>305</v>
      </c>
      <c r="C42" s="5"/>
      <c r="D42" s="153"/>
      <c r="E42" s="154" t="e">
        <f>+D42/$D$44</f>
        <v>#DIV/0!</v>
      </c>
      <c r="F42" s="174"/>
      <c r="G42" s="175"/>
      <c r="H42" s="28"/>
    </row>
    <row r="43" spans="1:8">
      <c r="A43" s="27"/>
      <c r="B43" s="31" t="s">
        <v>306</v>
      </c>
      <c r="C43" s="9"/>
      <c r="D43" s="155"/>
      <c r="E43" s="154" t="e">
        <f>+D43/$D$44</f>
        <v>#DIV/0!</v>
      </c>
      <c r="F43" s="176"/>
      <c r="G43" s="177"/>
      <c r="H43" s="28"/>
    </row>
    <row r="44" spans="1:8">
      <c r="A44" s="27"/>
      <c r="B44" s="31" t="s">
        <v>61</v>
      </c>
      <c r="C44" s="9"/>
      <c r="D44" s="155">
        <f>SUM(D41:D43)</f>
        <v>0</v>
      </c>
      <c r="E44" s="166" t="e">
        <f>+D44/$D$44</f>
        <v>#DIV/0!</v>
      </c>
      <c r="F44" s="179">
        <f>SUM(F41:F43)</f>
        <v>0</v>
      </c>
      <c r="G44" s="178">
        <f>SUM(G41:G43)</f>
        <v>0</v>
      </c>
      <c r="H44" s="28"/>
    </row>
    <row r="45" spans="1:8">
      <c r="A45" s="27"/>
      <c r="B45" s="2"/>
      <c r="C45" s="5"/>
      <c r="D45" s="5"/>
      <c r="E45" s="5"/>
      <c r="F45" s="225" t="s">
        <v>245</v>
      </c>
      <c r="G45" s="224">
        <f>+D44-F44-G44</f>
        <v>0</v>
      </c>
      <c r="H45" s="28"/>
    </row>
    <row r="46" spans="1:8" ht="51">
      <c r="A46" s="27"/>
      <c r="B46" s="33" t="s">
        <v>307</v>
      </c>
      <c r="C46" s="33" t="s">
        <v>308</v>
      </c>
      <c r="D46" s="33" t="s">
        <v>309</v>
      </c>
      <c r="E46" s="33" t="s">
        <v>310</v>
      </c>
      <c r="F46" s="33" t="s">
        <v>241</v>
      </c>
      <c r="G46" s="33" t="s">
        <v>242</v>
      </c>
      <c r="H46" s="28"/>
    </row>
    <row r="47" spans="1:8">
      <c r="A47" s="27"/>
      <c r="B47" s="30"/>
      <c r="C47" s="148"/>
      <c r="D47" s="148"/>
      <c r="E47" s="148"/>
      <c r="F47" s="148"/>
      <c r="G47" s="148"/>
      <c r="H47" s="28"/>
    </row>
    <row r="48" spans="1:8">
      <c r="A48" s="27"/>
      <c r="B48" s="30" t="s">
        <v>311</v>
      </c>
      <c r="C48" s="156">
        <v>0.57999999999999996</v>
      </c>
      <c r="D48" s="157">
        <f t="shared" ref="D48:D53" si="0">+$F$41</f>
        <v>0</v>
      </c>
      <c r="E48" s="158">
        <f t="shared" ref="E48:E53" si="1">+C48*D48</f>
        <v>0</v>
      </c>
      <c r="F48" s="214">
        <v>1</v>
      </c>
      <c r="G48" s="158">
        <f t="shared" ref="G48:G53" si="2">+E48*F48</f>
        <v>0</v>
      </c>
      <c r="H48" s="28"/>
    </row>
    <row r="49" spans="1:8">
      <c r="A49" s="27"/>
      <c r="B49" s="30" t="s">
        <v>312</v>
      </c>
      <c r="C49" s="148">
        <v>1.28</v>
      </c>
      <c r="D49" s="157">
        <f t="shared" si="0"/>
        <v>0</v>
      </c>
      <c r="E49" s="158">
        <f t="shared" si="1"/>
        <v>0</v>
      </c>
      <c r="F49" s="214">
        <v>1</v>
      </c>
      <c r="G49" s="158">
        <f t="shared" si="2"/>
        <v>0</v>
      </c>
      <c r="H49" s="28"/>
    </row>
    <row r="50" spans="1:8">
      <c r="A50" s="27"/>
      <c r="B50" s="30" t="s">
        <v>295</v>
      </c>
      <c r="C50" s="148">
        <v>2.1800000000000002</v>
      </c>
      <c r="D50" s="157">
        <f t="shared" si="0"/>
        <v>0</v>
      </c>
      <c r="E50" s="158">
        <f t="shared" si="1"/>
        <v>0</v>
      </c>
      <c r="F50" s="214">
        <v>1</v>
      </c>
      <c r="G50" s="158">
        <f t="shared" si="2"/>
        <v>0</v>
      </c>
      <c r="H50" s="28"/>
    </row>
    <row r="51" spans="1:8">
      <c r="A51" s="27"/>
      <c r="B51" s="30" t="s">
        <v>313</v>
      </c>
      <c r="C51" s="148">
        <v>0.28000000000000003</v>
      </c>
      <c r="D51" s="157">
        <f t="shared" si="0"/>
        <v>0</v>
      </c>
      <c r="E51" s="158">
        <f t="shared" si="1"/>
        <v>0</v>
      </c>
      <c r="F51" s="214">
        <v>1</v>
      </c>
      <c r="G51" s="158">
        <f t="shared" si="2"/>
        <v>0</v>
      </c>
      <c r="H51" s="28"/>
    </row>
    <row r="52" spans="1:8">
      <c r="A52" s="27"/>
      <c r="B52" s="30" t="s">
        <v>314</v>
      </c>
      <c r="C52" s="148">
        <v>0.11</v>
      </c>
      <c r="D52" s="157">
        <f t="shared" si="0"/>
        <v>0</v>
      </c>
      <c r="E52" s="158">
        <f t="shared" si="1"/>
        <v>0</v>
      </c>
      <c r="F52" s="214">
        <v>1</v>
      </c>
      <c r="G52" s="158">
        <f t="shared" si="2"/>
        <v>0</v>
      </c>
      <c r="H52" s="28"/>
    </row>
    <row r="53" spans="1:8">
      <c r="A53" s="27"/>
      <c r="B53" s="30" t="s">
        <v>315</v>
      </c>
      <c r="C53" s="148">
        <v>1.84</v>
      </c>
      <c r="D53" s="157">
        <f t="shared" si="0"/>
        <v>0</v>
      </c>
      <c r="E53" s="158">
        <f t="shared" si="1"/>
        <v>0</v>
      </c>
      <c r="F53" s="214">
        <v>1</v>
      </c>
      <c r="G53" s="158">
        <f t="shared" si="2"/>
        <v>0</v>
      </c>
      <c r="H53" s="28"/>
    </row>
    <row r="54" spans="1:8" ht="6" customHeight="1">
      <c r="A54" s="27"/>
      <c r="B54" s="30"/>
      <c r="C54" s="148"/>
      <c r="D54" s="157"/>
      <c r="E54" s="148"/>
      <c r="F54" s="159"/>
      <c r="G54" s="148"/>
      <c r="H54" s="28"/>
    </row>
    <row r="55" spans="1:8">
      <c r="A55" s="27"/>
      <c r="B55" s="160" t="s">
        <v>316</v>
      </c>
      <c r="C55" s="156">
        <f>SUM(C48:C53)</f>
        <v>6.2700000000000005</v>
      </c>
      <c r="D55" s="157">
        <f>+$F$41</f>
        <v>0</v>
      </c>
      <c r="E55" s="158">
        <f>+C55*D55</f>
        <v>0</v>
      </c>
      <c r="F55" s="214">
        <v>1</v>
      </c>
      <c r="G55" s="158">
        <f>+E55*F55</f>
        <v>0</v>
      </c>
      <c r="H55" s="28"/>
    </row>
    <row r="56" spans="1:8">
      <c r="A56" s="27"/>
      <c r="B56" s="12"/>
      <c r="C56" s="5"/>
      <c r="D56" s="5"/>
      <c r="E56" s="5"/>
      <c r="F56" s="5"/>
      <c r="G56" s="34"/>
      <c r="H56" s="28"/>
    </row>
    <row r="57" spans="1:8">
      <c r="A57" s="27"/>
      <c r="B57" s="161" t="s">
        <v>69</v>
      </c>
      <c r="C57" s="9"/>
      <c r="D57" s="9"/>
      <c r="E57" s="9"/>
      <c r="F57" s="9"/>
      <c r="G57" s="162"/>
      <c r="H57" s="28"/>
    </row>
    <row r="58" spans="1:8" ht="13.5" thickBot="1">
      <c r="A58" s="22"/>
      <c r="B58" s="163" t="s">
        <v>70</v>
      </c>
      <c r="C58" s="19"/>
      <c r="D58" s="19"/>
      <c r="E58" s="19"/>
      <c r="F58" s="19"/>
      <c r="G58" s="19"/>
      <c r="H58" s="35"/>
    </row>
  </sheetData>
  <mergeCells count="9">
    <mergeCell ref="B1:G1"/>
    <mergeCell ref="B2:G2"/>
    <mergeCell ref="B33:G33"/>
    <mergeCell ref="C4:G4"/>
    <mergeCell ref="C9:G9"/>
    <mergeCell ref="C10:D10"/>
    <mergeCell ref="E7:F7"/>
    <mergeCell ref="B29:G29"/>
    <mergeCell ref="E15:G15"/>
  </mergeCells>
  <phoneticPr fontId="0" type="noConversion"/>
  <printOptions horizontalCentered="1"/>
  <pageMargins left="0.25" right="0.25" top="0.5" bottom="1" header="0.5" footer="0.5"/>
  <pageSetup scale="89" orientation="portrait" r:id="rId1"/>
  <headerFooter alignWithMargins="0">
    <oddFooter>&amp;L&amp;8Date Printed:  &amp;D  &amp;T&amp;R&amp;8G:Mike:Budget Needs Survey FY04 - &amp;F-&amp;A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T185"/>
  <sheetViews>
    <sheetView zoomScaleNormal="100" workbookViewId="0"/>
  </sheetViews>
  <sheetFormatPr defaultRowHeight="12.75"/>
  <cols>
    <col min="1" max="1" width="4.6640625" bestFit="1" customWidth="1"/>
    <col min="2" max="2" width="70.6640625" customWidth="1"/>
    <col min="3" max="3" width="13.33203125" customWidth="1"/>
    <col min="4" max="4" width="14.83203125" customWidth="1"/>
    <col min="5" max="5" width="14.1640625" customWidth="1"/>
    <col min="6" max="6" width="1.83203125" customWidth="1"/>
    <col min="7" max="7" width="6.5" customWidth="1"/>
    <col min="8" max="8" width="18.83203125" customWidth="1"/>
    <col min="9" max="9" width="13.83203125" customWidth="1"/>
    <col min="10" max="10" width="13.33203125" customWidth="1"/>
  </cols>
  <sheetData>
    <row r="1" spans="1:5" ht="3.75" customHeight="1"/>
    <row r="2" spans="1:5" ht="15.75" customHeight="1">
      <c r="B2" s="612" t="s">
        <v>709</v>
      </c>
      <c r="C2" s="126"/>
      <c r="D2" s="126"/>
      <c r="E2" s="126"/>
    </row>
    <row r="3" spans="1:5" ht="15.75" customHeight="1">
      <c r="B3" s="612" t="s">
        <v>758</v>
      </c>
      <c r="C3" s="126"/>
      <c r="D3" s="126"/>
      <c r="E3" s="126"/>
    </row>
    <row r="4" spans="1:5">
      <c r="A4" s="262"/>
      <c r="B4" s="1094" t="str">
        <f>'Budget Priorities WS #1'!C4</f>
        <v>The University</v>
      </c>
      <c r="C4" s="262" t="s">
        <v>323</v>
      </c>
      <c r="D4" s="55"/>
      <c r="E4" s="76"/>
    </row>
    <row r="5" spans="1:5" ht="15">
      <c r="A5" s="2" t="s">
        <v>75</v>
      </c>
      <c r="B5" s="1109" t="s">
        <v>682</v>
      </c>
      <c r="C5" s="1110"/>
      <c r="D5" s="1110"/>
      <c r="E5" s="1110"/>
    </row>
    <row r="6" spans="1:5">
      <c r="A6" s="2"/>
      <c r="B6" s="1111" t="s">
        <v>683</v>
      </c>
      <c r="C6" s="1110"/>
      <c r="D6" s="1110"/>
      <c r="E6" s="1110"/>
    </row>
    <row r="7" spans="1:5" ht="15">
      <c r="A7" s="2"/>
      <c r="B7" s="1112"/>
      <c r="C7" s="1110"/>
      <c r="D7" s="1110"/>
      <c r="E7" s="1110"/>
    </row>
    <row r="8" spans="1:5">
      <c r="A8" s="80"/>
      <c r="B8" s="1113" t="s">
        <v>684</v>
      </c>
      <c r="C8" s="1110"/>
      <c r="D8" s="1110"/>
      <c r="E8" s="1114" t="s">
        <v>278</v>
      </c>
    </row>
    <row r="9" spans="1:5">
      <c r="B9" s="1111" t="s">
        <v>685</v>
      </c>
      <c r="C9" s="1110"/>
      <c r="D9" s="1110"/>
      <c r="E9" s="1115" t="s">
        <v>75</v>
      </c>
    </row>
    <row r="10" spans="1:5">
      <c r="B10" s="1111" t="s">
        <v>686</v>
      </c>
      <c r="C10" s="1110"/>
      <c r="D10" s="1110"/>
      <c r="E10" s="1115" t="s">
        <v>75</v>
      </c>
    </row>
    <row r="11" spans="1:5">
      <c r="B11" s="1111" t="s">
        <v>687</v>
      </c>
      <c r="C11" s="1110"/>
      <c r="D11" s="1110"/>
      <c r="E11" s="1116" t="s">
        <v>75</v>
      </c>
    </row>
    <row r="12" spans="1:5">
      <c r="B12" s="1110"/>
      <c r="C12" s="1110"/>
      <c r="D12" s="1110"/>
      <c r="E12" s="1117">
        <f>SUM(E9:E11)</f>
        <v>0</v>
      </c>
    </row>
    <row r="13" spans="1:5">
      <c r="B13" s="1110"/>
      <c r="C13" s="1110"/>
      <c r="D13" s="1110"/>
      <c r="E13" s="1118"/>
    </row>
    <row r="14" spans="1:5">
      <c r="B14" s="1113" t="s">
        <v>688</v>
      </c>
      <c r="C14" s="1110"/>
      <c r="D14" s="1110"/>
      <c r="E14" s="1114" t="s">
        <v>278</v>
      </c>
    </row>
    <row r="15" spans="1:5">
      <c r="B15" s="1111" t="s">
        <v>689</v>
      </c>
      <c r="C15" s="1110"/>
      <c r="D15" s="1110"/>
      <c r="E15" s="1115" t="s">
        <v>75</v>
      </c>
    </row>
    <row r="16" spans="1:5">
      <c r="B16" s="1111" t="s">
        <v>686</v>
      </c>
      <c r="C16" s="1110"/>
      <c r="D16" s="1110"/>
      <c r="E16" s="1115" t="s">
        <v>75</v>
      </c>
    </row>
    <row r="17" spans="1:5">
      <c r="B17" s="1111" t="s">
        <v>687</v>
      </c>
      <c r="C17" s="1110"/>
      <c r="D17" s="1110"/>
      <c r="E17" s="1116" t="s">
        <v>75</v>
      </c>
    </row>
    <row r="18" spans="1:5">
      <c r="B18" s="1111"/>
      <c r="C18" s="1110"/>
      <c r="D18" s="1110"/>
      <c r="E18" s="1117">
        <f>SUM(E15:E17)</f>
        <v>0</v>
      </c>
    </row>
    <row r="19" spans="1:5">
      <c r="A19" s="21"/>
      <c r="B19" s="1119"/>
      <c r="C19" s="1119"/>
      <c r="D19" s="1119"/>
      <c r="E19" s="1118"/>
    </row>
    <row r="20" spans="1:5">
      <c r="A20" s="84"/>
      <c r="B20" s="1113" t="s">
        <v>690</v>
      </c>
      <c r="C20" s="1110"/>
      <c r="D20" s="1110"/>
      <c r="E20" s="1114" t="s">
        <v>278</v>
      </c>
    </row>
    <row r="21" spans="1:5">
      <c r="A21" s="89"/>
      <c r="B21" s="1111" t="s">
        <v>691</v>
      </c>
      <c r="C21" s="1120"/>
      <c r="D21" s="1120"/>
      <c r="E21" s="1115" t="s">
        <v>75</v>
      </c>
    </row>
    <row r="22" spans="1:5">
      <c r="B22" s="1111" t="s">
        <v>692</v>
      </c>
      <c r="C22" s="1110"/>
      <c r="D22" s="1110"/>
      <c r="E22" s="1115" t="s">
        <v>75</v>
      </c>
    </row>
    <row r="23" spans="1:5">
      <c r="B23" s="1111" t="s">
        <v>693</v>
      </c>
      <c r="C23" s="1110"/>
      <c r="D23" s="1110"/>
      <c r="E23" s="1116" t="s">
        <v>75</v>
      </c>
    </row>
    <row r="24" spans="1:5">
      <c r="B24" s="1111" t="s">
        <v>694</v>
      </c>
      <c r="C24" s="1110"/>
      <c r="D24" s="1110"/>
      <c r="E24" s="1116" t="s">
        <v>75</v>
      </c>
    </row>
    <row r="25" spans="1:5">
      <c r="B25" s="1111" t="s">
        <v>695</v>
      </c>
      <c r="C25" s="1110"/>
      <c r="D25" s="1110"/>
      <c r="E25" s="1116" t="s">
        <v>75</v>
      </c>
    </row>
    <row r="26" spans="1:5">
      <c r="B26" s="1111"/>
      <c r="C26" s="1110"/>
      <c r="D26" s="1110"/>
      <c r="E26" s="1117">
        <f>SUM(E21:E25)</f>
        <v>0</v>
      </c>
    </row>
    <row r="27" spans="1:5">
      <c r="B27" s="1110"/>
      <c r="C27" s="1110"/>
      <c r="D27" s="1110"/>
      <c r="E27" s="1118"/>
    </row>
    <row r="28" spans="1:5">
      <c r="B28" s="1113" t="s">
        <v>696</v>
      </c>
      <c r="C28" s="1110"/>
      <c r="D28" s="1110"/>
      <c r="E28" s="1114" t="s">
        <v>278</v>
      </c>
    </row>
    <row r="29" spans="1:5">
      <c r="B29" s="1111" t="s">
        <v>697</v>
      </c>
      <c r="C29" s="1110"/>
      <c r="D29" s="1110"/>
      <c r="E29" s="1115" t="s">
        <v>75</v>
      </c>
    </row>
    <row r="30" spans="1:5">
      <c r="B30" s="1111" t="s">
        <v>698</v>
      </c>
      <c r="C30" s="1110"/>
      <c r="D30" s="1110"/>
      <c r="E30" s="1115" t="s">
        <v>75</v>
      </c>
    </row>
    <row r="31" spans="1:5">
      <c r="B31" s="1111" t="s">
        <v>699</v>
      </c>
      <c r="C31" s="1110"/>
      <c r="D31" s="1110"/>
      <c r="E31" s="1116" t="s">
        <v>75</v>
      </c>
    </row>
    <row r="32" spans="1:5">
      <c r="B32" s="1111" t="s">
        <v>700</v>
      </c>
      <c r="C32" s="1110"/>
      <c r="D32" s="1110"/>
      <c r="E32" s="1116" t="s">
        <v>75</v>
      </c>
    </row>
    <row r="33" spans="1:9">
      <c r="B33" s="1111"/>
      <c r="C33" s="1110"/>
      <c r="D33" s="1110"/>
      <c r="E33" s="1117">
        <f>SUM(E29:E32)</f>
        <v>0</v>
      </c>
    </row>
    <row r="34" spans="1:9">
      <c r="A34" s="553"/>
      <c r="C34" s="553"/>
    </row>
    <row r="35" spans="1:9">
      <c r="A35" s="80" t="s">
        <v>116</v>
      </c>
      <c r="B35" s="2" t="s">
        <v>732</v>
      </c>
      <c r="D35" s="91"/>
      <c r="E35" s="87" t="s">
        <v>278</v>
      </c>
      <c r="F35" s="91"/>
    </row>
    <row r="36" spans="1:9">
      <c r="A36" s="101"/>
      <c r="B36" s="102" t="s">
        <v>246</v>
      </c>
      <c r="D36" s="1080"/>
      <c r="E36" s="1080"/>
      <c r="F36" s="1080"/>
      <c r="H36" s="553" t="s">
        <v>75</v>
      </c>
    </row>
    <row r="37" spans="1:9">
      <c r="A37" s="101"/>
      <c r="B37" s="85" t="s">
        <v>247</v>
      </c>
      <c r="D37" s="1080"/>
      <c r="E37" s="1080"/>
      <c r="F37" s="1080"/>
      <c r="G37" s="81"/>
      <c r="H37" s="81"/>
    </row>
    <row r="38" spans="1:9">
      <c r="A38" s="101"/>
      <c r="B38" s="102" t="s">
        <v>248</v>
      </c>
      <c r="D38" s="103"/>
      <c r="E38" s="103"/>
      <c r="F38" s="103"/>
      <c r="G38" s="82"/>
      <c r="H38" s="83"/>
    </row>
    <row r="39" spans="1:9">
      <c r="A39" s="101"/>
      <c r="B39" s="102" t="s">
        <v>249</v>
      </c>
      <c r="D39" s="103"/>
      <c r="E39" s="103"/>
      <c r="F39" s="103"/>
      <c r="H39" s="83"/>
    </row>
    <row r="40" spans="1:9">
      <c r="A40" s="101"/>
      <c r="B40" s="102" t="s">
        <v>250</v>
      </c>
      <c r="D40" s="103"/>
      <c r="E40" s="104">
        <f>SUM(E36:E39)</f>
        <v>0</v>
      </c>
      <c r="F40" s="103"/>
      <c r="H40" s="83"/>
    </row>
    <row r="41" spans="1:9" ht="7.7" customHeight="1">
      <c r="A41" s="101"/>
      <c r="B41" s="86"/>
      <c r="E41" s="64"/>
      <c r="F41" s="64"/>
      <c r="H41" s="83"/>
    </row>
    <row r="42" spans="1:9">
      <c r="A42" s="92" t="s">
        <v>117</v>
      </c>
      <c r="B42" s="105" t="s">
        <v>270</v>
      </c>
      <c r="E42" s="87" t="s">
        <v>278</v>
      </c>
      <c r="F42" s="91"/>
      <c r="H42" s="83"/>
    </row>
    <row r="43" spans="1:9">
      <c r="A43" s="101"/>
      <c r="B43" s="102" t="s">
        <v>246</v>
      </c>
      <c r="E43" s="1080"/>
      <c r="F43" s="1080"/>
      <c r="H43" s="83"/>
    </row>
    <row r="44" spans="1:9">
      <c r="A44" s="101"/>
      <c r="B44" s="85" t="s">
        <v>247</v>
      </c>
      <c r="E44" s="1080"/>
      <c r="F44" s="1080"/>
      <c r="H44" s="83"/>
    </row>
    <row r="45" spans="1:9">
      <c r="A45" s="101"/>
      <c r="B45" s="102" t="s">
        <v>248</v>
      </c>
      <c r="E45" s="103"/>
      <c r="F45" s="103"/>
      <c r="H45" s="83"/>
    </row>
    <row r="46" spans="1:9">
      <c r="A46" s="101"/>
      <c r="B46" s="102" t="s">
        <v>249</v>
      </c>
      <c r="E46" s="103"/>
      <c r="F46" s="103"/>
      <c r="H46" s="83"/>
    </row>
    <row r="47" spans="1:9">
      <c r="A47" s="101"/>
      <c r="B47" s="102" t="s">
        <v>341</v>
      </c>
      <c r="E47" s="104">
        <f>SUM(E43:E46)</f>
        <v>0</v>
      </c>
      <c r="F47" s="103"/>
    </row>
    <row r="48" spans="1:9" ht="7.7" customHeight="1">
      <c r="A48" s="101"/>
      <c r="B48" s="102"/>
      <c r="E48" s="103"/>
      <c r="F48" s="103"/>
      <c r="G48" s="126"/>
      <c r="H48" s="542"/>
      <c r="I48" s="126"/>
    </row>
    <row r="49" spans="1:12" ht="5.25" customHeight="1">
      <c r="A49" s="101"/>
      <c r="B49" s="102"/>
      <c r="E49" s="103"/>
      <c r="F49" s="103"/>
      <c r="G49" s="126"/>
      <c r="H49" s="542"/>
      <c r="I49" s="126"/>
    </row>
    <row r="50" spans="1:12" ht="12.75" customHeight="1">
      <c r="A50" s="2" t="s">
        <v>537</v>
      </c>
      <c r="B50" s="105" t="s">
        <v>733</v>
      </c>
      <c r="E50" s="103"/>
      <c r="F50" s="103"/>
      <c r="G50" s="126"/>
      <c r="H50" s="542"/>
      <c r="I50" s="126"/>
    </row>
    <row r="51" spans="1:12" ht="5.25" customHeight="1">
      <c r="A51" s="101"/>
      <c r="B51" s="102"/>
      <c r="E51" s="103"/>
      <c r="F51" s="103"/>
      <c r="G51" s="126"/>
      <c r="H51" s="542"/>
      <c r="I51" s="126"/>
    </row>
    <row r="52" spans="1:12" ht="12.75" customHeight="1">
      <c r="A52" s="101"/>
      <c r="B52" s="105" t="s">
        <v>734</v>
      </c>
      <c r="D52" s="540" t="s">
        <v>112</v>
      </c>
      <c r="E52" s="541"/>
      <c r="F52" s="103"/>
      <c r="H52" s="569" t="s">
        <v>448</v>
      </c>
      <c r="I52" s="570" t="s">
        <v>448</v>
      </c>
      <c r="J52" s="571" t="s">
        <v>448</v>
      </c>
      <c r="K52" s="102"/>
    </row>
    <row r="53" spans="1:12" ht="12.75" customHeight="1">
      <c r="A53" s="101"/>
      <c r="B53" s="102" t="s">
        <v>612</v>
      </c>
      <c r="E53" s="579"/>
      <c r="F53" s="103"/>
      <c r="H53" s="560" t="s">
        <v>451</v>
      </c>
      <c r="I53" s="999" t="s">
        <v>615</v>
      </c>
      <c r="J53" s="561" t="s">
        <v>452</v>
      </c>
      <c r="K53" s="546"/>
    </row>
    <row r="54" spans="1:12" ht="12.75" customHeight="1">
      <c r="A54" s="101"/>
      <c r="B54" s="102" t="s">
        <v>449</v>
      </c>
      <c r="C54" s="568" t="s">
        <v>0</v>
      </c>
      <c r="D54" s="76"/>
      <c r="E54" s="961"/>
      <c r="F54" s="103"/>
      <c r="H54" s="562">
        <v>0.03</v>
      </c>
      <c r="I54" s="575">
        <v>1500</v>
      </c>
      <c r="J54" s="565" t="s">
        <v>453</v>
      </c>
      <c r="K54" s="102" t="s">
        <v>75</v>
      </c>
      <c r="L54" t="s">
        <v>75</v>
      </c>
    </row>
    <row r="55" spans="1:12" ht="12.75" customHeight="1">
      <c r="A55" s="101"/>
      <c r="B55" s="102" t="s">
        <v>450</v>
      </c>
      <c r="C55" s="568" t="s">
        <v>1</v>
      </c>
      <c r="D55" s="76"/>
      <c r="E55" s="961"/>
      <c r="F55" s="103"/>
      <c r="H55" s="563">
        <v>2.5000000000000001E-2</v>
      </c>
      <c r="I55" s="575">
        <v>1200</v>
      </c>
      <c r="J55" s="565" t="s">
        <v>454</v>
      </c>
      <c r="K55" s="546"/>
    </row>
    <row r="56" spans="1:12" ht="12.75" customHeight="1">
      <c r="A56" s="101"/>
      <c r="B56" s="102"/>
      <c r="C56" s="59" t="s">
        <v>2</v>
      </c>
      <c r="D56" s="567"/>
      <c r="E56" s="961"/>
      <c r="F56" s="103"/>
      <c r="H56" s="564">
        <v>0.02</v>
      </c>
      <c r="I56" s="576">
        <v>500</v>
      </c>
      <c r="J56" s="566" t="s">
        <v>455</v>
      </c>
      <c r="K56" s="546"/>
    </row>
    <row r="57" spans="1:12" ht="12.75" customHeight="1">
      <c r="A57" s="101"/>
      <c r="B57" s="105" t="s">
        <v>4</v>
      </c>
      <c r="E57" s="572"/>
      <c r="F57" s="103"/>
      <c r="H57" s="997">
        <v>126000</v>
      </c>
      <c r="I57" s="577"/>
      <c r="J57" s="546"/>
      <c r="K57" s="546"/>
    </row>
    <row r="58" spans="1:12" ht="12.75" customHeight="1">
      <c r="A58" s="101"/>
      <c r="B58" s="998"/>
      <c r="E58" s="573"/>
      <c r="F58" s="103"/>
      <c r="H58" s="546"/>
      <c r="I58" s="577"/>
      <c r="J58" s="546"/>
      <c r="K58" s="546"/>
    </row>
    <row r="59" spans="1:12" ht="12.75" customHeight="1">
      <c r="A59" s="101"/>
      <c r="B59" s="105" t="s">
        <v>735</v>
      </c>
      <c r="D59" s="540" t="s">
        <v>112</v>
      </c>
      <c r="E59" s="574"/>
      <c r="F59" s="103"/>
      <c r="H59" s="569" t="s">
        <v>448</v>
      </c>
      <c r="I59" s="578" t="s">
        <v>448</v>
      </c>
      <c r="J59" s="571" t="s">
        <v>448</v>
      </c>
      <c r="K59" s="546"/>
    </row>
    <row r="60" spans="1:12" ht="12.75" customHeight="1">
      <c r="A60" s="101"/>
      <c r="B60" s="102" t="s">
        <v>613</v>
      </c>
      <c r="E60" s="579"/>
      <c r="F60" s="103"/>
      <c r="H60" s="560" t="s">
        <v>451</v>
      </c>
      <c r="I60" s="1000" t="s">
        <v>615</v>
      </c>
      <c r="J60" s="561" t="s">
        <v>452</v>
      </c>
      <c r="K60" s="546"/>
    </row>
    <row r="61" spans="1:12" ht="12.75" customHeight="1">
      <c r="A61" s="101"/>
      <c r="B61" s="102" t="s">
        <v>449</v>
      </c>
      <c r="C61" s="568" t="s">
        <v>0</v>
      </c>
      <c r="D61" s="76"/>
      <c r="E61" s="961"/>
      <c r="F61" s="103"/>
      <c r="H61" s="562">
        <v>0.03</v>
      </c>
      <c r="I61" s="575">
        <v>1500</v>
      </c>
      <c r="J61" s="565" t="s">
        <v>453</v>
      </c>
      <c r="K61" s="546"/>
    </row>
    <row r="62" spans="1:12" ht="12.75" customHeight="1">
      <c r="A62" s="101"/>
      <c r="B62" s="102" t="s">
        <v>5</v>
      </c>
      <c r="C62" s="568" t="s">
        <v>1</v>
      </c>
      <c r="D62" s="76"/>
      <c r="E62" s="961"/>
      <c r="F62" s="103"/>
      <c r="H62" s="563">
        <v>2.5000000000000001E-2</v>
      </c>
      <c r="I62" s="575">
        <v>1200</v>
      </c>
      <c r="J62" s="565" t="s">
        <v>454</v>
      </c>
      <c r="K62" s="546"/>
    </row>
    <row r="63" spans="1:12" ht="12.75" customHeight="1">
      <c r="A63" s="101"/>
      <c r="B63" s="102"/>
      <c r="C63" s="59" t="s">
        <v>2</v>
      </c>
      <c r="D63" s="567"/>
      <c r="E63" s="961"/>
      <c r="F63" s="103"/>
      <c r="H63" s="564">
        <v>0.02</v>
      </c>
      <c r="I63" s="576">
        <v>500</v>
      </c>
      <c r="J63" s="566" t="s">
        <v>455</v>
      </c>
      <c r="K63" s="546"/>
    </row>
    <row r="64" spans="1:12" ht="12.75" customHeight="1">
      <c r="A64" s="101"/>
      <c r="B64" s="105" t="s">
        <v>4</v>
      </c>
      <c r="E64" s="572"/>
      <c r="F64" s="103"/>
      <c r="H64" s="997">
        <v>126000</v>
      </c>
      <c r="I64" s="580"/>
      <c r="J64" s="580"/>
      <c r="K64" s="546"/>
    </row>
    <row r="65" spans="1:20" ht="6.75" customHeight="1">
      <c r="A65" s="101"/>
      <c r="B65" s="102"/>
      <c r="E65" s="573"/>
      <c r="F65" s="103"/>
      <c r="H65" s="559"/>
      <c r="I65" s="575"/>
      <c r="J65" s="401"/>
      <c r="K65" s="546"/>
    </row>
    <row r="66" spans="1:20" ht="12.75" customHeight="1">
      <c r="A66" s="101"/>
      <c r="B66" s="102" t="s">
        <v>3</v>
      </c>
      <c r="E66" s="545"/>
      <c r="F66" s="103"/>
      <c r="H66" s="546"/>
      <c r="I66" s="547"/>
      <c r="J66" s="546"/>
      <c r="K66" s="546"/>
    </row>
    <row r="67" spans="1:20" ht="6.75" customHeight="1">
      <c r="A67" s="101"/>
      <c r="B67" s="102"/>
      <c r="E67" s="545"/>
      <c r="F67" s="103"/>
      <c r="H67" s="546"/>
      <c r="I67" s="547"/>
      <c r="J67" s="546"/>
      <c r="K67" s="546"/>
    </row>
    <row r="68" spans="1:20" ht="12.75" customHeight="1">
      <c r="A68" s="101"/>
      <c r="B68" s="102" t="s">
        <v>667</v>
      </c>
      <c r="E68" s="103"/>
      <c r="F68" s="103"/>
      <c r="H68" s="546"/>
      <c r="I68" s="547"/>
      <c r="J68" s="546"/>
      <c r="K68" s="546"/>
    </row>
    <row r="69" spans="1:20" ht="19.5" customHeight="1">
      <c r="A69" s="101"/>
      <c r="B69" s="1174"/>
      <c r="C69" s="1175"/>
      <c r="D69" s="1175"/>
      <c r="E69" s="103"/>
      <c r="F69" s="103"/>
      <c r="H69" s="546"/>
      <c r="I69" s="547"/>
      <c r="J69" s="546"/>
      <c r="K69" s="546"/>
    </row>
    <row r="70" spans="1:20" ht="6" customHeight="1">
      <c r="A70" s="101"/>
      <c r="B70" s="102"/>
      <c r="E70" s="103"/>
      <c r="F70" s="103"/>
      <c r="H70" s="126"/>
      <c r="I70" s="542"/>
      <c r="J70" s="126"/>
    </row>
    <row r="71" spans="1:20" ht="3.75" customHeight="1">
      <c r="A71" s="101"/>
      <c r="B71" s="102"/>
      <c r="E71" s="103"/>
      <c r="F71" s="103"/>
      <c r="H71" s="126"/>
      <c r="I71" s="542"/>
      <c r="J71" s="126"/>
    </row>
    <row r="72" spans="1:20">
      <c r="A72" s="2" t="s">
        <v>538</v>
      </c>
      <c r="B72" s="105" t="s">
        <v>710</v>
      </c>
      <c r="E72" s="103"/>
      <c r="F72" s="103"/>
      <c r="H72" s="126"/>
      <c r="I72" s="542"/>
      <c r="J72" s="126"/>
    </row>
    <row r="73" spans="1:20" ht="5.25" customHeight="1">
      <c r="A73" s="101"/>
      <c r="B73" s="102"/>
      <c r="E73" s="103"/>
      <c r="F73" s="103"/>
      <c r="H73" s="126"/>
      <c r="I73" s="542"/>
      <c r="J73" s="126"/>
    </row>
    <row r="74" spans="1:20">
      <c r="A74" s="101"/>
      <c r="B74" s="105" t="s">
        <v>711</v>
      </c>
      <c r="D74" s="540" t="s">
        <v>112</v>
      </c>
      <c r="E74" s="541"/>
      <c r="F74" s="103"/>
      <c r="H74" s="569" t="s">
        <v>448</v>
      </c>
      <c r="I74" s="570" t="s">
        <v>448</v>
      </c>
      <c r="J74" s="571" t="s">
        <v>448</v>
      </c>
      <c r="K74" s="102"/>
      <c r="L74" s="546"/>
      <c r="M74" s="546"/>
      <c r="N74" s="546"/>
      <c r="O74" s="546"/>
      <c r="P74" s="546"/>
      <c r="Q74" s="546"/>
      <c r="R74" s="546"/>
      <c r="S74" s="546"/>
      <c r="T74" s="546"/>
    </row>
    <row r="75" spans="1:20">
      <c r="A75" s="101"/>
      <c r="B75" s="102" t="s">
        <v>612</v>
      </c>
      <c r="E75" s="579"/>
      <c r="F75" s="103"/>
      <c r="H75" s="560" t="s">
        <v>451</v>
      </c>
      <c r="I75" s="999" t="s">
        <v>615</v>
      </c>
      <c r="J75" s="561" t="s">
        <v>452</v>
      </c>
      <c r="K75" s="546"/>
      <c r="L75" s="546"/>
      <c r="M75" s="546"/>
      <c r="N75" s="546"/>
      <c r="O75" s="546"/>
      <c r="P75" s="546"/>
      <c r="Q75" s="546"/>
      <c r="R75" s="546"/>
      <c r="S75" s="546"/>
      <c r="T75" s="546"/>
    </row>
    <row r="76" spans="1:20">
      <c r="A76" s="101"/>
      <c r="B76" s="102" t="s">
        <v>449</v>
      </c>
      <c r="C76" s="568" t="s">
        <v>0</v>
      </c>
      <c r="D76" s="76"/>
      <c r="E76" s="961"/>
      <c r="F76" s="103"/>
      <c r="H76" s="562">
        <v>0.03</v>
      </c>
      <c r="I76" s="575">
        <v>1500</v>
      </c>
      <c r="J76" s="565" t="s">
        <v>453</v>
      </c>
      <c r="K76" s="102"/>
      <c r="L76" s="546"/>
      <c r="M76" s="546"/>
      <c r="N76" s="546"/>
      <c r="O76" s="546"/>
      <c r="P76" s="546"/>
      <c r="Q76" s="546"/>
      <c r="R76" s="546"/>
      <c r="S76" s="546"/>
      <c r="T76" s="546"/>
    </row>
    <row r="77" spans="1:20">
      <c r="A77" s="101"/>
      <c r="B77" s="102" t="s">
        <v>450</v>
      </c>
      <c r="C77" s="568" t="s">
        <v>1</v>
      </c>
      <c r="D77" s="76"/>
      <c r="E77" s="961"/>
      <c r="F77" s="103"/>
      <c r="H77" s="563">
        <v>2.5000000000000001E-2</v>
      </c>
      <c r="I77" s="575">
        <v>1200</v>
      </c>
      <c r="J77" s="565" t="s">
        <v>454</v>
      </c>
      <c r="K77" s="546"/>
      <c r="L77" s="546"/>
      <c r="M77" s="546"/>
      <c r="N77" s="546"/>
      <c r="O77" s="546"/>
      <c r="P77" s="546"/>
      <c r="Q77" s="546"/>
      <c r="R77" s="546"/>
      <c r="S77" s="546"/>
      <c r="T77" s="546"/>
    </row>
    <row r="78" spans="1:20">
      <c r="A78" s="101"/>
      <c r="B78" s="102"/>
      <c r="C78" s="59" t="s">
        <v>2</v>
      </c>
      <c r="D78" s="567"/>
      <c r="E78" s="961"/>
      <c r="F78" s="103"/>
      <c r="H78" s="564">
        <v>0.02</v>
      </c>
      <c r="I78" s="576">
        <v>500</v>
      </c>
      <c r="J78" s="566" t="s">
        <v>455</v>
      </c>
      <c r="K78" s="546"/>
      <c r="L78" s="546"/>
      <c r="M78" s="546"/>
      <c r="N78" s="546"/>
      <c r="O78" s="546"/>
      <c r="P78" s="546"/>
      <c r="Q78" s="546"/>
      <c r="R78" s="546"/>
      <c r="S78" s="546"/>
      <c r="T78" s="546"/>
    </row>
    <row r="79" spans="1:20">
      <c r="A79" s="101"/>
      <c r="B79" s="102" t="s">
        <v>4</v>
      </c>
      <c r="E79" s="572"/>
      <c r="F79" s="103"/>
      <c r="H79" s="997">
        <v>126000</v>
      </c>
      <c r="I79" s="577"/>
      <c r="J79" s="546"/>
      <c r="K79" s="546"/>
      <c r="L79" s="546"/>
      <c r="M79" s="546"/>
      <c r="N79" s="546"/>
      <c r="O79" s="546"/>
      <c r="P79" s="546"/>
      <c r="Q79" s="546"/>
      <c r="R79" s="546"/>
      <c r="S79" s="546"/>
      <c r="T79" s="546"/>
    </row>
    <row r="80" spans="1:20" ht="7.7" customHeight="1">
      <c r="A80" s="101"/>
      <c r="B80" s="102"/>
      <c r="E80" s="573"/>
      <c r="F80" s="103"/>
      <c r="H80" s="546"/>
      <c r="I80" s="577"/>
      <c r="J80" s="546"/>
      <c r="K80" s="546"/>
      <c r="L80" s="546"/>
      <c r="M80" s="546"/>
      <c r="N80" s="546"/>
      <c r="O80" s="546"/>
      <c r="P80" s="546"/>
      <c r="Q80" s="546"/>
      <c r="R80" s="546"/>
      <c r="S80" s="546"/>
      <c r="T80" s="546"/>
    </row>
    <row r="81" spans="1:20">
      <c r="A81" s="101"/>
      <c r="B81" s="105" t="s">
        <v>712</v>
      </c>
      <c r="D81" s="540" t="s">
        <v>112</v>
      </c>
      <c r="E81" s="574"/>
      <c r="F81" s="103"/>
      <c r="H81" s="569" t="s">
        <v>448</v>
      </c>
      <c r="I81" s="578" t="s">
        <v>448</v>
      </c>
      <c r="J81" s="571" t="s">
        <v>448</v>
      </c>
      <c r="K81" s="546"/>
      <c r="L81" s="546"/>
      <c r="M81" s="546"/>
      <c r="N81" s="546"/>
      <c r="O81" s="546"/>
      <c r="P81" s="546"/>
      <c r="Q81" s="546"/>
      <c r="R81" s="546"/>
      <c r="S81" s="546"/>
      <c r="T81" s="546"/>
    </row>
    <row r="82" spans="1:20">
      <c r="A82" s="101"/>
      <c r="B82" s="102" t="s">
        <v>613</v>
      </c>
      <c r="E82" s="579"/>
      <c r="F82" s="103"/>
      <c r="H82" s="560" t="s">
        <v>451</v>
      </c>
      <c r="I82" s="1000" t="s">
        <v>615</v>
      </c>
      <c r="J82" s="561" t="s">
        <v>452</v>
      </c>
      <c r="K82" s="546"/>
      <c r="L82" s="546"/>
      <c r="M82" s="546"/>
      <c r="N82" s="546"/>
      <c r="O82" s="546"/>
      <c r="P82" s="546"/>
      <c r="Q82" s="546"/>
      <c r="R82" s="546"/>
      <c r="S82" s="546"/>
      <c r="T82" s="546"/>
    </row>
    <row r="83" spans="1:20">
      <c r="A83" s="101"/>
      <c r="B83" s="102" t="s">
        <v>449</v>
      </c>
      <c r="C83" s="568" t="s">
        <v>0</v>
      </c>
      <c r="D83" s="76"/>
      <c r="E83" s="961"/>
      <c r="F83" s="103"/>
      <c r="H83" s="562">
        <v>0.03</v>
      </c>
      <c r="I83" s="575">
        <v>1500</v>
      </c>
      <c r="J83" s="565" t="s">
        <v>453</v>
      </c>
      <c r="K83" s="546"/>
      <c r="L83" s="546"/>
      <c r="M83" s="546"/>
      <c r="N83" s="546"/>
      <c r="O83" s="546"/>
      <c r="P83" s="546"/>
      <c r="Q83" s="546"/>
      <c r="R83" s="546"/>
      <c r="S83" s="546"/>
      <c r="T83" s="546"/>
    </row>
    <row r="84" spans="1:20">
      <c r="A84" s="101"/>
      <c r="B84" s="102" t="s">
        <v>5</v>
      </c>
      <c r="C84" s="568" t="s">
        <v>1</v>
      </c>
      <c r="D84" s="76"/>
      <c r="E84" s="961"/>
      <c r="F84" s="103"/>
      <c r="H84" s="563">
        <v>2.5000000000000001E-2</v>
      </c>
      <c r="I84" s="575">
        <v>1200</v>
      </c>
      <c r="J84" s="565" t="s">
        <v>454</v>
      </c>
      <c r="K84" s="546"/>
      <c r="L84" s="546"/>
      <c r="M84" s="546"/>
      <c r="N84" s="546"/>
      <c r="O84" s="546"/>
      <c r="P84" s="546"/>
      <c r="Q84" s="546"/>
      <c r="R84" s="546"/>
      <c r="S84" s="546"/>
      <c r="T84" s="546"/>
    </row>
    <row r="85" spans="1:20">
      <c r="A85" s="101"/>
      <c r="B85" s="102"/>
      <c r="C85" s="59" t="s">
        <v>2</v>
      </c>
      <c r="D85" s="567"/>
      <c r="E85" s="961"/>
      <c r="F85" s="103"/>
      <c r="H85" s="564">
        <v>0.02</v>
      </c>
      <c r="I85" s="576">
        <v>500</v>
      </c>
      <c r="J85" s="566" t="s">
        <v>455</v>
      </c>
      <c r="K85" s="546"/>
      <c r="L85" s="546"/>
      <c r="M85" s="546"/>
      <c r="N85" s="546"/>
      <c r="O85" s="546"/>
      <c r="P85" s="546"/>
      <c r="Q85" s="546"/>
      <c r="R85" s="546"/>
      <c r="S85" s="546"/>
      <c r="T85" s="546"/>
    </row>
    <row r="86" spans="1:20">
      <c r="A86" s="101"/>
      <c r="B86" s="102" t="s">
        <v>4</v>
      </c>
      <c r="E86" s="572"/>
      <c r="F86" s="103"/>
      <c r="H86" s="997">
        <v>126000</v>
      </c>
      <c r="I86" s="580"/>
      <c r="J86" s="580"/>
      <c r="K86" s="546"/>
      <c r="L86" s="546"/>
      <c r="M86" s="546"/>
      <c r="N86" s="546"/>
      <c r="O86" s="546"/>
      <c r="P86" s="546"/>
      <c r="Q86" s="546"/>
      <c r="R86" s="546"/>
      <c r="S86" s="546"/>
      <c r="T86" s="546"/>
    </row>
    <row r="87" spans="1:20" ht="7.7" customHeight="1">
      <c r="A87" s="101"/>
      <c r="B87" s="102"/>
      <c r="E87" s="573"/>
      <c r="F87" s="103"/>
      <c r="G87" s="559"/>
      <c r="H87" s="575"/>
      <c r="I87" s="401"/>
      <c r="J87" s="546"/>
      <c r="K87" s="546"/>
      <c r="L87" s="546"/>
      <c r="M87" s="546"/>
      <c r="N87" s="546"/>
      <c r="O87" s="546"/>
      <c r="P87" s="546"/>
      <c r="Q87" s="546"/>
      <c r="R87" s="546"/>
      <c r="S87" s="546"/>
      <c r="T87" s="546"/>
    </row>
    <row r="88" spans="1:20">
      <c r="A88" s="101"/>
      <c r="B88" s="102" t="s">
        <v>3</v>
      </c>
      <c r="E88" s="545"/>
      <c r="F88" s="103"/>
      <c r="G88" s="546"/>
      <c r="H88" s="547"/>
      <c r="I88" s="546"/>
      <c r="J88" s="546"/>
      <c r="K88" s="546"/>
      <c r="L88" s="546"/>
      <c r="M88" s="546"/>
      <c r="N88" s="546"/>
      <c r="O88" s="546"/>
      <c r="P88" s="546"/>
      <c r="Q88" s="546"/>
      <c r="R88" s="546"/>
      <c r="S88" s="546"/>
      <c r="T88" s="546"/>
    </row>
    <row r="89" spans="1:20" ht="6" customHeight="1">
      <c r="A89" s="101"/>
      <c r="B89" s="102"/>
      <c r="E89" s="545"/>
      <c r="F89" s="103"/>
      <c r="G89" s="546"/>
      <c r="H89" s="547"/>
      <c r="I89" s="546"/>
      <c r="J89" s="546"/>
      <c r="K89" s="546"/>
      <c r="L89" s="546"/>
      <c r="M89" s="546"/>
      <c r="N89" s="546"/>
      <c r="O89" s="546"/>
      <c r="P89" s="546"/>
      <c r="Q89" s="546"/>
      <c r="R89" s="546"/>
      <c r="S89" s="546"/>
      <c r="T89" s="546"/>
    </row>
    <row r="90" spans="1:20">
      <c r="A90" s="101"/>
      <c r="B90" s="102" t="s">
        <v>713</v>
      </c>
      <c r="E90" s="103"/>
      <c r="F90" s="103"/>
      <c r="G90" s="546"/>
      <c r="H90" s="547"/>
      <c r="I90" s="546"/>
      <c r="J90" s="546"/>
      <c r="K90" s="546"/>
      <c r="L90" s="546"/>
      <c r="M90" s="546"/>
      <c r="N90" s="546"/>
      <c r="O90" s="546"/>
      <c r="P90" s="546"/>
      <c r="Q90" s="546"/>
      <c r="R90" s="546"/>
      <c r="S90" s="546"/>
      <c r="T90" s="546"/>
    </row>
    <row r="91" spans="1:20" ht="48.75" customHeight="1">
      <c r="A91" s="101"/>
      <c r="B91" s="1174"/>
      <c r="C91" s="1175"/>
      <c r="D91" s="1175"/>
      <c r="E91" s="103"/>
      <c r="F91" s="103"/>
      <c r="G91" s="546"/>
      <c r="H91" s="547"/>
      <c r="I91" s="546"/>
      <c r="J91" s="546"/>
      <c r="K91" s="546"/>
      <c r="L91" s="546"/>
      <c r="M91" s="546"/>
      <c r="N91" s="546"/>
      <c r="O91" s="546"/>
      <c r="P91" s="546"/>
      <c r="Q91" s="546"/>
      <c r="R91" s="546"/>
      <c r="S91" s="546"/>
      <c r="T91" s="546"/>
    </row>
    <row r="92" spans="1:20" ht="12.75" hidden="1" customHeight="1">
      <c r="A92" s="2" t="s">
        <v>130</v>
      </c>
      <c r="B92" s="105" t="s">
        <v>736</v>
      </c>
      <c r="C92" s="17" t="s">
        <v>293</v>
      </c>
      <c r="D92" s="2" t="s">
        <v>298</v>
      </c>
      <c r="E92" s="91" t="s">
        <v>294</v>
      </c>
      <c r="F92" s="91"/>
      <c r="G92" s="548" t="s">
        <v>293</v>
      </c>
      <c r="H92" s="548" t="s">
        <v>298</v>
      </c>
      <c r="I92" s="549" t="s">
        <v>294</v>
      </c>
      <c r="J92" s="546"/>
      <c r="K92" s="546"/>
      <c r="L92" s="546"/>
      <c r="M92" s="546"/>
      <c r="N92" s="546"/>
      <c r="O92" s="546"/>
      <c r="P92" s="546"/>
      <c r="Q92" s="546"/>
      <c r="R92" s="546"/>
      <c r="S92" s="546"/>
      <c r="T92" s="546"/>
    </row>
    <row r="93" spans="1:20" ht="25.5" hidden="1" customHeight="1">
      <c r="A93" s="101"/>
      <c r="B93" s="137" t="s">
        <v>737</v>
      </c>
      <c r="C93" s="344"/>
      <c r="D93" s="1095"/>
      <c r="E93" s="1096"/>
      <c r="F93" s="1097"/>
      <c r="G93" s="550"/>
      <c r="H93" s="550"/>
      <c r="I93" s="1098"/>
      <c r="J93" s="546"/>
      <c r="K93" s="546"/>
      <c r="L93" s="546"/>
      <c r="M93" s="546"/>
      <c r="N93" s="546"/>
      <c r="O93" s="546"/>
      <c r="P93" s="546"/>
      <c r="Q93" s="546"/>
      <c r="R93" s="546"/>
      <c r="S93" s="546"/>
      <c r="T93" s="546"/>
    </row>
    <row r="94" spans="1:20" ht="12.75" hidden="1" customHeight="1">
      <c r="A94" s="101"/>
      <c r="B94" s="79" t="s">
        <v>738</v>
      </c>
      <c r="C94" s="227"/>
      <c r="D94" s="1099"/>
      <c r="E94" s="1100"/>
      <c r="F94" s="1100"/>
      <c r="G94" s="551">
        <v>9</v>
      </c>
      <c r="H94" s="551">
        <v>9</v>
      </c>
      <c r="I94" s="551">
        <v>9</v>
      </c>
      <c r="J94" s="546"/>
      <c r="K94" s="546"/>
      <c r="L94" s="546"/>
      <c r="M94" s="546"/>
      <c r="N94" s="546"/>
      <c r="O94" s="546"/>
      <c r="P94" s="546"/>
      <c r="Q94" s="546"/>
      <c r="R94" s="546"/>
      <c r="S94" s="546"/>
      <c r="T94" s="546"/>
    </row>
    <row r="95" spans="1:20" ht="12.75" hidden="1" customHeight="1">
      <c r="A95" s="101"/>
      <c r="B95" s="79" t="s">
        <v>739</v>
      </c>
      <c r="C95" s="138"/>
      <c r="D95" s="1101"/>
      <c r="E95" s="1102">
        <f>+C95+D95</f>
        <v>0</v>
      </c>
      <c r="F95" s="1102"/>
      <c r="G95" s="552">
        <v>146000</v>
      </c>
      <c r="H95" s="552">
        <v>32000</v>
      </c>
      <c r="I95" s="1103">
        <f>+G95+H95</f>
        <v>178000</v>
      </c>
      <c r="J95" s="546"/>
      <c r="K95" s="546"/>
      <c r="L95" s="546"/>
      <c r="M95" s="546"/>
      <c r="N95" s="546"/>
      <c r="O95" s="546"/>
      <c r="P95" s="546"/>
      <c r="Q95" s="546"/>
      <c r="R95" s="546"/>
      <c r="S95" s="546"/>
      <c r="T95" s="546"/>
    </row>
    <row r="96" spans="1:20" ht="12.75" hidden="1" customHeight="1">
      <c r="A96" s="101"/>
      <c r="B96" s="79" t="s">
        <v>740</v>
      </c>
      <c r="C96" s="138"/>
      <c r="D96" s="1101"/>
      <c r="E96" s="1102">
        <f>+C96+D96</f>
        <v>0</v>
      </c>
      <c r="F96" s="1102"/>
      <c r="G96" s="552">
        <v>109500</v>
      </c>
      <c r="H96" s="552">
        <v>24000</v>
      </c>
      <c r="I96" s="1103">
        <f>+G96+H96</f>
        <v>133500</v>
      </c>
      <c r="J96" s="546"/>
      <c r="K96" s="546"/>
      <c r="L96" s="546"/>
      <c r="M96" s="546"/>
      <c r="N96" s="546"/>
      <c r="O96" s="546"/>
      <c r="P96" s="546"/>
      <c r="Q96" s="546"/>
      <c r="R96" s="546"/>
      <c r="S96" s="546"/>
      <c r="T96" s="546"/>
    </row>
    <row r="97" spans="1:20" ht="27" hidden="1" customHeight="1">
      <c r="A97" s="101"/>
      <c r="B97" s="1001" t="s">
        <v>741</v>
      </c>
      <c r="C97" s="1104">
        <f t="shared" ref="C97:I97" si="0">+C95-C96</f>
        <v>0</v>
      </c>
      <c r="D97" s="1102">
        <f t="shared" si="0"/>
        <v>0</v>
      </c>
      <c r="E97" s="1102">
        <f t="shared" si="0"/>
        <v>0</v>
      </c>
      <c r="F97" s="1102"/>
      <c r="G97" s="1103">
        <f t="shared" si="0"/>
        <v>36500</v>
      </c>
      <c r="H97" s="1103">
        <f t="shared" si="0"/>
        <v>8000</v>
      </c>
      <c r="I97" s="1103">
        <f t="shared" si="0"/>
        <v>44500</v>
      </c>
      <c r="J97" s="546"/>
      <c r="K97" s="546"/>
      <c r="L97" s="546"/>
      <c r="M97" s="546"/>
      <c r="N97" s="546"/>
      <c r="O97" s="546"/>
      <c r="P97" s="546"/>
      <c r="Q97" s="546"/>
      <c r="R97" s="546"/>
      <c r="S97" s="546"/>
      <c r="T97" s="546"/>
    </row>
    <row r="98" spans="1:20" ht="21.75" hidden="1" customHeight="1">
      <c r="A98" s="101"/>
      <c r="B98" s="94" t="s">
        <v>322</v>
      </c>
      <c r="E98" s="91"/>
      <c r="F98" s="91"/>
      <c r="G98" s="546"/>
      <c r="H98" s="547"/>
      <c r="I98" s="546"/>
      <c r="J98" s="546"/>
      <c r="K98" s="546"/>
      <c r="L98" s="546"/>
      <c r="M98" s="546"/>
      <c r="N98" s="546"/>
      <c r="O98" s="546"/>
      <c r="P98" s="546"/>
      <c r="Q98" s="546"/>
      <c r="R98" s="546"/>
      <c r="S98" s="546"/>
      <c r="T98" s="546"/>
    </row>
    <row r="99" spans="1:20" ht="12.75" hidden="1" customHeight="1">
      <c r="A99" s="101"/>
      <c r="B99" s="106" t="s">
        <v>136</v>
      </c>
      <c r="E99" s="91"/>
      <c r="F99" s="91"/>
      <c r="G99" s="546"/>
      <c r="H99" s="547"/>
      <c r="I99" s="546"/>
      <c r="J99" s="546"/>
      <c r="K99" s="546"/>
      <c r="L99" s="546"/>
      <c r="M99" s="546"/>
      <c r="N99" s="546"/>
      <c r="O99" s="546"/>
      <c r="P99" s="546"/>
      <c r="Q99" s="546"/>
      <c r="R99" s="546"/>
      <c r="S99" s="546"/>
      <c r="T99" s="546"/>
    </row>
    <row r="100" spans="1:20" ht="9" customHeight="1">
      <c r="A100" s="101"/>
      <c r="B100" s="79"/>
      <c r="E100" s="87" t="s">
        <v>278</v>
      </c>
      <c r="F100" s="91"/>
      <c r="G100" s="546"/>
      <c r="H100" s="547"/>
      <c r="I100" s="546"/>
      <c r="J100" s="546"/>
      <c r="K100" s="546"/>
      <c r="L100" s="546"/>
      <c r="M100" s="546"/>
      <c r="N100" s="546"/>
      <c r="O100" s="546"/>
      <c r="P100" s="546"/>
      <c r="Q100" s="546"/>
      <c r="R100" s="546"/>
      <c r="S100" s="546"/>
      <c r="T100" s="546"/>
    </row>
    <row r="101" spans="1:20">
      <c r="A101" s="2" t="s">
        <v>251</v>
      </c>
      <c r="B101" s="105" t="s">
        <v>275</v>
      </c>
      <c r="E101" s="88">
        <v>0</v>
      </c>
      <c r="F101" s="64"/>
      <c r="G101" s="546"/>
      <c r="H101" s="547"/>
      <c r="I101" s="546"/>
      <c r="J101" s="546"/>
      <c r="K101" s="546"/>
      <c r="L101" s="546"/>
      <c r="M101" s="546"/>
      <c r="N101" s="546"/>
      <c r="O101" s="546"/>
      <c r="P101" s="546"/>
      <c r="Q101" s="546"/>
      <c r="R101" s="546"/>
      <c r="S101" s="546"/>
      <c r="T101" s="546"/>
    </row>
    <row r="102" spans="1:20" ht="9" hidden="1" customHeight="1">
      <c r="A102" s="101"/>
      <c r="C102" s="64"/>
      <c r="G102" s="546"/>
      <c r="H102" s="547"/>
      <c r="I102" s="546"/>
      <c r="J102" s="546"/>
      <c r="K102" s="546"/>
      <c r="L102" s="546"/>
      <c r="M102" s="546"/>
      <c r="N102" s="546"/>
      <c r="O102" s="546"/>
      <c r="P102" s="546"/>
      <c r="Q102" s="546"/>
      <c r="R102" s="546"/>
      <c r="S102" s="546"/>
      <c r="T102" s="546"/>
    </row>
    <row r="103" spans="1:20" ht="21" hidden="1" customHeight="1" thickBot="1">
      <c r="A103" s="93"/>
      <c r="B103" s="139" t="s">
        <v>137</v>
      </c>
      <c r="C103" s="107"/>
      <c r="D103" s="107"/>
      <c r="E103" s="107"/>
      <c r="F103" s="17"/>
      <c r="G103" s="546" t="s">
        <v>339</v>
      </c>
      <c r="H103" s="547"/>
      <c r="I103" s="546"/>
      <c r="J103" s="546"/>
      <c r="K103" s="546"/>
      <c r="L103" s="546"/>
      <c r="M103" s="546"/>
      <c r="N103" s="546"/>
      <c r="O103" s="546"/>
      <c r="P103" s="546"/>
      <c r="Q103" s="546"/>
      <c r="R103" s="546"/>
      <c r="S103" s="546"/>
      <c r="T103" s="546"/>
    </row>
    <row r="104" spans="1:20" ht="5.25" customHeight="1">
      <c r="A104" s="101"/>
      <c r="C104" s="64"/>
      <c r="G104" s="546"/>
      <c r="H104" s="547"/>
      <c r="I104" s="546"/>
      <c r="J104" s="546"/>
      <c r="K104" s="546"/>
      <c r="L104" s="546"/>
      <c r="M104" s="546"/>
      <c r="N104" s="546"/>
      <c r="O104" s="546"/>
      <c r="P104" s="546"/>
      <c r="Q104" s="546"/>
      <c r="R104" s="546"/>
      <c r="S104" s="546"/>
      <c r="T104" s="546"/>
    </row>
    <row r="105" spans="1:20" ht="6" customHeight="1">
      <c r="A105" s="585"/>
      <c r="B105" s="585"/>
      <c r="C105" s="586"/>
      <c r="D105" s="585"/>
      <c r="E105" s="585"/>
      <c r="F105" s="168"/>
      <c r="G105" s="546"/>
      <c r="H105" s="547"/>
      <c r="I105" s="546"/>
      <c r="J105" s="546"/>
      <c r="K105" s="546"/>
      <c r="L105" s="546"/>
      <c r="M105" s="546"/>
      <c r="N105" s="546"/>
      <c r="O105" s="546"/>
      <c r="P105" s="546"/>
      <c r="Q105" s="546"/>
      <c r="R105" s="546"/>
      <c r="S105" s="546"/>
      <c r="T105" s="546"/>
    </row>
    <row r="106" spans="1:20" ht="12.75" hidden="1" customHeight="1">
      <c r="A106" s="168"/>
      <c r="B106" s="2"/>
      <c r="C106" s="596"/>
      <c r="D106" s="168"/>
      <c r="E106" s="597"/>
      <c r="F106" s="168"/>
      <c r="G106" s="546"/>
      <c r="H106" s="547"/>
      <c r="I106" s="546"/>
      <c r="J106" s="546"/>
      <c r="K106" s="546"/>
      <c r="L106" s="546"/>
      <c r="M106" s="546"/>
      <c r="N106" s="546"/>
      <c r="O106" s="546"/>
      <c r="P106" s="546"/>
      <c r="Q106" s="546"/>
      <c r="R106" s="546"/>
      <c r="S106" s="546"/>
      <c r="T106" s="546"/>
    </row>
    <row r="107" spans="1:20" ht="12.75" hidden="1" customHeight="1">
      <c r="A107" s="168"/>
      <c r="B107" s="1105"/>
      <c r="C107" s="596"/>
      <c r="D107" s="168"/>
      <c r="E107" s="168"/>
      <c r="F107" s="168"/>
      <c r="G107" s="546"/>
      <c r="H107" s="547"/>
      <c r="I107" s="546"/>
      <c r="J107" s="546"/>
      <c r="K107" s="546"/>
      <c r="L107" s="546"/>
      <c r="M107" s="546"/>
      <c r="N107" s="546"/>
      <c r="O107" s="546"/>
      <c r="P107" s="546"/>
      <c r="Q107" s="546"/>
      <c r="R107" s="546"/>
      <c r="S107" s="546"/>
      <c r="T107" s="546"/>
    </row>
    <row r="108" spans="1:20" ht="12.75" hidden="1" customHeight="1">
      <c r="A108" s="168"/>
      <c r="B108" s="1105"/>
      <c r="C108" s="596"/>
      <c r="D108" s="168"/>
      <c r="E108" s="168"/>
      <c r="F108" s="168"/>
      <c r="G108" s="546"/>
      <c r="H108" s="547"/>
      <c r="I108" s="546"/>
      <c r="J108" s="546"/>
      <c r="K108" s="546"/>
      <c r="L108" s="546"/>
      <c r="M108" s="546"/>
      <c r="N108" s="546"/>
      <c r="O108" s="546"/>
      <c r="P108" s="546"/>
      <c r="Q108" s="546"/>
      <c r="R108" s="546"/>
      <c r="S108" s="546"/>
      <c r="T108" s="546"/>
    </row>
    <row r="109" spans="1:20" ht="7.15" customHeight="1">
      <c r="B109" s="101"/>
      <c r="C109" s="64"/>
      <c r="E109" s="595"/>
      <c r="G109" s="546"/>
      <c r="H109" s="547"/>
      <c r="I109" s="546"/>
      <c r="J109" s="546"/>
      <c r="K109" s="546"/>
      <c r="L109" s="546"/>
      <c r="M109" s="546"/>
      <c r="N109" s="546"/>
      <c r="O109" s="546"/>
      <c r="P109" s="546"/>
      <c r="Q109" s="546"/>
      <c r="R109" s="546"/>
      <c r="S109" s="546"/>
      <c r="T109" s="546"/>
    </row>
    <row r="110" spans="1:20">
      <c r="A110" s="2" t="s">
        <v>254</v>
      </c>
      <c r="B110" s="105" t="s">
        <v>414</v>
      </c>
      <c r="C110" s="91"/>
      <c r="D110" s="91"/>
      <c r="E110" s="87" t="s">
        <v>278</v>
      </c>
      <c r="F110" s="91"/>
      <c r="G110" s="17"/>
      <c r="H110" s="547"/>
      <c r="I110" s="546"/>
      <c r="J110" s="546"/>
      <c r="K110" s="546"/>
      <c r="L110" s="546"/>
      <c r="M110" s="546"/>
      <c r="N110" s="546"/>
      <c r="O110" s="546"/>
      <c r="P110" s="546"/>
      <c r="Q110" s="546"/>
      <c r="R110" s="546"/>
      <c r="S110" s="546"/>
      <c r="T110" s="546"/>
    </row>
    <row r="111" spans="1:20">
      <c r="A111" s="101"/>
      <c r="B111" s="109" t="s">
        <v>714</v>
      </c>
      <c r="C111" s="64"/>
      <c r="D111" s="64"/>
      <c r="E111" s="108"/>
      <c r="F111" s="64"/>
      <c r="G111" s="588"/>
      <c r="H111" s="547"/>
      <c r="I111" s="546"/>
      <c r="J111" s="546"/>
      <c r="K111" s="546"/>
      <c r="L111" s="546"/>
      <c r="M111" s="546"/>
      <c r="N111" s="546"/>
      <c r="O111" s="546"/>
      <c r="P111" s="546"/>
      <c r="Q111" s="546"/>
      <c r="R111" s="546"/>
      <c r="S111" s="546"/>
      <c r="T111" s="546"/>
    </row>
    <row r="112" spans="1:20" ht="12.75" customHeight="1">
      <c r="A112" s="101"/>
      <c r="B112" s="102" t="s">
        <v>742</v>
      </c>
      <c r="C112" s="64"/>
      <c r="D112" s="64"/>
      <c r="E112" s="64"/>
      <c r="F112" s="64"/>
      <c r="G112" s="546"/>
      <c r="H112" s="547"/>
      <c r="I112" s="546"/>
      <c r="J112" s="546"/>
      <c r="K112" s="546"/>
      <c r="L112" s="546"/>
      <c r="M112" s="546"/>
      <c r="N112" s="546"/>
      <c r="O112" s="546"/>
      <c r="P112" s="546"/>
      <c r="Q112" s="546"/>
      <c r="R112" s="546"/>
      <c r="S112" s="546"/>
      <c r="T112" s="546"/>
    </row>
    <row r="113" spans="1:20">
      <c r="A113" s="101"/>
      <c r="B113" s="21" t="s">
        <v>272</v>
      </c>
      <c r="C113" s="432"/>
      <c r="D113" s="432"/>
      <c r="E113" s="110">
        <f>+E111-E112</f>
        <v>0</v>
      </c>
      <c r="F113" s="432"/>
      <c r="G113" s="547"/>
      <c r="H113" s="547"/>
      <c r="I113" s="546"/>
      <c r="J113" s="546"/>
      <c r="K113" s="546"/>
      <c r="L113" s="546"/>
      <c r="M113" s="546"/>
      <c r="N113" s="546"/>
      <c r="O113" s="546"/>
      <c r="P113" s="546"/>
      <c r="Q113" s="546"/>
      <c r="R113" s="546"/>
      <c r="S113" s="546"/>
      <c r="T113" s="546"/>
    </row>
    <row r="114" spans="1:20">
      <c r="A114" s="101"/>
      <c r="B114" t="s">
        <v>253</v>
      </c>
      <c r="C114" s="342"/>
      <c r="D114" s="342"/>
      <c r="E114" s="42" t="e">
        <f>+E113/E112</f>
        <v>#DIV/0!</v>
      </c>
      <c r="F114" s="342"/>
      <c r="G114" s="547"/>
      <c r="H114" s="547"/>
      <c r="I114" s="546"/>
      <c r="J114" s="546"/>
      <c r="K114" s="546"/>
      <c r="L114" s="546"/>
      <c r="M114" s="546"/>
      <c r="N114" s="546"/>
      <c r="O114" s="546"/>
      <c r="P114" s="546"/>
      <c r="Q114" s="546"/>
      <c r="R114" s="546"/>
      <c r="S114" s="546"/>
      <c r="T114" s="546"/>
    </row>
    <row r="115" spans="1:20">
      <c r="A115" s="101"/>
      <c r="C115" s="342"/>
      <c r="D115" s="342"/>
      <c r="F115" s="342"/>
      <c r="G115" s="547"/>
      <c r="H115" s="547"/>
      <c r="I115" s="546"/>
      <c r="J115" s="546"/>
      <c r="K115" s="546"/>
      <c r="L115" s="546"/>
      <c r="M115" s="546"/>
      <c r="N115" s="546"/>
      <c r="O115" s="546"/>
      <c r="P115" s="546"/>
      <c r="Q115" s="546"/>
      <c r="R115" s="546"/>
      <c r="S115" s="546"/>
      <c r="T115" s="546"/>
    </row>
    <row r="116" spans="1:20">
      <c r="A116" s="101"/>
      <c r="B116" s="109" t="s">
        <v>715</v>
      </c>
      <c r="C116" s="64"/>
      <c r="D116" s="64"/>
      <c r="E116" s="90"/>
      <c r="F116" s="342"/>
      <c r="G116" s="547"/>
      <c r="H116" s="547"/>
      <c r="I116" s="546"/>
      <c r="J116" s="546"/>
      <c r="K116" s="546"/>
      <c r="L116" s="546"/>
      <c r="M116" s="546"/>
      <c r="N116" s="546"/>
      <c r="O116" s="546"/>
      <c r="P116" s="546"/>
      <c r="Q116" s="546"/>
      <c r="R116" s="546"/>
      <c r="S116" s="546"/>
      <c r="T116" s="546"/>
    </row>
    <row r="117" spans="1:20">
      <c r="A117" s="101"/>
      <c r="B117" s="102" t="s">
        <v>743</v>
      </c>
      <c r="C117" s="64"/>
      <c r="D117" s="64"/>
      <c r="E117" s="1080"/>
      <c r="F117" s="342"/>
      <c r="G117" s="547"/>
      <c r="H117" s="547"/>
      <c r="I117" s="546"/>
      <c r="J117" s="546"/>
      <c r="K117" s="546"/>
      <c r="L117" s="546"/>
      <c r="M117" s="546"/>
      <c r="N117" s="546"/>
      <c r="O117" s="546"/>
      <c r="P117" s="546"/>
      <c r="Q117" s="546"/>
      <c r="R117" s="546"/>
      <c r="S117" s="546"/>
      <c r="T117" s="546"/>
    </row>
    <row r="118" spans="1:20">
      <c r="A118" s="101"/>
      <c r="B118" s="21" t="s">
        <v>661</v>
      </c>
      <c r="C118" s="432"/>
      <c r="D118" s="432"/>
      <c r="E118" s="110">
        <f>+E116-E117</f>
        <v>0</v>
      </c>
      <c r="F118" s="342"/>
      <c r="G118" s="547"/>
      <c r="H118" s="547"/>
      <c r="I118" s="546"/>
      <c r="J118" s="546"/>
      <c r="K118" s="546"/>
      <c r="L118" s="546"/>
      <c r="M118" s="546"/>
      <c r="N118" s="546"/>
      <c r="O118" s="546"/>
      <c r="P118" s="546"/>
      <c r="Q118" s="546"/>
      <c r="R118" s="546"/>
      <c r="S118" s="546"/>
      <c r="T118" s="546"/>
    </row>
    <row r="119" spans="1:20">
      <c r="A119" s="101"/>
      <c r="B119" t="s">
        <v>253</v>
      </c>
      <c r="C119" s="342"/>
      <c r="D119" s="342"/>
      <c r="E119" s="42" t="e">
        <f>+E118/E117</f>
        <v>#DIV/0!</v>
      </c>
      <c r="F119" s="342"/>
      <c r="G119" s="547"/>
      <c r="H119" s="547"/>
      <c r="I119" s="546"/>
      <c r="J119" s="546"/>
      <c r="K119" s="546"/>
      <c r="L119" s="546"/>
      <c r="M119" s="546"/>
      <c r="N119" s="546"/>
      <c r="O119" s="546"/>
      <c r="P119" s="546"/>
      <c r="Q119" s="546"/>
      <c r="R119" s="546"/>
      <c r="S119" s="546"/>
      <c r="T119" s="546"/>
    </row>
    <row r="120" spans="1:20" ht="7.5" customHeight="1">
      <c r="A120" s="101"/>
      <c r="B120" s="21"/>
      <c r="C120" s="64"/>
      <c r="G120" s="546"/>
      <c r="H120" s="546"/>
      <c r="I120" s="546"/>
      <c r="J120" s="546"/>
      <c r="K120" s="546"/>
      <c r="L120" s="546"/>
      <c r="M120" s="546"/>
      <c r="N120" s="546"/>
      <c r="O120" s="546"/>
      <c r="P120" s="546"/>
      <c r="Q120" s="546"/>
      <c r="R120" s="546"/>
      <c r="S120" s="546"/>
      <c r="T120" s="546"/>
    </row>
    <row r="121" spans="1:20">
      <c r="A121" s="2" t="s">
        <v>255</v>
      </c>
      <c r="B121" s="105" t="s">
        <v>662</v>
      </c>
      <c r="C121" s="64"/>
      <c r="D121" s="64"/>
      <c r="E121" s="87" t="s">
        <v>665</v>
      </c>
      <c r="F121" s="64"/>
      <c r="G121" s="588"/>
      <c r="H121" s="546"/>
      <c r="I121" s="546"/>
      <c r="J121" s="546"/>
      <c r="K121" s="546"/>
      <c r="L121" s="546"/>
      <c r="M121" s="546"/>
      <c r="N121" s="546"/>
      <c r="O121" s="546"/>
      <c r="P121" s="546"/>
      <c r="Q121" s="546"/>
      <c r="R121" s="546"/>
      <c r="S121" s="546"/>
      <c r="T121" s="546"/>
    </row>
    <row r="122" spans="1:20">
      <c r="A122" s="345"/>
      <c r="B122" s="109" t="s">
        <v>716</v>
      </c>
      <c r="C122" s="64"/>
      <c r="D122" s="1080"/>
      <c r="E122" s="108"/>
      <c r="F122" s="1080"/>
      <c r="G122" s="553"/>
      <c r="H122" s="553"/>
      <c r="I122" s="546"/>
      <c r="J122" s="546"/>
      <c r="K122" s="546"/>
      <c r="L122" s="546"/>
      <c r="M122" s="546"/>
      <c r="N122" s="546"/>
      <c r="O122" s="546"/>
      <c r="P122" s="546"/>
      <c r="Q122" s="546"/>
      <c r="R122" s="546"/>
      <c r="S122" s="546"/>
      <c r="T122" s="546"/>
    </row>
    <row r="123" spans="1:20">
      <c r="A123" s="101"/>
      <c r="B123" s="102" t="s">
        <v>744</v>
      </c>
      <c r="C123" s="432"/>
      <c r="D123" s="432"/>
      <c r="E123" s="64"/>
      <c r="F123" s="432"/>
      <c r="G123" s="546"/>
      <c r="H123" s="547"/>
      <c r="I123" s="546"/>
      <c r="J123" s="546"/>
      <c r="K123" s="546"/>
      <c r="L123" s="546"/>
      <c r="M123" s="546"/>
      <c r="N123" s="546"/>
      <c r="O123" s="546"/>
      <c r="P123" s="546"/>
      <c r="Q123" s="546"/>
      <c r="R123" s="546"/>
      <c r="S123" s="546"/>
      <c r="T123" s="546"/>
    </row>
    <row r="124" spans="1:20">
      <c r="A124" s="101"/>
      <c r="B124" s="21" t="s">
        <v>663</v>
      </c>
      <c r="C124" s="342"/>
      <c r="D124" s="342"/>
      <c r="E124" s="110">
        <f>+E122-E123</f>
        <v>0</v>
      </c>
      <c r="F124" s="342"/>
      <c r="G124" s="546"/>
      <c r="H124" s="547"/>
      <c r="I124" s="546"/>
      <c r="J124" s="546"/>
      <c r="K124" s="546"/>
      <c r="L124" s="546"/>
      <c r="M124" s="546"/>
      <c r="N124" s="546"/>
      <c r="O124" s="546"/>
      <c r="P124" s="546"/>
      <c r="Q124" s="546"/>
      <c r="R124" s="546"/>
      <c r="S124" s="546"/>
      <c r="T124" s="546"/>
    </row>
    <row r="125" spans="1:20">
      <c r="A125" s="101"/>
      <c r="B125" t="s">
        <v>253</v>
      </c>
      <c r="C125" s="342"/>
      <c r="D125" s="342"/>
      <c r="E125" s="42" t="e">
        <f>+E124/E123</f>
        <v>#DIV/0!</v>
      </c>
      <c r="F125" s="342"/>
      <c r="G125" s="546"/>
      <c r="H125" s="547"/>
      <c r="I125" s="546"/>
      <c r="J125" s="546"/>
      <c r="K125" s="546"/>
      <c r="L125" s="546"/>
      <c r="M125" s="546"/>
      <c r="N125" s="546"/>
      <c r="O125" s="546"/>
      <c r="P125" s="546"/>
      <c r="Q125" s="546"/>
      <c r="R125" s="546"/>
      <c r="S125" s="546"/>
      <c r="T125" s="546"/>
    </row>
    <row r="126" spans="1:20">
      <c r="A126" s="101"/>
      <c r="C126" s="342"/>
      <c r="D126" s="342"/>
      <c r="F126" s="342"/>
      <c r="G126" s="546"/>
      <c r="H126" s="547"/>
      <c r="I126" s="546"/>
      <c r="J126" s="546"/>
      <c r="K126" s="546"/>
      <c r="L126" s="546"/>
      <c r="M126" s="546"/>
      <c r="N126" s="546"/>
      <c r="O126" s="546"/>
      <c r="P126" s="546"/>
      <c r="Q126" s="546"/>
      <c r="R126" s="546"/>
      <c r="S126" s="546"/>
      <c r="T126" s="546"/>
    </row>
    <row r="127" spans="1:20">
      <c r="A127" s="101"/>
      <c r="B127" s="109" t="s">
        <v>717</v>
      </c>
      <c r="C127" s="342"/>
      <c r="D127" s="342"/>
      <c r="E127" s="90"/>
      <c r="F127" s="342"/>
      <c r="G127" s="546"/>
      <c r="H127" s="547"/>
      <c r="I127" s="546"/>
      <c r="J127" s="546"/>
      <c r="K127" s="546"/>
      <c r="L127" s="546"/>
      <c r="M127" s="546"/>
      <c r="N127" s="546"/>
      <c r="O127" s="546"/>
      <c r="P127" s="546"/>
      <c r="Q127" s="546"/>
      <c r="R127" s="546"/>
      <c r="S127" s="546"/>
      <c r="T127" s="546"/>
    </row>
    <row r="128" spans="1:20">
      <c r="A128" s="101"/>
      <c r="B128" s="109" t="s">
        <v>745</v>
      </c>
      <c r="C128" s="342"/>
      <c r="D128" s="342"/>
      <c r="E128" s="1080"/>
      <c r="F128" s="342"/>
      <c r="G128" s="546"/>
      <c r="H128" s="547"/>
      <c r="I128" s="546"/>
      <c r="J128" s="546"/>
      <c r="K128" s="546"/>
      <c r="L128" s="546"/>
      <c r="M128" s="546"/>
      <c r="N128" s="546"/>
      <c r="O128" s="546"/>
      <c r="P128" s="546"/>
      <c r="Q128" s="546"/>
      <c r="R128" s="546"/>
      <c r="S128" s="546"/>
      <c r="T128" s="546"/>
    </row>
    <row r="129" spans="1:20">
      <c r="A129" s="101"/>
      <c r="B129" s="21" t="s">
        <v>664</v>
      </c>
      <c r="C129" s="342"/>
      <c r="D129" s="342"/>
      <c r="E129" s="110">
        <f>+E127-E128</f>
        <v>0</v>
      </c>
      <c r="F129" s="342"/>
      <c r="G129" s="546"/>
      <c r="H129" s="547"/>
      <c r="I129" s="546"/>
      <c r="J129" s="546"/>
      <c r="K129" s="546"/>
      <c r="L129" s="546"/>
      <c r="M129" s="546"/>
      <c r="N129" s="546"/>
      <c r="O129" s="546"/>
      <c r="P129" s="546"/>
      <c r="Q129" s="546"/>
      <c r="R129" s="546"/>
      <c r="S129" s="546"/>
      <c r="T129" s="546"/>
    </row>
    <row r="130" spans="1:20">
      <c r="A130" s="101"/>
      <c r="B130" t="s">
        <v>253</v>
      </c>
      <c r="C130" s="342"/>
      <c r="D130" s="342"/>
      <c r="E130" s="42" t="e">
        <f>+E129/E128</f>
        <v>#DIV/0!</v>
      </c>
      <c r="F130" s="342"/>
      <c r="G130" s="546"/>
      <c r="H130" s="547"/>
      <c r="I130" s="546"/>
      <c r="J130" s="546"/>
      <c r="K130" s="546"/>
      <c r="L130" s="546"/>
      <c r="M130" s="546"/>
      <c r="N130" s="546"/>
      <c r="O130" s="546"/>
      <c r="P130" s="546"/>
      <c r="Q130" s="546"/>
      <c r="R130" s="546"/>
      <c r="S130" s="546"/>
      <c r="T130" s="546"/>
    </row>
    <row r="131" spans="1:20" ht="7.5" customHeight="1">
      <c r="A131" s="101"/>
      <c r="C131" s="64"/>
      <c r="G131" s="546"/>
      <c r="H131" s="547"/>
      <c r="I131" s="546"/>
      <c r="J131" s="546"/>
      <c r="K131" s="546"/>
      <c r="L131" s="546"/>
      <c r="M131" s="546"/>
      <c r="N131" s="546"/>
      <c r="O131" s="546"/>
      <c r="P131" s="546"/>
      <c r="Q131" s="546"/>
      <c r="R131" s="546"/>
      <c r="S131" s="546"/>
      <c r="T131" s="546"/>
    </row>
    <row r="132" spans="1:20">
      <c r="A132" s="2" t="s">
        <v>256</v>
      </c>
      <c r="B132" s="2" t="s">
        <v>346</v>
      </c>
      <c r="C132" s="91"/>
      <c r="D132" s="91"/>
      <c r="E132" s="87" t="s">
        <v>271</v>
      </c>
      <c r="F132" s="91"/>
      <c r="G132" s="546"/>
      <c r="H132" s="547"/>
      <c r="I132" s="546"/>
      <c r="J132" s="546"/>
      <c r="K132" s="546"/>
      <c r="L132" s="546"/>
      <c r="M132" s="546"/>
      <c r="N132" s="546"/>
      <c r="O132" s="546"/>
      <c r="P132" s="546"/>
      <c r="Q132" s="546"/>
      <c r="R132" s="546"/>
      <c r="S132" s="546"/>
      <c r="T132" s="546"/>
    </row>
    <row r="133" spans="1:20">
      <c r="A133" s="101"/>
      <c r="B133" t="s">
        <v>718</v>
      </c>
      <c r="C133" s="78"/>
      <c r="D133" s="78"/>
      <c r="E133" s="72"/>
      <c r="F133" s="78"/>
      <c r="G133" s="588"/>
      <c r="H133" s="547"/>
      <c r="I133" s="546"/>
      <c r="J133" s="546"/>
      <c r="K133" s="546"/>
      <c r="L133" s="546"/>
      <c r="M133" s="546"/>
      <c r="N133" s="546"/>
      <c r="O133" s="546"/>
      <c r="P133" s="546"/>
      <c r="Q133" s="546"/>
      <c r="R133" s="546"/>
      <c r="S133" s="546"/>
      <c r="T133" s="546"/>
    </row>
    <row r="134" spans="1:20">
      <c r="A134" s="101"/>
      <c r="B134" s="101" t="s">
        <v>746</v>
      </c>
      <c r="C134" s="78"/>
      <c r="D134" s="78"/>
      <c r="E134" s="78"/>
      <c r="F134" s="78"/>
      <c r="G134" s="546"/>
      <c r="H134" s="547"/>
      <c r="I134" s="546"/>
      <c r="J134" s="546"/>
      <c r="K134" s="546"/>
      <c r="L134" s="546"/>
      <c r="M134" s="546"/>
      <c r="N134" s="546"/>
      <c r="O134" s="546"/>
      <c r="P134" s="546"/>
      <c r="Q134" s="546"/>
      <c r="R134" s="546"/>
      <c r="S134" s="546"/>
      <c r="T134" s="546"/>
    </row>
    <row r="135" spans="1:20">
      <c r="A135" s="101"/>
      <c r="B135" t="s">
        <v>252</v>
      </c>
      <c r="C135" s="581"/>
      <c r="D135" s="433"/>
      <c r="E135" s="120">
        <f>+E133-E134</f>
        <v>0</v>
      </c>
      <c r="F135" s="433"/>
      <c r="G135" s="546"/>
      <c r="H135" s="547"/>
      <c r="I135" s="546"/>
      <c r="J135" s="546"/>
      <c r="K135" s="546"/>
      <c r="L135" s="546"/>
      <c r="M135" s="546"/>
      <c r="N135" s="546"/>
      <c r="O135" s="546"/>
      <c r="P135" s="546"/>
      <c r="Q135" s="546"/>
      <c r="R135" s="546"/>
      <c r="S135" s="546"/>
      <c r="T135" s="546"/>
    </row>
    <row r="136" spans="1:20">
      <c r="A136" s="101"/>
      <c r="B136" t="s">
        <v>253</v>
      </c>
      <c r="C136" s="342"/>
      <c r="D136" s="342"/>
      <c r="E136" s="42" t="e">
        <f>+E135/E134</f>
        <v>#DIV/0!</v>
      </c>
      <c r="F136" s="342"/>
      <c r="G136" s="546"/>
      <c r="H136" s="547"/>
      <c r="I136" s="546"/>
      <c r="J136" s="546"/>
      <c r="K136" s="546"/>
      <c r="L136" s="546"/>
      <c r="M136" s="546"/>
      <c r="N136" s="546"/>
      <c r="O136" s="546"/>
      <c r="P136" s="546"/>
      <c r="Q136" s="546"/>
      <c r="R136" s="546"/>
      <c r="S136" s="546"/>
      <c r="T136" s="546"/>
    </row>
    <row r="137" spans="1:20" ht="7.5" customHeight="1">
      <c r="A137" s="101"/>
      <c r="C137" s="64"/>
      <c r="D137" s="64"/>
      <c r="E137" s="64"/>
      <c r="F137" s="64"/>
      <c r="G137" s="546"/>
      <c r="H137" s="547"/>
      <c r="I137" s="546"/>
      <c r="J137" s="546"/>
      <c r="K137" s="546"/>
      <c r="L137" s="546"/>
      <c r="M137" s="546"/>
      <c r="N137" s="546"/>
      <c r="O137" s="546"/>
      <c r="P137" s="546"/>
      <c r="Q137" s="546"/>
      <c r="R137" s="546"/>
      <c r="S137" s="546"/>
      <c r="T137" s="546"/>
    </row>
    <row r="138" spans="1:20" ht="43.15" customHeight="1">
      <c r="A138" s="1093" t="s">
        <v>257</v>
      </c>
      <c r="B138" s="1176" t="s">
        <v>619</v>
      </c>
      <c r="C138" s="1177"/>
      <c r="D138" s="1005"/>
      <c r="E138" s="1006" t="s">
        <v>271</v>
      </c>
      <c r="F138" s="91"/>
      <c r="G138" s="1004"/>
      <c r="H138" s="547"/>
      <c r="I138" s="546"/>
      <c r="J138" s="546"/>
      <c r="K138" s="546"/>
      <c r="L138" s="546"/>
      <c r="M138" s="546"/>
      <c r="N138" s="546"/>
      <c r="O138" s="546"/>
      <c r="P138" s="546"/>
      <c r="Q138" s="546"/>
      <c r="R138" s="546"/>
      <c r="S138" s="546"/>
      <c r="T138" s="546"/>
    </row>
    <row r="139" spans="1:20">
      <c r="A139" s="101"/>
      <c r="B139" t="s">
        <v>719</v>
      </c>
      <c r="C139" s="78"/>
      <c r="D139" s="78"/>
      <c r="E139" s="72"/>
      <c r="F139" s="78"/>
      <c r="G139" s="970"/>
      <c r="H139" s="547"/>
      <c r="I139" s="546"/>
      <c r="J139" s="546"/>
      <c r="K139" s="546"/>
      <c r="L139" s="546"/>
      <c r="M139" s="546"/>
      <c r="N139" s="546"/>
      <c r="O139" s="546"/>
      <c r="P139" s="546"/>
      <c r="Q139" s="546"/>
      <c r="R139" s="546"/>
      <c r="S139" s="546"/>
      <c r="T139" s="546"/>
    </row>
    <row r="140" spans="1:20">
      <c r="A140" s="101"/>
      <c r="B140" s="101" t="s">
        <v>747</v>
      </c>
      <c r="C140" s="78"/>
      <c r="D140" s="78"/>
      <c r="E140" s="78"/>
      <c r="F140" s="78"/>
      <c r="G140" s="546"/>
      <c r="H140" s="547"/>
      <c r="I140" s="546"/>
      <c r="J140" s="546"/>
      <c r="K140" s="546"/>
      <c r="L140" s="546"/>
      <c r="M140" s="546"/>
      <c r="N140" s="546"/>
      <c r="O140" s="546"/>
      <c r="P140" s="546"/>
      <c r="Q140" s="546"/>
      <c r="R140" s="546"/>
      <c r="S140" s="546"/>
      <c r="T140" s="546"/>
    </row>
    <row r="141" spans="1:20" ht="12.75" customHeight="1">
      <c r="A141" s="101"/>
      <c r="B141" t="s">
        <v>252</v>
      </c>
      <c r="C141" s="64"/>
      <c r="D141" s="433"/>
      <c r="E141" s="120">
        <f>+E139-E140</f>
        <v>0</v>
      </c>
      <c r="F141" s="433"/>
      <c r="G141" s="554"/>
      <c r="H141" s="547"/>
      <c r="I141" s="546"/>
      <c r="J141" s="546"/>
      <c r="K141" s="546"/>
      <c r="L141" s="546"/>
      <c r="M141" s="546"/>
      <c r="N141" s="546"/>
      <c r="O141" s="546"/>
      <c r="P141" s="546"/>
      <c r="Q141" s="546"/>
      <c r="R141" s="546"/>
      <c r="S141" s="546"/>
      <c r="T141" s="546"/>
    </row>
    <row r="142" spans="1:20">
      <c r="A142" s="101"/>
      <c r="B142" t="s">
        <v>253</v>
      </c>
      <c r="C142" s="342"/>
      <c r="D142" s="342"/>
      <c r="E142" s="42" t="e">
        <f>+E141/E140</f>
        <v>#DIV/0!</v>
      </c>
      <c r="F142" s="342"/>
      <c r="G142" s="546"/>
      <c r="H142" s="546"/>
      <c r="I142" s="546"/>
      <c r="J142" s="546"/>
      <c r="K142" s="546"/>
      <c r="L142" s="546"/>
      <c r="M142" s="546"/>
      <c r="N142" s="546"/>
      <c r="O142" s="546"/>
      <c r="P142" s="546"/>
      <c r="Q142" s="546"/>
      <c r="R142" s="546"/>
      <c r="S142" s="546"/>
      <c r="T142" s="546"/>
    </row>
    <row r="143" spans="1:20" ht="7.5" customHeight="1">
      <c r="A143" s="101"/>
      <c r="G143" s="546"/>
      <c r="H143" s="546"/>
      <c r="I143" s="546"/>
      <c r="J143" s="546"/>
      <c r="K143" s="546"/>
      <c r="L143" s="546"/>
      <c r="M143" s="546"/>
      <c r="N143" s="546"/>
      <c r="O143" s="546"/>
      <c r="P143" s="546"/>
      <c r="Q143" s="546"/>
      <c r="R143" s="546"/>
      <c r="S143" s="546"/>
      <c r="T143" s="546"/>
    </row>
    <row r="144" spans="1:20" ht="55.15" customHeight="1">
      <c r="A144" s="1047" t="s">
        <v>394</v>
      </c>
      <c r="B144" s="1157" t="s">
        <v>620</v>
      </c>
      <c r="C144" s="1158"/>
      <c r="E144" s="1006" t="s">
        <v>271</v>
      </c>
      <c r="G144" s="101"/>
      <c r="H144" s="546"/>
      <c r="I144" s="546"/>
      <c r="J144" s="546"/>
      <c r="K144" s="546"/>
      <c r="L144" s="546"/>
      <c r="M144" s="546"/>
      <c r="N144" s="546"/>
      <c r="O144" s="546"/>
      <c r="P144" s="546"/>
      <c r="Q144" s="546"/>
      <c r="R144" s="546"/>
      <c r="S144" s="546"/>
      <c r="T144" s="546"/>
    </row>
    <row r="145" spans="1:20" ht="12.75" customHeight="1">
      <c r="A145" s="101"/>
      <c r="B145" t="s">
        <v>719</v>
      </c>
      <c r="D145" s="78"/>
      <c r="E145" s="72"/>
      <c r="G145" s="970"/>
      <c r="H145" s="546"/>
      <c r="I145" s="546"/>
      <c r="J145" s="546"/>
      <c r="K145" s="546"/>
      <c r="L145" s="546"/>
      <c r="M145" s="546"/>
      <c r="N145" s="546"/>
      <c r="O145" s="546"/>
      <c r="P145" s="546"/>
      <c r="Q145" s="546"/>
      <c r="R145" s="546"/>
      <c r="S145" s="546"/>
      <c r="T145" s="546"/>
    </row>
    <row r="146" spans="1:20" ht="12.75" customHeight="1">
      <c r="A146" s="101"/>
      <c r="B146" s="101" t="s">
        <v>747</v>
      </c>
      <c r="C146" s="78"/>
      <c r="D146" s="78"/>
      <c r="E146" s="78"/>
      <c r="G146" s="101"/>
      <c r="H146" s="546"/>
      <c r="I146" s="546"/>
      <c r="J146" s="546"/>
      <c r="K146" s="546"/>
      <c r="L146" s="546"/>
      <c r="M146" s="546"/>
      <c r="N146" s="546"/>
      <c r="O146" s="546"/>
      <c r="P146" s="546"/>
      <c r="Q146" s="546"/>
      <c r="R146" s="546"/>
      <c r="S146" s="546"/>
      <c r="T146" s="546"/>
    </row>
    <row r="147" spans="1:20" ht="12.75" customHeight="1">
      <c r="A147" s="101"/>
      <c r="B147" t="s">
        <v>252</v>
      </c>
      <c r="C147" s="64"/>
      <c r="D147" s="433"/>
      <c r="E147" s="120">
        <f>+E145-E146</f>
        <v>0</v>
      </c>
      <c r="G147" s="594"/>
      <c r="H147" s="546"/>
      <c r="I147" s="546"/>
      <c r="J147" s="546"/>
      <c r="K147" s="546"/>
      <c r="L147" s="546"/>
      <c r="M147" s="546"/>
      <c r="N147" s="546"/>
      <c r="O147" s="546"/>
      <c r="P147" s="546"/>
      <c r="Q147" s="546"/>
      <c r="R147" s="546"/>
      <c r="S147" s="546"/>
      <c r="T147" s="546"/>
    </row>
    <row r="148" spans="1:20" ht="12.75" customHeight="1">
      <c r="A148" s="101"/>
      <c r="B148" t="s">
        <v>253</v>
      </c>
      <c r="C148" s="342"/>
      <c r="D148" s="342"/>
      <c r="E148" s="42" t="e">
        <f>+E147/E146</f>
        <v>#DIV/0!</v>
      </c>
      <c r="G148" s="594"/>
      <c r="H148" s="546"/>
      <c r="I148" s="546"/>
      <c r="J148" s="546"/>
      <c r="K148" s="546"/>
      <c r="L148" s="546"/>
      <c r="M148" s="546"/>
      <c r="N148" s="546"/>
      <c r="O148" s="546"/>
      <c r="P148" s="546"/>
      <c r="Q148" s="546"/>
      <c r="R148" s="546"/>
      <c r="S148" s="546"/>
      <c r="T148" s="546"/>
    </row>
    <row r="149" spans="1:20" ht="7.5" customHeight="1">
      <c r="A149" s="101"/>
      <c r="G149" s="546"/>
      <c r="H149" s="546"/>
      <c r="I149" s="546"/>
      <c r="J149" s="546"/>
      <c r="K149" s="546"/>
      <c r="L149" s="546"/>
      <c r="M149" s="546"/>
      <c r="N149" s="546"/>
      <c r="O149" s="546"/>
      <c r="P149" s="546"/>
      <c r="Q149" s="546"/>
      <c r="R149" s="546"/>
      <c r="S149" s="546"/>
      <c r="T149" s="546"/>
    </row>
    <row r="150" spans="1:20" ht="16.899999999999999" customHeight="1">
      <c r="A150" s="2" t="s">
        <v>413</v>
      </c>
      <c r="B150" s="2" t="s">
        <v>621</v>
      </c>
      <c r="G150" s="546"/>
      <c r="H150" s="546"/>
      <c r="I150" s="546"/>
      <c r="J150" s="546"/>
      <c r="K150" s="546"/>
      <c r="L150" s="546"/>
      <c r="M150" s="546"/>
      <c r="N150" s="546"/>
      <c r="O150" s="546"/>
      <c r="P150" s="546"/>
      <c r="Q150" s="546"/>
      <c r="R150" s="546"/>
      <c r="S150" s="546"/>
      <c r="T150" s="546"/>
    </row>
    <row r="151" spans="1:20" ht="12.75" customHeight="1">
      <c r="A151" s="101"/>
      <c r="B151" s="101" t="s">
        <v>720</v>
      </c>
      <c r="C151" s="815"/>
      <c r="D151" s="815"/>
      <c r="E151" s="1008"/>
      <c r="G151" s="101"/>
      <c r="H151" s="546"/>
      <c r="I151" s="546"/>
      <c r="J151" s="546"/>
      <c r="K151" s="546"/>
      <c r="L151" s="546"/>
      <c r="M151" s="546"/>
      <c r="N151" s="546"/>
      <c r="O151" s="546"/>
      <c r="P151" s="546"/>
      <c r="Q151" s="546"/>
      <c r="R151" s="546"/>
      <c r="S151" s="546"/>
      <c r="T151" s="546"/>
    </row>
    <row r="152" spans="1:20" ht="12.75" customHeight="1">
      <c r="A152" s="101"/>
      <c r="B152" s="101" t="s">
        <v>748</v>
      </c>
      <c r="C152" s="1007"/>
      <c r="D152" s="815"/>
      <c r="E152" s="1009"/>
      <c r="G152" s="970"/>
      <c r="H152" s="546"/>
      <c r="I152" s="546"/>
      <c r="J152" s="546"/>
      <c r="K152" s="546"/>
      <c r="L152" s="546"/>
      <c r="M152" s="546"/>
      <c r="N152" s="546"/>
      <c r="O152" s="546"/>
      <c r="P152" s="546"/>
      <c r="Q152" s="546"/>
      <c r="R152" s="546"/>
      <c r="S152" s="546"/>
      <c r="T152" s="546"/>
    </row>
    <row r="153" spans="1:20" ht="12.75" customHeight="1">
      <c r="A153" s="101"/>
      <c r="B153" s="101" t="s">
        <v>252</v>
      </c>
      <c r="C153" s="815"/>
      <c r="D153" s="815"/>
      <c r="E153" s="1010">
        <f>+E151-E152</f>
        <v>0</v>
      </c>
      <c r="G153" s="101"/>
      <c r="H153" s="546"/>
      <c r="I153" s="546"/>
      <c r="J153" s="546"/>
      <c r="K153" s="546"/>
      <c r="L153" s="546"/>
      <c r="M153" s="546"/>
      <c r="N153" s="546"/>
      <c r="O153" s="546"/>
      <c r="P153" s="546"/>
      <c r="Q153" s="546"/>
      <c r="R153" s="546"/>
      <c r="S153" s="546"/>
      <c r="T153" s="546"/>
    </row>
    <row r="154" spans="1:20" ht="12.75" customHeight="1">
      <c r="A154" s="101"/>
      <c r="B154" s="101" t="s">
        <v>253</v>
      </c>
      <c r="C154" s="815"/>
      <c r="D154" s="815"/>
      <c r="E154" s="1011" t="e">
        <f>+E153/E152</f>
        <v>#DIV/0!</v>
      </c>
      <c r="G154" s="546"/>
      <c r="H154" s="546"/>
      <c r="I154" s="546"/>
      <c r="J154" s="546"/>
      <c r="K154" s="546"/>
      <c r="L154" s="546"/>
      <c r="M154" s="546"/>
      <c r="N154" s="546"/>
      <c r="O154" s="546"/>
      <c r="P154" s="546"/>
      <c r="Q154" s="546"/>
      <c r="R154" s="546"/>
      <c r="S154" s="546"/>
      <c r="T154" s="546"/>
    </row>
    <row r="155" spans="1:20" ht="7.5" customHeight="1">
      <c r="A155" s="101"/>
      <c r="G155" s="546"/>
      <c r="H155" s="546"/>
      <c r="I155" s="546"/>
      <c r="J155" s="546"/>
      <c r="K155" s="546"/>
      <c r="L155" s="546"/>
      <c r="M155" s="546"/>
      <c r="N155" s="546"/>
      <c r="O155" s="546"/>
      <c r="P155" s="546"/>
      <c r="Q155" s="546"/>
      <c r="R155" s="546"/>
      <c r="S155" s="546"/>
      <c r="T155" s="546"/>
    </row>
    <row r="156" spans="1:20" ht="12.75" customHeight="1">
      <c r="A156" s="2" t="s">
        <v>32</v>
      </c>
      <c r="B156" s="2" t="s">
        <v>622</v>
      </c>
      <c r="E156" s="87" t="s">
        <v>271</v>
      </c>
      <c r="H156" s="546" t="s">
        <v>623</v>
      </c>
      <c r="I156" s="546"/>
      <c r="J156" s="546"/>
      <c r="K156" s="546"/>
      <c r="L156" s="546"/>
      <c r="M156" s="546"/>
      <c r="N156" s="546"/>
      <c r="O156" s="546"/>
      <c r="P156" s="546"/>
      <c r="Q156" s="546"/>
      <c r="R156" s="546"/>
      <c r="S156" s="546"/>
      <c r="T156" s="546"/>
    </row>
    <row r="157" spans="1:20" ht="12.75" customHeight="1">
      <c r="A157" s="2"/>
      <c r="B157" s="101" t="s">
        <v>756</v>
      </c>
      <c r="E157" s="1008"/>
      <c r="H157" s="557" t="s">
        <v>6</v>
      </c>
      <c r="I157" s="546"/>
      <c r="J157" s="546"/>
      <c r="K157" s="546"/>
      <c r="L157" s="546"/>
      <c r="M157" s="546"/>
      <c r="N157" s="546"/>
      <c r="O157" s="546"/>
      <c r="P157" s="546"/>
      <c r="Q157" s="546"/>
      <c r="R157" s="546"/>
      <c r="S157" s="546"/>
      <c r="T157" s="546"/>
    </row>
    <row r="158" spans="1:20" ht="12.75" customHeight="1">
      <c r="A158" s="2"/>
      <c r="B158" s="101" t="s">
        <v>757</v>
      </c>
      <c r="E158" s="1009"/>
      <c r="H158" s="611" t="s">
        <v>624</v>
      </c>
      <c r="I158" s="546"/>
      <c r="J158" s="546"/>
      <c r="K158" s="546"/>
      <c r="L158" s="546"/>
      <c r="M158" s="546"/>
      <c r="N158" s="546"/>
      <c r="O158" s="546"/>
      <c r="P158" s="546"/>
      <c r="Q158" s="546"/>
      <c r="R158" s="546"/>
      <c r="S158" s="546"/>
      <c r="T158" s="546"/>
    </row>
    <row r="159" spans="1:20" ht="12.75" customHeight="1">
      <c r="A159" s="101"/>
      <c r="B159" t="s">
        <v>252</v>
      </c>
      <c r="C159" s="64"/>
      <c r="D159" s="433"/>
      <c r="E159" s="120">
        <f>+E157-E158</f>
        <v>0</v>
      </c>
      <c r="G159" s="546"/>
      <c r="H159" s="546"/>
      <c r="I159" s="546"/>
      <c r="J159" s="546"/>
      <c r="K159" s="546"/>
      <c r="L159" s="546"/>
      <c r="M159" s="546"/>
      <c r="N159" s="546"/>
      <c r="O159" s="546"/>
      <c r="P159" s="546"/>
      <c r="Q159" s="546"/>
      <c r="R159" s="546"/>
      <c r="S159" s="546"/>
      <c r="T159" s="546"/>
    </row>
    <row r="160" spans="1:20" ht="12.75" customHeight="1">
      <c r="A160" s="101"/>
      <c r="B160" t="s">
        <v>253</v>
      </c>
      <c r="C160" s="342"/>
      <c r="D160" s="342"/>
      <c r="E160" s="42" t="e">
        <f>+E159/E158</f>
        <v>#DIV/0!</v>
      </c>
      <c r="G160" s="546"/>
      <c r="H160" s="546"/>
      <c r="I160" s="546"/>
      <c r="J160" s="546"/>
      <c r="K160" s="546"/>
      <c r="L160" s="546"/>
      <c r="M160" s="546"/>
      <c r="N160" s="546"/>
      <c r="O160" s="546"/>
      <c r="P160" s="546"/>
      <c r="Q160" s="546"/>
      <c r="R160" s="546"/>
      <c r="S160" s="546"/>
      <c r="T160" s="546"/>
    </row>
    <row r="161" spans="1:20" ht="7.5" customHeight="1">
      <c r="A161" s="101"/>
      <c r="G161" s="546"/>
      <c r="H161" s="546"/>
      <c r="I161" s="546"/>
      <c r="J161" s="546"/>
      <c r="K161" s="546"/>
      <c r="L161" s="546"/>
      <c r="M161" s="546"/>
      <c r="N161" s="546"/>
      <c r="O161" s="546"/>
      <c r="P161" s="546"/>
      <c r="Q161" s="546"/>
      <c r="R161" s="546"/>
      <c r="S161" s="546"/>
      <c r="T161" s="546"/>
    </row>
    <row r="162" spans="1:20">
      <c r="A162" s="2" t="s">
        <v>33</v>
      </c>
      <c r="B162" s="2" t="s">
        <v>347</v>
      </c>
      <c r="D162" s="91"/>
      <c r="E162" s="87" t="s">
        <v>271</v>
      </c>
      <c r="F162" s="91"/>
      <c r="G162" s="546"/>
      <c r="H162" s="547"/>
      <c r="I162" s="546"/>
      <c r="J162" s="546"/>
      <c r="K162" s="546"/>
      <c r="L162" s="546"/>
      <c r="M162" s="546"/>
      <c r="N162" s="546"/>
      <c r="O162" s="546"/>
      <c r="P162" s="546"/>
      <c r="Q162" s="546"/>
      <c r="R162" s="546"/>
      <c r="S162" s="546"/>
      <c r="T162" s="546"/>
    </row>
    <row r="163" spans="1:20">
      <c r="B163" s="101" t="s">
        <v>721</v>
      </c>
      <c r="E163" s="1008"/>
      <c r="G163" s="590"/>
      <c r="H163" s="547"/>
      <c r="I163" s="546"/>
      <c r="J163" s="546"/>
      <c r="K163" s="546"/>
      <c r="L163" s="546"/>
      <c r="M163" s="546"/>
      <c r="N163" s="546"/>
      <c r="O163" s="546"/>
      <c r="P163" s="546"/>
      <c r="Q163" s="546"/>
      <c r="R163" s="546"/>
      <c r="S163" s="546"/>
      <c r="T163" s="546"/>
    </row>
    <row r="164" spans="1:20">
      <c r="A164" s="2"/>
      <c r="B164" s="101" t="s">
        <v>749</v>
      </c>
      <c r="E164" s="1009"/>
      <c r="G164" s="546"/>
      <c r="H164" s="547"/>
      <c r="I164" s="546"/>
      <c r="J164" s="546"/>
      <c r="K164" s="546"/>
      <c r="L164" s="546"/>
      <c r="M164" s="546"/>
      <c r="N164" s="546"/>
      <c r="O164" s="546"/>
      <c r="P164" s="546"/>
      <c r="Q164" s="546"/>
      <c r="R164" s="546"/>
      <c r="S164" s="546"/>
      <c r="T164" s="546"/>
    </row>
    <row r="165" spans="1:20">
      <c r="B165" t="s">
        <v>252</v>
      </c>
      <c r="C165" s="78"/>
      <c r="D165" s="433"/>
      <c r="E165" s="120">
        <f>+E163-E164</f>
        <v>0</v>
      </c>
      <c r="F165" s="433"/>
      <c r="G165" s="546"/>
      <c r="H165" s="547"/>
      <c r="I165" s="546"/>
      <c r="J165" s="546"/>
      <c r="K165" s="546"/>
      <c r="L165" s="546"/>
      <c r="M165" s="546"/>
      <c r="N165" s="546"/>
      <c r="O165" s="546"/>
      <c r="P165" s="546"/>
      <c r="Q165" s="546"/>
      <c r="R165" s="546"/>
      <c r="S165" s="546"/>
      <c r="T165" s="546"/>
    </row>
    <row r="166" spans="1:20">
      <c r="B166" t="s">
        <v>253</v>
      </c>
      <c r="C166" s="342"/>
      <c r="D166" s="342"/>
      <c r="E166" s="42" t="e">
        <f>+E165/E164</f>
        <v>#DIV/0!</v>
      </c>
      <c r="F166" s="342"/>
      <c r="G166" s="546"/>
      <c r="H166" s="547"/>
      <c r="I166" s="546"/>
      <c r="J166" s="546"/>
      <c r="K166" s="546"/>
      <c r="L166" s="546"/>
      <c r="M166" s="546"/>
      <c r="N166" s="546"/>
      <c r="O166" s="546"/>
      <c r="P166" s="546"/>
      <c r="Q166" s="546"/>
      <c r="R166" s="546"/>
      <c r="S166" s="546"/>
      <c r="T166" s="546"/>
    </row>
    <row r="167" spans="1:20" ht="7.5" customHeight="1">
      <c r="A167" s="101"/>
      <c r="G167" s="546"/>
      <c r="H167" s="546"/>
      <c r="I167" s="546"/>
      <c r="J167" s="546"/>
      <c r="K167" s="546"/>
      <c r="L167" s="546"/>
      <c r="M167" s="546"/>
      <c r="N167" s="546"/>
      <c r="O167" s="546"/>
      <c r="P167" s="546"/>
      <c r="Q167" s="546"/>
      <c r="R167" s="546"/>
      <c r="S167" s="546"/>
      <c r="T167" s="546"/>
    </row>
    <row r="168" spans="1:20">
      <c r="A168" s="2" t="s">
        <v>614</v>
      </c>
      <c r="B168" s="2" t="s">
        <v>348</v>
      </c>
      <c r="D168" s="91"/>
      <c r="E168" s="87" t="s">
        <v>271</v>
      </c>
      <c r="F168" s="91"/>
      <c r="G168" s="546"/>
      <c r="H168" s="547"/>
      <c r="I168" s="546"/>
      <c r="J168" s="546"/>
      <c r="K168" s="546"/>
      <c r="L168" s="546"/>
      <c r="M168" s="546"/>
      <c r="N168" s="546"/>
      <c r="O168" s="546"/>
      <c r="P168" s="546"/>
      <c r="Q168" s="546"/>
      <c r="R168" s="546"/>
      <c r="S168" s="546"/>
      <c r="T168" s="546"/>
    </row>
    <row r="169" spans="1:20">
      <c r="B169" s="101" t="s">
        <v>722</v>
      </c>
      <c r="E169" s="1008"/>
      <c r="G169" s="590"/>
      <c r="H169" s="547"/>
      <c r="I169" s="546"/>
      <c r="J169" s="546"/>
      <c r="K169" s="546"/>
      <c r="L169" s="546"/>
      <c r="M169" s="546"/>
      <c r="N169" s="546"/>
      <c r="O169" s="546"/>
      <c r="P169" s="546"/>
      <c r="Q169" s="546"/>
      <c r="R169" s="546"/>
      <c r="S169" s="546"/>
      <c r="T169" s="546"/>
    </row>
    <row r="170" spans="1:20">
      <c r="B170" s="101" t="s">
        <v>668</v>
      </c>
      <c r="E170" s="1009"/>
      <c r="G170" s="546"/>
      <c r="H170" s="547"/>
      <c r="I170" s="546"/>
      <c r="J170" s="546"/>
      <c r="K170" s="546"/>
      <c r="L170" s="546"/>
      <c r="M170" s="546"/>
      <c r="N170" s="546"/>
      <c r="O170" s="546"/>
      <c r="P170" s="546"/>
      <c r="Q170" s="546"/>
      <c r="R170" s="546"/>
      <c r="S170" s="546"/>
      <c r="T170" s="546"/>
    </row>
    <row r="171" spans="1:20">
      <c r="B171" t="s">
        <v>252</v>
      </c>
      <c r="C171" s="581"/>
      <c r="D171" s="433"/>
      <c r="E171" s="120">
        <f>+E169-E170</f>
        <v>0</v>
      </c>
      <c r="F171" s="433"/>
      <c r="G171" s="546"/>
      <c r="H171" s="547"/>
      <c r="I171" s="546"/>
      <c r="J171" s="546"/>
      <c r="K171" s="546"/>
      <c r="L171" s="546"/>
      <c r="M171" s="546"/>
      <c r="N171" s="546"/>
      <c r="O171" s="546"/>
      <c r="P171" s="546"/>
      <c r="Q171" s="546"/>
      <c r="R171" s="546"/>
      <c r="S171" s="546"/>
      <c r="T171" s="546"/>
    </row>
    <row r="172" spans="1:20">
      <c r="B172" t="s">
        <v>253</v>
      </c>
      <c r="C172" s="342"/>
      <c r="D172" s="342"/>
      <c r="E172" s="42" t="e">
        <f>+E171/E170</f>
        <v>#DIV/0!</v>
      </c>
      <c r="F172" s="342"/>
      <c r="G172" s="546"/>
      <c r="H172" s="547"/>
      <c r="I172" s="546"/>
      <c r="J172" s="546"/>
      <c r="K172" s="546"/>
      <c r="L172" s="546"/>
      <c r="M172" s="546"/>
      <c r="N172" s="546"/>
      <c r="O172" s="546"/>
      <c r="P172" s="546"/>
      <c r="Q172" s="546"/>
      <c r="R172" s="546"/>
      <c r="S172" s="546"/>
      <c r="T172" s="546"/>
    </row>
    <row r="173" spans="1:20" ht="7.5" customHeight="1">
      <c r="A173" s="101"/>
      <c r="G173" s="546"/>
      <c r="H173" s="546"/>
      <c r="I173" s="546"/>
      <c r="J173" s="546"/>
      <c r="K173" s="546"/>
      <c r="L173" s="546"/>
      <c r="M173" s="546"/>
      <c r="N173" s="546"/>
      <c r="O173" s="546"/>
      <c r="P173" s="546"/>
      <c r="Q173" s="546"/>
      <c r="R173" s="546"/>
      <c r="S173" s="546"/>
      <c r="T173" s="546"/>
    </row>
    <row r="174" spans="1:20">
      <c r="A174" s="2" t="s">
        <v>655</v>
      </c>
      <c r="B174" s="2" t="s">
        <v>657</v>
      </c>
      <c r="D174" s="91"/>
      <c r="E174" s="87" t="s">
        <v>271</v>
      </c>
      <c r="F174" s="478"/>
      <c r="G174" s="546"/>
      <c r="H174" s="547"/>
      <c r="I174" s="546"/>
      <c r="J174" s="546"/>
      <c r="K174" s="546"/>
      <c r="L174" s="546"/>
      <c r="M174" s="546"/>
      <c r="N174" s="546"/>
      <c r="O174" s="546"/>
      <c r="P174" s="546"/>
      <c r="Q174" s="546"/>
      <c r="R174" s="546"/>
      <c r="S174" s="546"/>
      <c r="T174" s="546"/>
    </row>
    <row r="175" spans="1:20">
      <c r="B175" s="101" t="s">
        <v>723</v>
      </c>
      <c r="E175" s="1008"/>
      <c r="F175" s="1106"/>
      <c r="G175" s="555"/>
      <c r="H175" s="556"/>
      <c r="I175" s="557"/>
      <c r="J175" s="557"/>
      <c r="K175" s="557"/>
      <c r="L175" s="546"/>
      <c r="M175" s="546"/>
      <c r="N175" s="546"/>
      <c r="O175" s="546"/>
      <c r="P175" s="546"/>
      <c r="Q175" s="546"/>
      <c r="R175" s="546"/>
      <c r="S175" s="546"/>
      <c r="T175" s="546"/>
    </row>
    <row r="176" spans="1:20">
      <c r="A176" s="2"/>
      <c r="B176" s="101" t="s">
        <v>750</v>
      </c>
      <c r="E176" s="1009"/>
      <c r="F176" s="1106"/>
      <c r="G176" s="555"/>
      <c r="H176" s="556"/>
      <c r="I176" s="557"/>
      <c r="J176" s="557"/>
      <c r="K176" s="557"/>
      <c r="L176" s="546"/>
      <c r="M176" s="546"/>
      <c r="N176" s="546"/>
      <c r="O176" s="546"/>
      <c r="P176" s="546"/>
      <c r="Q176" s="546"/>
      <c r="R176" s="546"/>
      <c r="S176" s="546"/>
      <c r="T176" s="546"/>
    </row>
    <row r="177" spans="1:20">
      <c r="B177" t="s">
        <v>252</v>
      </c>
      <c r="C177" s="78"/>
      <c r="D177" s="433"/>
      <c r="E177" s="120">
        <f>+E175-E176</f>
        <v>0</v>
      </c>
      <c r="F177" s="1107"/>
      <c r="G177" s="558"/>
      <c r="H177" s="547"/>
      <c r="I177" s="546"/>
      <c r="J177" s="546"/>
      <c r="K177" s="546"/>
      <c r="L177" s="546"/>
      <c r="M177" s="546"/>
      <c r="N177" s="546"/>
      <c r="O177" s="546"/>
      <c r="P177" s="546"/>
      <c r="Q177" s="546"/>
      <c r="R177" s="546"/>
      <c r="S177" s="546"/>
      <c r="T177" s="546"/>
    </row>
    <row r="178" spans="1:20">
      <c r="B178" t="s">
        <v>253</v>
      </c>
      <c r="C178" s="342"/>
      <c r="D178" s="342"/>
      <c r="E178" s="42" t="e">
        <f>+E177/E176</f>
        <v>#DIV/0!</v>
      </c>
      <c r="F178" s="1108"/>
      <c r="G178" s="558"/>
      <c r="H178" s="547"/>
      <c r="I178" s="546"/>
      <c r="J178" s="546"/>
      <c r="K178" s="546"/>
      <c r="L178" s="546"/>
      <c r="M178" s="546"/>
      <c r="N178" s="546"/>
      <c r="O178" s="546"/>
      <c r="P178" s="546"/>
      <c r="Q178" s="546"/>
      <c r="R178" s="546"/>
      <c r="S178" s="546"/>
      <c r="T178" s="546"/>
    </row>
    <row r="179" spans="1:20" ht="7.5" customHeight="1">
      <c r="A179" s="101"/>
      <c r="G179" s="546"/>
      <c r="H179" s="546"/>
      <c r="I179" s="546"/>
      <c r="J179" s="546"/>
      <c r="K179" s="546"/>
      <c r="L179" s="546"/>
      <c r="M179" s="546"/>
      <c r="N179" s="546"/>
      <c r="O179" s="546"/>
      <c r="P179" s="546"/>
      <c r="Q179" s="546"/>
      <c r="R179" s="546"/>
      <c r="S179" s="546"/>
      <c r="T179" s="546"/>
    </row>
    <row r="180" spans="1:20">
      <c r="A180" s="2" t="s">
        <v>656</v>
      </c>
      <c r="B180" s="2" t="s">
        <v>658</v>
      </c>
      <c r="D180" s="91"/>
      <c r="E180" s="87" t="s">
        <v>271</v>
      </c>
      <c r="F180" s="1106"/>
      <c r="G180" s="555"/>
      <c r="H180" s="556"/>
      <c r="I180" s="557"/>
      <c r="J180" s="557"/>
      <c r="K180" s="557"/>
      <c r="L180" s="546"/>
      <c r="M180" s="546"/>
      <c r="N180" s="546"/>
      <c r="O180" s="546"/>
      <c r="P180" s="546"/>
      <c r="Q180" s="546"/>
      <c r="R180" s="546"/>
      <c r="S180" s="546"/>
      <c r="T180" s="546"/>
    </row>
    <row r="181" spans="1:20">
      <c r="A181" s="2"/>
      <c r="B181" s="101" t="s">
        <v>724</v>
      </c>
      <c r="E181" s="1008">
        <v>0</v>
      </c>
      <c r="F181" s="1106"/>
      <c r="G181" s="555"/>
      <c r="H181" s="556"/>
      <c r="I181" s="557"/>
      <c r="J181" s="557"/>
      <c r="K181" s="557"/>
      <c r="L181" s="546"/>
      <c r="M181" s="546"/>
      <c r="N181" s="546"/>
      <c r="O181" s="546"/>
      <c r="P181" s="546"/>
      <c r="Q181" s="546"/>
      <c r="R181" s="546"/>
      <c r="S181" s="546"/>
      <c r="T181" s="546"/>
    </row>
    <row r="182" spans="1:20">
      <c r="B182" t="s">
        <v>669</v>
      </c>
      <c r="C182" s="78"/>
      <c r="D182" s="433"/>
      <c r="E182" s="1009"/>
      <c r="F182" s="1107"/>
      <c r="G182" s="558"/>
      <c r="H182" s="547"/>
      <c r="I182" s="546"/>
      <c r="J182" s="546"/>
      <c r="K182" s="546"/>
      <c r="L182" s="546"/>
      <c r="M182" s="546"/>
      <c r="N182" s="546"/>
      <c r="O182" s="546"/>
      <c r="P182" s="546"/>
      <c r="Q182" s="546"/>
      <c r="R182" s="546"/>
      <c r="S182" s="546"/>
      <c r="T182" s="546"/>
    </row>
    <row r="183" spans="1:20">
      <c r="B183" t="s">
        <v>252</v>
      </c>
      <c r="C183" s="342"/>
      <c r="D183" s="342"/>
      <c r="E183" s="120">
        <f>+E181-E182</f>
        <v>0</v>
      </c>
      <c r="F183" s="1108"/>
      <c r="G183" s="558"/>
      <c r="H183" s="547"/>
      <c r="I183" s="546"/>
      <c r="J183" s="546"/>
      <c r="K183" s="546"/>
      <c r="L183" s="546"/>
      <c r="M183" s="546"/>
      <c r="N183" s="546"/>
      <c r="O183" s="546"/>
      <c r="P183" s="546"/>
      <c r="Q183" s="546"/>
      <c r="R183" s="546"/>
      <c r="S183" s="546"/>
      <c r="T183" s="546"/>
    </row>
    <row r="184" spans="1:20">
      <c r="B184" s="101" t="s">
        <v>253</v>
      </c>
      <c r="E184" s="1008" t="e">
        <f>+E183/E182</f>
        <v>#DIV/0!</v>
      </c>
      <c r="F184" s="1106"/>
      <c r="G184" s="555"/>
      <c r="H184" s="556"/>
      <c r="I184" s="557"/>
      <c r="J184" s="557"/>
      <c r="K184" s="557"/>
      <c r="L184" s="546"/>
      <c r="M184" s="546"/>
      <c r="N184" s="546"/>
      <c r="O184" s="546"/>
      <c r="P184" s="546"/>
      <c r="Q184" s="546"/>
      <c r="R184" s="546"/>
      <c r="S184" s="546"/>
      <c r="T184" s="546"/>
    </row>
    <row r="185" spans="1:20">
      <c r="B185" s="101"/>
      <c r="C185" s="101"/>
      <c r="D185" s="101"/>
      <c r="E185" s="101"/>
      <c r="F185" s="101"/>
      <c r="H185" s="83"/>
    </row>
  </sheetData>
  <mergeCells count="4">
    <mergeCell ref="B69:D69"/>
    <mergeCell ref="B91:D91"/>
    <mergeCell ref="B138:C138"/>
    <mergeCell ref="B144:C144"/>
  </mergeCells>
  <phoneticPr fontId="0" type="noConversion"/>
  <printOptions horizontalCentered="1"/>
  <pageMargins left="0" right="0" top="0.6" bottom="0.6" header="0.25" footer="0.25"/>
  <pageSetup scale="98" fitToHeight="2" orientation="portrait" r:id="rId1"/>
  <headerFooter alignWithMargins="0">
    <oddFooter>&amp;L&amp;8&amp;D  &amp;T   &amp;F   &amp;A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1"/>
  </sheetPr>
  <dimension ref="A1:S90"/>
  <sheetViews>
    <sheetView zoomScaleNormal="100" workbookViewId="0">
      <selection activeCell="G20" sqref="G20"/>
    </sheetView>
  </sheetViews>
  <sheetFormatPr defaultRowHeight="12.75"/>
  <cols>
    <col min="1" max="1" width="3.5" customWidth="1"/>
    <col min="2" max="2" width="66" customWidth="1"/>
    <col min="3" max="3" width="19.1640625" customWidth="1"/>
    <col min="4" max="4" width="19.5" customWidth="1"/>
    <col min="5" max="5" width="18.33203125" customWidth="1"/>
    <col min="6" max="6" width="18.83203125" customWidth="1"/>
    <col min="7" max="7" width="14.6640625" customWidth="1"/>
    <col min="8" max="8" width="13.1640625" customWidth="1"/>
  </cols>
  <sheetData>
    <row r="1" spans="1:19" ht="18.75">
      <c r="A1" s="610" t="s">
        <v>71</v>
      </c>
      <c r="B1" s="610"/>
      <c r="C1" s="610"/>
      <c r="D1" s="610"/>
      <c r="E1" s="610"/>
    </row>
    <row r="2" spans="1:19" ht="18.75">
      <c r="A2" s="610" t="s">
        <v>20</v>
      </c>
      <c r="B2" s="610"/>
      <c r="C2" s="610"/>
      <c r="D2" s="610"/>
      <c r="E2" s="610"/>
    </row>
    <row r="3" spans="1:19" ht="18.75">
      <c r="A3" s="610" t="s">
        <v>21</v>
      </c>
      <c r="B3" s="610"/>
      <c r="C3" s="610"/>
      <c r="D3" s="610"/>
      <c r="E3" s="610"/>
    </row>
    <row r="5" spans="1:19">
      <c r="A5" s="262"/>
      <c r="B5" s="76"/>
      <c r="C5" s="262" t="s">
        <v>323</v>
      </c>
      <c r="D5" s="55"/>
      <c r="E5" s="76"/>
      <c r="F5" s="346" t="s">
        <v>351</v>
      </c>
      <c r="G5" s="346"/>
      <c r="H5" s="346"/>
    </row>
    <row r="6" spans="1:19" ht="9" hidden="1" customHeight="1">
      <c r="A6" s="101"/>
      <c r="C6" s="64"/>
      <c r="F6" s="546"/>
      <c r="G6" s="547"/>
      <c r="H6" s="546"/>
      <c r="I6" s="546"/>
      <c r="J6" s="546"/>
      <c r="K6" s="546"/>
      <c r="L6" s="546"/>
      <c r="M6" s="546"/>
      <c r="N6" s="546"/>
      <c r="O6" s="546"/>
      <c r="P6" s="546"/>
      <c r="Q6" s="546"/>
      <c r="R6" s="546"/>
      <c r="S6" s="546"/>
    </row>
    <row r="7" spans="1:19" ht="21" hidden="1" customHeight="1" thickBot="1">
      <c r="A7" s="93"/>
      <c r="B7" s="139" t="s">
        <v>137</v>
      </c>
      <c r="C7" s="107"/>
      <c r="D7" s="107"/>
      <c r="E7" s="107"/>
      <c r="F7" s="546" t="s">
        <v>339</v>
      </c>
      <c r="G7" s="547"/>
      <c r="H7" s="546"/>
      <c r="I7" s="546"/>
      <c r="J7" s="546"/>
      <c r="K7" s="546"/>
      <c r="L7" s="546"/>
      <c r="M7" s="546"/>
      <c r="N7" s="546"/>
      <c r="O7" s="546"/>
      <c r="P7" s="546"/>
      <c r="Q7" s="546"/>
      <c r="R7" s="546"/>
      <c r="S7" s="546"/>
    </row>
    <row r="8" spans="1:19" ht="12.75" customHeight="1">
      <c r="A8" s="101"/>
      <c r="C8" s="64"/>
      <c r="F8" s="546"/>
      <c r="G8" s="5"/>
      <c r="H8" s="546"/>
      <c r="I8" s="546"/>
      <c r="J8" s="546"/>
      <c r="K8" s="546"/>
      <c r="L8" s="546"/>
      <c r="M8" s="546"/>
      <c r="N8" s="546"/>
      <c r="O8" s="546"/>
      <c r="P8" s="546"/>
      <c r="Q8" s="546"/>
      <c r="R8" s="546"/>
      <c r="S8" s="546"/>
    </row>
    <row r="9" spans="1:19" ht="16.5" customHeight="1">
      <c r="A9" s="585"/>
      <c r="B9" s="585" t="s">
        <v>24</v>
      </c>
      <c r="C9" s="586"/>
      <c r="D9" s="585"/>
      <c r="E9" s="585"/>
      <c r="F9" s="609" t="s">
        <v>349</v>
      </c>
      <c r="G9" s="5"/>
      <c r="H9" s="546"/>
      <c r="I9" s="546"/>
      <c r="J9" s="546"/>
      <c r="K9" s="546"/>
      <c r="L9" s="546"/>
      <c r="M9" s="546"/>
      <c r="N9" s="546"/>
      <c r="O9" s="546"/>
      <c r="P9" s="546"/>
      <c r="Q9" s="546"/>
      <c r="R9" s="546"/>
      <c r="S9" s="546"/>
    </row>
    <row r="10" spans="1:19" ht="16.5" customHeight="1">
      <c r="A10" s="168"/>
      <c r="B10" s="168"/>
      <c r="C10" s="596"/>
      <c r="D10" s="168"/>
      <c r="E10" s="597"/>
      <c r="F10" s="546"/>
      <c r="G10" s="5"/>
      <c r="H10" s="546"/>
      <c r="I10" s="546"/>
      <c r="J10" s="546"/>
      <c r="K10" s="546"/>
      <c r="L10" s="546"/>
      <c r="M10" s="546"/>
      <c r="N10" s="546"/>
      <c r="O10" s="546"/>
      <c r="P10" s="546"/>
      <c r="Q10" s="546"/>
      <c r="R10" s="546"/>
      <c r="S10" s="546"/>
    </row>
    <row r="11" spans="1:19" ht="34.5" customHeight="1">
      <c r="A11" s="168"/>
      <c r="B11" s="1178" t="s">
        <v>12</v>
      </c>
      <c r="C11" s="1158"/>
      <c r="D11" s="1158"/>
      <c r="E11" s="1158"/>
      <c r="F11" s="546"/>
      <c r="G11" s="5"/>
      <c r="H11" s="546"/>
      <c r="I11" s="546"/>
      <c r="J11" s="546"/>
      <c r="K11" s="546"/>
      <c r="L11" s="546"/>
      <c r="M11" s="546"/>
      <c r="N11" s="546"/>
      <c r="O11" s="546"/>
      <c r="P11" s="546"/>
      <c r="Q11" s="546"/>
      <c r="R11" s="546"/>
      <c r="S11" s="546"/>
    </row>
    <row r="12" spans="1:19" ht="16.5" customHeight="1">
      <c r="A12" s="168"/>
      <c r="B12" s="168"/>
      <c r="C12" s="596"/>
      <c r="D12" s="168"/>
      <c r="E12" s="168"/>
      <c r="F12" s="546"/>
      <c r="G12" s="5"/>
      <c r="H12" s="546"/>
      <c r="I12" s="546"/>
      <c r="J12" s="546"/>
      <c r="K12" s="546"/>
      <c r="L12" s="546"/>
      <c r="M12" s="546"/>
      <c r="N12" s="546"/>
      <c r="O12" s="546"/>
      <c r="P12" s="546"/>
      <c r="Q12" s="546"/>
      <c r="R12" s="546"/>
      <c r="S12" s="546"/>
    </row>
    <row r="13" spans="1:19" ht="16.5" customHeight="1">
      <c r="A13" s="168"/>
      <c r="B13" s="605" t="s">
        <v>13</v>
      </c>
      <c r="C13" s="606"/>
      <c r="D13" s="605"/>
      <c r="E13" s="607">
        <v>2400000</v>
      </c>
      <c r="F13" s="546" t="s">
        <v>15</v>
      </c>
      <c r="G13" s="547"/>
      <c r="H13" s="546"/>
      <c r="I13" s="546"/>
      <c r="J13" s="546"/>
      <c r="K13" s="546"/>
      <c r="L13" s="546"/>
      <c r="M13" s="546"/>
      <c r="N13" s="546"/>
      <c r="O13" s="546"/>
      <c r="P13" s="546"/>
      <c r="Q13" s="546"/>
      <c r="R13" s="546"/>
      <c r="S13" s="546"/>
    </row>
    <row r="14" spans="1:19" ht="12.75" customHeight="1">
      <c r="B14" s="598"/>
      <c r="C14" s="64"/>
      <c r="E14" s="601"/>
      <c r="F14" s="546"/>
      <c r="G14" s="547"/>
      <c r="H14" s="546"/>
      <c r="I14" s="546"/>
      <c r="J14" s="546"/>
      <c r="K14" s="546"/>
      <c r="L14" s="546"/>
      <c r="M14" s="546"/>
      <c r="N14" s="546"/>
      <c r="O14" s="546"/>
      <c r="P14" s="546"/>
      <c r="Q14" s="546"/>
      <c r="R14" s="546"/>
      <c r="S14" s="546"/>
    </row>
    <row r="15" spans="1:19" ht="12.75" customHeight="1">
      <c r="A15" s="2"/>
      <c r="B15" s="2" t="s">
        <v>14</v>
      </c>
      <c r="C15" s="64"/>
      <c r="F15" s="546"/>
      <c r="G15" s="547"/>
      <c r="H15" s="546"/>
      <c r="I15" s="546"/>
      <c r="J15" s="546"/>
      <c r="K15" s="546"/>
      <c r="L15" s="546"/>
      <c r="M15" s="546"/>
      <c r="N15" s="546"/>
      <c r="O15" s="546"/>
      <c r="P15" s="546"/>
      <c r="Q15" s="546"/>
      <c r="R15" s="546"/>
      <c r="S15" s="546"/>
    </row>
    <row r="16" spans="1:19" ht="12.75" customHeight="1">
      <c r="A16" s="101"/>
      <c r="B16" t="s">
        <v>29</v>
      </c>
      <c r="C16" s="64"/>
      <c r="E16" s="602">
        <v>6.2E-2</v>
      </c>
      <c r="F16" s="546" t="s">
        <v>16</v>
      </c>
      <c r="G16" s="547"/>
      <c r="H16" s="546"/>
      <c r="I16" s="546"/>
      <c r="J16" s="546"/>
      <c r="K16" s="546"/>
      <c r="L16" s="546"/>
      <c r="M16" s="546"/>
      <c r="N16" s="546"/>
      <c r="O16" s="546"/>
      <c r="P16" s="546"/>
      <c r="Q16" s="546"/>
      <c r="R16" s="546"/>
      <c r="S16" s="546"/>
    </row>
    <row r="17" spans="1:19" ht="12.75" customHeight="1">
      <c r="A17" s="101"/>
      <c r="B17" t="s">
        <v>30</v>
      </c>
      <c r="C17" s="64"/>
      <c r="E17" s="604">
        <v>2397500</v>
      </c>
      <c r="F17" s="546" t="s">
        <v>17</v>
      </c>
      <c r="G17" s="547"/>
      <c r="H17" s="546"/>
      <c r="I17" s="546"/>
      <c r="J17" s="546"/>
      <c r="K17" s="546"/>
      <c r="L17" s="546"/>
      <c r="M17" s="546"/>
      <c r="N17" s="546"/>
      <c r="O17" s="546"/>
      <c r="P17" s="546"/>
      <c r="Q17" s="546"/>
      <c r="R17" s="546"/>
      <c r="S17" s="546"/>
    </row>
    <row r="18" spans="1:19" ht="12.75" customHeight="1">
      <c r="A18" s="101"/>
      <c r="C18" s="64"/>
      <c r="F18" s="546"/>
      <c r="G18" s="547"/>
      <c r="H18" s="546"/>
      <c r="I18" s="546"/>
      <c r="J18" s="546"/>
      <c r="K18" s="546"/>
      <c r="L18" s="546"/>
      <c r="M18" s="546"/>
      <c r="N18" s="546"/>
      <c r="O18" s="546"/>
      <c r="P18" s="546"/>
      <c r="Q18" s="546"/>
      <c r="R18" s="546"/>
      <c r="S18" s="546"/>
    </row>
    <row r="19" spans="1:19" ht="12.75" customHeight="1">
      <c r="A19" s="101"/>
      <c r="C19" s="64"/>
      <c r="F19" s="546"/>
      <c r="G19" s="547"/>
      <c r="H19" s="546"/>
      <c r="I19" s="546"/>
      <c r="J19" s="546"/>
      <c r="K19" s="546"/>
      <c r="L19" s="546"/>
      <c r="M19" s="546"/>
      <c r="N19" s="546"/>
      <c r="O19" s="546"/>
      <c r="P19" s="546"/>
      <c r="Q19" s="546"/>
      <c r="R19" s="546"/>
      <c r="S19" s="546"/>
    </row>
    <row r="20" spans="1:19" ht="12.75" customHeight="1">
      <c r="A20" s="101"/>
      <c r="C20" s="64"/>
      <c r="F20" s="546"/>
      <c r="G20" s="547"/>
      <c r="H20" s="546"/>
      <c r="I20" s="546"/>
      <c r="J20" s="546"/>
      <c r="K20" s="546"/>
      <c r="L20" s="546"/>
      <c r="M20" s="546"/>
      <c r="N20" s="546"/>
      <c r="O20" s="546"/>
      <c r="P20" s="546"/>
      <c r="Q20" s="546"/>
      <c r="R20" s="546"/>
      <c r="S20" s="546"/>
    </row>
    <row r="21" spans="1:19" ht="12.75" customHeight="1">
      <c r="A21" s="101"/>
      <c r="C21" s="64"/>
      <c r="F21" s="609" t="s">
        <v>349</v>
      </c>
      <c r="G21" s="547"/>
      <c r="H21" s="546"/>
      <c r="I21" s="546"/>
      <c r="J21" s="546"/>
      <c r="K21" s="546"/>
      <c r="L21" s="546"/>
      <c r="M21" s="546"/>
      <c r="N21" s="546"/>
      <c r="O21" s="546"/>
      <c r="P21" s="546"/>
      <c r="Q21" s="546"/>
      <c r="R21" s="546"/>
      <c r="S21" s="546"/>
    </row>
    <row r="22" spans="1:19" ht="54.75" customHeight="1">
      <c r="A22" s="101"/>
      <c r="B22" s="608" t="s">
        <v>19</v>
      </c>
      <c r="C22" s="599" t="s">
        <v>18</v>
      </c>
      <c r="D22" s="599" t="s">
        <v>11</v>
      </c>
      <c r="E22" s="600" t="s">
        <v>10</v>
      </c>
      <c r="G22" s="547"/>
      <c r="H22" s="603"/>
      <c r="I22" s="603"/>
      <c r="J22" s="546"/>
      <c r="K22" s="546"/>
      <c r="L22" s="546"/>
      <c r="M22" s="546"/>
      <c r="N22" s="546"/>
      <c r="O22" s="546"/>
      <c r="P22" s="546"/>
      <c r="Q22" s="546"/>
      <c r="R22" s="546"/>
      <c r="S22" s="546"/>
    </row>
    <row r="23" spans="1:19">
      <c r="A23" s="2" t="s">
        <v>254</v>
      </c>
      <c r="B23" s="105" t="s">
        <v>414</v>
      </c>
      <c r="C23" s="87" t="s">
        <v>278</v>
      </c>
      <c r="D23" s="87" t="s">
        <v>278</v>
      </c>
      <c r="E23" s="589" t="s">
        <v>9</v>
      </c>
      <c r="G23" s="547"/>
      <c r="H23" s="546"/>
      <c r="I23" s="546"/>
      <c r="J23" s="546"/>
      <c r="K23" s="546"/>
      <c r="L23" s="546"/>
      <c r="M23" s="546"/>
      <c r="N23" s="546"/>
      <c r="O23" s="546"/>
      <c r="P23" s="546"/>
      <c r="Q23" s="546"/>
      <c r="R23" s="546"/>
      <c r="S23" s="546"/>
    </row>
    <row r="24" spans="1:19">
      <c r="A24" s="101"/>
      <c r="B24" s="109" t="s">
        <v>171</v>
      </c>
      <c r="C24" s="108">
        <v>100000</v>
      </c>
      <c r="D24" s="108">
        <v>105000</v>
      </c>
      <c r="E24" s="591">
        <f>+D24-C24</f>
        <v>5000</v>
      </c>
      <c r="G24" s="547"/>
      <c r="H24" s="546"/>
      <c r="I24" s="546"/>
      <c r="J24" s="546"/>
      <c r="K24" s="546"/>
      <c r="L24" s="546"/>
      <c r="M24" s="546"/>
      <c r="N24" s="546"/>
      <c r="O24" s="546"/>
      <c r="P24" s="546"/>
      <c r="Q24" s="546"/>
      <c r="R24" s="546"/>
      <c r="S24" s="546"/>
    </row>
    <row r="25" spans="1:19" ht="12.75" customHeight="1">
      <c r="A25" s="101"/>
      <c r="B25" s="102" t="s">
        <v>177</v>
      </c>
      <c r="C25" s="64">
        <v>102000</v>
      </c>
      <c r="D25" s="64">
        <v>102000</v>
      </c>
      <c r="E25" s="546"/>
      <c r="G25" s="547"/>
      <c r="H25" s="546"/>
      <c r="I25" s="546"/>
      <c r="J25" s="546"/>
      <c r="K25" s="546"/>
      <c r="L25" s="546"/>
      <c r="M25" s="546"/>
      <c r="N25" s="546"/>
      <c r="O25" s="546"/>
      <c r="P25" s="546"/>
      <c r="Q25" s="546"/>
      <c r="R25" s="546"/>
      <c r="S25" s="546"/>
    </row>
    <row r="26" spans="1:19">
      <c r="A26" s="101"/>
      <c r="B26" s="21" t="s">
        <v>272</v>
      </c>
      <c r="C26" s="110">
        <f>+C24-C25</f>
        <v>-2000</v>
      </c>
      <c r="D26" s="110">
        <f>+D24-D25</f>
        <v>3000</v>
      </c>
      <c r="E26" s="547"/>
      <c r="G26" s="547"/>
      <c r="H26" s="546"/>
      <c r="I26" s="546"/>
      <c r="J26" s="546"/>
      <c r="K26" s="546"/>
      <c r="L26" s="546"/>
      <c r="M26" s="546"/>
      <c r="N26" s="546"/>
      <c r="O26" s="546"/>
      <c r="P26" s="546"/>
      <c r="Q26" s="546"/>
      <c r="R26" s="546"/>
      <c r="S26" s="546"/>
    </row>
    <row r="27" spans="1:19">
      <c r="A27" s="101"/>
      <c r="B27" t="s">
        <v>253</v>
      </c>
      <c r="C27" s="42">
        <f>+C26/C25</f>
        <v>-1.9607843137254902E-2</v>
      </c>
      <c r="D27" s="42">
        <f>+D26/D25</f>
        <v>2.9411764705882353E-2</v>
      </c>
      <c r="E27" s="547"/>
      <c r="G27" s="547"/>
      <c r="H27" s="546"/>
      <c r="I27" s="546"/>
      <c r="J27" s="546"/>
      <c r="K27" s="546"/>
      <c r="L27" s="546"/>
      <c r="M27" s="546"/>
      <c r="N27" s="546"/>
      <c r="O27" s="546"/>
      <c r="P27" s="546"/>
      <c r="Q27" s="546"/>
      <c r="R27" s="546"/>
      <c r="S27" s="546"/>
    </row>
    <row r="28" spans="1:19" ht="7.5" customHeight="1">
      <c r="A28" s="101"/>
      <c r="B28" s="21"/>
      <c r="E28" s="546"/>
      <c r="G28" s="546"/>
      <c r="H28" s="546"/>
      <c r="I28" s="546"/>
      <c r="J28" s="546"/>
      <c r="K28" s="546"/>
      <c r="L28" s="546"/>
      <c r="M28" s="546"/>
      <c r="N28" s="546"/>
      <c r="O28" s="546"/>
      <c r="P28" s="546"/>
      <c r="Q28" s="546"/>
      <c r="R28" s="546"/>
      <c r="S28" s="546"/>
    </row>
    <row r="29" spans="1:19">
      <c r="A29" s="2" t="s">
        <v>255</v>
      </c>
      <c r="B29" s="584" t="s">
        <v>172</v>
      </c>
      <c r="C29" s="90">
        <v>95000</v>
      </c>
      <c r="D29" s="90">
        <v>105000</v>
      </c>
      <c r="E29" s="592">
        <f>+D29-C29</f>
        <v>10000</v>
      </c>
      <c r="G29" s="546"/>
      <c r="H29" s="546"/>
      <c r="I29" s="546"/>
      <c r="J29" s="546"/>
      <c r="K29" s="546"/>
      <c r="L29" s="546"/>
      <c r="M29" s="546"/>
      <c r="N29" s="546"/>
      <c r="O29" s="546"/>
      <c r="P29" s="546"/>
      <c r="Q29" s="546"/>
      <c r="R29" s="546"/>
      <c r="S29" s="546"/>
    </row>
    <row r="30" spans="1:19">
      <c r="A30" s="345"/>
      <c r="B30" s="109" t="s">
        <v>178</v>
      </c>
      <c r="C30" s="119"/>
      <c r="D30" s="119"/>
      <c r="E30" s="553"/>
      <c r="G30" s="553"/>
      <c r="H30" s="546"/>
      <c r="I30" s="546"/>
      <c r="J30" s="546"/>
      <c r="K30" s="546"/>
      <c r="L30" s="546"/>
      <c r="M30" s="546"/>
      <c r="N30" s="546"/>
      <c r="O30" s="546"/>
      <c r="P30" s="546"/>
      <c r="Q30" s="546"/>
      <c r="R30" s="546"/>
      <c r="S30" s="546"/>
    </row>
    <row r="31" spans="1:19">
      <c r="A31" s="101"/>
      <c r="B31" s="21" t="s">
        <v>273</v>
      </c>
      <c r="C31" s="110">
        <f>+C29-C30</f>
        <v>95000</v>
      </c>
      <c r="D31" s="110">
        <f>+D29-D30</f>
        <v>105000</v>
      </c>
      <c r="E31" s="546"/>
      <c r="G31" s="547"/>
      <c r="H31" s="546"/>
      <c r="I31" s="546"/>
      <c r="J31" s="546"/>
      <c r="K31" s="546"/>
      <c r="L31" s="546"/>
      <c r="M31" s="546"/>
      <c r="N31" s="546"/>
      <c r="O31" s="546"/>
      <c r="P31" s="546"/>
      <c r="Q31" s="546"/>
      <c r="R31" s="546"/>
      <c r="S31" s="546"/>
    </row>
    <row r="32" spans="1:19">
      <c r="A32" s="101"/>
      <c r="B32" t="s">
        <v>253</v>
      </c>
      <c r="C32" s="42" t="e">
        <f>+C31/C30</f>
        <v>#DIV/0!</v>
      </c>
      <c r="D32" s="42" t="e">
        <f>+D31/D30</f>
        <v>#DIV/0!</v>
      </c>
      <c r="E32" s="546"/>
      <c r="G32" s="547"/>
      <c r="H32" s="546"/>
      <c r="I32" s="546"/>
      <c r="J32" s="546"/>
      <c r="K32" s="546"/>
      <c r="L32" s="546"/>
      <c r="M32" s="546"/>
      <c r="N32" s="546"/>
      <c r="O32" s="546"/>
      <c r="P32" s="546"/>
      <c r="Q32" s="546"/>
      <c r="R32" s="546"/>
      <c r="S32" s="546"/>
    </row>
    <row r="33" spans="1:19" ht="7.5" customHeight="1">
      <c r="A33" s="101"/>
      <c r="E33" s="546"/>
      <c r="G33" s="547"/>
      <c r="H33" s="546"/>
      <c r="I33" s="546"/>
      <c r="J33" s="546"/>
      <c r="K33" s="546"/>
      <c r="L33" s="546"/>
      <c r="M33" s="546"/>
      <c r="N33" s="546"/>
      <c r="O33" s="546"/>
      <c r="P33" s="546"/>
      <c r="Q33" s="546"/>
      <c r="R33" s="546"/>
      <c r="S33" s="546"/>
    </row>
    <row r="34" spans="1:19">
      <c r="A34" s="2" t="s">
        <v>256</v>
      </c>
      <c r="B34" s="2" t="s">
        <v>346</v>
      </c>
      <c r="C34" s="87" t="s">
        <v>271</v>
      </c>
      <c r="D34" s="87" t="s">
        <v>271</v>
      </c>
      <c r="E34" s="546"/>
      <c r="G34" s="547"/>
      <c r="H34" s="546"/>
      <c r="I34" s="546"/>
      <c r="J34" s="546"/>
      <c r="K34" s="546"/>
      <c r="L34" s="546"/>
      <c r="M34" s="546"/>
      <c r="N34" s="546"/>
      <c r="O34" s="546"/>
      <c r="P34" s="546"/>
      <c r="Q34" s="546"/>
      <c r="R34" s="546"/>
      <c r="S34" s="546"/>
    </row>
    <row r="35" spans="1:19">
      <c r="A35" s="101"/>
      <c r="B35" t="s">
        <v>173</v>
      </c>
      <c r="C35" s="72">
        <v>10000</v>
      </c>
      <c r="D35" s="72">
        <v>10100</v>
      </c>
      <c r="E35" s="592">
        <f>+D35-C35</f>
        <v>100</v>
      </c>
      <c r="G35" s="547"/>
      <c r="H35" s="546"/>
      <c r="I35" s="546"/>
      <c r="J35" s="546"/>
      <c r="K35" s="546"/>
      <c r="L35" s="546"/>
      <c r="M35" s="546"/>
      <c r="N35" s="546"/>
      <c r="O35" s="546"/>
      <c r="P35" s="546"/>
      <c r="Q35" s="546"/>
      <c r="R35" s="546"/>
      <c r="S35" s="546"/>
    </row>
    <row r="36" spans="1:19">
      <c r="A36" s="101"/>
      <c r="B36" t="s">
        <v>289</v>
      </c>
      <c r="C36" s="78">
        <v>9750</v>
      </c>
      <c r="D36" s="78">
        <v>9750</v>
      </c>
      <c r="E36" s="546"/>
      <c r="G36" s="547"/>
      <c r="H36" s="546"/>
      <c r="I36" s="546"/>
      <c r="J36" s="546"/>
      <c r="K36" s="546"/>
      <c r="L36" s="546"/>
      <c r="M36" s="546"/>
      <c r="N36" s="546"/>
      <c r="O36" s="546"/>
      <c r="P36" s="546"/>
      <c r="Q36" s="546"/>
      <c r="R36" s="546"/>
      <c r="S36" s="546"/>
    </row>
    <row r="37" spans="1:19">
      <c r="A37" s="101"/>
      <c r="B37" t="s">
        <v>252</v>
      </c>
      <c r="C37" s="120">
        <f>+C35-C36</f>
        <v>250</v>
      </c>
      <c r="D37" s="120">
        <f>+D35-D36</f>
        <v>350</v>
      </c>
      <c r="E37" s="546"/>
      <c r="G37" s="547"/>
      <c r="H37" s="546"/>
      <c r="I37" s="546"/>
      <c r="J37" s="546"/>
      <c r="K37" s="546"/>
      <c r="L37" s="546"/>
      <c r="M37" s="546"/>
      <c r="N37" s="546"/>
      <c r="O37" s="546"/>
      <c r="P37" s="546"/>
      <c r="Q37" s="546"/>
      <c r="R37" s="546"/>
      <c r="S37" s="546"/>
    </row>
    <row r="38" spans="1:19">
      <c r="A38" s="101"/>
      <c r="B38" t="s">
        <v>253</v>
      </c>
      <c r="C38" s="42">
        <f>+C37/C36</f>
        <v>2.564102564102564E-2</v>
      </c>
      <c r="D38" s="42">
        <f>+D37/D36</f>
        <v>3.5897435897435895E-2</v>
      </c>
      <c r="E38" s="546"/>
      <c r="G38" s="547"/>
      <c r="H38" s="546"/>
      <c r="I38" s="546"/>
      <c r="J38" s="546"/>
      <c r="K38" s="546"/>
      <c r="L38" s="546"/>
      <c r="M38" s="546"/>
      <c r="N38" s="546"/>
      <c r="O38" s="546"/>
      <c r="P38" s="546"/>
      <c r="Q38" s="546"/>
      <c r="R38" s="546"/>
      <c r="S38" s="546"/>
    </row>
    <row r="39" spans="1:19" ht="7.5" customHeight="1">
      <c r="A39" s="101"/>
      <c r="C39" s="64"/>
      <c r="D39" s="64"/>
      <c r="E39" s="546"/>
      <c r="G39" s="547"/>
      <c r="H39" s="546"/>
      <c r="I39" s="546"/>
      <c r="J39" s="546"/>
      <c r="K39" s="546"/>
      <c r="L39" s="546"/>
      <c r="M39" s="546"/>
      <c r="N39" s="546"/>
      <c r="O39" s="546"/>
      <c r="P39" s="546"/>
      <c r="Q39" s="546"/>
      <c r="R39" s="546"/>
      <c r="S39" s="546"/>
    </row>
    <row r="40" spans="1:19">
      <c r="A40" s="2" t="s">
        <v>257</v>
      </c>
      <c r="B40" s="2" t="s">
        <v>28</v>
      </c>
      <c r="C40" s="87" t="s">
        <v>271</v>
      </c>
      <c r="D40" s="87" t="s">
        <v>271</v>
      </c>
      <c r="E40" s="546"/>
      <c r="G40" s="547"/>
      <c r="H40" s="546"/>
      <c r="I40" s="546"/>
      <c r="J40" s="546"/>
      <c r="K40" s="546"/>
      <c r="L40" s="546"/>
      <c r="M40" s="546"/>
      <c r="N40" s="546"/>
      <c r="O40" s="546"/>
      <c r="P40" s="546"/>
      <c r="Q40" s="546"/>
      <c r="R40" s="546"/>
      <c r="S40" s="546"/>
    </row>
    <row r="41" spans="1:19">
      <c r="A41" s="101"/>
      <c r="B41" t="s">
        <v>174</v>
      </c>
      <c r="C41" s="72">
        <v>720</v>
      </c>
      <c r="D41" s="72">
        <v>730</v>
      </c>
      <c r="E41" s="593">
        <f>+D41-C41</f>
        <v>10</v>
      </c>
      <c r="G41" s="547"/>
      <c r="H41" s="546"/>
      <c r="I41" s="546"/>
      <c r="J41" s="546"/>
      <c r="K41" s="546"/>
      <c r="L41" s="546"/>
      <c r="M41" s="546"/>
      <c r="N41" s="546"/>
      <c r="O41" s="546"/>
      <c r="P41" s="546"/>
      <c r="Q41" s="546"/>
      <c r="R41" s="546"/>
      <c r="S41" s="546"/>
    </row>
    <row r="42" spans="1:19">
      <c r="A42" s="101"/>
      <c r="B42" t="s">
        <v>290</v>
      </c>
      <c r="C42" s="78">
        <v>730</v>
      </c>
      <c r="D42" s="78">
        <v>730</v>
      </c>
      <c r="E42" s="546"/>
      <c r="G42" s="547"/>
      <c r="H42" s="546"/>
      <c r="I42" s="546"/>
      <c r="J42" s="546"/>
      <c r="K42" s="546"/>
      <c r="L42" s="546"/>
      <c r="M42" s="546"/>
      <c r="N42" s="546"/>
      <c r="O42" s="546"/>
      <c r="P42" s="546"/>
      <c r="Q42" s="546"/>
      <c r="R42" s="546"/>
      <c r="S42" s="546"/>
    </row>
    <row r="43" spans="1:19" ht="12.75" customHeight="1">
      <c r="A43" s="101"/>
      <c r="B43" t="s">
        <v>252</v>
      </c>
      <c r="C43" s="120">
        <f>+C41-C42</f>
        <v>-10</v>
      </c>
      <c r="D43" s="120">
        <f>+D41-D42</f>
        <v>0</v>
      </c>
      <c r="E43" s="554"/>
      <c r="G43" s="547"/>
      <c r="H43" s="546"/>
      <c r="I43" s="546"/>
      <c r="J43" s="546"/>
      <c r="K43" s="546"/>
      <c r="L43" s="546"/>
      <c r="M43" s="546"/>
      <c r="N43" s="546"/>
      <c r="O43" s="546"/>
      <c r="P43" s="546"/>
      <c r="Q43" s="546"/>
      <c r="R43" s="546"/>
      <c r="S43" s="546"/>
    </row>
    <row r="44" spans="1:19">
      <c r="A44" s="5"/>
      <c r="B44" t="s">
        <v>253</v>
      </c>
      <c r="C44" s="42">
        <f>+C43/C42</f>
        <v>-1.3698630136986301E-2</v>
      </c>
      <c r="D44" s="42">
        <f>+D43/D42</f>
        <v>0</v>
      </c>
      <c r="E44" s="546"/>
      <c r="G44" s="546"/>
      <c r="H44" s="546"/>
      <c r="I44" s="546"/>
      <c r="J44" s="546"/>
      <c r="K44" s="546"/>
      <c r="L44" s="546"/>
      <c r="M44" s="546"/>
      <c r="N44" s="546"/>
      <c r="O44" s="546"/>
      <c r="P44" s="546"/>
      <c r="Q44" s="546"/>
      <c r="R44" s="546"/>
      <c r="S44" s="546"/>
    </row>
    <row r="45" spans="1:19" ht="7.5" customHeight="1">
      <c r="A45" s="101"/>
      <c r="E45" s="546"/>
      <c r="G45" s="546"/>
      <c r="H45" s="546"/>
      <c r="I45" s="546"/>
      <c r="J45" s="546"/>
      <c r="K45" s="546"/>
      <c r="L45" s="546"/>
      <c r="M45" s="546"/>
      <c r="N45" s="546"/>
      <c r="O45" s="546"/>
      <c r="P45" s="546"/>
      <c r="Q45" s="546"/>
      <c r="R45" s="546"/>
      <c r="S45" s="546"/>
    </row>
    <row r="46" spans="1:19" ht="12.75" customHeight="1">
      <c r="A46" s="101" t="s">
        <v>394</v>
      </c>
      <c r="B46" s="2" t="s">
        <v>31</v>
      </c>
      <c r="G46" s="546"/>
      <c r="H46" s="546"/>
      <c r="I46" s="546"/>
      <c r="J46" s="546"/>
      <c r="K46" s="546"/>
      <c r="L46" s="546"/>
      <c r="M46" s="546"/>
      <c r="N46" s="546"/>
      <c r="O46" s="546"/>
      <c r="P46" s="546"/>
      <c r="Q46" s="546"/>
      <c r="R46" s="546"/>
      <c r="S46" s="546"/>
    </row>
    <row r="47" spans="1:19" ht="12.75" customHeight="1">
      <c r="A47" s="101"/>
      <c r="B47" t="s">
        <v>174</v>
      </c>
      <c r="C47" s="72">
        <v>426</v>
      </c>
      <c r="D47" s="72">
        <v>430</v>
      </c>
      <c r="E47" s="593">
        <f>+D47-C47</f>
        <v>4</v>
      </c>
      <c r="G47" s="546"/>
      <c r="H47" s="546"/>
      <c r="I47" s="546"/>
      <c r="J47" s="546"/>
      <c r="K47" s="546"/>
      <c r="L47" s="546"/>
      <c r="M47" s="546"/>
      <c r="N47" s="546"/>
      <c r="O47" s="546"/>
      <c r="P47" s="546"/>
      <c r="Q47" s="546"/>
      <c r="R47" s="546"/>
      <c r="S47" s="546"/>
    </row>
    <row r="48" spans="1:19" ht="12.75" customHeight="1">
      <c r="A48" s="101"/>
      <c r="B48" t="s">
        <v>290</v>
      </c>
      <c r="C48" s="78">
        <v>435</v>
      </c>
      <c r="D48" s="78">
        <v>435</v>
      </c>
      <c r="G48" s="546"/>
      <c r="H48" s="546"/>
      <c r="I48" s="546"/>
      <c r="J48" s="546"/>
      <c r="K48" s="546"/>
      <c r="L48" s="546"/>
      <c r="M48" s="546"/>
      <c r="N48" s="546"/>
      <c r="O48" s="546"/>
      <c r="P48" s="546"/>
      <c r="Q48" s="546"/>
      <c r="R48" s="546"/>
      <c r="S48" s="546"/>
    </row>
    <row r="49" spans="1:19" ht="12.75" customHeight="1">
      <c r="A49" s="101"/>
      <c r="B49" t="s">
        <v>252</v>
      </c>
      <c r="C49" s="120">
        <f>+C47-C48</f>
        <v>-9</v>
      </c>
      <c r="D49" s="120">
        <f>+D47-D48</f>
        <v>-5</v>
      </c>
      <c r="E49" s="594"/>
      <c r="G49" s="546"/>
      <c r="H49" s="546"/>
      <c r="I49" s="546"/>
      <c r="J49" s="546"/>
      <c r="K49" s="546"/>
      <c r="L49" s="546"/>
      <c r="M49" s="546"/>
      <c r="N49" s="546"/>
      <c r="O49" s="546"/>
      <c r="P49" s="546"/>
      <c r="Q49" s="546"/>
      <c r="R49" s="546"/>
      <c r="S49" s="546"/>
    </row>
    <row r="50" spans="1:19" ht="12.75" customHeight="1">
      <c r="A50" s="101"/>
      <c r="B50" t="s">
        <v>253</v>
      </c>
      <c r="C50" s="42">
        <f>+C49/C48</f>
        <v>-2.0689655172413793E-2</v>
      </c>
      <c r="D50" s="42">
        <f>+D49/D48</f>
        <v>-1.1494252873563218E-2</v>
      </c>
      <c r="E50" s="594"/>
      <c r="G50" s="546"/>
      <c r="H50" s="546"/>
      <c r="I50" s="546"/>
      <c r="J50" s="546"/>
      <c r="K50" s="546"/>
      <c r="L50" s="546"/>
      <c r="M50" s="546"/>
      <c r="N50" s="546"/>
      <c r="O50" s="546"/>
      <c r="P50" s="546"/>
      <c r="Q50" s="546"/>
      <c r="R50" s="546"/>
      <c r="S50" s="546"/>
    </row>
    <row r="51" spans="1:19" ht="12.75" customHeight="1">
      <c r="A51" s="101"/>
      <c r="E51" s="546"/>
      <c r="G51" s="546"/>
      <c r="H51" s="546"/>
      <c r="I51" s="546"/>
      <c r="J51" s="546"/>
      <c r="K51" s="546"/>
      <c r="L51" s="546"/>
      <c r="M51" s="546"/>
      <c r="N51" s="546"/>
      <c r="O51" s="546"/>
      <c r="P51" s="546"/>
      <c r="Q51" s="546"/>
      <c r="R51" s="546"/>
      <c r="S51" s="546"/>
    </row>
    <row r="52" spans="1:19" ht="12.75" customHeight="1">
      <c r="A52" s="101" t="s">
        <v>413</v>
      </c>
      <c r="B52" s="2" t="s">
        <v>25</v>
      </c>
      <c r="E52" s="546"/>
      <c r="G52" s="546"/>
      <c r="H52" s="546"/>
      <c r="I52" s="546"/>
      <c r="J52" s="546"/>
      <c r="K52" s="546"/>
      <c r="L52" s="546"/>
      <c r="M52" s="546"/>
      <c r="N52" s="546"/>
      <c r="O52" s="546"/>
      <c r="P52" s="546"/>
      <c r="Q52" s="546"/>
      <c r="R52" s="546"/>
      <c r="S52" s="546"/>
    </row>
    <row r="53" spans="1:19" ht="12.75" customHeight="1">
      <c r="A53" s="101"/>
      <c r="B53" t="s">
        <v>26</v>
      </c>
      <c r="C53">
        <v>25</v>
      </c>
      <c r="D53">
        <v>25</v>
      </c>
      <c r="E53" s="593">
        <f>+D53-C53</f>
        <v>0</v>
      </c>
      <c r="G53" s="546"/>
      <c r="H53" s="546"/>
      <c r="I53" s="546"/>
      <c r="J53" s="546"/>
      <c r="K53" s="546"/>
      <c r="L53" s="546"/>
      <c r="M53" s="546"/>
      <c r="N53" s="546"/>
      <c r="O53" s="546"/>
      <c r="P53" s="546"/>
      <c r="Q53" s="546"/>
      <c r="R53" s="546"/>
      <c r="S53" s="546"/>
    </row>
    <row r="54" spans="1:19" ht="12.75" customHeight="1">
      <c r="A54" s="101"/>
      <c r="B54" t="s">
        <v>27</v>
      </c>
      <c r="C54">
        <v>20</v>
      </c>
      <c r="D54">
        <v>20</v>
      </c>
      <c r="E54" s="546"/>
      <c r="G54" s="546"/>
      <c r="H54" s="546"/>
      <c r="I54" s="546"/>
      <c r="J54" s="546"/>
      <c r="K54" s="546"/>
      <c r="L54" s="546"/>
      <c r="M54" s="546"/>
      <c r="N54" s="546"/>
      <c r="O54" s="546"/>
      <c r="P54" s="546"/>
      <c r="Q54" s="546"/>
      <c r="R54" s="546"/>
      <c r="S54" s="546"/>
    </row>
    <row r="55" spans="1:19" ht="12.75" customHeight="1">
      <c r="A55" s="101"/>
      <c r="B55" t="s">
        <v>252</v>
      </c>
      <c r="C55" s="120">
        <f>+C53-C54</f>
        <v>5</v>
      </c>
      <c r="D55" s="120">
        <f>+D53-D54</f>
        <v>5</v>
      </c>
      <c r="E55" s="546"/>
      <c r="G55" s="546"/>
      <c r="H55" s="546"/>
      <c r="I55" s="546"/>
      <c r="J55" s="546"/>
      <c r="K55" s="546"/>
      <c r="L55" s="546"/>
      <c r="M55" s="546"/>
      <c r="N55" s="546"/>
      <c r="O55" s="546"/>
      <c r="P55" s="546"/>
      <c r="Q55" s="546"/>
      <c r="R55" s="546"/>
      <c r="S55" s="546"/>
    </row>
    <row r="56" spans="1:19" ht="12.75" customHeight="1">
      <c r="A56" s="101"/>
      <c r="B56" t="s">
        <v>253</v>
      </c>
      <c r="C56" s="42">
        <f>+C55/C54</f>
        <v>0.25</v>
      </c>
      <c r="D56" s="42">
        <f>+D55/D54</f>
        <v>0.25</v>
      </c>
      <c r="E56" s="546"/>
      <c r="G56" s="546"/>
      <c r="H56" s="546"/>
      <c r="I56" s="546"/>
      <c r="J56" s="546"/>
      <c r="K56" s="546"/>
      <c r="L56" s="546"/>
      <c r="M56" s="546"/>
      <c r="N56" s="546"/>
      <c r="O56" s="546"/>
      <c r="P56" s="546"/>
      <c r="Q56" s="546"/>
      <c r="R56" s="546"/>
      <c r="S56" s="546"/>
    </row>
    <row r="57" spans="1:19" ht="12.75" customHeight="1">
      <c r="A57" s="101"/>
      <c r="E57" s="546"/>
      <c r="G57" s="546"/>
      <c r="H57" s="546"/>
      <c r="I57" s="546"/>
      <c r="J57" s="546"/>
      <c r="K57" s="546"/>
      <c r="L57" s="546"/>
      <c r="M57" s="546"/>
      <c r="N57" s="546"/>
      <c r="O57" s="546"/>
      <c r="P57" s="546"/>
      <c r="Q57" s="546"/>
      <c r="R57" s="546"/>
      <c r="S57" s="546"/>
    </row>
    <row r="58" spans="1:19">
      <c r="A58" s="2" t="s">
        <v>32</v>
      </c>
      <c r="B58" s="2" t="s">
        <v>347</v>
      </c>
      <c r="C58" s="87" t="s">
        <v>271</v>
      </c>
      <c r="D58" s="87" t="s">
        <v>271</v>
      </c>
      <c r="E58" s="546"/>
      <c r="G58" s="547"/>
      <c r="H58" s="546"/>
      <c r="I58" s="546"/>
      <c r="J58" s="546"/>
      <c r="K58" s="546"/>
      <c r="L58" s="546"/>
      <c r="M58" s="546"/>
      <c r="N58" s="546"/>
      <c r="O58" s="546"/>
      <c r="P58" s="546"/>
      <c r="Q58" s="546"/>
      <c r="R58" s="546"/>
      <c r="S58" s="546"/>
    </row>
    <row r="59" spans="1:19">
      <c r="A59" s="2"/>
      <c r="B59" s="5" t="s">
        <v>175</v>
      </c>
      <c r="C59">
        <v>62</v>
      </c>
      <c r="D59">
        <v>65</v>
      </c>
      <c r="E59" s="593">
        <f>+D59-C59</f>
        <v>3</v>
      </c>
      <c r="G59" s="547"/>
      <c r="H59" s="546"/>
      <c r="I59" s="546"/>
      <c r="J59" s="546"/>
      <c r="K59" s="546"/>
      <c r="L59" s="546"/>
      <c r="M59" s="546"/>
      <c r="N59" s="546"/>
      <c r="O59" s="546"/>
      <c r="P59" s="546"/>
      <c r="Q59" s="546"/>
      <c r="R59" s="546"/>
      <c r="S59" s="546"/>
    </row>
    <row r="60" spans="1:19">
      <c r="A60" s="101"/>
      <c r="B60" t="s">
        <v>179</v>
      </c>
      <c r="C60">
        <v>63</v>
      </c>
      <c r="D60">
        <v>63</v>
      </c>
      <c r="E60" s="546"/>
      <c r="G60" s="547"/>
      <c r="H60" s="546"/>
      <c r="I60" s="546"/>
      <c r="J60" s="546"/>
      <c r="K60" s="546"/>
      <c r="L60" s="546"/>
      <c r="M60" s="546"/>
      <c r="N60" s="546"/>
      <c r="O60" s="546"/>
      <c r="P60" s="546"/>
      <c r="Q60" s="546"/>
      <c r="R60" s="546"/>
      <c r="S60" s="546"/>
    </row>
    <row r="61" spans="1:19">
      <c r="A61" s="101"/>
      <c r="B61" t="s">
        <v>252</v>
      </c>
      <c r="C61" s="120">
        <f>+C59-C60</f>
        <v>-1</v>
      </c>
      <c r="D61" s="120">
        <f>+D59-D60</f>
        <v>2</v>
      </c>
      <c r="E61" s="546"/>
      <c r="G61" s="547"/>
      <c r="H61" s="546"/>
      <c r="I61" s="546"/>
      <c r="J61" s="546"/>
      <c r="K61" s="546"/>
      <c r="L61" s="546"/>
      <c r="M61" s="546"/>
      <c r="N61" s="546"/>
      <c r="O61" s="546"/>
      <c r="P61" s="546"/>
      <c r="Q61" s="546"/>
      <c r="R61" s="546"/>
      <c r="S61" s="546"/>
    </row>
    <row r="62" spans="1:19">
      <c r="A62" s="101"/>
      <c r="B62" t="s">
        <v>253</v>
      </c>
      <c r="C62" s="42">
        <f>+C61/C60</f>
        <v>-1.5873015873015872E-2</v>
      </c>
      <c r="D62" s="42">
        <f>+D61/D60</f>
        <v>3.1746031746031744E-2</v>
      </c>
      <c r="E62" s="546"/>
      <c r="G62" s="547"/>
      <c r="H62" s="546"/>
      <c r="I62" s="546"/>
      <c r="J62" s="546"/>
      <c r="K62" s="546"/>
      <c r="L62" s="546"/>
      <c r="M62" s="546"/>
      <c r="N62" s="546"/>
      <c r="O62" s="546"/>
      <c r="P62" s="546"/>
      <c r="Q62" s="546"/>
      <c r="R62" s="546"/>
      <c r="S62" s="546"/>
    </row>
    <row r="63" spans="1:19" ht="7.5" customHeight="1">
      <c r="A63" s="101"/>
      <c r="E63" s="546"/>
      <c r="G63" s="547"/>
      <c r="H63" s="546"/>
      <c r="I63" s="546"/>
      <c r="J63" s="546"/>
      <c r="K63" s="546"/>
      <c r="L63" s="546"/>
      <c r="M63" s="546"/>
      <c r="N63" s="546"/>
      <c r="O63" s="546"/>
      <c r="P63" s="546"/>
      <c r="Q63" s="546"/>
      <c r="R63" s="546"/>
      <c r="S63" s="546"/>
    </row>
    <row r="64" spans="1:19">
      <c r="A64" s="2" t="s">
        <v>33</v>
      </c>
      <c r="B64" s="2" t="s">
        <v>348</v>
      </c>
      <c r="C64" s="87" t="s">
        <v>271</v>
      </c>
      <c r="D64" s="87" t="s">
        <v>271</v>
      </c>
      <c r="E64" s="546"/>
      <c r="G64" s="547"/>
      <c r="H64" s="546"/>
      <c r="I64" s="546"/>
      <c r="J64" s="546"/>
      <c r="K64" s="546"/>
      <c r="L64" s="546"/>
      <c r="M64" s="546"/>
      <c r="N64" s="546"/>
      <c r="O64" s="546"/>
      <c r="P64" s="546"/>
      <c r="Q64" s="546"/>
      <c r="R64" s="546"/>
      <c r="S64" s="546"/>
    </row>
    <row r="65" spans="1:19">
      <c r="A65" s="2"/>
      <c r="B65" s="5" t="s">
        <v>176</v>
      </c>
      <c r="C65">
        <v>384</v>
      </c>
      <c r="D65">
        <v>400</v>
      </c>
      <c r="E65" s="593">
        <f>+D65-C65</f>
        <v>16</v>
      </c>
      <c r="G65" s="547"/>
      <c r="H65" s="546"/>
      <c r="I65" s="546"/>
      <c r="J65" s="546"/>
      <c r="K65" s="546"/>
      <c r="L65" s="546"/>
      <c r="M65" s="546"/>
      <c r="N65" s="546"/>
      <c r="O65" s="546"/>
      <c r="P65" s="546"/>
      <c r="Q65" s="546"/>
      <c r="R65" s="546"/>
      <c r="S65" s="546"/>
    </row>
    <row r="66" spans="1:19">
      <c r="B66" s="5" t="s">
        <v>291</v>
      </c>
      <c r="C66">
        <v>390</v>
      </c>
      <c r="D66">
        <v>390</v>
      </c>
      <c r="E66" s="546"/>
      <c r="G66" s="547"/>
      <c r="H66" s="546"/>
      <c r="I66" s="546"/>
      <c r="J66" s="546"/>
      <c r="K66" s="546"/>
      <c r="L66" s="546"/>
      <c r="M66" s="546"/>
      <c r="N66" s="546"/>
      <c r="O66" s="546"/>
      <c r="P66" s="546"/>
      <c r="Q66" s="546"/>
      <c r="R66" s="546"/>
      <c r="S66" s="546"/>
    </row>
    <row r="67" spans="1:19">
      <c r="B67" t="s">
        <v>252</v>
      </c>
      <c r="C67" s="120">
        <f>+C65-C66</f>
        <v>-6</v>
      </c>
      <c r="D67" s="120">
        <f>+D65-D66</f>
        <v>10</v>
      </c>
      <c r="E67" s="546"/>
      <c r="G67" s="547"/>
      <c r="H67" s="546"/>
      <c r="I67" s="546"/>
      <c r="J67" s="546"/>
      <c r="K67" s="546"/>
      <c r="L67" s="546"/>
      <c r="M67" s="546"/>
      <c r="N67" s="546"/>
      <c r="O67" s="546"/>
      <c r="P67" s="546"/>
      <c r="Q67" s="546"/>
      <c r="R67" s="546"/>
      <c r="S67" s="546"/>
    </row>
    <row r="68" spans="1:19">
      <c r="B68" t="s">
        <v>253</v>
      </c>
      <c r="C68" s="42">
        <f>+C67/C66</f>
        <v>-1.5384615384615385E-2</v>
      </c>
      <c r="D68" s="42">
        <f>+D67/D66</f>
        <v>2.564102564102564E-2</v>
      </c>
      <c r="E68" s="546"/>
      <c r="G68" s="547"/>
      <c r="H68" s="546"/>
      <c r="I68" s="546"/>
      <c r="J68" s="546"/>
      <c r="K68" s="546"/>
      <c r="L68" s="546"/>
      <c r="M68" s="546"/>
      <c r="N68" s="546"/>
      <c r="O68" s="546"/>
      <c r="P68" s="546"/>
      <c r="Q68" s="546"/>
      <c r="R68" s="546"/>
      <c r="S68" s="546"/>
    </row>
    <row r="69" spans="1:19">
      <c r="C69" s="342"/>
      <c r="D69" s="342"/>
      <c r="E69" s="342"/>
      <c r="F69" s="546"/>
      <c r="G69" s="547"/>
      <c r="H69" s="546"/>
      <c r="I69" s="546"/>
      <c r="J69" s="546"/>
      <c r="K69" s="546"/>
      <c r="L69" s="546"/>
      <c r="M69" s="546"/>
      <c r="N69" s="546"/>
      <c r="O69" s="546"/>
      <c r="P69" s="546"/>
      <c r="Q69" s="546"/>
      <c r="R69" s="546"/>
      <c r="S69" s="546"/>
    </row>
    <row r="70" spans="1:19">
      <c r="C70" s="342"/>
      <c r="D70" s="342"/>
      <c r="E70" s="342"/>
      <c r="F70" s="546"/>
      <c r="G70" s="547"/>
      <c r="H70" s="546"/>
      <c r="I70" s="546"/>
      <c r="J70" s="546"/>
      <c r="K70" s="546"/>
      <c r="L70" s="546"/>
      <c r="M70" s="546"/>
      <c r="N70" s="546"/>
      <c r="O70" s="546"/>
      <c r="P70" s="546"/>
      <c r="Q70" s="546"/>
      <c r="R70" s="546"/>
      <c r="S70" s="546"/>
    </row>
    <row r="71" spans="1:19">
      <c r="C71" s="342"/>
      <c r="D71" s="342"/>
      <c r="E71" s="342"/>
      <c r="F71" s="546"/>
      <c r="G71" s="547"/>
      <c r="H71" s="546"/>
      <c r="I71" s="546"/>
      <c r="J71" s="546"/>
      <c r="K71" s="546"/>
      <c r="L71" s="546"/>
      <c r="M71" s="546"/>
      <c r="N71" s="546"/>
      <c r="O71" s="546"/>
      <c r="P71" s="546"/>
      <c r="Q71" s="546"/>
      <c r="R71" s="546"/>
      <c r="S71" s="546"/>
    </row>
    <row r="72" spans="1:19">
      <c r="C72" s="342"/>
      <c r="D72" s="342"/>
      <c r="E72" s="342"/>
      <c r="F72" s="546"/>
      <c r="G72" s="547"/>
      <c r="H72" s="546"/>
      <c r="I72" s="546"/>
      <c r="J72" s="546"/>
      <c r="K72" s="546"/>
      <c r="L72" s="546"/>
      <c r="M72" s="546"/>
      <c r="N72" s="546"/>
      <c r="O72" s="546"/>
      <c r="P72" s="546"/>
      <c r="Q72" s="546"/>
      <c r="R72" s="546"/>
      <c r="S72" s="546"/>
    </row>
    <row r="73" spans="1:19">
      <c r="C73" s="342"/>
      <c r="D73" s="342"/>
      <c r="E73" s="342"/>
      <c r="F73" s="546"/>
      <c r="G73" s="547"/>
      <c r="H73" s="546"/>
      <c r="I73" s="546"/>
      <c r="J73" s="546"/>
      <c r="K73" s="546"/>
      <c r="L73" s="546"/>
      <c r="M73" s="546"/>
      <c r="N73" s="546"/>
      <c r="O73" s="546"/>
      <c r="P73" s="546"/>
      <c r="Q73" s="546"/>
      <c r="R73" s="546"/>
      <c r="S73" s="546"/>
    </row>
    <row r="74" spans="1:19">
      <c r="C74" s="342"/>
      <c r="D74" s="342"/>
      <c r="E74" s="342"/>
      <c r="F74" s="546"/>
      <c r="G74" s="547"/>
      <c r="H74" s="546"/>
      <c r="I74" s="546"/>
      <c r="J74" s="546"/>
      <c r="K74" s="546"/>
      <c r="L74" s="546"/>
      <c r="M74" s="546"/>
      <c r="N74" s="546"/>
      <c r="O74" s="546"/>
      <c r="P74" s="546"/>
      <c r="Q74" s="546"/>
      <c r="R74" s="546"/>
      <c r="S74" s="546"/>
    </row>
    <row r="75" spans="1:19">
      <c r="C75" s="342"/>
      <c r="D75" s="342"/>
      <c r="E75" s="342"/>
      <c r="F75" s="546"/>
      <c r="G75" s="547"/>
      <c r="H75" s="546"/>
      <c r="I75" s="546"/>
      <c r="J75" s="546"/>
      <c r="K75" s="546"/>
      <c r="L75" s="546"/>
      <c r="M75" s="546"/>
      <c r="N75" s="546"/>
      <c r="O75" s="546"/>
      <c r="P75" s="546"/>
      <c r="Q75" s="546"/>
      <c r="R75" s="546"/>
      <c r="S75" s="546"/>
    </row>
    <row r="76" spans="1:19">
      <c r="C76" s="342"/>
      <c r="D76" s="342"/>
      <c r="E76" s="342"/>
      <c r="F76" s="546"/>
      <c r="G76" s="547"/>
      <c r="H76" s="546"/>
      <c r="I76" s="546"/>
      <c r="J76" s="546"/>
      <c r="K76" s="546"/>
      <c r="L76" s="546"/>
      <c r="M76" s="546"/>
      <c r="N76" s="546"/>
      <c r="O76" s="546"/>
      <c r="P76" s="546"/>
      <c r="Q76" s="546"/>
      <c r="R76" s="546"/>
      <c r="S76" s="546"/>
    </row>
    <row r="77" spans="1:19">
      <c r="C77" s="342"/>
      <c r="D77" s="342"/>
      <c r="E77" s="342"/>
      <c r="F77" s="546"/>
      <c r="G77" s="547"/>
      <c r="H77" s="546"/>
      <c r="I77" s="546"/>
      <c r="J77" s="546"/>
      <c r="K77" s="546"/>
      <c r="L77" s="546"/>
      <c r="M77" s="546"/>
      <c r="N77" s="546"/>
      <c r="O77" s="546"/>
      <c r="P77" s="546"/>
      <c r="Q77" s="546"/>
      <c r="R77" s="546"/>
      <c r="S77" s="546"/>
    </row>
    <row r="78" spans="1:19">
      <c r="C78" s="342"/>
      <c r="D78" s="342"/>
      <c r="E78" s="342"/>
      <c r="F78" s="546"/>
      <c r="G78" s="547"/>
      <c r="H78" s="546"/>
      <c r="I78" s="546"/>
      <c r="J78" s="546"/>
      <c r="K78" s="546"/>
      <c r="L78" s="546"/>
      <c r="M78" s="546"/>
      <c r="N78" s="546"/>
      <c r="O78" s="546"/>
      <c r="P78" s="546"/>
      <c r="Q78" s="546"/>
      <c r="R78" s="546"/>
      <c r="S78" s="546"/>
    </row>
    <row r="79" spans="1:19">
      <c r="C79" s="342"/>
      <c r="D79" s="342"/>
      <c r="E79" s="342"/>
      <c r="F79" s="546"/>
      <c r="G79" s="547"/>
      <c r="H79" s="546"/>
      <c r="I79" s="546"/>
      <c r="J79" s="546"/>
      <c r="K79" s="546"/>
      <c r="L79" s="546"/>
      <c r="M79" s="546"/>
      <c r="N79" s="546"/>
      <c r="O79" s="546"/>
      <c r="P79" s="546"/>
      <c r="Q79" s="546"/>
      <c r="R79" s="546"/>
      <c r="S79" s="546"/>
    </row>
    <row r="80" spans="1:19">
      <c r="C80" s="342"/>
      <c r="D80" s="342"/>
      <c r="E80" s="342"/>
      <c r="F80" s="546"/>
      <c r="G80" s="547"/>
      <c r="H80" s="546"/>
      <c r="I80" s="546"/>
      <c r="J80" s="546"/>
      <c r="K80" s="546"/>
      <c r="L80" s="546"/>
      <c r="M80" s="546"/>
      <c r="N80" s="546"/>
      <c r="O80" s="546"/>
      <c r="P80" s="546"/>
      <c r="Q80" s="546"/>
      <c r="R80" s="546"/>
      <c r="S80" s="546"/>
    </row>
    <row r="81" spans="1:19">
      <c r="C81" s="342"/>
      <c r="D81" s="342"/>
      <c r="E81" s="342"/>
      <c r="F81" s="546"/>
      <c r="G81" s="547"/>
      <c r="H81" s="546"/>
      <c r="I81" s="546"/>
      <c r="J81" s="546"/>
      <c r="K81" s="546"/>
      <c r="L81" s="546"/>
      <c r="M81" s="546"/>
      <c r="N81" s="546"/>
      <c r="O81" s="546"/>
      <c r="P81" s="546"/>
      <c r="Q81" s="546"/>
      <c r="R81" s="546"/>
      <c r="S81" s="546"/>
    </row>
    <row r="82" spans="1:19">
      <c r="C82" s="342"/>
      <c r="D82" s="342"/>
      <c r="E82" s="342"/>
      <c r="F82" s="546"/>
      <c r="G82" s="547"/>
      <c r="H82" s="546"/>
      <c r="I82" s="546"/>
      <c r="J82" s="546"/>
      <c r="K82" s="546"/>
      <c r="L82" s="546"/>
      <c r="M82" s="546"/>
      <c r="N82" s="546"/>
      <c r="O82" s="546"/>
      <c r="P82" s="546"/>
      <c r="Q82" s="546"/>
      <c r="R82" s="546"/>
      <c r="S82" s="546"/>
    </row>
    <row r="83" spans="1:19">
      <c r="C83" s="342"/>
      <c r="D83" s="342"/>
      <c r="E83" s="342"/>
      <c r="F83" s="546"/>
      <c r="G83" s="547"/>
      <c r="H83" s="546"/>
      <c r="I83" s="546"/>
      <c r="J83" s="546"/>
      <c r="K83" s="546"/>
      <c r="L83" s="546"/>
      <c r="M83" s="546"/>
      <c r="N83" s="546"/>
      <c r="O83" s="546"/>
      <c r="P83" s="546"/>
      <c r="Q83" s="546"/>
      <c r="R83" s="546"/>
      <c r="S83" s="546"/>
    </row>
    <row r="84" spans="1:19">
      <c r="C84" s="342"/>
      <c r="D84" s="342"/>
      <c r="E84" s="342"/>
      <c r="F84" s="546"/>
      <c r="G84" s="547"/>
      <c r="H84" s="546"/>
      <c r="I84" s="546"/>
      <c r="J84" s="546"/>
      <c r="K84" s="546"/>
      <c r="L84" s="546"/>
      <c r="M84" s="546"/>
      <c r="N84" s="546"/>
      <c r="O84" s="546"/>
      <c r="P84" s="546"/>
      <c r="Q84" s="546"/>
      <c r="R84" s="546"/>
      <c r="S84" s="546"/>
    </row>
    <row r="85" spans="1:19" ht="26.25" customHeight="1">
      <c r="B85" s="1160"/>
      <c r="C85" s="1160"/>
    </row>
    <row r="87" spans="1:19" ht="14.25" customHeight="1"/>
    <row r="88" spans="1:19">
      <c r="A88" s="21"/>
      <c r="B88" s="21"/>
      <c r="C88" s="21"/>
      <c r="D88" s="21"/>
      <c r="E88" s="21"/>
    </row>
    <row r="89" spans="1:19">
      <c r="A89" s="84"/>
    </row>
    <row r="90" spans="1:19">
      <c r="A90" s="89"/>
      <c r="B90" s="89"/>
      <c r="C90" s="89"/>
      <c r="D90" s="89"/>
      <c r="E90" s="89"/>
    </row>
  </sheetData>
  <mergeCells count="2">
    <mergeCell ref="B11:E11"/>
    <mergeCell ref="B85:C85"/>
  </mergeCells>
  <phoneticPr fontId="0" type="noConversion"/>
  <printOptions horizontalCentered="1"/>
  <pageMargins left="0" right="0" top="0.5" bottom="0.5" header="0.25" footer="0.25"/>
  <pageSetup scale="91" fitToHeight="2" orientation="portrait" r:id="rId1"/>
  <headerFooter alignWithMargins="0">
    <oddFooter>&amp;L&amp;8&amp;D  &amp;T&amp;R&amp;8G:Mike:&amp;F/&amp;A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35"/>
  <sheetViews>
    <sheetView workbookViewId="0">
      <selection activeCell="B8" sqref="B8"/>
    </sheetView>
  </sheetViews>
  <sheetFormatPr defaultRowHeight="12.75"/>
  <cols>
    <col min="1" max="1" width="1.6640625" customWidth="1"/>
    <col min="2" max="2" width="52.5" customWidth="1"/>
    <col min="3" max="3" width="14" customWidth="1"/>
    <col min="4" max="4" width="41.1640625" customWidth="1"/>
    <col min="5" max="5" width="1.6640625" customWidth="1"/>
    <col min="6" max="6" width="6.5" customWidth="1"/>
  </cols>
  <sheetData>
    <row r="1" spans="1:5">
      <c r="A1" s="8"/>
      <c r="B1" s="36" t="s">
        <v>74</v>
      </c>
      <c r="C1" s="1183"/>
      <c r="D1" s="1184"/>
      <c r="E1" s="43"/>
    </row>
    <row r="2" spans="1:5" ht="84.75" customHeight="1">
      <c r="A2" s="1"/>
      <c r="B2" s="1185" t="s">
        <v>236</v>
      </c>
      <c r="C2" s="1186"/>
      <c r="D2" s="1187"/>
      <c r="E2" s="14"/>
    </row>
    <row r="3" spans="1:5" ht="9" customHeight="1">
      <c r="A3" s="4"/>
      <c r="C3" s="1182"/>
      <c r="D3" s="1182"/>
      <c r="E3" s="14"/>
    </row>
    <row r="4" spans="1:5" ht="51.75" thickBot="1">
      <c r="A4" s="4"/>
      <c r="B4" s="44" t="s">
        <v>111</v>
      </c>
      <c r="C4" s="116" t="s">
        <v>237</v>
      </c>
      <c r="D4" s="45" t="s">
        <v>115</v>
      </c>
      <c r="E4" s="14"/>
    </row>
    <row r="5" spans="1:5">
      <c r="A5" s="4"/>
      <c r="B5" s="46"/>
      <c r="C5" s="37"/>
      <c r="D5" s="47"/>
      <c r="E5" s="14"/>
    </row>
    <row r="6" spans="1:5">
      <c r="A6" s="4"/>
      <c r="B6" s="48"/>
      <c r="C6" s="38"/>
      <c r="D6" s="49"/>
      <c r="E6" s="14"/>
    </row>
    <row r="7" spans="1:5">
      <c r="A7" s="4"/>
      <c r="B7" s="48"/>
      <c r="C7" s="38"/>
      <c r="D7" s="49"/>
      <c r="E7" s="14"/>
    </row>
    <row r="8" spans="1:5">
      <c r="A8" s="4"/>
      <c r="B8" s="48"/>
      <c r="C8" s="38"/>
      <c r="D8" s="49"/>
      <c r="E8" s="14"/>
    </row>
    <row r="9" spans="1:5">
      <c r="A9" s="4"/>
      <c r="B9" s="48"/>
      <c r="C9" s="38"/>
      <c r="D9" s="49"/>
      <c r="E9" s="14"/>
    </row>
    <row r="10" spans="1:5">
      <c r="A10" s="4"/>
      <c r="B10" s="48"/>
      <c r="C10" s="38"/>
      <c r="D10" s="49"/>
      <c r="E10" s="14"/>
    </row>
    <row r="11" spans="1:5">
      <c r="A11" s="4"/>
      <c r="B11" s="48"/>
      <c r="C11" s="38"/>
      <c r="D11" s="49"/>
      <c r="E11" s="14"/>
    </row>
    <row r="12" spans="1:5">
      <c r="A12" s="4"/>
      <c r="B12" s="48"/>
      <c r="C12" s="38"/>
      <c r="D12" s="49"/>
      <c r="E12" s="14"/>
    </row>
    <row r="13" spans="1:5">
      <c r="A13" s="4"/>
      <c r="B13" s="48"/>
      <c r="C13" s="38"/>
      <c r="D13" s="49"/>
      <c r="E13" s="14"/>
    </row>
    <row r="14" spans="1:5">
      <c r="A14" s="4"/>
      <c r="B14" s="48"/>
      <c r="C14" s="38"/>
      <c r="D14" s="49"/>
      <c r="E14" s="14"/>
    </row>
    <row r="15" spans="1:5">
      <c r="A15" s="4"/>
      <c r="B15" s="48"/>
      <c r="C15" s="38"/>
      <c r="D15" s="49"/>
      <c r="E15" s="14"/>
    </row>
    <row r="16" spans="1:5">
      <c r="A16" s="4"/>
      <c r="B16" s="48"/>
      <c r="C16" s="38"/>
      <c r="D16" s="49"/>
      <c r="E16" s="14"/>
    </row>
    <row r="17" spans="1:5">
      <c r="A17" s="4"/>
      <c r="B17" s="48"/>
      <c r="C17" s="38"/>
      <c r="D17" s="49"/>
      <c r="E17" s="14"/>
    </row>
    <row r="18" spans="1:5">
      <c r="A18" s="4"/>
      <c r="B18" s="48"/>
      <c r="C18" s="38"/>
      <c r="D18" s="49"/>
      <c r="E18" s="14"/>
    </row>
    <row r="19" spans="1:5">
      <c r="A19" s="4"/>
      <c r="B19" s="48"/>
      <c r="C19" s="38"/>
      <c r="D19" s="49"/>
      <c r="E19" s="14"/>
    </row>
    <row r="20" spans="1:5">
      <c r="A20" s="4"/>
      <c r="B20" s="50" t="s">
        <v>269</v>
      </c>
      <c r="C20" s="39">
        <f>SUM(C5:C19)</f>
        <v>0</v>
      </c>
      <c r="D20" s="40" t="s">
        <v>113</v>
      </c>
      <c r="E20" s="14"/>
    </row>
    <row r="21" spans="1:5" ht="15" customHeight="1">
      <c r="A21" s="4"/>
      <c r="B21" s="51"/>
      <c r="C21" s="52"/>
      <c r="D21" s="52"/>
      <c r="E21" s="14"/>
    </row>
    <row r="22" spans="1:5">
      <c r="A22" s="4"/>
      <c r="B22" s="3" t="s">
        <v>292</v>
      </c>
      <c r="C22" s="53"/>
      <c r="D22" s="54"/>
      <c r="E22" s="14"/>
    </row>
    <row r="23" spans="1:5" ht="51" customHeight="1">
      <c r="A23" s="4"/>
      <c r="B23" s="1179"/>
      <c r="C23" s="1180"/>
      <c r="D23" s="1181"/>
      <c r="E23" s="14"/>
    </row>
    <row r="24" spans="1:5">
      <c r="A24" s="4"/>
      <c r="B24" s="55"/>
      <c r="C24" s="41"/>
      <c r="D24" s="56"/>
      <c r="E24" s="14"/>
    </row>
    <row r="25" spans="1:5" ht="51" customHeight="1">
      <c r="A25" s="4"/>
      <c r="B25" s="1179"/>
      <c r="C25" s="1180"/>
      <c r="D25" s="1181"/>
      <c r="E25" s="14"/>
    </row>
    <row r="26" spans="1:5">
      <c r="A26" s="4"/>
      <c r="E26" s="14"/>
    </row>
    <row r="27" spans="1:5" ht="50.25" customHeight="1">
      <c r="A27" s="4"/>
      <c r="B27" s="1179"/>
      <c r="C27" s="1180"/>
      <c r="D27" s="1181"/>
      <c r="E27" s="14"/>
    </row>
    <row r="28" spans="1:5">
      <c r="A28" s="4"/>
      <c r="E28" s="14"/>
    </row>
    <row r="29" spans="1:5" ht="51" customHeight="1">
      <c r="A29" s="4"/>
      <c r="B29" s="1179"/>
      <c r="C29" s="1180"/>
      <c r="D29" s="1181"/>
      <c r="E29" s="14"/>
    </row>
    <row r="30" spans="1:5">
      <c r="A30" s="4"/>
      <c r="E30" s="14"/>
    </row>
    <row r="31" spans="1:5" ht="50.25" customHeight="1">
      <c r="A31" s="4"/>
      <c r="B31" s="1179"/>
      <c r="C31" s="1180"/>
      <c r="D31" s="1181"/>
      <c r="E31" s="14"/>
    </row>
    <row r="32" spans="1:5">
      <c r="A32" s="4"/>
      <c r="E32" s="14"/>
    </row>
    <row r="33" spans="1:5" ht="51" customHeight="1">
      <c r="A33" s="4"/>
      <c r="B33" s="1179"/>
      <c r="C33" s="1180"/>
      <c r="D33" s="1181"/>
      <c r="E33" s="14"/>
    </row>
    <row r="34" spans="1:5">
      <c r="A34" s="4"/>
      <c r="B34" s="57" t="s">
        <v>114</v>
      </c>
      <c r="E34" s="14"/>
    </row>
    <row r="35" spans="1:5">
      <c r="A35" s="7"/>
      <c r="B35" s="15"/>
      <c r="C35" s="15"/>
      <c r="D35" s="15"/>
      <c r="E35" s="16"/>
    </row>
  </sheetData>
  <mergeCells count="9">
    <mergeCell ref="B29:D29"/>
    <mergeCell ref="B31:D31"/>
    <mergeCell ref="B33:D33"/>
    <mergeCell ref="C3:D3"/>
    <mergeCell ref="C1:D1"/>
    <mergeCell ref="B23:D23"/>
    <mergeCell ref="B25:D25"/>
    <mergeCell ref="B2:D2"/>
    <mergeCell ref="B27:D27"/>
  </mergeCells>
  <phoneticPr fontId="0" type="noConversion"/>
  <printOptions horizontalCentered="1"/>
  <pageMargins left="0" right="0" top="1" bottom="0.35" header="0.25" footer="0.25"/>
  <pageSetup scale="91" orientation="portrait" r:id="rId1"/>
  <headerFooter alignWithMargins="0">
    <oddHeader>&amp;C&amp;"Times New Roman,Bold"&amp;14Oklahoma State Regents for Higher Education
FY2008 Budget Needs Survey
Supplemental Funding Needs -  Educational and General Budget Part I</oddHeader>
    <oddFooter>&amp;L&amp;8&amp;D &amp;T&amp;R&amp;8G:Mike:Budget Needs Survey FY05: &amp;F-&amp;A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1"/>
    <pageSetUpPr fitToPage="1"/>
  </sheetPr>
  <dimension ref="A1:N42"/>
  <sheetViews>
    <sheetView topLeftCell="A4" zoomScaleNormal="100" workbookViewId="0">
      <selection activeCell="A8" sqref="A8:I8"/>
    </sheetView>
  </sheetViews>
  <sheetFormatPr defaultColWidth="10.6640625" defaultRowHeight="12.75"/>
  <cols>
    <col min="1" max="1" width="8" style="241" customWidth="1"/>
    <col min="2" max="2" width="24.6640625" style="241" customWidth="1"/>
    <col min="3" max="3" width="21.6640625" style="241" customWidth="1"/>
    <col min="4" max="4" width="13.5" style="241" customWidth="1"/>
    <col min="5" max="5" width="12" style="241" customWidth="1"/>
    <col min="6" max="6" width="11.5" style="241" customWidth="1"/>
    <col min="7" max="7" width="12" style="241" customWidth="1"/>
    <col min="8" max="8" width="12.1640625" style="241" customWidth="1"/>
    <col min="9" max="9" width="14" style="241" customWidth="1"/>
    <col min="10" max="10" width="14.33203125" style="241" customWidth="1"/>
    <col min="11" max="11" width="19.5" style="241" customWidth="1"/>
    <col min="12" max="16384" width="10.6640625" style="241"/>
  </cols>
  <sheetData>
    <row r="1" spans="1:14" ht="23.25">
      <c r="A1" s="239" t="s">
        <v>71</v>
      </c>
      <c r="B1" s="240"/>
      <c r="C1" s="240"/>
      <c r="D1" s="240"/>
      <c r="E1" s="240"/>
      <c r="F1" s="240"/>
      <c r="G1" s="240"/>
      <c r="H1" s="240"/>
      <c r="I1" s="240"/>
    </row>
    <row r="2" spans="1:14" ht="18">
      <c r="A2" s="242" t="s">
        <v>168</v>
      </c>
      <c r="B2" s="242"/>
      <c r="C2" s="242"/>
      <c r="D2" s="242"/>
      <c r="E2" s="242"/>
      <c r="F2" s="242"/>
      <c r="G2" s="242"/>
      <c r="H2" s="242"/>
      <c r="I2" s="242"/>
    </row>
    <row r="3" spans="1:14" ht="18">
      <c r="A3" s="243" t="s">
        <v>100</v>
      </c>
      <c r="B3" s="244"/>
      <c r="C3" s="244"/>
      <c r="D3" s="244"/>
      <c r="E3" s="244"/>
      <c r="F3" s="244"/>
      <c r="G3" s="244"/>
      <c r="H3" s="245"/>
      <c r="I3" s="246"/>
    </row>
    <row r="4" spans="1:14" ht="9.75" customHeight="1">
      <c r="A4" s="247"/>
      <c r="B4" s="247"/>
      <c r="C4" s="247"/>
      <c r="D4" s="247"/>
      <c r="E4" s="247"/>
      <c r="F4" s="247"/>
      <c r="G4" s="247"/>
      <c r="H4" s="247"/>
      <c r="I4" s="247"/>
    </row>
    <row r="5" spans="1:14" ht="15.75">
      <c r="B5" s="462" t="s">
        <v>74</v>
      </c>
      <c r="C5" s="1190"/>
      <c r="D5" s="1191"/>
      <c r="E5" s="1191"/>
      <c r="F5" s="1191"/>
      <c r="G5" s="1191"/>
      <c r="H5" s="1192"/>
      <c r="I5" s="247"/>
    </row>
    <row r="6" spans="1:14" ht="5.25" customHeight="1">
      <c r="A6" s="248"/>
      <c r="B6" s="248"/>
      <c r="C6" s="248"/>
      <c r="D6" s="248"/>
      <c r="E6" s="248"/>
      <c r="F6" s="248"/>
      <c r="G6" s="248"/>
      <c r="H6" s="248"/>
      <c r="I6" s="248"/>
    </row>
    <row r="7" spans="1:14" ht="6" customHeight="1">
      <c r="A7" s="248"/>
      <c r="B7" s="248"/>
      <c r="C7" s="248"/>
      <c r="D7" s="248"/>
      <c r="E7" s="248"/>
      <c r="F7" s="248"/>
      <c r="G7" s="248"/>
      <c r="H7" s="248"/>
      <c r="I7" s="248"/>
    </row>
    <row r="8" spans="1:14" ht="109.5" customHeight="1">
      <c r="A8" s="1197" t="s">
        <v>35</v>
      </c>
      <c r="B8" s="1198"/>
      <c r="C8" s="1198"/>
      <c r="D8" s="1198"/>
      <c r="E8" s="1198"/>
      <c r="F8" s="1198"/>
      <c r="G8" s="1198"/>
      <c r="H8" s="1198"/>
      <c r="I8" s="1199"/>
      <c r="J8" s="411" t="s">
        <v>48</v>
      </c>
    </row>
    <row r="9" spans="1:14" ht="7.5" customHeight="1">
      <c r="A9" s="260"/>
      <c r="B9" s="248"/>
      <c r="C9" s="248"/>
      <c r="D9" s="248"/>
      <c r="E9" s="248"/>
      <c r="F9" s="248"/>
      <c r="G9" s="248"/>
      <c r="H9" s="248"/>
      <c r="I9" s="248"/>
    </row>
    <row r="10" spans="1:14" ht="15.75">
      <c r="A10" s="309" t="s">
        <v>169</v>
      </c>
      <c r="B10" s="250"/>
      <c r="C10" s="251"/>
      <c r="D10" s="256" t="s">
        <v>105</v>
      </c>
      <c r="E10" s="257"/>
      <c r="F10" s="257"/>
      <c r="G10" s="257"/>
      <c r="H10" s="258"/>
      <c r="I10" s="259" t="s">
        <v>102</v>
      </c>
      <c r="J10" s="446"/>
    </row>
    <row r="11" spans="1:14" ht="45">
      <c r="A11" s="252" t="s">
        <v>101</v>
      </c>
      <c r="B11" s="1195" t="s">
        <v>392</v>
      </c>
      <c r="C11" s="1196"/>
      <c r="D11" s="403" t="s">
        <v>103</v>
      </c>
      <c r="E11" s="404" t="s">
        <v>167</v>
      </c>
      <c r="F11" s="404" t="s">
        <v>38</v>
      </c>
      <c r="G11" s="404" t="s">
        <v>328</v>
      </c>
      <c r="H11" s="379" t="s">
        <v>325</v>
      </c>
      <c r="I11" s="306" t="s">
        <v>104</v>
      </c>
      <c r="J11" s="447" t="s">
        <v>396</v>
      </c>
    </row>
    <row r="12" spans="1:14">
      <c r="A12" s="427" t="s">
        <v>257</v>
      </c>
      <c r="B12" s="1193" t="s">
        <v>324</v>
      </c>
      <c r="C12" s="1194"/>
      <c r="D12" s="448"/>
      <c r="E12" s="449"/>
      <c r="F12" s="450"/>
      <c r="G12" s="449"/>
      <c r="H12" s="428">
        <f>'Mandatory Costs'!C64</f>
        <v>0</v>
      </c>
      <c r="I12" s="406"/>
      <c r="J12" s="405">
        <f>+H12-(D12+E12+F12+G12)</f>
        <v>0</v>
      </c>
      <c r="K12" s="400" t="s">
        <v>438</v>
      </c>
      <c r="L12" s="400"/>
      <c r="M12" s="400"/>
      <c r="N12" s="400"/>
    </row>
    <row r="13" spans="1:14" ht="19.5" customHeight="1">
      <c r="A13" s="429" t="s">
        <v>49</v>
      </c>
      <c r="B13" s="430" t="s">
        <v>395</v>
      </c>
      <c r="C13" s="431"/>
      <c r="D13" s="456"/>
      <c r="E13" s="457"/>
      <c r="F13" s="458"/>
      <c r="G13" s="458"/>
      <c r="H13" s="459"/>
      <c r="I13" s="460"/>
      <c r="J13" s="461"/>
    </row>
    <row r="14" spans="1:14">
      <c r="A14" s="310">
        <v>1</v>
      </c>
      <c r="B14" s="1201">
        <f>'Budget Priorities WS #1'!B8:C8</f>
        <v>0</v>
      </c>
      <c r="C14" s="1202"/>
      <c r="D14" s="451"/>
      <c r="E14" s="452"/>
      <c r="F14" s="453"/>
      <c r="G14" s="453"/>
      <c r="H14" s="416">
        <f>'Budget Priorities WS #1'!E47</f>
        <v>0</v>
      </c>
      <c r="I14" s="307"/>
      <c r="J14" s="445">
        <f>+H14-(D14+E14+F14+G14)</f>
        <v>0</v>
      </c>
      <c r="K14" s="241" t="s">
        <v>397</v>
      </c>
    </row>
    <row r="15" spans="1:14">
      <c r="A15" s="311">
        <v>2</v>
      </c>
      <c r="B15" s="1201">
        <f>'Budget Priorities WS #2'!B8:C8</f>
        <v>0</v>
      </c>
      <c r="C15" s="1202"/>
      <c r="D15" s="451"/>
      <c r="E15" s="452"/>
      <c r="F15" s="453"/>
      <c r="G15" s="453"/>
      <c r="H15" s="416">
        <f>'Budget Priorities WS #2'!E47</f>
        <v>0</v>
      </c>
      <c r="I15" s="308"/>
      <c r="J15" s="445">
        <f t="shared" ref="J15:J36" si="0">+H15-(D15+E15+F15+G15)</f>
        <v>0</v>
      </c>
      <c r="K15" s="241" t="s">
        <v>398</v>
      </c>
    </row>
    <row r="16" spans="1:14">
      <c r="A16" s="311">
        <v>3</v>
      </c>
      <c r="B16" s="1188">
        <f>'Budget Priorities WS #3'!B8:C8</f>
        <v>0</v>
      </c>
      <c r="C16" s="1189"/>
      <c r="D16" s="454"/>
      <c r="E16" s="455"/>
      <c r="F16" s="453"/>
      <c r="G16" s="453"/>
      <c r="H16" s="416">
        <f>'Budget Priorities WS #3'!E47</f>
        <v>0</v>
      </c>
      <c r="I16" s="308"/>
      <c r="J16" s="445">
        <f t="shared" si="0"/>
        <v>0</v>
      </c>
      <c r="K16" s="241" t="s">
        <v>399</v>
      </c>
    </row>
    <row r="17" spans="1:11">
      <c r="A17" s="311">
        <v>4</v>
      </c>
      <c r="B17" s="1188">
        <f>'Budget Priorities WS #4'!B8:C8</f>
        <v>0</v>
      </c>
      <c r="C17" s="1189"/>
      <c r="D17" s="454"/>
      <c r="E17" s="455"/>
      <c r="F17" s="453"/>
      <c r="G17" s="453"/>
      <c r="H17" s="416">
        <f>'Budget Priorities WS #4'!E47</f>
        <v>0</v>
      </c>
      <c r="I17" s="308"/>
      <c r="J17" s="445">
        <f t="shared" si="0"/>
        <v>0</v>
      </c>
      <c r="K17" s="241" t="s">
        <v>400</v>
      </c>
    </row>
    <row r="18" spans="1:11">
      <c r="A18" s="311">
        <v>5</v>
      </c>
      <c r="B18" s="1188">
        <f>'Budget Priorities WS #5'!B8:C8</f>
        <v>0</v>
      </c>
      <c r="C18" s="1189"/>
      <c r="D18" s="454"/>
      <c r="E18" s="455"/>
      <c r="F18" s="453"/>
      <c r="G18" s="453"/>
      <c r="H18" s="416">
        <f>'Budget Priorities WS #5'!E47</f>
        <v>0</v>
      </c>
      <c r="I18" s="308"/>
      <c r="J18" s="445">
        <f t="shared" si="0"/>
        <v>0</v>
      </c>
      <c r="K18" s="241" t="s">
        <v>401</v>
      </c>
    </row>
    <row r="19" spans="1:11">
      <c r="A19" s="311">
        <v>6</v>
      </c>
      <c r="B19" s="1188">
        <f>'Budget Priorities WS #6'!B8:C8</f>
        <v>0</v>
      </c>
      <c r="C19" s="1189"/>
      <c r="D19" s="454"/>
      <c r="E19" s="455"/>
      <c r="F19" s="453"/>
      <c r="G19" s="453"/>
      <c r="H19" s="416">
        <f>'Budget Priorities WS #6'!E47</f>
        <v>0</v>
      </c>
      <c r="I19" s="308"/>
      <c r="J19" s="445">
        <f t="shared" si="0"/>
        <v>0</v>
      </c>
      <c r="K19" s="241" t="s">
        <v>402</v>
      </c>
    </row>
    <row r="20" spans="1:11">
      <c r="A20" s="311">
        <v>7</v>
      </c>
      <c r="B20" s="1188">
        <f>'Budget Priorities WS #7'!B8:C8</f>
        <v>0</v>
      </c>
      <c r="C20" s="1189"/>
      <c r="D20" s="454"/>
      <c r="E20" s="455"/>
      <c r="F20" s="453"/>
      <c r="G20" s="453"/>
      <c r="H20" s="416">
        <f>'Budget Priorities WS #7'!E47</f>
        <v>0</v>
      </c>
      <c r="I20" s="308"/>
      <c r="J20" s="445">
        <f t="shared" si="0"/>
        <v>0</v>
      </c>
      <c r="K20" s="241" t="s">
        <v>417</v>
      </c>
    </row>
    <row r="21" spans="1:11">
      <c r="A21" s="311">
        <v>8</v>
      </c>
      <c r="B21" s="1188">
        <f>'Budget Priorities WS #8'!B8:C8</f>
        <v>0</v>
      </c>
      <c r="C21" s="1189"/>
      <c r="D21" s="454"/>
      <c r="E21" s="455"/>
      <c r="F21" s="453"/>
      <c r="G21" s="453"/>
      <c r="H21" s="416">
        <f>'Budget Priorities WS #8'!E47</f>
        <v>0</v>
      </c>
      <c r="I21" s="308"/>
      <c r="J21" s="445">
        <f t="shared" si="0"/>
        <v>0</v>
      </c>
      <c r="K21" s="241" t="s">
        <v>418</v>
      </c>
    </row>
    <row r="22" spans="1:11">
      <c r="A22" s="311">
        <v>9</v>
      </c>
      <c r="B22" s="1188">
        <f>'Budget Priorities WS #9'!B8:C8</f>
        <v>0</v>
      </c>
      <c r="C22" s="1189"/>
      <c r="D22" s="454"/>
      <c r="E22" s="455"/>
      <c r="F22" s="453"/>
      <c r="G22" s="453"/>
      <c r="H22" s="416">
        <f>'Budget Priorities WS #9'!E47</f>
        <v>0</v>
      </c>
      <c r="I22" s="308"/>
      <c r="J22" s="445">
        <f t="shared" si="0"/>
        <v>0</v>
      </c>
      <c r="K22" s="241" t="s">
        <v>419</v>
      </c>
    </row>
    <row r="23" spans="1:11">
      <c r="A23" s="311">
        <v>10</v>
      </c>
      <c r="B23" s="1188">
        <f>'Budget Priorities WS #10'!B8:C8</f>
        <v>0</v>
      </c>
      <c r="C23" s="1189"/>
      <c r="D23" s="454"/>
      <c r="E23" s="455"/>
      <c r="F23" s="453"/>
      <c r="G23" s="453"/>
      <c r="H23" s="416">
        <f>'Budget Priorities WS #10'!E47</f>
        <v>0</v>
      </c>
      <c r="I23" s="308"/>
      <c r="J23" s="445">
        <f t="shared" si="0"/>
        <v>0</v>
      </c>
      <c r="K23" s="241" t="s">
        <v>420</v>
      </c>
    </row>
    <row r="24" spans="1:11">
      <c r="A24" s="311">
        <v>11</v>
      </c>
      <c r="B24" s="1188">
        <f>'Budget Priorities WS #11'!B8:C8</f>
        <v>0</v>
      </c>
      <c r="C24" s="1189"/>
      <c r="D24" s="454"/>
      <c r="E24" s="455"/>
      <c r="F24" s="453"/>
      <c r="G24" s="453"/>
      <c r="H24" s="416">
        <f>'Budget Priorities WS #11'!E47</f>
        <v>0</v>
      </c>
      <c r="I24" s="308"/>
      <c r="J24" s="445">
        <f t="shared" si="0"/>
        <v>0</v>
      </c>
      <c r="K24" s="241" t="s">
        <v>421</v>
      </c>
    </row>
    <row r="25" spans="1:11">
      <c r="A25" s="311">
        <v>12</v>
      </c>
      <c r="B25" s="1188">
        <f>'Budget Priorities WS #12'!B8:C8</f>
        <v>0</v>
      </c>
      <c r="C25" s="1189"/>
      <c r="D25" s="454"/>
      <c r="E25" s="455"/>
      <c r="F25" s="453"/>
      <c r="G25" s="453"/>
      <c r="H25" s="416">
        <f>'Budget Priorities WS #12'!E47</f>
        <v>0</v>
      </c>
      <c r="I25" s="308"/>
      <c r="J25" s="445">
        <f t="shared" si="0"/>
        <v>0</v>
      </c>
      <c r="K25" s="241" t="s">
        <v>422</v>
      </c>
    </row>
    <row r="26" spans="1:11">
      <c r="A26" s="311">
        <v>13</v>
      </c>
      <c r="B26" s="1188">
        <f>'Budget Priorities WS #13'!B8:C8</f>
        <v>0</v>
      </c>
      <c r="C26" s="1189"/>
      <c r="D26" s="454"/>
      <c r="E26" s="455"/>
      <c r="F26" s="453"/>
      <c r="G26" s="453"/>
      <c r="H26" s="416">
        <f>'Budget Priorities WS #13'!E47</f>
        <v>0</v>
      </c>
      <c r="I26" s="308"/>
      <c r="J26" s="445">
        <f t="shared" si="0"/>
        <v>0</v>
      </c>
      <c r="K26" s="241" t="s">
        <v>423</v>
      </c>
    </row>
    <row r="27" spans="1:11">
      <c r="A27" s="311">
        <v>14</v>
      </c>
      <c r="B27" s="1188">
        <f>'Budget Priorities WS #14'!B8:C8</f>
        <v>0</v>
      </c>
      <c r="C27" s="1189"/>
      <c r="D27" s="454"/>
      <c r="E27" s="455"/>
      <c r="F27" s="453"/>
      <c r="G27" s="453"/>
      <c r="H27" s="416">
        <f>'Budget Priorities WS #14'!E47</f>
        <v>0</v>
      </c>
      <c r="I27" s="308"/>
      <c r="J27" s="445">
        <f t="shared" si="0"/>
        <v>0</v>
      </c>
      <c r="K27" s="241" t="s">
        <v>424</v>
      </c>
    </row>
    <row r="28" spans="1:11">
      <c r="A28" s="311">
        <v>15</v>
      </c>
      <c r="B28" s="1188">
        <f>'Budget Priorities WS #15'!B8:C8</f>
        <v>0</v>
      </c>
      <c r="C28" s="1189"/>
      <c r="D28" s="454"/>
      <c r="E28" s="455"/>
      <c r="F28" s="453"/>
      <c r="G28" s="453"/>
      <c r="H28" s="416">
        <f>'Budget Priorities WS #15'!E47</f>
        <v>0</v>
      </c>
      <c r="I28" s="308"/>
      <c r="J28" s="445">
        <f t="shared" si="0"/>
        <v>0</v>
      </c>
      <c r="K28" s="241" t="s">
        <v>425</v>
      </c>
    </row>
    <row r="29" spans="1:11">
      <c r="A29" s="311">
        <v>16</v>
      </c>
      <c r="B29" s="1188">
        <f>'Budget Priorities WS #16'!B8:C8</f>
        <v>0</v>
      </c>
      <c r="C29" s="1189"/>
      <c r="D29" s="454"/>
      <c r="E29" s="455"/>
      <c r="F29" s="453"/>
      <c r="G29" s="453"/>
      <c r="H29" s="416">
        <f>'Budget Priorities WS #16'!E47</f>
        <v>0</v>
      </c>
      <c r="I29" s="308"/>
      <c r="J29" s="445">
        <f t="shared" si="0"/>
        <v>0</v>
      </c>
      <c r="K29" s="241" t="s">
        <v>426</v>
      </c>
    </row>
    <row r="30" spans="1:11">
      <c r="A30" s="311">
        <v>17</v>
      </c>
      <c r="B30" s="1188">
        <f>'Budget Priorities WS #17'!B8:C8</f>
        <v>0</v>
      </c>
      <c r="C30" s="1189"/>
      <c r="D30" s="454"/>
      <c r="E30" s="455"/>
      <c r="F30" s="453"/>
      <c r="G30" s="453"/>
      <c r="H30" s="416">
        <f>'Budget Priorities WS #17'!E47</f>
        <v>0</v>
      </c>
      <c r="I30" s="308"/>
      <c r="J30" s="445">
        <f t="shared" si="0"/>
        <v>0</v>
      </c>
      <c r="K30" s="241" t="s">
        <v>427</v>
      </c>
    </row>
    <row r="31" spans="1:11">
      <c r="A31" s="311">
        <v>18</v>
      </c>
      <c r="B31" s="1188">
        <f>'Budget Priorities WS #18'!B8:C8</f>
        <v>0</v>
      </c>
      <c r="C31" s="1189"/>
      <c r="D31" s="454"/>
      <c r="E31" s="455"/>
      <c r="F31" s="453"/>
      <c r="G31" s="453"/>
      <c r="H31" s="416">
        <f>'Budget Priorities WS #18'!E47</f>
        <v>0</v>
      </c>
      <c r="I31" s="308"/>
      <c r="J31" s="445">
        <f t="shared" si="0"/>
        <v>0</v>
      </c>
      <c r="K31" s="241" t="s">
        <v>428</v>
      </c>
    </row>
    <row r="32" spans="1:11">
      <c r="A32" s="311">
        <v>19</v>
      </c>
      <c r="B32" s="1188">
        <f>'Budget Priorities WS #19'!B8:C8</f>
        <v>0</v>
      </c>
      <c r="C32" s="1189"/>
      <c r="D32" s="454"/>
      <c r="E32" s="455"/>
      <c r="F32" s="453"/>
      <c r="G32" s="453"/>
      <c r="H32" s="416">
        <f>'Budget Priorities WS #19'!E47</f>
        <v>0</v>
      </c>
      <c r="I32" s="308"/>
      <c r="J32" s="445">
        <f t="shared" si="0"/>
        <v>0</v>
      </c>
      <c r="K32" s="241" t="s">
        <v>429</v>
      </c>
    </row>
    <row r="33" spans="1:12">
      <c r="A33" s="311">
        <v>20</v>
      </c>
      <c r="B33" s="1188">
        <f>'Budget Priorities WS #20'!B8:C8</f>
        <v>0</v>
      </c>
      <c r="C33" s="1189"/>
      <c r="D33" s="454"/>
      <c r="E33" s="455"/>
      <c r="F33" s="453"/>
      <c r="G33" s="453"/>
      <c r="H33" s="416">
        <f>'Budget Priorities WS #20'!E47</f>
        <v>0</v>
      </c>
      <c r="I33" s="308"/>
      <c r="J33" s="465">
        <f t="shared" si="0"/>
        <v>0</v>
      </c>
      <c r="K33" s="241" t="s">
        <v>430</v>
      </c>
    </row>
    <row r="34" spans="1:12" ht="18" customHeight="1">
      <c r="A34" s="380"/>
      <c r="B34" s="382" t="s">
        <v>326</v>
      </c>
      <c r="C34" s="381"/>
      <c r="D34" s="420">
        <f>D12</f>
        <v>0</v>
      </c>
      <c r="E34" s="421">
        <f>E12</f>
        <v>0</v>
      </c>
      <c r="F34" s="421">
        <f>F12</f>
        <v>0</v>
      </c>
      <c r="G34" s="421">
        <f>G12</f>
        <v>0</v>
      </c>
      <c r="H34" s="419">
        <f>SUM(D34:G34)</f>
        <v>0</v>
      </c>
      <c r="I34" s="391"/>
      <c r="J34" s="466">
        <f t="shared" si="0"/>
        <v>0</v>
      </c>
    </row>
    <row r="35" spans="1:12">
      <c r="A35" s="383"/>
      <c r="B35" s="384" t="s">
        <v>197</v>
      </c>
      <c r="C35" s="385"/>
      <c r="D35" s="422">
        <f>SUM(D14:D33)</f>
        <v>0</v>
      </c>
      <c r="E35" s="423">
        <f>SUM(E14:E33)</f>
        <v>0</v>
      </c>
      <c r="F35" s="423">
        <f>SUM(F14:F33)</f>
        <v>0</v>
      </c>
      <c r="G35" s="423">
        <f>SUM(G14:G33)</f>
        <v>0</v>
      </c>
      <c r="H35" s="419">
        <f>SUM(D35:G35)</f>
        <v>0</v>
      </c>
      <c r="I35" s="386"/>
      <c r="J35" s="443">
        <f t="shared" si="0"/>
        <v>0</v>
      </c>
    </row>
    <row r="36" spans="1:12" ht="13.5" thickBot="1">
      <c r="A36" s="387"/>
      <c r="B36" s="388" t="s">
        <v>327</v>
      </c>
      <c r="C36" s="389"/>
      <c r="D36" s="424">
        <f>+D34+D35</f>
        <v>0</v>
      </c>
      <c r="E36" s="425">
        <f>+E34+E35</f>
        <v>0</v>
      </c>
      <c r="F36" s="425">
        <f>+F34+F35</f>
        <v>0</v>
      </c>
      <c r="G36" s="425">
        <f>+G34+G35</f>
        <v>0</v>
      </c>
      <c r="H36" s="426">
        <f>SUM(D36:G36)</f>
        <v>0</v>
      </c>
      <c r="I36" s="390"/>
      <c r="J36" s="444">
        <f t="shared" si="0"/>
        <v>0</v>
      </c>
    </row>
    <row r="37" spans="1:12" ht="5.25" customHeight="1">
      <c r="D37" s="253"/>
      <c r="E37" s="254"/>
      <c r="F37" s="254"/>
      <c r="G37" s="254"/>
      <c r="H37" s="255"/>
    </row>
    <row r="38" spans="1:12" hidden="1">
      <c r="A38" s="241" t="s">
        <v>329</v>
      </c>
      <c r="G38" s="392">
        <f>'[3]Summary-Cost Savings Example'!$H$30</f>
        <v>272000</v>
      </c>
      <c r="K38" s="400" t="s">
        <v>337</v>
      </c>
      <c r="L38" s="400"/>
    </row>
    <row r="39" spans="1:12" ht="13.5" hidden="1" thickBot="1">
      <c r="A39" s="241" t="s">
        <v>198</v>
      </c>
      <c r="G39" s="410">
        <f>+G38-G36</f>
        <v>272000</v>
      </c>
    </row>
    <row r="40" spans="1:12">
      <c r="G40" s="392"/>
    </row>
    <row r="41" spans="1:12" ht="25.5" customHeight="1">
      <c r="A41" s="1200" t="s">
        <v>170</v>
      </c>
      <c r="B41" s="1158"/>
      <c r="C41" s="1158"/>
      <c r="D41" s="1158"/>
      <c r="E41" s="1158"/>
      <c r="F41" s="1158"/>
      <c r="G41" s="1158"/>
      <c r="H41" s="1158"/>
      <c r="I41" s="1158"/>
    </row>
    <row r="42" spans="1:12">
      <c r="A42" s="402" t="s">
        <v>53</v>
      </c>
    </row>
  </sheetData>
  <mergeCells count="25">
    <mergeCell ref="A41:I41"/>
    <mergeCell ref="B14:C14"/>
    <mergeCell ref="B15:C15"/>
    <mergeCell ref="B16:C16"/>
    <mergeCell ref="B17:C17"/>
    <mergeCell ref="B18:C18"/>
    <mergeCell ref="B19:C19"/>
    <mergeCell ref="B20:C20"/>
    <mergeCell ref="B21:C21"/>
    <mergeCell ref="B22:C22"/>
    <mergeCell ref="B25:C25"/>
    <mergeCell ref="B26:C26"/>
    <mergeCell ref="B31:C31"/>
    <mergeCell ref="B32:C32"/>
    <mergeCell ref="B33:C33"/>
    <mergeCell ref="B27:C27"/>
    <mergeCell ref="B28:C28"/>
    <mergeCell ref="B29:C29"/>
    <mergeCell ref="B30:C30"/>
    <mergeCell ref="C5:H5"/>
    <mergeCell ref="B12:C12"/>
    <mergeCell ref="B11:C11"/>
    <mergeCell ref="A8:I8"/>
    <mergeCell ref="B23:C23"/>
    <mergeCell ref="B24:C24"/>
  </mergeCells>
  <phoneticPr fontId="30" type="noConversion"/>
  <printOptions horizontalCentered="1"/>
  <pageMargins left="0.25" right="0" top="0.5" bottom="0.5" header="0.25" footer="0.25"/>
  <pageSetup scale="89" orientation="portrait" r:id="rId1"/>
  <headerFooter alignWithMargins="0">
    <oddFooter>&amp;L&amp;8Printed:  &amp;D  &amp;T    &amp;Z&amp;F  &amp;A</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9"/>
  <sheetViews>
    <sheetView zoomScaleNormal="100" workbookViewId="0"/>
  </sheetViews>
  <sheetFormatPr defaultColWidth="10.6640625" defaultRowHeight="12.75"/>
  <cols>
    <col min="1" max="1" width="8" style="241" customWidth="1"/>
    <col min="2" max="2" width="48.33203125" style="241" customWidth="1"/>
    <col min="3" max="3" width="12.5" style="241" customWidth="1"/>
    <col min="4" max="4" width="12" style="241" customWidth="1"/>
    <col min="5" max="5" width="11.33203125" style="241" customWidth="1"/>
    <col min="6" max="6" width="11.1640625" style="241" customWidth="1"/>
    <col min="7" max="7" width="11.83203125" style="241" customWidth="1"/>
    <col min="8" max="8" width="14.33203125" style="241" customWidth="1"/>
    <col min="9" max="9" width="19.5" style="241" customWidth="1"/>
    <col min="10" max="16384" width="10.6640625" style="241"/>
  </cols>
  <sheetData>
    <row r="1" spans="1:14" ht="23.25">
      <c r="A1" s="239" t="s">
        <v>71</v>
      </c>
      <c r="B1" s="240"/>
      <c r="C1" s="240"/>
      <c r="D1" s="240"/>
      <c r="E1" s="240"/>
      <c r="F1" s="240"/>
      <c r="G1" s="240"/>
    </row>
    <row r="2" spans="1:14" ht="18">
      <c r="A2" s="242" t="s">
        <v>709</v>
      </c>
      <c r="B2" s="242"/>
      <c r="C2" s="242"/>
      <c r="D2" s="242"/>
      <c r="E2" s="242"/>
      <c r="F2" s="242"/>
      <c r="G2" s="242"/>
    </row>
    <row r="3" spans="1:14" ht="18">
      <c r="A3" s="243" t="s">
        <v>494</v>
      </c>
      <c r="B3" s="244"/>
      <c r="C3" s="244"/>
      <c r="D3" s="244"/>
      <c r="E3" s="244"/>
      <c r="F3" s="245"/>
      <c r="G3" s="246"/>
    </row>
    <row r="4" spans="1:14" ht="18" customHeight="1">
      <c r="A4" s="804" t="s">
        <v>579</v>
      </c>
      <c r="B4" s="803"/>
      <c r="C4" s="803"/>
      <c r="D4" s="803"/>
      <c r="E4" s="803"/>
      <c r="F4" s="803"/>
      <c r="G4" s="803"/>
    </row>
    <row r="5" spans="1:14" ht="15">
      <c r="B5" s="249" t="s">
        <v>74</v>
      </c>
      <c r="C5" s="1205" t="s">
        <v>526</v>
      </c>
      <c r="D5" s="1205"/>
      <c r="E5" s="1205"/>
      <c r="F5" s="1206"/>
      <c r="G5" s="247"/>
    </row>
    <row r="6" spans="1:14" ht="5.25" customHeight="1">
      <c r="A6" s="248"/>
      <c r="B6" s="248"/>
      <c r="C6" s="248"/>
      <c r="D6" s="248"/>
      <c r="E6" s="248"/>
      <c r="F6" s="248"/>
      <c r="G6" s="248"/>
    </row>
    <row r="7" spans="1:14" ht="6" customHeight="1">
      <c r="A7" s="248"/>
      <c r="B7" s="248"/>
      <c r="C7" s="248"/>
      <c r="D7" s="248"/>
      <c r="E7" s="248"/>
      <c r="F7" s="248"/>
      <c r="G7" s="248"/>
    </row>
    <row r="8" spans="1:14" ht="70.5" customHeight="1">
      <c r="A8" s="1207" t="s">
        <v>671</v>
      </c>
      <c r="B8" s="1208"/>
      <c r="C8" s="1208"/>
      <c r="D8" s="1208"/>
      <c r="E8" s="1208"/>
      <c r="F8" s="1208"/>
      <c r="G8" s="1209"/>
      <c r="H8" s="411" t="s">
        <v>48</v>
      </c>
    </row>
    <row r="9" spans="1:14" ht="7.5" customHeight="1">
      <c r="A9" s="260"/>
      <c r="B9" s="248"/>
      <c r="C9" s="248"/>
      <c r="D9" s="248"/>
      <c r="E9" s="248"/>
      <c r="F9" s="248"/>
      <c r="G9" s="248"/>
    </row>
    <row r="10" spans="1:14" ht="15.75">
      <c r="A10" s="309" t="s">
        <v>495</v>
      </c>
      <c r="B10" s="250"/>
      <c r="C10" s="897" t="s">
        <v>553</v>
      </c>
      <c r="D10" s="898"/>
      <c r="E10" s="898"/>
      <c r="F10" s="901" t="s">
        <v>552</v>
      </c>
      <c r="G10" s="899" t="s">
        <v>102</v>
      </c>
      <c r="H10" s="987"/>
    </row>
    <row r="11" spans="1:14" ht="45">
      <c r="A11" s="252" t="s">
        <v>101</v>
      </c>
      <c r="B11" s="875" t="s">
        <v>392</v>
      </c>
      <c r="C11" s="403" t="s">
        <v>103</v>
      </c>
      <c r="D11" s="404" t="s">
        <v>763</v>
      </c>
      <c r="E11" s="404" t="s">
        <v>764</v>
      </c>
      <c r="F11" s="902" t="s">
        <v>325</v>
      </c>
      <c r="G11" s="306" t="s">
        <v>104</v>
      </c>
      <c r="H11" s="976" t="s">
        <v>396</v>
      </c>
    </row>
    <row r="12" spans="1:14" ht="12.75" customHeight="1">
      <c r="A12" s="796" t="s">
        <v>257</v>
      </c>
      <c r="B12" s="876" t="s">
        <v>76</v>
      </c>
      <c r="C12" s="797">
        <v>0</v>
      </c>
      <c r="D12" s="798">
        <v>86300</v>
      </c>
      <c r="E12" s="799">
        <v>25000</v>
      </c>
      <c r="F12" s="903">
        <f>SUM(C12:E12)</f>
        <v>111300</v>
      </c>
      <c r="G12" s="900"/>
      <c r="H12" s="988">
        <f>+F12-(C12+D12+E12)</f>
        <v>0</v>
      </c>
      <c r="J12" s="938"/>
      <c r="K12" s="938"/>
      <c r="L12" s="939"/>
      <c r="M12" s="938"/>
      <c r="N12" s="939"/>
    </row>
    <row r="13" spans="1:14" ht="12.75" customHeight="1">
      <c r="A13" s="801" t="s">
        <v>49</v>
      </c>
      <c r="B13" s="802" t="s">
        <v>493</v>
      </c>
      <c r="C13" s="1049"/>
      <c r="D13" s="1050"/>
      <c r="E13" s="1051"/>
      <c r="F13" s="1052"/>
      <c r="G13" s="800"/>
      <c r="H13" s="978"/>
    </row>
    <row r="14" spans="1:14" ht="24.6" customHeight="1">
      <c r="A14" s="1032">
        <v>1</v>
      </c>
      <c r="B14" s="873" t="str">
        <f>'Budget Priorities WS #1 Example'!B8:C8</f>
        <v>Occupational Therapy Program/Complete College America Initiatives</v>
      </c>
      <c r="C14" s="1033"/>
      <c r="D14" s="1034">
        <v>132000</v>
      </c>
      <c r="E14" s="1034">
        <v>200000</v>
      </c>
      <c r="F14" s="1121">
        <f t="shared" ref="F14:F32" si="0">SUM(C14:E14)</f>
        <v>332000</v>
      </c>
      <c r="G14" s="1035" t="s">
        <v>377</v>
      </c>
      <c r="H14" s="979">
        <f>+F14-(C14+D14+E14)</f>
        <v>0</v>
      </c>
    </row>
    <row r="15" spans="1:14" ht="12.75" customHeight="1">
      <c r="A15" s="311">
        <v>2</v>
      </c>
      <c r="B15" s="873" t="s">
        <v>185</v>
      </c>
      <c r="C15" s="414"/>
      <c r="D15" s="415">
        <v>75000</v>
      </c>
      <c r="E15" s="415">
        <v>5000</v>
      </c>
      <c r="F15" s="904">
        <f t="shared" si="0"/>
        <v>80000</v>
      </c>
      <c r="G15" s="308" t="s">
        <v>562</v>
      </c>
      <c r="H15" s="979">
        <f t="shared" ref="H15:H33" si="1">+F15-(C15+D15+E15)</f>
        <v>0</v>
      </c>
    </row>
    <row r="16" spans="1:14" ht="12.75" customHeight="1">
      <c r="A16" s="311">
        <v>3</v>
      </c>
      <c r="B16" s="874" t="s">
        <v>186</v>
      </c>
      <c r="C16" s="417"/>
      <c r="D16" s="418">
        <v>0</v>
      </c>
      <c r="E16" s="418">
        <v>65000</v>
      </c>
      <c r="F16" s="904">
        <f t="shared" si="0"/>
        <v>65000</v>
      </c>
      <c r="G16" s="308" t="s">
        <v>562</v>
      </c>
      <c r="H16" s="979">
        <f t="shared" si="1"/>
        <v>0</v>
      </c>
    </row>
    <row r="17" spans="1:8" ht="12.75" customHeight="1">
      <c r="A17" s="311">
        <v>4</v>
      </c>
      <c r="B17" s="874" t="s">
        <v>187</v>
      </c>
      <c r="C17" s="417"/>
      <c r="D17" s="418">
        <v>0</v>
      </c>
      <c r="E17" s="418">
        <v>16000</v>
      </c>
      <c r="F17" s="904">
        <f t="shared" si="0"/>
        <v>16000</v>
      </c>
      <c r="G17" s="308" t="s">
        <v>377</v>
      </c>
      <c r="H17" s="979">
        <f t="shared" si="1"/>
        <v>0</v>
      </c>
    </row>
    <row r="18" spans="1:8">
      <c r="A18" s="311">
        <v>5</v>
      </c>
      <c r="B18" s="874"/>
      <c r="C18" s="417"/>
      <c r="D18" s="418"/>
      <c r="E18" s="418"/>
      <c r="F18" s="904">
        <f t="shared" si="0"/>
        <v>0</v>
      </c>
      <c r="G18" s="308"/>
      <c r="H18" s="979">
        <f t="shared" si="1"/>
        <v>0</v>
      </c>
    </row>
    <row r="19" spans="1:8">
      <c r="A19" s="311">
        <v>6</v>
      </c>
      <c r="B19" s="874"/>
      <c r="C19" s="417"/>
      <c r="D19" s="418"/>
      <c r="E19" s="413"/>
      <c r="F19" s="904">
        <f t="shared" si="0"/>
        <v>0</v>
      </c>
      <c r="G19" s="308"/>
      <c r="H19" s="979">
        <f t="shared" si="1"/>
        <v>0</v>
      </c>
    </row>
    <row r="20" spans="1:8">
      <c r="A20" s="311">
        <v>7</v>
      </c>
      <c r="B20" s="874"/>
      <c r="C20" s="417"/>
      <c r="D20" s="418"/>
      <c r="E20" s="413"/>
      <c r="F20" s="904">
        <f t="shared" si="0"/>
        <v>0</v>
      </c>
      <c r="G20" s="308"/>
      <c r="H20" s="979">
        <f t="shared" si="1"/>
        <v>0</v>
      </c>
    </row>
    <row r="21" spans="1:8">
      <c r="A21" s="311">
        <v>8</v>
      </c>
      <c r="B21" s="874"/>
      <c r="C21" s="417"/>
      <c r="D21" s="418"/>
      <c r="E21" s="413"/>
      <c r="F21" s="904">
        <f t="shared" si="0"/>
        <v>0</v>
      </c>
      <c r="G21" s="308"/>
      <c r="H21" s="979">
        <f t="shared" si="1"/>
        <v>0</v>
      </c>
    </row>
    <row r="22" spans="1:8">
      <c r="A22" s="311">
        <v>9</v>
      </c>
      <c r="B22" s="874"/>
      <c r="C22" s="417"/>
      <c r="D22" s="418"/>
      <c r="E22" s="413"/>
      <c r="F22" s="904">
        <f t="shared" si="0"/>
        <v>0</v>
      </c>
      <c r="G22" s="308"/>
      <c r="H22" s="979">
        <f t="shared" si="1"/>
        <v>0</v>
      </c>
    </row>
    <row r="23" spans="1:8">
      <c r="A23" s="311">
        <v>10</v>
      </c>
      <c r="B23" s="874"/>
      <c r="C23" s="417"/>
      <c r="D23" s="418"/>
      <c r="E23" s="413"/>
      <c r="F23" s="904">
        <f t="shared" si="0"/>
        <v>0</v>
      </c>
      <c r="G23" s="308"/>
      <c r="H23" s="979">
        <f t="shared" si="1"/>
        <v>0</v>
      </c>
    </row>
    <row r="24" spans="1:8">
      <c r="A24" s="311">
        <v>11</v>
      </c>
      <c r="B24" s="874"/>
      <c r="C24" s="417"/>
      <c r="D24" s="418"/>
      <c r="E24" s="413"/>
      <c r="F24" s="904">
        <f t="shared" si="0"/>
        <v>0</v>
      </c>
      <c r="G24" s="308"/>
      <c r="H24" s="979">
        <f t="shared" si="1"/>
        <v>0</v>
      </c>
    </row>
    <row r="25" spans="1:8">
      <c r="A25" s="311">
        <v>12</v>
      </c>
      <c r="B25" s="874"/>
      <c r="C25" s="417"/>
      <c r="D25" s="418"/>
      <c r="E25" s="413"/>
      <c r="F25" s="904">
        <f t="shared" si="0"/>
        <v>0</v>
      </c>
      <c r="G25" s="308"/>
      <c r="H25" s="979">
        <f t="shared" si="1"/>
        <v>0</v>
      </c>
    </row>
    <row r="26" spans="1:8">
      <c r="A26" s="311">
        <v>13</v>
      </c>
      <c r="B26" s="874"/>
      <c r="C26" s="417"/>
      <c r="D26" s="418"/>
      <c r="E26" s="413"/>
      <c r="F26" s="904">
        <f t="shared" si="0"/>
        <v>0</v>
      </c>
      <c r="G26" s="308"/>
      <c r="H26" s="979">
        <f t="shared" si="1"/>
        <v>0</v>
      </c>
    </row>
    <row r="27" spans="1:8">
      <c r="A27" s="311">
        <v>14</v>
      </c>
      <c r="B27" s="874"/>
      <c r="C27" s="417"/>
      <c r="D27" s="418"/>
      <c r="E27" s="413"/>
      <c r="F27" s="904">
        <f t="shared" si="0"/>
        <v>0</v>
      </c>
      <c r="G27" s="308"/>
      <c r="H27" s="979">
        <f t="shared" si="1"/>
        <v>0</v>
      </c>
    </row>
    <row r="28" spans="1:8">
      <c r="A28" s="311">
        <v>15</v>
      </c>
      <c r="B28" s="874"/>
      <c r="C28" s="417"/>
      <c r="D28" s="418"/>
      <c r="E28" s="413"/>
      <c r="F28" s="904">
        <f t="shared" si="0"/>
        <v>0</v>
      </c>
      <c r="G28" s="308"/>
      <c r="H28" s="979">
        <f t="shared" si="1"/>
        <v>0</v>
      </c>
    </row>
    <row r="29" spans="1:8">
      <c r="A29" s="311">
        <v>16</v>
      </c>
      <c r="B29" s="874"/>
      <c r="C29" s="417"/>
      <c r="D29" s="418"/>
      <c r="E29" s="413"/>
      <c r="F29" s="904">
        <f t="shared" si="0"/>
        <v>0</v>
      </c>
      <c r="G29" s="308"/>
      <c r="H29" s="979">
        <f t="shared" si="1"/>
        <v>0</v>
      </c>
    </row>
    <row r="30" spans="1:8">
      <c r="A30" s="311">
        <v>17</v>
      </c>
      <c r="B30" s="874"/>
      <c r="C30" s="417"/>
      <c r="D30" s="418"/>
      <c r="E30" s="413"/>
      <c r="F30" s="904">
        <f t="shared" si="0"/>
        <v>0</v>
      </c>
      <c r="G30" s="308"/>
      <c r="H30" s="979">
        <f t="shared" si="1"/>
        <v>0</v>
      </c>
    </row>
    <row r="31" spans="1:8">
      <c r="A31" s="311">
        <v>18</v>
      </c>
      <c r="B31" s="874"/>
      <c r="C31" s="417"/>
      <c r="D31" s="418"/>
      <c r="E31" s="413"/>
      <c r="F31" s="904">
        <f t="shared" si="0"/>
        <v>0</v>
      </c>
      <c r="G31" s="308"/>
      <c r="H31" s="979">
        <f t="shared" si="1"/>
        <v>0</v>
      </c>
    </row>
    <row r="32" spans="1:8">
      <c r="A32" s="311">
        <v>19</v>
      </c>
      <c r="B32" s="874"/>
      <c r="C32" s="417"/>
      <c r="D32" s="418"/>
      <c r="E32" s="413"/>
      <c r="F32" s="904">
        <f t="shared" si="0"/>
        <v>0</v>
      </c>
      <c r="G32" s="308"/>
      <c r="H32" s="979">
        <f t="shared" si="1"/>
        <v>0</v>
      </c>
    </row>
    <row r="33" spans="1:8">
      <c r="A33" s="311">
        <v>20</v>
      </c>
      <c r="B33" s="874"/>
      <c r="C33" s="417"/>
      <c r="D33" s="418"/>
      <c r="E33" s="413"/>
      <c r="F33" s="1014">
        <f>'Budget Priorities WS #20'!E47</f>
        <v>0</v>
      </c>
      <c r="G33" s="308"/>
      <c r="H33" s="979">
        <f t="shared" si="1"/>
        <v>0</v>
      </c>
    </row>
    <row r="34" spans="1:8">
      <c r="A34" s="383"/>
      <c r="B34" s="1016" t="s">
        <v>197</v>
      </c>
      <c r="C34" s="1015">
        <f>SUM(C14:C33)</f>
        <v>0</v>
      </c>
      <c r="D34" s="423">
        <f>SUM(D14:D33)</f>
        <v>207000</v>
      </c>
      <c r="E34" s="423">
        <f>SUM(E14:E33)</f>
        <v>286000</v>
      </c>
      <c r="F34" s="1045">
        <f>SUM(C34:E34)</f>
        <v>493000</v>
      </c>
      <c r="G34" s="386"/>
      <c r="H34" s="981">
        <f>+F34-(C34+D34+E34)</f>
        <v>0</v>
      </c>
    </row>
    <row r="35" spans="1:8">
      <c r="A35" s="249"/>
      <c r="B35" s="1016" t="s">
        <v>327</v>
      </c>
      <c r="C35" s="1141">
        <f t="shared" ref="C35:F35" si="2">+C12+C34</f>
        <v>0</v>
      </c>
      <c r="D35" s="1141">
        <f t="shared" si="2"/>
        <v>293300</v>
      </c>
      <c r="E35" s="1141">
        <f t="shared" si="2"/>
        <v>311000</v>
      </c>
      <c r="F35" s="1142">
        <f t="shared" si="2"/>
        <v>604300</v>
      </c>
      <c r="G35" s="1143"/>
      <c r="H35" s="981">
        <f>+F35-(C35+D35+E35)</f>
        <v>0</v>
      </c>
    </row>
    <row r="36" spans="1:8" ht="5.25" customHeight="1">
      <c r="C36" s="253"/>
      <c r="D36" s="254"/>
      <c r="E36" s="254"/>
      <c r="F36" s="255"/>
    </row>
    <row r="38" spans="1:8">
      <c r="A38" s="1203" t="s">
        <v>761</v>
      </c>
      <c r="B38" s="1204"/>
      <c r="C38" s="1204"/>
      <c r="D38" s="1204"/>
      <c r="E38" s="1204"/>
      <c r="F38" s="1204"/>
      <c r="G38" s="1204"/>
      <c r="H38" s="1204"/>
    </row>
    <row r="39" spans="1:8" ht="24.75" customHeight="1">
      <c r="A39" s="1203" t="s">
        <v>762</v>
      </c>
      <c r="B39" s="1204"/>
      <c r="C39" s="1204"/>
      <c r="D39" s="1204"/>
      <c r="E39" s="1204"/>
      <c r="F39" s="1204"/>
      <c r="G39" s="1204"/>
      <c r="H39" s="1204"/>
    </row>
  </sheetData>
  <mergeCells count="4">
    <mergeCell ref="A38:H38"/>
    <mergeCell ref="A39:H39"/>
    <mergeCell ref="C5:F5"/>
    <mergeCell ref="A8:G8"/>
  </mergeCells>
  <phoneticPr fontId="30" type="noConversion"/>
  <printOptions horizontalCentered="1"/>
  <pageMargins left="0" right="0" top="0.5" bottom="0.25" header="0.25" footer="0.25"/>
  <pageSetup scale="80" orientation="portrait" r:id="rId1"/>
  <headerFooter alignWithMargins="0">
    <oddFooter>&amp;L&amp;8&amp;D  &amp;T   &amp;F   &amp;A</oddFooter>
  </headerFooter>
  <drawing r:id="rId2"/>
  <legacyDrawing r:id="rId3"/>
</worksheet>
</file>

<file path=docMetadata/LabelInfo.xml><?xml version="1.0" encoding="utf-8"?>
<clbl:labelList xmlns:clbl="http://schemas.microsoft.com/office/2020/mipLabelMetadata">
  <clbl:label id="{72b8a51b-08d1-4d14-a7b4-ff767462a449}" enabled="1" method="Standard" siteId="{f3996c88-1035-4508-9259-b125f4c50b1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42</vt:i4>
      </vt:variant>
    </vt:vector>
  </HeadingPairs>
  <TitlesOfParts>
    <vt:vector size="89" baseType="lpstr">
      <vt:lpstr>Form Set UP FY15 - To Do</vt:lpstr>
      <vt:lpstr>Instructions</vt:lpstr>
      <vt:lpstr>Mandatory Costs</vt:lpstr>
      <vt:lpstr>Mand Costs FY2014</vt:lpstr>
      <vt:lpstr>Misc Data </vt:lpstr>
      <vt:lpstr>Misc Data  Loss of Stimulus</vt:lpstr>
      <vt:lpstr>Supplemental Funding</vt:lpstr>
      <vt:lpstr>Summary-Priorities Funding</vt:lpstr>
      <vt:lpstr>Sum-Priorities Funding Example</vt:lpstr>
      <vt:lpstr>Budget Priorities WS #1 Example</vt:lpstr>
      <vt:lpstr>Summary-Priorities Funding FY28</vt:lpstr>
      <vt:lpstr>Budget Priorities WS #1</vt:lpstr>
      <vt:lpstr>Budget Priorities WS #2</vt:lpstr>
      <vt:lpstr>Budget Priorities WS #3</vt:lpstr>
      <vt:lpstr>Budget Priorities WS #4</vt:lpstr>
      <vt:lpstr>Budget Priorities WS #5</vt:lpstr>
      <vt:lpstr>Budget Priorities WS #6</vt:lpstr>
      <vt:lpstr>Budget Priorities WS #7</vt:lpstr>
      <vt:lpstr>Budget Priorities WS #8</vt:lpstr>
      <vt:lpstr>Budget Priorities WS #9</vt:lpstr>
      <vt:lpstr>Budget Priorities WS #10</vt:lpstr>
      <vt:lpstr>Budget Priorities WS #11</vt:lpstr>
      <vt:lpstr>Budget Priorities WS #12</vt:lpstr>
      <vt:lpstr>Budget Priorities WS #13</vt:lpstr>
      <vt:lpstr>Budget Priorities WS #14</vt:lpstr>
      <vt:lpstr>Budget Priorities WS #15</vt:lpstr>
      <vt:lpstr>Budget Priorities WS #16</vt:lpstr>
      <vt:lpstr>Budget Priorities WS #17</vt:lpstr>
      <vt:lpstr>Budget Priorities WS #18</vt:lpstr>
      <vt:lpstr>Budget Priorities WS #19</vt:lpstr>
      <vt:lpstr>Budget Priorities WS #20</vt:lpstr>
      <vt:lpstr>Facilities FY011 </vt:lpstr>
      <vt:lpstr>Priorities by Object Summary</vt:lpstr>
      <vt:lpstr>Priority Descriptions</vt:lpstr>
      <vt:lpstr>Special Initiative Funding</vt:lpstr>
      <vt:lpstr>Shared Services</vt:lpstr>
      <vt:lpstr>Facility Survey Example</vt:lpstr>
      <vt:lpstr>Facility Update Form </vt:lpstr>
      <vt:lpstr>New Facility  #1</vt:lpstr>
      <vt:lpstr>Facility FY11 #2</vt:lpstr>
      <vt:lpstr>New Facility #2</vt:lpstr>
      <vt:lpstr>New Facility Example</vt:lpstr>
      <vt:lpstr>Facility Update  Example</vt:lpstr>
      <vt:lpstr>BOMA Rates FY05 to FY15</vt:lpstr>
      <vt:lpstr>Example Facility FY10 Update</vt:lpstr>
      <vt:lpstr>Facility- Dates Funded</vt:lpstr>
      <vt:lpstr>Facilities FY2009</vt:lpstr>
      <vt:lpstr>'Budget Priorities WS #1'!Print_Area</vt:lpstr>
      <vt:lpstr>'Budget Priorities WS #1 Example'!Print_Area</vt:lpstr>
      <vt:lpstr>'Budget Priorities WS #10'!Print_Area</vt:lpstr>
      <vt:lpstr>'Budget Priorities WS #11'!Print_Area</vt:lpstr>
      <vt:lpstr>'Budget Priorities WS #12'!Print_Area</vt:lpstr>
      <vt:lpstr>'Budget Priorities WS #13'!Print_Area</vt:lpstr>
      <vt:lpstr>'Budget Priorities WS #14'!Print_Area</vt:lpstr>
      <vt:lpstr>'Budget Priorities WS #15'!Print_Area</vt:lpstr>
      <vt:lpstr>'Budget Priorities WS #16'!Print_Area</vt:lpstr>
      <vt:lpstr>'Budget Priorities WS #17'!Print_Area</vt:lpstr>
      <vt:lpstr>'Budget Priorities WS #18'!Print_Area</vt:lpstr>
      <vt:lpstr>'Budget Priorities WS #19'!Print_Area</vt:lpstr>
      <vt:lpstr>'Budget Priorities WS #2'!Print_Area</vt:lpstr>
      <vt:lpstr>'Budget Priorities WS #20'!Print_Area</vt:lpstr>
      <vt:lpstr>'Budget Priorities WS #3'!Print_Area</vt:lpstr>
      <vt:lpstr>'Budget Priorities WS #4'!Print_Area</vt:lpstr>
      <vt:lpstr>'Budget Priorities WS #5'!Print_Area</vt:lpstr>
      <vt:lpstr>'Budget Priorities WS #6'!Print_Area</vt:lpstr>
      <vt:lpstr>'Budget Priorities WS #7'!Print_Area</vt:lpstr>
      <vt:lpstr>'Budget Priorities WS #8'!Print_Area</vt:lpstr>
      <vt:lpstr>'Budget Priorities WS #9'!Print_Area</vt:lpstr>
      <vt:lpstr>'Example Facility FY10 Update'!Print_Area</vt:lpstr>
      <vt:lpstr>'Facilities FY011 '!Print_Area</vt:lpstr>
      <vt:lpstr>'Facilities FY2009'!Print_Area</vt:lpstr>
      <vt:lpstr>'Facility FY11 #2'!Print_Area</vt:lpstr>
      <vt:lpstr>'Facility Survey Example'!Print_Area</vt:lpstr>
      <vt:lpstr>'Facility Update  Example'!Print_Area</vt:lpstr>
      <vt:lpstr>'Facility Update Form '!Print_Area</vt:lpstr>
      <vt:lpstr>Instructions!Print_Area</vt:lpstr>
      <vt:lpstr>'Mand Costs FY2014'!Print_Area</vt:lpstr>
      <vt:lpstr>'Misc Data '!Print_Area</vt:lpstr>
      <vt:lpstr>'Misc Data  Loss of Stimulus'!Print_Area</vt:lpstr>
      <vt:lpstr>'New Facility  #1'!Print_Area</vt:lpstr>
      <vt:lpstr>'New Facility #2'!Print_Area</vt:lpstr>
      <vt:lpstr>'New Facility Example'!Print_Area</vt:lpstr>
      <vt:lpstr>'Priorities by Object Summary'!Print_Area</vt:lpstr>
      <vt:lpstr>'Priority Descriptions'!Print_Area</vt:lpstr>
      <vt:lpstr>'Summary-Priorities Funding'!Print_Area</vt:lpstr>
      <vt:lpstr>'Summary-Priorities Funding FY28'!Print_Area</vt:lpstr>
      <vt:lpstr>'Sum-Priorities Funding Example'!Print_Area</vt:lpstr>
      <vt:lpstr>'Misc Data '!Print_Titles</vt:lpstr>
      <vt:lpstr>'Misc Data  Loss of Stimulus'!Print_Titles</vt:lpstr>
    </vt:vector>
  </TitlesOfParts>
  <Company>OSRHE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chambless</dc:creator>
  <cp:lastModifiedBy>Collier, Yolenda</cp:lastModifiedBy>
  <cp:lastPrinted>2026-08-06T17:22:08Z</cp:lastPrinted>
  <dcterms:created xsi:type="dcterms:W3CDTF">2004-08-17T17:35:05Z</dcterms:created>
  <dcterms:modified xsi:type="dcterms:W3CDTF">2026-08-06T20:38:16Z</dcterms:modified>
</cp:coreProperties>
</file>