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G:\Mike\1 - Budget SRA3 - All Years\1 - Budget Needs Survey - All Years\Budget Needs Survey FY2028\"/>
    </mc:Choice>
  </mc:AlternateContent>
  <xr:revisionPtr revIDLastSave="0" documentId="13_ncr:1_{67B21103-EF8C-460C-B2E1-9180D9137B8F}" xr6:coauthVersionLast="47" xr6:coauthVersionMax="47" xr10:uidLastSave="{00000000-0000-0000-0000-000000000000}"/>
  <bookViews>
    <workbookView xWindow="-120" yWindow="-120" windowWidth="29040" windowHeight="15720" firstSheet="1" activeTab="1" xr2:uid="{00000000-000D-0000-FFFF-FFFF00000000}"/>
  </bookViews>
  <sheets>
    <sheet name="Notes" sheetId="5" state="hidden" r:id="rId1"/>
    <sheet name="Guidance" sheetId="2" r:id="rId2"/>
    <sheet name="Social Security" sheetId="3" r:id="rId3"/>
    <sheet name="Health Ins Rates 2027" sheetId="7" r:id="rId4"/>
    <sheet name="Health Ins Rates FY11" sheetId="1" state="hidden" r:id="rId5"/>
    <sheet name="Risk Management Chgs" sheetId="4" state="hidden" r:id="rId6"/>
    <sheet name="OTRS" sheetId="11" r:id="rId7"/>
    <sheet name="Additional Medicare Tax" sheetId="12" r:id="rId8"/>
  </sheets>
  <externalReferences>
    <externalReference r:id="rId9"/>
  </externalReferences>
  <definedNames>
    <definedName name="Courses_and_FTE">#REF!</definedName>
    <definedName name="Mandatory_Sorted">'[1]Mand Sum'!#REF!</definedName>
    <definedName name="_xlnm.Print_Area" localSheetId="1">Guidance!$A$1:$B$49</definedName>
    <definedName name="_xlnm.Print_Area" localSheetId="3">'Health Ins Rates 2027'!$A$1:$AY$49</definedName>
    <definedName name="_xlnm.Print_Area" localSheetId="4">'Health Ins Rates FY11'!$A$1:$S$41</definedName>
    <definedName name="_xlnm.Print_Area" localSheetId="6">OTRS!$A$7:$A$31</definedName>
    <definedName name="_xlnm.Print_Area" localSheetId="2">'Social Security'!$A$1:$P$21</definedName>
    <definedName name="Range_1">#REF!</definedName>
    <definedName name="Range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7" l="1"/>
  <c r="W48" i="7"/>
  <c r="W43" i="7"/>
  <c r="W42" i="7"/>
  <c r="W41" i="7"/>
  <c r="W40" i="7"/>
  <c r="W34" i="7"/>
  <c r="W30" i="7"/>
  <c r="W29" i="7"/>
  <c r="W28" i="7"/>
  <c r="W26" i="7"/>
  <c r="W25" i="7"/>
  <c r="W24" i="7"/>
  <c r="W23" i="7"/>
  <c r="W22" i="7"/>
  <c r="W21" i="7"/>
  <c r="W17" i="7"/>
  <c r="W16" i="7"/>
  <c r="W15" i="7"/>
  <c r="W8" i="7"/>
  <c r="W7" i="7"/>
  <c r="W6" i="7"/>
  <c r="AA34" i="7"/>
  <c r="AA30" i="7"/>
  <c r="AA29" i="7"/>
  <c r="AA28" i="7"/>
  <c r="AA26" i="7"/>
  <c r="AA25" i="7"/>
  <c r="AA24" i="7"/>
  <c r="AA23" i="7"/>
  <c r="AA22" i="7"/>
  <c r="AA21" i="7"/>
  <c r="AA17" i="7"/>
  <c r="AA16" i="7"/>
  <c r="AA8" i="7"/>
  <c r="AA7" i="7"/>
  <c r="AA15" i="7"/>
  <c r="Z49" i="7"/>
  <c r="Z48" i="7"/>
  <c r="Z43" i="7"/>
  <c r="Z42" i="7"/>
  <c r="Z41" i="7"/>
  <c r="Z40" i="7"/>
  <c r="Z34" i="7"/>
  <c r="Z30" i="7"/>
  <c r="Z29" i="7"/>
  <c r="Z28" i="7"/>
  <c r="Z26" i="7"/>
  <c r="Z25" i="7"/>
  <c r="Z24" i="7"/>
  <c r="Z23" i="7"/>
  <c r="Z22" i="7"/>
  <c r="Z21" i="7"/>
  <c r="Z17" i="7"/>
  <c r="Z15" i="7"/>
  <c r="Z16" i="7"/>
  <c r="AB17" i="7"/>
  <c r="AB16" i="7"/>
  <c r="AB15" i="7"/>
  <c r="AC16" i="7"/>
  <c r="AC15" i="7"/>
  <c r="V49" i="7" l="1"/>
  <c r="V48" i="7"/>
  <c r="V43" i="7"/>
  <c r="V42" i="7"/>
  <c r="V41" i="7"/>
  <c r="V40" i="7"/>
  <c r="V34" i="7"/>
  <c r="V30" i="7"/>
  <c r="V29" i="7"/>
  <c r="V28" i="7"/>
  <c r="V26" i="7"/>
  <c r="V25" i="7"/>
  <c r="V24" i="7"/>
  <c r="V23" i="7"/>
  <c r="V22" i="7"/>
  <c r="V21" i="7"/>
  <c r="V17" i="7"/>
  <c r="V16" i="7"/>
  <c r="V15" i="7"/>
  <c r="V8" i="7"/>
  <c r="V7" i="7"/>
  <c r="T20" i="7"/>
  <c r="T11" i="7"/>
  <c r="N6" i="3"/>
  <c r="O6" i="3" s="1"/>
  <c r="K7" i="3"/>
  <c r="K8" i="3" s="1"/>
  <c r="L6" i="3" l="1"/>
  <c r="J7" i="3"/>
  <c r="J8" i="3" s="1"/>
  <c r="I7" i="3"/>
  <c r="H7" i="3"/>
  <c r="G7" i="3"/>
  <c r="F7" i="3"/>
  <c r="E7" i="3"/>
  <c r="D7" i="3"/>
  <c r="C7" i="3"/>
  <c r="L7" i="3" l="1"/>
  <c r="L8" i="3" s="1"/>
  <c r="C8" i="3"/>
  <c r="D8" i="3"/>
  <c r="E8" i="3"/>
  <c r="F8" i="3"/>
  <c r="G8" i="3"/>
  <c r="I8" i="3"/>
  <c r="M6" i="3" l="1"/>
  <c r="M7" i="3" s="1"/>
  <c r="AP49" i="7"/>
  <c r="AQ49" i="7" s="1"/>
  <c r="AP48" i="7"/>
  <c r="AQ48" i="7" s="1"/>
  <c r="AP43" i="7"/>
  <c r="AQ43" i="7" s="1"/>
  <c r="AP42" i="7"/>
  <c r="AQ42" i="7" s="1"/>
  <c r="AP41" i="7"/>
  <c r="AQ41" i="7" s="1"/>
  <c r="AP40" i="7"/>
  <c r="AQ40" i="7" s="1"/>
  <c r="AV49" i="7"/>
  <c r="AW49" i="7" s="1"/>
  <c r="AV48" i="7"/>
  <c r="AW48" i="7" s="1"/>
  <c r="AV45" i="7"/>
  <c r="AW45" i="7" s="1"/>
  <c r="AV44" i="7"/>
  <c r="AW44" i="7" s="1"/>
  <c r="AV43" i="7"/>
  <c r="AW43" i="7" s="1"/>
  <c r="AV42" i="7"/>
  <c r="AW42" i="7" s="1"/>
  <c r="AV41" i="7"/>
  <c r="AW41" i="7" s="1"/>
  <c r="AV40" i="7"/>
  <c r="AW40" i="7" s="1"/>
  <c r="AX8" i="7"/>
  <c r="AY8" i="7" s="1"/>
  <c r="AX7" i="7"/>
  <c r="AY7" i="7" s="1"/>
  <c r="AX6" i="7"/>
  <c r="AP27" i="7"/>
  <c r="AQ27" i="7" s="1"/>
  <c r="AP26" i="7"/>
  <c r="AQ26" i="7" s="1"/>
  <c r="AP25" i="7"/>
  <c r="AQ25" i="7" s="1"/>
  <c r="AD49" i="7"/>
  <c r="AE49" i="7" s="1"/>
  <c r="AB49" i="7"/>
  <c r="AC49" i="7" s="1"/>
  <c r="AD48" i="7"/>
  <c r="AE48" i="7" s="1"/>
  <c r="AB48" i="7"/>
  <c r="AC48" i="7" s="1"/>
  <c r="AD43" i="7"/>
  <c r="AE43" i="7" s="1"/>
  <c r="AB43" i="7"/>
  <c r="AC43" i="7" s="1"/>
  <c r="AD42" i="7"/>
  <c r="AE42" i="7" s="1"/>
  <c r="AB42" i="7"/>
  <c r="AC42" i="7" s="1"/>
  <c r="AD41" i="7"/>
  <c r="AE41" i="7" s="1"/>
  <c r="AB41" i="7"/>
  <c r="AC41" i="7" s="1"/>
  <c r="AD40" i="7"/>
  <c r="AE40" i="7" s="1"/>
  <c r="AB40" i="7"/>
  <c r="AC40" i="7" s="1"/>
  <c r="AD34" i="7"/>
  <c r="AE34" i="7" s="1"/>
  <c r="AB34" i="7"/>
  <c r="AC34" i="7" s="1"/>
  <c r="AD30" i="7"/>
  <c r="AE30" i="7" s="1"/>
  <c r="AB30" i="7"/>
  <c r="AC30" i="7" s="1"/>
  <c r="AD29" i="7"/>
  <c r="AE29" i="7" s="1"/>
  <c r="AB29" i="7"/>
  <c r="AC29" i="7" s="1"/>
  <c r="AD28" i="7"/>
  <c r="AE28" i="7" s="1"/>
  <c r="AB28" i="7"/>
  <c r="AC28" i="7" s="1"/>
  <c r="AD26" i="7"/>
  <c r="AE26" i="7" s="1"/>
  <c r="AB26" i="7"/>
  <c r="AC26" i="7" s="1"/>
  <c r="AD25" i="7"/>
  <c r="AE25" i="7" s="1"/>
  <c r="AB25" i="7"/>
  <c r="AC25" i="7" s="1"/>
  <c r="AD24" i="7"/>
  <c r="AE24" i="7" s="1"/>
  <c r="AB24" i="7"/>
  <c r="AC24" i="7" s="1"/>
  <c r="AD23" i="7"/>
  <c r="AE23" i="7" s="1"/>
  <c r="AB23" i="7"/>
  <c r="AC23" i="7" s="1"/>
  <c r="AD22" i="7"/>
  <c r="AE22" i="7" s="1"/>
  <c r="AB22" i="7"/>
  <c r="AC22" i="7" s="1"/>
  <c r="AD21" i="7"/>
  <c r="AE21" i="7" s="1"/>
  <c r="AB21" i="7"/>
  <c r="AC21" i="7" s="1"/>
  <c r="AD17" i="7"/>
  <c r="AE17" i="7" s="1"/>
  <c r="AC17" i="7"/>
  <c r="AD16" i="7"/>
  <c r="AE16" i="7" s="1"/>
  <c r="AD15" i="7"/>
  <c r="AE15" i="7" s="1"/>
  <c r="AD8" i="7"/>
  <c r="AE8" i="7" s="1"/>
  <c r="AB8" i="7"/>
  <c r="AC8" i="7" s="1"/>
  <c r="AD7" i="7"/>
  <c r="AE7" i="7" s="1"/>
  <c r="AB7" i="7"/>
  <c r="AC7" i="7" s="1"/>
  <c r="AB6" i="7"/>
  <c r="AC6" i="7" s="1"/>
  <c r="AD6" i="7"/>
  <c r="AE6" i="7" s="1"/>
  <c r="AF49" i="7"/>
  <c r="AG49" i="7" s="1"/>
  <c r="AF48" i="7"/>
  <c r="AG48" i="7" s="1"/>
  <c r="AF43" i="7"/>
  <c r="AG43" i="7" s="1"/>
  <c r="AF42" i="7"/>
  <c r="AG42" i="7" s="1"/>
  <c r="AF41" i="7"/>
  <c r="AG41" i="7" s="1"/>
  <c r="AF40" i="7"/>
  <c r="AG40" i="7" s="1"/>
  <c r="AF34" i="7"/>
  <c r="AG34" i="7" s="1"/>
  <c r="AF30" i="7"/>
  <c r="AG30" i="7" s="1"/>
  <c r="AF29" i="7"/>
  <c r="AG29" i="7" s="1"/>
  <c r="AF28" i="7"/>
  <c r="AG28" i="7" s="1"/>
  <c r="AF26" i="7"/>
  <c r="AG26" i="7" s="1"/>
  <c r="AF25" i="7"/>
  <c r="AG25" i="7" s="1"/>
  <c r="AF24" i="7"/>
  <c r="AG24" i="7" s="1"/>
  <c r="AF23" i="7"/>
  <c r="AG23" i="7" s="1"/>
  <c r="AF22" i="7"/>
  <c r="AG22" i="7" s="1"/>
  <c r="AF21" i="7"/>
  <c r="AG21" i="7" s="1"/>
  <c r="AF17" i="7"/>
  <c r="AG17" i="7" s="1"/>
  <c r="AF16" i="7"/>
  <c r="AG16" i="7" s="1"/>
  <c r="AF15" i="7"/>
  <c r="AG15" i="7" s="1"/>
  <c r="AF8" i="7"/>
  <c r="AG8" i="7" s="1"/>
  <c r="AF7" i="7"/>
  <c r="AG7" i="7" s="1"/>
  <c r="AF6" i="7"/>
  <c r="AG6" i="7" s="1"/>
  <c r="X17" i="7"/>
  <c r="AV27" i="7" l="1"/>
  <c r="AW27" i="7" s="1"/>
  <c r="AV26" i="7"/>
  <c r="AW26" i="7" s="1"/>
  <c r="AV25" i="7"/>
  <c r="AW25" i="7" s="1"/>
  <c r="AV21" i="7"/>
  <c r="AW21" i="7" s="1"/>
  <c r="AV16" i="7"/>
  <c r="AW16" i="7" s="1"/>
  <c r="AV15" i="7"/>
  <c r="AW15" i="7" s="1"/>
  <c r="AV7" i="7"/>
  <c r="AW7" i="7" s="1"/>
  <c r="AV6" i="7"/>
  <c r="AW6" i="7" s="1"/>
  <c r="R20" i="7" l="1"/>
  <c r="R11" i="7"/>
  <c r="AA27" i="7" l="1"/>
  <c r="AA31" i="7"/>
  <c r="AA32" i="7"/>
  <c r="Z33" i="7"/>
  <c r="AA33" i="7"/>
  <c r="Z8" i="7" l="1"/>
  <c r="Z7" i="7"/>
  <c r="Z6" i="7"/>
  <c r="AA6" i="7" s="1"/>
  <c r="H12" i="3"/>
  <c r="C12" i="3" l="1"/>
  <c r="AH49" i="7"/>
  <c r="AI49" i="7" s="1"/>
  <c r="AH48" i="7"/>
  <c r="AI48" i="7" s="1"/>
  <c r="AH43" i="7"/>
  <c r="AI43" i="7" s="1"/>
  <c r="AH42" i="7"/>
  <c r="AI42" i="7" s="1"/>
  <c r="AH41" i="7"/>
  <c r="AI41" i="7" s="1"/>
  <c r="AH40" i="7"/>
  <c r="AI40" i="7" s="1"/>
  <c r="AH34" i="7"/>
  <c r="AI34" i="7" s="1"/>
  <c r="AH30" i="7"/>
  <c r="AI30" i="7" s="1"/>
  <c r="AH29" i="7"/>
  <c r="AI29" i="7" s="1"/>
  <c r="AH28" i="7"/>
  <c r="AI28" i="7" s="1"/>
  <c r="AH26" i="7"/>
  <c r="AI26" i="7" s="1"/>
  <c r="AH25" i="7"/>
  <c r="AI25" i="7" s="1"/>
  <c r="AH24" i="7"/>
  <c r="AI24" i="7" s="1"/>
  <c r="AH23" i="7"/>
  <c r="AI23" i="7" s="1"/>
  <c r="AH22" i="7"/>
  <c r="AI22" i="7" s="1"/>
  <c r="AH21" i="7"/>
  <c r="AI21" i="7" s="1"/>
  <c r="AH17" i="7"/>
  <c r="AI17" i="7" s="1"/>
  <c r="AH16" i="7"/>
  <c r="AI16" i="7" s="1"/>
  <c r="AH15" i="7"/>
  <c r="AI15" i="7" s="1"/>
  <c r="AH8" i="7"/>
  <c r="AI8" i="7" s="1"/>
  <c r="AH7" i="7"/>
  <c r="AI7" i="7" s="1"/>
  <c r="AH6" i="7"/>
  <c r="AI6" i="7" s="1"/>
  <c r="U11" i="7"/>
  <c r="AL49" i="7" l="1"/>
  <c r="AM49" i="7" s="1"/>
  <c r="AL48" i="7"/>
  <c r="AM48" i="7" s="1"/>
  <c r="AL43" i="7"/>
  <c r="AM43" i="7" s="1"/>
  <c r="AL42" i="7"/>
  <c r="AM42" i="7" s="1"/>
  <c r="AL41" i="7"/>
  <c r="AM41" i="7" s="1"/>
  <c r="AL40" i="7"/>
  <c r="AM40" i="7" s="1"/>
  <c r="AL34" i="7"/>
  <c r="AM34" i="7" s="1"/>
  <c r="AL30" i="7"/>
  <c r="AM30" i="7" s="1"/>
  <c r="AL29" i="7"/>
  <c r="AM29" i="7" s="1"/>
  <c r="AL28" i="7"/>
  <c r="AM28" i="7" s="1"/>
  <c r="AL25" i="7"/>
  <c r="AM25" i="7" s="1"/>
  <c r="AL21" i="7"/>
  <c r="AM21" i="7" s="1"/>
  <c r="AL17" i="7"/>
  <c r="AM17" i="7" s="1"/>
  <c r="AL16" i="7"/>
  <c r="AM16" i="7" s="1"/>
  <c r="AL15" i="7"/>
  <c r="AM15" i="7" s="1"/>
  <c r="AL8" i="7"/>
  <c r="AM8" i="7" s="1"/>
  <c r="AL7" i="7"/>
  <c r="AM7" i="7" s="1"/>
  <c r="AL6" i="7"/>
  <c r="AJ49" i="7"/>
  <c r="AK49" i="7" s="1"/>
  <c r="AJ48" i="7"/>
  <c r="AK48" i="7" s="1"/>
  <c r="AJ43" i="7"/>
  <c r="AK43" i="7" s="1"/>
  <c r="AJ42" i="7"/>
  <c r="AK42" i="7" s="1"/>
  <c r="AJ41" i="7"/>
  <c r="AK41" i="7" s="1"/>
  <c r="AJ40" i="7"/>
  <c r="AK40" i="7" s="1"/>
  <c r="AJ34" i="7"/>
  <c r="AK34" i="7" s="1"/>
  <c r="AJ30" i="7"/>
  <c r="AK30" i="7" s="1"/>
  <c r="AJ29" i="7"/>
  <c r="AK29" i="7" s="1"/>
  <c r="AJ28" i="7"/>
  <c r="AK28" i="7" s="1"/>
  <c r="AJ26" i="7"/>
  <c r="AK26" i="7" s="1"/>
  <c r="AJ25" i="7"/>
  <c r="AK25" i="7" s="1"/>
  <c r="AJ21" i="7"/>
  <c r="AK21" i="7" s="1"/>
  <c r="AJ17" i="7"/>
  <c r="AK17" i="7" s="1"/>
  <c r="AJ16" i="7"/>
  <c r="AK16" i="7" s="1"/>
  <c r="AJ15" i="7"/>
  <c r="AK15" i="7" s="1"/>
  <c r="AJ8" i="7"/>
  <c r="AK8" i="7" s="1"/>
  <c r="AJ7" i="7"/>
  <c r="AK7" i="7" s="1"/>
  <c r="AJ6" i="7"/>
  <c r="AK6" i="7" s="1"/>
  <c r="D12" i="3"/>
  <c r="AN49" i="7" l="1"/>
  <c r="AO49" i="7" s="1"/>
  <c r="AN48" i="7"/>
  <c r="AO48" i="7" s="1"/>
  <c r="AN43" i="7"/>
  <c r="AO43" i="7" s="1"/>
  <c r="AN42" i="7"/>
  <c r="AO42" i="7" s="1"/>
  <c r="AN41" i="7"/>
  <c r="AO41" i="7" s="1"/>
  <c r="AN40" i="7"/>
  <c r="AO40" i="7" s="1"/>
  <c r="AN34" i="7"/>
  <c r="AO34" i="7" s="1"/>
  <c r="AN30" i="7"/>
  <c r="AN29" i="7"/>
  <c r="AN28" i="7"/>
  <c r="AO28" i="7" s="1"/>
  <c r="AN25" i="7"/>
  <c r="AO25" i="7" s="1"/>
  <c r="AN26" i="7"/>
  <c r="AO26" i="7" s="1"/>
  <c r="AN21" i="7"/>
  <c r="AO21" i="7" s="1"/>
  <c r="AN17" i="7"/>
  <c r="AO17" i="7" s="1"/>
  <c r="AN16" i="7"/>
  <c r="AO16" i="7" s="1"/>
  <c r="AN15" i="7"/>
  <c r="AO15" i="7" s="1"/>
  <c r="AN8" i="7"/>
  <c r="AO8" i="7" s="1"/>
  <c r="AN7" i="7"/>
  <c r="AO7" i="7" s="1"/>
  <c r="AM6" i="7"/>
  <c r="AN6" i="7"/>
  <c r="AO6" i="7" s="1"/>
  <c r="AA49" i="7" l="1"/>
  <c r="AA48" i="7"/>
  <c r="AA43" i="7"/>
  <c r="AA42" i="7"/>
  <c r="AA41" i="7"/>
  <c r="AA40" i="7"/>
  <c r="AP36" i="7" l="1"/>
  <c r="AQ36" i="7" s="1"/>
  <c r="AP35" i="7"/>
  <c r="AQ35" i="7" s="1"/>
  <c r="AP33" i="7" l="1"/>
  <c r="AQ33" i="7" s="1"/>
  <c r="AP32" i="7"/>
  <c r="AQ32" i="7" s="1"/>
  <c r="AP31" i="7"/>
  <c r="AQ31" i="7" s="1"/>
  <c r="AP18" i="7"/>
  <c r="AQ18" i="7" s="1"/>
  <c r="AP28" i="7" l="1"/>
  <c r="AR49" i="7" l="1"/>
  <c r="AS49" i="7" s="1"/>
  <c r="AR48" i="7"/>
  <c r="AS48" i="7" s="1"/>
  <c r="AR43" i="7"/>
  <c r="AS43" i="7" s="1"/>
  <c r="AR42" i="7"/>
  <c r="AS42" i="7" s="1"/>
  <c r="AR41" i="7"/>
  <c r="AS41" i="7" s="1"/>
  <c r="AR40" i="7"/>
  <c r="AS40" i="7" s="1"/>
  <c r="AP37" i="7"/>
  <c r="AP21" i="7"/>
  <c r="AQ21" i="7" s="1"/>
  <c r="AR16" i="7"/>
  <c r="AS16" i="7" s="1"/>
  <c r="AR15" i="7"/>
  <c r="AS15" i="7" s="1"/>
  <c r="AP16" i="7"/>
  <c r="AQ16" i="7" s="1"/>
  <c r="AP15" i="7"/>
  <c r="AQ15" i="7" s="1"/>
  <c r="AP8" i="7"/>
  <c r="AQ8" i="7" s="1"/>
  <c r="AP7" i="7"/>
  <c r="AQ7" i="7" s="1"/>
  <c r="AP6" i="7"/>
  <c r="AQ6" i="7" s="1"/>
  <c r="AR27" i="7"/>
  <c r="AS27" i="7" s="1"/>
  <c r="AR37" i="7"/>
  <c r="AR21" i="7"/>
  <c r="AS21" i="7" s="1"/>
  <c r="AR8" i="7"/>
  <c r="AR7" i="7"/>
  <c r="AS7" i="7" s="1"/>
  <c r="AR6" i="7"/>
  <c r="AS6" i="7" s="1"/>
  <c r="M12" i="3" l="1"/>
  <c r="AT49" i="7" l="1"/>
  <c r="AT48" i="7"/>
  <c r="AT43" i="7"/>
  <c r="AT42" i="7"/>
  <c r="AT44" i="7"/>
  <c r="AT41" i="7"/>
  <c r="AT40" i="7"/>
  <c r="AT45" i="7"/>
  <c r="AT27" i="7"/>
  <c r="AT21" i="7"/>
  <c r="AT16" i="7"/>
  <c r="AT15" i="7"/>
  <c r="AT7" i="7"/>
  <c r="AT6" i="7"/>
  <c r="J36" i="7" l="1"/>
  <c r="AR26" i="7" l="1"/>
  <c r="AS26" i="7" s="1"/>
  <c r="AR25" i="7"/>
  <c r="AS25" i="7" s="1"/>
  <c r="AT26" i="7"/>
  <c r="AT25" i="7"/>
  <c r="AU48" i="7"/>
  <c r="AU49" i="7"/>
  <c r="AU43" i="7"/>
  <c r="AU42" i="7"/>
  <c r="AU41" i="7"/>
  <c r="AU45" i="7"/>
  <c r="AU27" i="7"/>
  <c r="AU21" i="7"/>
  <c r="AU15" i="7"/>
  <c r="AU7" i="7"/>
  <c r="AU6" i="7"/>
  <c r="AU16" i="7"/>
  <c r="AU40" i="7" l="1"/>
  <c r="AU25" i="7"/>
  <c r="AU44" i="7"/>
  <c r="AU26" i="7"/>
  <c r="L12" i="3" l="1"/>
  <c r="AY6" i="7" l="1"/>
  <c r="G12" i="3" l="1"/>
  <c r="F12" i="3"/>
  <c r="E12" i="3"/>
  <c r="V14" i="7"/>
  <c r="W14" i="7" s="1"/>
  <c r="V13" i="7"/>
  <c r="W13" i="7" s="1"/>
  <c r="V12" i="7"/>
  <c r="W12" i="7" s="1"/>
  <c r="BH6" i="7"/>
  <c r="BI6" i="7" s="1"/>
  <c r="BH7" i="7"/>
  <c r="BI7" i="7" s="1"/>
  <c r="BH8" i="7"/>
  <c r="BI8" i="7" s="1"/>
  <c r="BH12" i="7"/>
  <c r="BI12" i="7" s="1"/>
  <c r="BH13" i="7"/>
  <c r="BI13" i="7" s="1"/>
  <c r="BH14" i="7"/>
  <c r="BI14" i="7" s="1"/>
  <c r="BH15" i="7"/>
  <c r="BI15" i="7" s="1"/>
  <c r="BH16" i="7"/>
  <c r="BI16" i="7" s="1"/>
  <c r="BH21" i="7"/>
  <c r="BI21" i="7" s="1"/>
  <c r="BH35" i="7"/>
  <c r="BI35" i="7" s="1"/>
  <c r="BH36" i="7"/>
  <c r="BI36" i="7" s="1"/>
  <c r="BH25" i="7"/>
  <c r="BI25" i="7" s="1"/>
  <c r="BH26" i="7"/>
  <c r="BI26" i="7" s="1"/>
  <c r="H41" i="1"/>
  <c r="I41" i="1"/>
  <c r="H40" i="1"/>
  <c r="I40" i="1"/>
  <c r="H37" i="1"/>
  <c r="I37" i="1"/>
  <c r="H36" i="1"/>
  <c r="I36" i="1"/>
  <c r="H35" i="1"/>
  <c r="I35" i="1"/>
  <c r="H34" i="1"/>
  <c r="I34" i="1"/>
  <c r="H33" i="1"/>
  <c r="I33" i="1" s="1"/>
  <c r="H30" i="1"/>
  <c r="I30" i="1"/>
  <c r="H28" i="1"/>
  <c r="I28" i="1"/>
  <c r="H27" i="1"/>
  <c r="I27" i="1"/>
  <c r="H26" i="1"/>
  <c r="I26" i="1"/>
  <c r="H25" i="1"/>
  <c r="I25" i="1"/>
  <c r="H24" i="1"/>
  <c r="I24" i="1"/>
  <c r="H23" i="1"/>
  <c r="I23" i="1" s="1"/>
  <c r="H19" i="1"/>
  <c r="I19" i="1"/>
  <c r="H18" i="1"/>
  <c r="I18" i="1"/>
  <c r="H17" i="1"/>
  <c r="I17" i="1"/>
  <c r="H16" i="1"/>
  <c r="I16" i="1"/>
  <c r="H15" i="1"/>
  <c r="I15" i="1"/>
  <c r="H14" i="1"/>
  <c r="I14" i="1"/>
  <c r="H13" i="1"/>
  <c r="I13" i="1" s="1"/>
  <c r="H12" i="1"/>
  <c r="I12" i="1"/>
  <c r="H8" i="1"/>
  <c r="I8" i="1"/>
  <c r="H7" i="1"/>
  <c r="I7" i="1"/>
  <c r="H6" i="1"/>
  <c r="I6" i="1"/>
  <c r="R8" i="1"/>
  <c r="S8" i="1"/>
  <c r="R7" i="1"/>
  <c r="S7" i="1"/>
  <c r="R6" i="1"/>
  <c r="S6" i="1" s="1"/>
  <c r="R18" i="1"/>
  <c r="S18" i="1"/>
  <c r="R17" i="1"/>
  <c r="S17" i="1"/>
  <c r="R16" i="1"/>
  <c r="S16" i="1"/>
  <c r="R15" i="1"/>
  <c r="S15" i="1"/>
  <c r="R14" i="1"/>
  <c r="S14" i="1"/>
  <c r="R13" i="1"/>
  <c r="S13" i="1"/>
  <c r="R12" i="1"/>
  <c r="S12" i="1" s="1"/>
  <c r="R19" i="1"/>
  <c r="S19" i="1"/>
  <c r="R24" i="1"/>
  <c r="S24" i="1"/>
  <c r="R25" i="1"/>
  <c r="S25" i="1"/>
  <c r="R26" i="1"/>
  <c r="S26" i="1"/>
  <c r="R27" i="1"/>
  <c r="S27" i="1"/>
  <c r="R28" i="1"/>
  <c r="S28" i="1"/>
  <c r="R30" i="1"/>
  <c r="S30" i="1" s="1"/>
  <c r="R23" i="1"/>
  <c r="S23" i="1"/>
  <c r="U30" i="1"/>
  <c r="V30" i="1"/>
  <c r="U28" i="1"/>
  <c r="V28" i="1"/>
  <c r="U27" i="1"/>
  <c r="V27" i="1"/>
  <c r="U25" i="1"/>
  <c r="V25" i="1"/>
  <c r="U24" i="1"/>
  <c r="V24" i="1"/>
  <c r="U23" i="1"/>
  <c r="V23" i="1" s="1"/>
  <c r="U19" i="1"/>
  <c r="V19" i="1"/>
  <c r="U18" i="1"/>
  <c r="V18" i="1"/>
  <c r="U17" i="1"/>
  <c r="V17" i="1"/>
  <c r="U16" i="1"/>
  <c r="V16" i="1"/>
  <c r="U15" i="1"/>
  <c r="V15" i="1"/>
  <c r="U14" i="1"/>
  <c r="V14" i="1"/>
  <c r="U13" i="1"/>
  <c r="V13" i="1" s="1"/>
  <c r="U12" i="1"/>
  <c r="V12" i="1"/>
  <c r="U7" i="1"/>
  <c r="V7" i="1"/>
  <c r="U6" i="1"/>
  <c r="V6" i="1"/>
  <c r="H8" i="3" l="1"/>
  <c r="M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A33" authorId="0" shapeId="0" xr:uid="{00000000-0006-0000-0400-000001000000}">
      <text>
        <r>
          <rPr>
            <sz val="8"/>
            <color indexed="81"/>
            <rFont val="Tahoma"/>
            <family val="2"/>
          </rPr>
          <t xml:space="preserve">The CompBenefits VisionCare Plan of 2008 is now named the Humana/CompBenefits VisionCare Plan in 2009
</t>
        </r>
      </text>
    </comment>
  </commentList>
</comments>
</file>

<file path=xl/sharedStrings.xml><?xml version="1.0" encoding="utf-8"?>
<sst xmlns="http://schemas.openxmlformats.org/spreadsheetml/2006/main" count="910" uniqueCount="237">
  <si>
    <t>Oklahoma State Regents for Higher Education</t>
  </si>
  <si>
    <t>Change 2008 to 2009</t>
  </si>
  <si>
    <t>HealthChoice Plans</t>
  </si>
  <si>
    <t>Change</t>
  </si>
  <si>
    <t>% Change</t>
  </si>
  <si>
    <t>HealthChoice High</t>
  </si>
  <si>
    <t>HealthChoice Basic</t>
  </si>
  <si>
    <t>N/A</t>
  </si>
  <si>
    <t>HealthChoice S-Account</t>
  </si>
  <si>
    <t>HMO Plans</t>
  </si>
  <si>
    <t>Aetna Standard HMO</t>
  </si>
  <si>
    <t>Aetna Alternative HMO</t>
  </si>
  <si>
    <t>Community Care Standard HMO</t>
  </si>
  <si>
    <t>Community Care Alternative HMO</t>
  </si>
  <si>
    <t>GlobalHealth Standard HMO</t>
  </si>
  <si>
    <t>GlobalHealth Alternative HMO</t>
  </si>
  <si>
    <t>PacificCare Standard HMO</t>
  </si>
  <si>
    <t>PacificCare Alternative HMO</t>
  </si>
  <si>
    <t>Dental Plans</t>
  </si>
  <si>
    <t>HealthChoice Dental</t>
  </si>
  <si>
    <t>Assurant Freedom Preferred</t>
  </si>
  <si>
    <t>Assurant Heritage Plus Prepaid</t>
  </si>
  <si>
    <t>Assurant Heritage Secure Prepaid</t>
  </si>
  <si>
    <t>CIGNA Dental Prepaid</t>
  </si>
  <si>
    <t>Delta Dental PPO - POS</t>
  </si>
  <si>
    <t>Delta's Choice PPO</t>
  </si>
  <si>
    <t>Vision Plans</t>
  </si>
  <si>
    <t>Humana/CompBenefitws VisionCare Plan</t>
  </si>
  <si>
    <t>Primary Vision Care Services</t>
  </si>
  <si>
    <t>Superior Vision Plan</t>
  </si>
  <si>
    <t>Vision Service Plan (VSP)</t>
  </si>
  <si>
    <t>Life Insurance</t>
  </si>
  <si>
    <t>Health Choice Basic Life - $20,000</t>
  </si>
  <si>
    <t>First $20,000 of Supplemental Life</t>
  </si>
  <si>
    <t>Change 2009 to 2010</t>
  </si>
  <si>
    <t>A.  Non-Compensation Increases/Decreases:</t>
  </si>
  <si>
    <t>OSRHE Guidance</t>
  </si>
  <si>
    <t xml:space="preserve">1.  Utilities: </t>
  </si>
  <si>
    <t xml:space="preserve">     Natural Gas</t>
  </si>
  <si>
    <t>Cost estimates provided by institutions</t>
  </si>
  <si>
    <t xml:space="preserve">     Electricity</t>
  </si>
  <si>
    <t xml:space="preserve">Cost estimates provided by institutions.  </t>
  </si>
  <si>
    <t xml:space="preserve">     Water, Sewage, Etc.</t>
  </si>
  <si>
    <t xml:space="preserve">     Telephone/Communications</t>
  </si>
  <si>
    <t xml:space="preserve">     Other Utilities:</t>
  </si>
  <si>
    <t>2.  Equipment Maintenance/Service Contracts:</t>
  </si>
  <si>
    <t>3.  Privatization Contracts (Housekeeping, Building Maintenance, etc.)</t>
  </si>
  <si>
    <t>4.  Audits:</t>
  </si>
  <si>
    <t>5.  Mandatory Institutional Memberships</t>
  </si>
  <si>
    <t>6.  Costs of Maintaining Current Library Periodicals/Subscriptions</t>
  </si>
  <si>
    <t>Cost estimates provided by institutions - Note:  Report mandatory costs only for periodicals and subscriptions required to be maintained by an accrediting agency.</t>
  </si>
  <si>
    <t>7.  Risk Management:</t>
  </si>
  <si>
    <t xml:space="preserve">8.  Other Mandatory Costs </t>
  </si>
  <si>
    <t>Fringe Benefits, Insurance and Payroll Taxes:</t>
  </si>
  <si>
    <t>1.  Social Security</t>
  </si>
  <si>
    <t>3.  Health Insurance - HealthChoice</t>
  </si>
  <si>
    <t>3.  Health Insurance - HMO's</t>
  </si>
  <si>
    <t xml:space="preserve">4.  Dental Insurance </t>
  </si>
  <si>
    <t>5.  Life Insurance</t>
  </si>
  <si>
    <t>6.  Long and Short Term Disability</t>
  </si>
  <si>
    <t xml:space="preserve">7.  Oklahoma Teachers Retirement - Employee </t>
  </si>
  <si>
    <t>7% - No Change</t>
  </si>
  <si>
    <t xml:space="preserve">8.  Oklahoma Teachers Retirement - Employer Share Two-Year Colleges </t>
  </si>
  <si>
    <t>9.  Workers Compensation</t>
  </si>
  <si>
    <t>10. Unemployment Compensation Payments</t>
  </si>
  <si>
    <t xml:space="preserve">11. Other Insurance and Payroll Taxes </t>
  </si>
  <si>
    <t>Change 2006 to 2010</t>
  </si>
  <si>
    <t>Not in Print Area</t>
  </si>
  <si>
    <t>8a.  Oklahoma Teachers Retirement - Employer Share Four year colleges &amp; universities</t>
  </si>
  <si>
    <t xml:space="preserve">Dollar Increase </t>
  </si>
  <si>
    <t>Percentage Increase</t>
  </si>
  <si>
    <t>Actual</t>
  </si>
  <si>
    <t>Estimate</t>
  </si>
  <si>
    <t>Insurance Coverage</t>
  </si>
  <si>
    <t>Property Insurance</t>
  </si>
  <si>
    <t>Vehicles</t>
  </si>
  <si>
    <t>Aircraft</t>
  </si>
  <si>
    <t>Tort Liability</t>
  </si>
  <si>
    <t>Fine Arts (If reported)</t>
  </si>
  <si>
    <t>10% over FY2009 </t>
  </si>
  <si>
    <r>
      <t> </t>
    </r>
    <r>
      <rPr>
        <sz val="12"/>
        <color indexed="18"/>
        <rFont val="Times New Roman"/>
        <family val="1"/>
      </rPr>
      <t>3% pre-credit rate/$100 value</t>
    </r>
  </si>
  <si>
    <r>
      <t>10% rate increase over FY2009</t>
    </r>
    <r>
      <rPr>
        <sz val="12"/>
        <rFont val="Times New Roman"/>
        <family val="1"/>
      </rPr>
      <t> </t>
    </r>
  </si>
  <si>
    <r>
      <t> </t>
    </r>
    <r>
      <rPr>
        <sz val="12"/>
        <color indexed="18"/>
        <rFont val="Times New Roman"/>
        <family val="1"/>
      </rPr>
      <t>Varies by entity but generally 5% over FY2008</t>
    </r>
  </si>
  <si>
    <r>
      <t>5% over FY2009</t>
    </r>
    <r>
      <rPr>
        <sz val="12"/>
        <rFont val="Times New Roman"/>
        <family val="1"/>
      </rPr>
      <t> </t>
    </r>
  </si>
  <si>
    <r>
      <t>Flat</t>
    </r>
    <r>
      <rPr>
        <sz val="12"/>
        <rFont val="Times New Roman"/>
        <family val="1"/>
      </rPr>
      <t> </t>
    </r>
  </si>
  <si>
    <r>
      <t>10% over FY2009</t>
    </r>
    <r>
      <rPr>
        <sz val="12"/>
        <rFont val="Times New Roman"/>
        <family val="1"/>
      </rPr>
      <t> </t>
    </r>
  </si>
  <si>
    <r>
      <t>3% over pre-credit rate/FTE</t>
    </r>
    <r>
      <rPr>
        <sz val="12"/>
        <rFont val="Times New Roman"/>
        <family val="1"/>
      </rPr>
      <t> </t>
    </r>
  </si>
  <si>
    <r>
      <t>ELL/EPL</t>
    </r>
    <r>
      <rPr>
        <sz val="10"/>
        <rFont val="Georgia"/>
        <family val="1"/>
      </rPr>
      <t xml:space="preserve"> Liability</t>
    </r>
  </si>
  <si>
    <r>
      <t>5% over FY2008</t>
    </r>
    <r>
      <rPr>
        <sz val="12"/>
        <rFont val="Times New Roman"/>
        <family val="1"/>
      </rPr>
      <t> </t>
    </r>
  </si>
  <si>
    <r>
      <t>.03/$100 value</t>
    </r>
    <r>
      <rPr>
        <sz val="12"/>
        <rFont val="Times New Roman"/>
        <family val="1"/>
      </rPr>
      <t> </t>
    </r>
  </si>
  <si>
    <t>Recommend</t>
  </si>
  <si>
    <t>Changes in Health Care Costs - 2006 to 2011</t>
  </si>
  <si>
    <t>Maximum Earnings Amount</t>
  </si>
  <si>
    <t>8b.  Oklahoma Teachers Retirement - OU and OSU TRS members employed before June 30, 1995.</t>
  </si>
  <si>
    <t xml:space="preserve">8c. Optional Retirement Plans </t>
  </si>
  <si>
    <t>The guidance provided below are only projections at this time and will most likely change at a later date when we have more information.  However, for purposes of advance planning, you may use the information below to project mandatory costs for FY2011.
Note:   If you have more current or accurate rate data, please use your projections for FY2012.</t>
  </si>
  <si>
    <t>FY2011  Rate increases over FY2010 </t>
  </si>
  <si>
    <t>The rate projections were received from Ed Manek, Risk Management on 9-4-2010.</t>
  </si>
  <si>
    <t>FY2012  Rate increases over FY2011 </t>
  </si>
  <si>
    <t>Change 2010 to 2011</t>
  </si>
  <si>
    <t>Jan - June 2012</t>
  </si>
  <si>
    <t>Delta Dental Premier</t>
  </si>
  <si>
    <t>$ Change</t>
  </si>
  <si>
    <t xml:space="preserve"> July 1, 2011 to Dec 31, 2011</t>
  </si>
  <si>
    <t>United Healthcare Vision / Spectera Vision</t>
  </si>
  <si>
    <t>1st 6 months</t>
  </si>
  <si>
    <t>2nd 6 months</t>
  </si>
  <si>
    <t>Change 2011 to 2012</t>
  </si>
  <si>
    <t>Sent email to Gene Lidyard and Mr. Manek to update risk management estimated costs for FY2013.</t>
  </si>
  <si>
    <t>Change 2012 to 2013</t>
  </si>
  <si>
    <t xml:space="preserve">     Total Rate</t>
  </si>
  <si>
    <t>If your institution has opted out of HealthChoice, use the estimates provided by your health insurance provider.</t>
  </si>
  <si>
    <t>Continue to use 1.45% for the employer's Medicare portion</t>
  </si>
  <si>
    <t>2.  Medicare Tax</t>
  </si>
  <si>
    <t>2a.  Medicare - Additional Tax Withholding</t>
  </si>
  <si>
    <t xml:space="preserve"> </t>
  </si>
  <si>
    <t>Medicare Employer Tax Rate - All Income</t>
  </si>
  <si>
    <t>Social Security Tax Rate - Capped</t>
  </si>
  <si>
    <t>Vision Care Direct</t>
  </si>
  <si>
    <t>Change 2013 to 2014</t>
  </si>
  <si>
    <t>Note:  Above estimates of insurance and retirement costs are projected.  Please use your projections if you have more current information than the projected rate changes.</t>
  </si>
  <si>
    <t>Employee Contribution Rates</t>
  </si>
  <si>
    <t>Employee contributions are the contributions required to be paid by the employee. In some cases this is also paid by the employer. This amount is what makes up a member’s account throughout their membership. This is also commonly referred to as the “Before-Tax” or “Employee Paid” contributions. Currently this rate is set at 7% of regular annual compensation.</t>
  </si>
  <si>
    <t>Employer’s Statutory Contribution</t>
  </si>
  <si>
    <t>All Employers except for 4-year regional and comprehensive universities are required by law to contribute 9.5% of the regular annual compensation of each contributing employee. 4-year regional and comprehensive universities are required to contribute 8.55% of the regular annual compensation of each contributing employee.</t>
  </si>
  <si>
    <t>Post Retirement Employer’s Statutory Contribution</t>
  </si>
  <si>
    <t>Employers must remit statutory employer contributions on the compensation paid to a retired client for any reason, including substitute teaching or officiating at athletic events. The rate for these contributions is equal to the combined employer and employee rates for non-retired return-to-work Clients.</t>
  </si>
  <si>
    <t>All OTRS clients (or the employer) are required to contribute 7% of their regular annual compensation. This currently includes OTRS clients employed by the University of Oklahoma and its constituent agencies and Oklahoma State University and its constituent agencies. Regarding Higher Education Institutions, there is no longer a salary cap.</t>
  </si>
  <si>
    <t>Comprehensive Universities who have established an alternative retirement plan can allow traditional members of OTRS to forego their membership to OTRS and join their system. The university however must still pay OTRS an additional funding surcharge, commonly referred to as “higher education surcharge”. This rate is determined every 5 years by the Board of Trustees based on the actuarial cost of the plan to OTRS.</t>
  </si>
  <si>
    <t>8b.  Oklahoma Teachers Retirement - OU and OSU TRS members employed after June 30, 2004.</t>
  </si>
  <si>
    <t>Matching Funds – Federal, Other</t>
  </si>
  <si>
    <t>On Wednesday March 27, 2013 the OTRS Board of Trustees approved an increase in the Grant Matching Rate from 8% to 8.25% to be effective July 1, 2013.</t>
  </si>
  <si>
    <t>Statutes require employers of Teachers' Retirement System members whose compensation is paid from federal funds to match the contributions of these members on all compensation or that portion of compensation paid from these funds.</t>
  </si>
  <si>
    <t>Note:  If you are uncertain or have any questions about any line of coverage and the suggested premium rate increase for any specific entity, you should call the Risk Management Department; they will be happy to assist you.  Remember, premium rates are subject to loss experience related to each specific entity, industry specific loss experience, local loss experience, statewide loss experience, and global loss experience.  Risk Management’s estimates are based upon known and projected factors, all of which are subject to rapid change.</t>
  </si>
  <si>
    <t>Questions and Answers for the Additional Medicare Tax</t>
  </si>
  <si>
    <t>On Nov. 26, 2013, the IRS issued final regulations (TD 9645) implementing the Additional Medicare Tax as added by the Affordable Care Act (ACA). The Additional Medicare Tax applies to wages, railroad retirement (RRTA) compensation, and self-employment income over certain thresholds. Employers are responsible for withholding the tax on wages and RRTA compensation in certain circumstances. </t>
  </si>
  <si>
    <t>BASIC FAQs</t>
  </si>
  <si>
    <t>1. When did Additional Medicare Tax start?</t>
  </si>
  <si>
    <t>Additional Medicare Tax went into effect in 2013 and applies to wages, compensation, and self-employment income above a threshold amount received in taxable years beginning after Dec. 31, 2012.</t>
  </si>
  <si>
    <t>2. What is the rate of Additional Medicare Tax?</t>
  </si>
  <si>
    <t>The rate is 0.9 percent.</t>
  </si>
  <si>
    <t>3. When are individuals liable for Additional Medicare Tax?</t>
  </si>
  <si>
    <t>An individual is liable for Additional Medicare Tax if the individual’s wages, compensation, or self-employment income (together with that of his or her spouse if filing a joint return) exceed the threshold amount for the individual’s filing status:</t>
  </si>
  <si>
    <t>Filing Status</t>
  </si>
  <si>
    <t>Threshold Amount</t>
  </si>
  <si>
    <t>Married filing jointly</t>
  </si>
  <si>
    <t>Married filing separate</t>
  </si>
  <si>
    <t>Single</t>
  </si>
  <si>
    <t>Head of household (with qualifying person)</t>
  </si>
  <si>
    <t>Qualifying widow(er) with dependent child</t>
  </si>
  <si>
    <t>4. What wages are subject to Additional Medicare Tax?</t>
  </si>
  <si>
    <t>All wages that are currently subject to Medicare Tax are subject to Additional Medicare Tax if they are paid in excess of the applicable threshold for an individual’s filing status. For more information on what wages are subject to Medicare Tax, see the chart, Special Rules for Various Types of Services and Payments, in section 15 of Publication 15, (Circular E), Employer’s Tax Guide.</t>
  </si>
  <si>
    <t>Change 2014 to 2015</t>
  </si>
  <si>
    <t>Employee Contributions: 7%</t>
  </si>
  <si>
    <t>Statutory Fee: 9.5% unless Comprehensive University (8.55%)</t>
  </si>
  <si>
    <t>Grant Matching Rate: 8.25%</t>
  </si>
  <si>
    <t>Retiree Rate: Statutory Fee + Employee Contribution to be paid by employer</t>
  </si>
  <si>
    <t>Additional Medicare Tax</t>
  </si>
  <si>
    <t>3.  Health Insurance - Other</t>
  </si>
  <si>
    <t>The current post retirement contribution rate is 16.50% for all Employers except for 4-year regional and comprehensive universities and 15.55% for 4-year regional and comprehensive universities.</t>
  </si>
  <si>
    <t>Higher Education Surcharge (Additional Funding Surcharge) - Page 26 of OTRS Employment Manual</t>
  </si>
  <si>
    <t>Humana/CompBenefits VisionCare Plan</t>
  </si>
  <si>
    <t>United Healthcare Vision/Spectera Vision</t>
  </si>
  <si>
    <t>Change 2015 to 2016</t>
  </si>
  <si>
    <t>-</t>
  </si>
  <si>
    <t>HealthChoice High Deductible Health Plan (HDHP)</t>
  </si>
  <si>
    <t>MetLife Classic</t>
  </si>
  <si>
    <t>MetLife Value MAC</t>
  </si>
  <si>
    <t>MetLife Value PDP</t>
  </si>
  <si>
    <t>Community Care HMO</t>
  </si>
  <si>
    <t>GlobalHealth HMO</t>
  </si>
  <si>
    <t>Assurant Heritage Secure (Prepaid)</t>
  </si>
  <si>
    <t>Delta Dental PPO Plus Premier</t>
  </si>
  <si>
    <t>n/a</t>
  </si>
  <si>
    <t>Primary Vision Care Services (PVCS)</t>
  </si>
  <si>
    <t>Change 2016 to 2017</t>
  </si>
  <si>
    <t xml:space="preserve">Cost estimates provided by institutions   </t>
  </si>
  <si>
    <t>Employers — the Social Security tax rate is 6.2 percent. The Medicare tax rate is 1.45 percent.</t>
  </si>
  <si>
    <t>Change 2017 to 2018</t>
  </si>
  <si>
    <t>Aetna HMO</t>
  </si>
  <si>
    <t xml:space="preserve">Delta Dental PPO </t>
  </si>
  <si>
    <t>Delta Dental PPO - Choice</t>
  </si>
  <si>
    <t>Change 2018 to 2019</t>
  </si>
  <si>
    <t>BlueLincs HMO</t>
  </si>
  <si>
    <t>MetLife High Classic MAC</t>
  </si>
  <si>
    <t>MetLife Low Classic MAC</t>
  </si>
  <si>
    <t>HealthChoice High and High Alternative</t>
  </si>
  <si>
    <t>HealthChoice Basic and Basic Alternative</t>
  </si>
  <si>
    <t>Sun Life Preferred Active PPO</t>
  </si>
  <si>
    <t>For those with Auto Physical Damage</t>
  </si>
  <si>
    <t>Educators Legal Liability-premium rate applies to per FTE plus all Board members     </t>
  </si>
  <si>
    <t>For those with Aviation exposures-premium rate specific to each aircraft</t>
  </si>
  <si>
    <t xml:space="preserve">Property-premium rates apply to per $100 of values </t>
  </si>
  <si>
    <t xml:space="preserve">Fine Arts-premium rates apply to per $100 of values  </t>
  </si>
  <si>
    <t xml:space="preserve">Tort Liability-premium rate applies to per FTE   </t>
  </si>
  <si>
    <t xml:space="preserve">Auto Liability-premium rate applies to per vehicle      </t>
  </si>
  <si>
    <t>Change 2019 to 2020</t>
  </si>
  <si>
    <t>BCBSOK BlueCare Dental High Plan</t>
  </si>
  <si>
    <t>BCBSOK BlueCare Dental Low Plan</t>
  </si>
  <si>
    <t>Cigna Dental Care Plan Prepaid High (K1I09)</t>
  </si>
  <si>
    <t>Cigna Dental Care Plan Prepaid Low (OKIV9)</t>
  </si>
  <si>
    <t>Change 2020 to 2021</t>
  </si>
  <si>
    <t>Change 2021 to 2022</t>
  </si>
  <si>
    <t>Change 2022 to 2023</t>
  </si>
  <si>
    <t>Assurant Heritage Secure Plus with SBA</t>
  </si>
  <si>
    <t>Change 2023 to 2024</t>
  </si>
  <si>
    <t>* Also, beginning in 2013 you must pay 0.9 percent more in Medicare taxes on earned individual income of more than $200,000 ($250,000 for married couples filing jointly).                                                                                                       See Table below for filing status and threshold amounts.  The tax rates shown below do not include the 0.9 percent:</t>
  </si>
  <si>
    <t>Change 2024 to 2025</t>
  </si>
  <si>
    <t>Jan-June 2026</t>
  </si>
  <si>
    <t>Changes in Health Care Costs - 2008 to 2026</t>
  </si>
  <si>
    <t>Change 2025 to 2026</t>
  </si>
  <si>
    <t>July-Dec 2025</t>
  </si>
  <si>
    <t>For FY2027, this surcharge is 2.5% of the regular annual salary of all members of the alternative plan to be submitted to OTRS on a monthly basis.</t>
  </si>
  <si>
    <t>Change 2017 to 2026</t>
  </si>
  <si>
    <t>Guidance for Mandatory Costs - FY2028</t>
  </si>
  <si>
    <t>Changes in Social Security Rates - 2017 to 2026</t>
  </si>
  <si>
    <t>Social Security will release 2027 tax rates in October 2026.</t>
  </si>
  <si>
    <t>Not actual</t>
  </si>
  <si>
    <t>Employees — the Social Security tax rate is 6.2 percent on income under $184,500 through the end of 2026. The Medicare tax rate is 1.45 percent of all income;</t>
  </si>
  <si>
    <t>Updated: August 6, 2026</t>
  </si>
  <si>
    <t>See worksheet "Health Ins Rates 2027".  For FY2028 use rates from the worksheet to project July through December costs and use the recommended percentage increase to calculate January through June's cost.</t>
  </si>
  <si>
    <t>See worksheet "Health Ins Rates 2027".   For FY2028, use rates from worksheet to project July through December costs and use the recommended percentage increase to calculate January through June's cost.</t>
  </si>
  <si>
    <t>For FY2028, this surcharge is 2.5% of the regular annual salary of all members of the alternative plan.  Use the 2.5% for FY2027 and FY2028</t>
  </si>
  <si>
    <t>The 2026 rate is $184,500  At this time, the estimate for 2027 is $192,900 and 2028 is $201,300.  See Social Security tab.  For the first 6 months of FY2028 use $192,900 and for the last 6 months of FY2028 use $201,300 as an estimate of the maximum contribution.  Continue to use 6.2% for the social security.  Social Security will publish actual 2027 maximum earnings in October 2026.</t>
  </si>
  <si>
    <t>`</t>
  </si>
  <si>
    <t>20% increase over FY2027 pre-credit rates</t>
  </si>
  <si>
    <t>5% increase over FY2027 rates</t>
  </si>
  <si>
    <t>15% increase over FY2027 pre-credit rates (Applies to FTE)</t>
  </si>
  <si>
    <t>15% increase over FY2027 rates</t>
  </si>
  <si>
    <t>20% increase over FY2027 rates</t>
  </si>
  <si>
    <t>20% increase over FY2027 rates (Applies to FTE)</t>
  </si>
  <si>
    <t>See worksheet "Health Ins Rates 2027".</t>
  </si>
  <si>
    <t>FY2028 Rate Schedule</t>
  </si>
  <si>
    <t>Use 9.5%  for FY2027 and FY2028.</t>
  </si>
  <si>
    <t>For FY2028, an additional Medicare Hospital Insurance tax of 0.9 percent is assessed on earned income exceeding $200,000 for single individuals, and $250,000 for joint filers.  See Social Security tab.</t>
  </si>
  <si>
    <t xml:space="preserve">From OMES Risk in September, 2025, Audit and Compliance Division: We would suggest 20% on property and auto libility. We are still working on actuarial data so we have a good understanding of FY28 rates. While we are subject to keeping them at the budgetary recommendations even if the actuary suggests otherwise, I’ve got to be sure we have appropriate suggestions going forward or I’m going to need to overinflate when asked this soon. </t>
  </si>
  <si>
    <t xml:space="preserve">(Note: All FY2028 suggested premium rate percentage increases should be applied to FY2027 rates before credit was applied and FY2028 suggested premium rate percentage increases should be applied to FY2027 rates before credit was applied.   For all liability lines of coverage, specific entity loss history must be considered—the suggested rate percentage increase is applicable to a loss history where an entity’s expected losses match its actual losses over a 6 year period of time—most recent year plus 5 years prior to the most recent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</si>
</sst>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1" formatCode="_(* #,##0_);_(* \(#,##0\);_(* &quot;-&quot;_);_(@_)"/>
    <numFmt numFmtId="43" formatCode="_(* #,##0.00_);_(* \(#,##0.00\);_(* &quot;-&quot;??_);_(@_)"/>
    <numFmt numFmtId="164" formatCode="_(* #,##0_);_(* \(#,##0\);_(* &quot;-&quot;??_);_(@_)"/>
    <numFmt numFmtId="165" formatCode="0.0%"/>
    <numFmt numFmtId="166" formatCode="_(* #,##0.0_);_(* \(#,##0.0\);_(* &quot;-&quot;??_);_(@_)"/>
  </numFmts>
  <fonts count="33" x14ac:knownFonts="1">
    <font>
      <sz val="10"/>
      <name val="Times New Roman"/>
    </font>
    <font>
      <sz val="10"/>
      <name val="Times New Roman"/>
      <family val="1"/>
    </font>
    <font>
      <sz val="8"/>
      <name val="Times New Roman"/>
      <family val="1"/>
    </font>
    <font>
      <b/>
      <sz val="12"/>
      <name val="Times New Roman"/>
      <family val="1"/>
    </font>
    <font>
      <b/>
      <sz val="10"/>
      <name val="Times New Roman"/>
      <family val="1"/>
    </font>
    <font>
      <sz val="12"/>
      <name val="Times New Roman"/>
      <family val="1"/>
    </font>
    <font>
      <sz val="12"/>
      <name val="Times New Roman"/>
      <family val="1"/>
    </font>
    <font>
      <sz val="8"/>
      <color indexed="81"/>
      <name val="Tahoma"/>
      <family val="2"/>
    </font>
    <font>
      <sz val="10"/>
      <name val="Times New Roman"/>
      <family val="1"/>
    </font>
    <font>
      <i/>
      <sz val="10"/>
      <name val="Times New Roman"/>
      <family val="1"/>
    </font>
    <font>
      <b/>
      <sz val="11"/>
      <name val="Times New Roman"/>
      <family val="1"/>
    </font>
    <font>
      <b/>
      <sz val="10"/>
      <name val="Georgia"/>
      <family val="1"/>
    </font>
    <font>
      <sz val="10"/>
      <name val="Georgia"/>
      <family val="1"/>
    </font>
    <font>
      <sz val="12"/>
      <color indexed="18"/>
      <name val="Times New Roman"/>
      <family val="1"/>
    </font>
    <font>
      <sz val="10"/>
      <color indexed="18"/>
      <name val="Georgia"/>
      <family val="1"/>
    </font>
    <font>
      <sz val="10"/>
      <color indexed="10"/>
      <name val="Times New Roman"/>
      <family val="1"/>
    </font>
    <font>
      <sz val="7"/>
      <color indexed="10"/>
      <name val="Times New Roman"/>
      <family val="1"/>
    </font>
    <font>
      <b/>
      <sz val="8"/>
      <name val="Times New Roman"/>
      <family val="1"/>
    </font>
    <font>
      <sz val="8"/>
      <name val="Times New Roman"/>
      <family val="1"/>
    </font>
    <font>
      <b/>
      <sz val="10"/>
      <color indexed="12"/>
      <name val="Times New Roman"/>
      <family val="1"/>
    </font>
    <font>
      <u/>
      <sz val="10"/>
      <color theme="10"/>
      <name val="Times New Roman"/>
      <family val="1"/>
    </font>
    <font>
      <sz val="11"/>
      <color rgb="FF000000"/>
      <name val="Times New Roman"/>
      <family val="1"/>
    </font>
    <font>
      <sz val="11"/>
      <name val="Times New Roman"/>
      <family val="1"/>
    </font>
    <font>
      <sz val="10"/>
      <color rgb="FF000000"/>
      <name val="Times"/>
      <family val="1"/>
    </font>
    <font>
      <sz val="10"/>
      <name val="Times"/>
      <family val="1"/>
    </font>
    <font>
      <b/>
      <sz val="13"/>
      <color rgb="FF666666"/>
      <name val="Times"/>
      <family val="1"/>
    </font>
    <font>
      <b/>
      <sz val="10"/>
      <color rgb="FFFF3300"/>
      <name val="Times"/>
      <family val="1"/>
    </font>
    <font>
      <b/>
      <sz val="10"/>
      <color rgb="FF000000"/>
      <name val="Times"/>
      <family val="1"/>
    </font>
    <font>
      <b/>
      <sz val="10"/>
      <name val="Times"/>
      <family val="1"/>
    </font>
    <font>
      <b/>
      <sz val="13"/>
      <color rgb="FF666666"/>
      <name val="Times New Roman"/>
      <family val="1"/>
    </font>
    <font>
      <u/>
      <sz val="12"/>
      <color theme="10"/>
      <name val="Times New Roman"/>
      <family val="1"/>
    </font>
    <font>
      <b/>
      <sz val="12"/>
      <color rgb="FFFF3300"/>
      <name val="Times New Roman"/>
      <family val="1"/>
    </font>
    <font>
      <b/>
      <sz val="11"/>
      <color rgb="FF000000"/>
      <name val="Times New Roman"/>
      <family val="1"/>
    </font>
  </fonts>
  <fills count="9">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2"/>
        <bgColor indexed="64"/>
      </patternFill>
    </fill>
    <fill>
      <patternFill patternType="solid">
        <fgColor rgb="FFFFFF00"/>
        <bgColor indexed="64"/>
      </patternFill>
    </fill>
    <fill>
      <patternFill patternType="solid">
        <fgColor rgb="FF99FFCC"/>
        <bgColor indexed="64"/>
      </patternFill>
    </fill>
    <fill>
      <patternFill patternType="solid">
        <fgColor theme="0" tint="-0.14999847407452621"/>
        <bgColor indexed="64"/>
      </patternFill>
    </fill>
    <fill>
      <patternFill patternType="solid">
        <fgColor theme="0"/>
        <bgColor indexed="64"/>
      </patternFill>
    </fill>
  </fills>
  <borders count="70">
    <border>
      <left/>
      <right/>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55"/>
      </bottom>
      <diagonal/>
    </border>
    <border>
      <left/>
      <right style="thin">
        <color indexed="64"/>
      </right>
      <top style="hair">
        <color indexed="64"/>
      </top>
      <bottom style="thin">
        <color indexed="55"/>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1" fillId="0" borderId="0"/>
  </cellStyleXfs>
  <cellXfs count="410">
    <xf numFmtId="0" fontId="0" fillId="0" borderId="0" xfId="0"/>
    <xf numFmtId="0" fontId="3" fillId="0" borderId="0" xfId="0" applyFont="1" applyAlignment="1">
      <alignment horizontal="centerContinuous"/>
    </xf>
    <xf numFmtId="0" fontId="4" fillId="0" borderId="0" xfId="0" applyFont="1" applyAlignment="1">
      <alignment horizontal="centerContinuous"/>
    </xf>
    <xf numFmtId="0" fontId="3" fillId="0" borderId="1" xfId="0" applyFont="1" applyBorder="1" applyAlignment="1">
      <alignment horizontal="center"/>
    </xf>
    <xf numFmtId="0" fontId="3" fillId="0" borderId="2" xfId="0" applyFont="1" applyBorder="1"/>
    <xf numFmtId="0" fontId="0" fillId="0" borderId="3" xfId="0" applyBorder="1"/>
    <xf numFmtId="0" fontId="4" fillId="2" borderId="4" xfId="0" applyFont="1" applyFill="1" applyBorder="1" applyAlignment="1">
      <alignment horizontal="centerContinuous"/>
    </xf>
    <xf numFmtId="0" fontId="0" fillId="2" borderId="5" xfId="0" applyFill="1" applyBorder="1" applyAlignment="1">
      <alignment horizontal="centerContinuous"/>
    </xf>
    <xf numFmtId="0" fontId="3" fillId="2" borderId="2" xfId="0" applyFont="1" applyFill="1" applyBorder="1"/>
    <xf numFmtId="0" fontId="3" fillId="2" borderId="6" xfId="0" applyFont="1" applyFill="1" applyBorder="1"/>
    <xf numFmtId="0" fontId="0" fillId="2" borderId="3" xfId="0" applyFill="1" applyBorder="1"/>
    <xf numFmtId="0" fontId="0" fillId="2" borderId="7" xfId="0" applyFill="1" applyBorder="1"/>
    <xf numFmtId="43" fontId="0" fillId="2" borderId="3" xfId="1" applyFont="1" applyFill="1" applyBorder="1"/>
    <xf numFmtId="0" fontId="4" fillId="0" borderId="8" xfId="0" applyFont="1" applyBorder="1"/>
    <xf numFmtId="0" fontId="4" fillId="0" borderId="9" xfId="0" applyFont="1" applyBorder="1" applyAlignment="1">
      <alignment horizontal="center"/>
    </xf>
    <xf numFmtId="0" fontId="8" fillId="0" borderId="10" xfId="0" applyFont="1" applyBorder="1"/>
    <xf numFmtId="0" fontId="0" fillId="0" borderId="11" xfId="0" applyBorder="1"/>
    <xf numFmtId="0" fontId="9" fillId="0" borderId="10" xfId="0" applyFont="1" applyBorder="1" applyAlignment="1">
      <alignment vertical="top" wrapText="1"/>
    </xf>
    <xf numFmtId="0" fontId="0" fillId="0" borderId="11" xfId="0" applyBorder="1" applyAlignment="1">
      <alignment vertical="top" wrapText="1"/>
    </xf>
    <xf numFmtId="0" fontId="8" fillId="0" borderId="10" xfId="0" applyFont="1" applyBorder="1" applyAlignment="1">
      <alignment vertical="top" wrapText="1"/>
    </xf>
    <xf numFmtId="0" fontId="0" fillId="0" borderId="11" xfId="0" applyBorder="1" applyAlignment="1">
      <alignment vertical="top"/>
    </xf>
    <xf numFmtId="0" fontId="8" fillId="0" borderId="10" xfId="0" applyFont="1" applyBorder="1" applyAlignment="1">
      <alignment wrapText="1"/>
    </xf>
    <xf numFmtId="0" fontId="0" fillId="0" borderId="10" xfId="0" applyBorder="1"/>
    <xf numFmtId="0" fontId="0" fillId="0" borderId="0" xfId="0" applyAlignment="1">
      <alignment horizontal="centerContinuous"/>
    </xf>
    <xf numFmtId="0" fontId="10" fillId="0" borderId="0" xfId="0" applyFont="1" applyAlignment="1">
      <alignment horizontal="centerContinuous"/>
    </xf>
    <xf numFmtId="0" fontId="0" fillId="0" borderId="12" xfId="0" applyBorder="1"/>
    <xf numFmtId="43" fontId="6" fillId="0" borderId="12" xfId="1" applyFont="1" applyFill="1" applyBorder="1" applyAlignment="1"/>
    <xf numFmtId="43" fontId="6" fillId="2" borderId="13" xfId="1" applyFont="1" applyFill="1" applyBorder="1"/>
    <xf numFmtId="165" fontId="6" fillId="2" borderId="14" xfId="2" applyNumberFormat="1" applyFont="1" applyFill="1" applyBorder="1"/>
    <xf numFmtId="43" fontId="5" fillId="0" borderId="15" xfId="1" applyFont="1" applyBorder="1"/>
    <xf numFmtId="43" fontId="6" fillId="2" borderId="16" xfId="1" applyFont="1" applyFill="1" applyBorder="1"/>
    <xf numFmtId="165" fontId="6" fillId="2" borderId="17" xfId="2" applyNumberFormat="1" applyFont="1" applyFill="1" applyBorder="1"/>
    <xf numFmtId="0" fontId="6" fillId="0" borderId="12" xfId="0" applyFont="1" applyBorder="1"/>
    <xf numFmtId="43" fontId="5" fillId="0" borderId="12" xfId="1" applyFont="1" applyBorder="1"/>
    <xf numFmtId="0" fontId="6" fillId="0" borderId="18" xfId="0" applyFont="1" applyBorder="1"/>
    <xf numFmtId="43" fontId="6" fillId="0" borderId="18" xfId="1" applyFont="1" applyFill="1" applyBorder="1" applyAlignment="1"/>
    <xf numFmtId="43" fontId="5" fillId="0" borderId="18" xfId="1" applyFont="1" applyBorder="1"/>
    <xf numFmtId="43" fontId="6" fillId="2" borderId="19" xfId="1" applyFont="1" applyFill="1" applyBorder="1"/>
    <xf numFmtId="165" fontId="6" fillId="2" borderId="20" xfId="2" applyNumberFormat="1" applyFont="1" applyFill="1" applyBorder="1"/>
    <xf numFmtId="43" fontId="6" fillId="2" borderId="21" xfId="1" applyFont="1" applyFill="1" applyBorder="1"/>
    <xf numFmtId="165" fontId="6" fillId="2" borderId="22" xfId="2" applyNumberFormat="1" applyFont="1" applyFill="1" applyBorder="1"/>
    <xf numFmtId="43" fontId="5" fillId="2" borderId="13" xfId="1" applyFont="1" applyFill="1" applyBorder="1"/>
    <xf numFmtId="165" fontId="5" fillId="2" borderId="14" xfId="2" applyNumberFormat="1" applyFont="1" applyFill="1" applyBorder="1"/>
    <xf numFmtId="43" fontId="5" fillId="2" borderId="19" xfId="1" applyFont="1" applyFill="1" applyBorder="1"/>
    <xf numFmtId="165" fontId="5" fillId="2" borderId="20" xfId="2" applyNumberFormat="1" applyFont="1" applyFill="1" applyBorder="1"/>
    <xf numFmtId="43" fontId="5" fillId="2" borderId="23" xfId="1" applyFont="1" applyFill="1" applyBorder="1"/>
    <xf numFmtId="165" fontId="5" fillId="2" borderId="24" xfId="2" applyNumberFormat="1" applyFont="1" applyFill="1" applyBorder="1"/>
    <xf numFmtId="43" fontId="5" fillId="0" borderId="15" xfId="1" applyFont="1" applyBorder="1" applyAlignment="1">
      <alignment horizontal="center"/>
    </xf>
    <xf numFmtId="0" fontId="6" fillId="0" borderId="15" xfId="0" applyFont="1" applyBorder="1"/>
    <xf numFmtId="43" fontId="6" fillId="0" borderId="15" xfId="1" applyFont="1" applyFill="1" applyBorder="1" applyAlignment="1"/>
    <xf numFmtId="0" fontId="0" fillId="0" borderId="25" xfId="0" applyBorder="1"/>
    <xf numFmtId="43" fontId="6" fillId="0" borderId="25" xfId="1" applyFont="1" applyFill="1" applyBorder="1" applyAlignment="1"/>
    <xf numFmtId="0" fontId="0" fillId="0" borderId="26" xfId="0" applyBorder="1"/>
    <xf numFmtId="0" fontId="5" fillId="0" borderId="13" xfId="0" applyFont="1" applyBorder="1"/>
    <xf numFmtId="0" fontId="5" fillId="0" borderId="19" xfId="0" applyFont="1" applyBorder="1"/>
    <xf numFmtId="0" fontId="5" fillId="0" borderId="23" xfId="0" applyFont="1" applyBorder="1"/>
    <xf numFmtId="43" fontId="1" fillId="0" borderId="0" xfId="1" applyBorder="1"/>
    <xf numFmtId="0" fontId="6" fillId="0" borderId="13" xfId="0" applyFont="1" applyBorder="1" applyAlignment="1">
      <alignment horizontal="left"/>
    </xf>
    <xf numFmtId="0" fontId="6" fillId="0" borderId="19" xfId="0" applyFont="1" applyBorder="1" applyAlignment="1">
      <alignment horizontal="left"/>
    </xf>
    <xf numFmtId="0" fontId="6" fillId="0" borderId="23" xfId="0" applyFont="1" applyBorder="1" applyAlignment="1">
      <alignment horizontal="left"/>
    </xf>
    <xf numFmtId="0" fontId="6" fillId="0" borderId="16" xfId="0" applyFont="1" applyBorder="1" applyAlignment="1">
      <alignment horizontal="left"/>
    </xf>
    <xf numFmtId="0" fontId="0" fillId="3" borderId="0" xfId="0" applyFill="1" applyAlignment="1">
      <alignment horizontal="centerContinuous"/>
    </xf>
    <xf numFmtId="43" fontId="5" fillId="2" borderId="23" xfId="1" applyFont="1" applyFill="1" applyBorder="1" applyAlignment="1">
      <alignment horizontal="right"/>
    </xf>
    <xf numFmtId="165" fontId="5" fillId="2" borderId="24" xfId="2" applyNumberFormat="1" applyFont="1" applyFill="1" applyBorder="1" applyAlignment="1">
      <alignment horizontal="right"/>
    </xf>
    <xf numFmtId="43" fontId="5" fillId="2" borderId="16" xfId="1" applyFont="1" applyFill="1" applyBorder="1" applyAlignment="1">
      <alignment horizontal="right"/>
    </xf>
    <xf numFmtId="165" fontId="5" fillId="2" borderId="17" xfId="2" applyNumberFormat="1" applyFont="1" applyFill="1" applyBorder="1" applyAlignment="1">
      <alignment horizontal="right"/>
    </xf>
    <xf numFmtId="0" fontId="0" fillId="0" borderId="27" xfId="0" applyBorder="1" applyAlignment="1">
      <alignment horizontal="center"/>
    </xf>
    <xf numFmtId="0" fontId="0" fillId="0" borderId="28" xfId="0" applyBorder="1"/>
    <xf numFmtId="0" fontId="0" fillId="0" borderId="29" xfId="0" applyBorder="1"/>
    <xf numFmtId="0" fontId="3" fillId="0" borderId="0" xfId="0" applyFont="1" applyAlignment="1">
      <alignment horizontal="left"/>
    </xf>
    <xf numFmtId="0" fontId="4" fillId="0" borderId="0" xfId="0" applyFont="1" applyAlignment="1">
      <alignment horizontal="left"/>
    </xf>
    <xf numFmtId="0" fontId="14" fillId="0" borderId="30" xfId="0" applyFont="1" applyBorder="1" applyAlignment="1">
      <alignment vertical="top" wrapText="1"/>
    </xf>
    <xf numFmtId="0" fontId="13" fillId="0" borderId="31" xfId="0" applyFont="1" applyBorder="1" applyAlignment="1">
      <alignment vertical="top" wrapText="1"/>
    </xf>
    <xf numFmtId="0" fontId="14" fillId="0" borderId="32" xfId="0" applyFont="1" applyBorder="1" applyAlignment="1">
      <alignment vertical="top" wrapText="1"/>
    </xf>
    <xf numFmtId="0" fontId="12" fillId="0" borderId="0" xfId="0" applyFont="1"/>
    <xf numFmtId="0" fontId="4" fillId="3" borderId="0" xfId="0" applyFont="1" applyFill="1" applyAlignment="1">
      <alignment horizontal="left"/>
    </xf>
    <xf numFmtId="0" fontId="6" fillId="0" borderId="0" xfId="0" applyFont="1" applyAlignment="1">
      <alignment horizontal="center"/>
    </xf>
    <xf numFmtId="0" fontId="3" fillId="4" borderId="31" xfId="0" applyFont="1" applyFill="1" applyBorder="1" applyAlignment="1">
      <alignment horizontal="center"/>
    </xf>
    <xf numFmtId="0" fontId="5" fillId="0" borderId="16" xfId="0" applyFont="1" applyBorder="1"/>
    <xf numFmtId="41" fontId="5" fillId="0" borderId="20" xfId="1" applyNumberFormat="1" applyFont="1" applyBorder="1" applyAlignment="1"/>
    <xf numFmtId="0" fontId="0" fillId="0" borderId="0" xfId="0" applyAlignment="1">
      <alignment vertical="top" wrapText="1"/>
    </xf>
    <xf numFmtId="14" fontId="15" fillId="0" borderId="0" xfId="0" applyNumberFormat="1" applyFont="1" applyAlignment="1">
      <alignment vertical="top" wrapText="1"/>
    </xf>
    <xf numFmtId="0" fontId="15" fillId="0" borderId="0" xfId="0" applyFont="1" applyAlignment="1">
      <alignment vertical="top" wrapText="1"/>
    </xf>
    <xf numFmtId="165" fontId="5" fillId="0" borderId="0" xfId="2" applyNumberFormat="1" applyFont="1" applyBorder="1" applyAlignment="1"/>
    <xf numFmtId="0" fontId="0" fillId="0" borderId="10" xfId="0" applyBorder="1" applyAlignment="1">
      <alignment vertical="top" wrapText="1"/>
    </xf>
    <xf numFmtId="10" fontId="6" fillId="0" borderId="3" xfId="0" applyNumberFormat="1" applyFont="1" applyBorder="1" applyAlignment="1">
      <alignment horizontal="center"/>
    </xf>
    <xf numFmtId="0" fontId="6" fillId="0" borderId="3" xfId="0" applyFont="1" applyBorder="1" applyAlignment="1">
      <alignment horizontal="center"/>
    </xf>
    <xf numFmtId="0" fontId="3" fillId="0" borderId="3" xfId="0" applyFont="1" applyBorder="1" applyAlignment="1">
      <alignment horizontal="center"/>
    </xf>
    <xf numFmtId="10" fontId="6" fillId="0" borderId="3" xfId="2" applyNumberFormat="1" applyFont="1" applyFill="1" applyBorder="1" applyAlignment="1">
      <alignment horizontal="center"/>
    </xf>
    <xf numFmtId="43" fontId="1" fillId="2" borderId="3" xfId="1" applyFill="1" applyBorder="1"/>
    <xf numFmtId="43" fontId="5" fillId="2" borderId="33" xfId="1" applyFont="1" applyFill="1" applyBorder="1"/>
    <xf numFmtId="165" fontId="5" fillId="2" borderId="34" xfId="2" applyNumberFormat="1" applyFont="1" applyFill="1" applyBorder="1"/>
    <xf numFmtId="43" fontId="5" fillId="2" borderId="16" xfId="1" applyFont="1" applyFill="1" applyBorder="1"/>
    <xf numFmtId="165" fontId="5" fillId="2" borderId="17" xfId="2" applyNumberFormat="1" applyFont="1" applyFill="1" applyBorder="1"/>
    <xf numFmtId="0" fontId="4" fillId="2" borderId="4" xfId="0" applyFont="1" applyFill="1" applyBorder="1" applyAlignment="1">
      <alignment horizontal="left"/>
    </xf>
    <xf numFmtId="0" fontId="0" fillId="2" borderId="5" xfId="0" applyFill="1" applyBorder="1" applyAlignment="1">
      <alignment horizontal="left"/>
    </xf>
    <xf numFmtId="0" fontId="0" fillId="0" borderId="35" xfId="0" applyBorder="1" applyAlignment="1">
      <alignment horizontal="centerContinuous"/>
    </xf>
    <xf numFmtId="0" fontId="3" fillId="0" borderId="35" xfId="0" applyFont="1" applyBorder="1"/>
    <xf numFmtId="165" fontId="5" fillId="0" borderId="35" xfId="2" applyNumberFormat="1" applyFont="1" applyFill="1" applyBorder="1"/>
    <xf numFmtId="0" fontId="0" fillId="0" borderId="35" xfId="0" applyBorder="1"/>
    <xf numFmtId="10" fontId="6" fillId="3" borderId="36" xfId="0" applyNumberFormat="1" applyFont="1" applyFill="1" applyBorder="1" applyAlignment="1">
      <alignment horizontal="center"/>
    </xf>
    <xf numFmtId="10" fontId="6" fillId="3" borderId="37" xfId="0" applyNumberFormat="1" applyFont="1" applyFill="1" applyBorder="1" applyAlignment="1">
      <alignment horizontal="center"/>
    </xf>
    <xf numFmtId="10" fontId="6" fillId="3" borderId="35" xfId="0" applyNumberFormat="1" applyFont="1" applyFill="1" applyBorder="1" applyAlignment="1">
      <alignment horizontal="center"/>
    </xf>
    <xf numFmtId="0" fontId="6" fillId="3" borderId="35" xfId="0" applyFont="1" applyFill="1" applyBorder="1" applyAlignment="1">
      <alignment horizontal="center"/>
    </xf>
    <xf numFmtId="0" fontId="3" fillId="3" borderId="31" xfId="0" applyFont="1" applyFill="1" applyBorder="1" applyAlignment="1">
      <alignment horizontal="center"/>
    </xf>
    <xf numFmtId="10" fontId="6" fillId="3" borderId="38" xfId="0" applyNumberFormat="1" applyFont="1" applyFill="1" applyBorder="1" applyAlignment="1">
      <alignment horizontal="center"/>
    </xf>
    <xf numFmtId="10" fontId="6" fillId="3" borderId="36" xfId="2" applyNumberFormat="1" applyFont="1" applyFill="1" applyBorder="1" applyAlignment="1">
      <alignment horizontal="center"/>
    </xf>
    <xf numFmtId="10" fontId="6" fillId="3" borderId="39" xfId="2" applyNumberFormat="1" applyFont="1" applyFill="1" applyBorder="1" applyAlignment="1">
      <alignment horizontal="center"/>
    </xf>
    <xf numFmtId="0" fontId="3" fillId="4" borderId="40" xfId="0" applyFont="1" applyFill="1" applyBorder="1"/>
    <xf numFmtId="0" fontId="3" fillId="4" borderId="6" xfId="0" applyFont="1" applyFill="1" applyBorder="1"/>
    <xf numFmtId="43" fontId="5" fillId="4" borderId="41" xfId="1" applyFont="1" applyFill="1" applyBorder="1"/>
    <xf numFmtId="165" fontId="5" fillId="4" borderId="14" xfId="2" applyNumberFormat="1" applyFont="1" applyFill="1" applyBorder="1"/>
    <xf numFmtId="43" fontId="5" fillId="4" borderId="42" xfId="1" applyFont="1" applyFill="1" applyBorder="1"/>
    <xf numFmtId="165" fontId="5" fillId="4" borderId="20" xfId="2" applyNumberFormat="1" applyFont="1" applyFill="1" applyBorder="1"/>
    <xf numFmtId="43" fontId="5" fillId="4" borderId="43" xfId="1" applyFont="1" applyFill="1" applyBorder="1"/>
    <xf numFmtId="165" fontId="5" fillId="4" borderId="24" xfId="2" applyNumberFormat="1" applyFont="1" applyFill="1" applyBorder="1"/>
    <xf numFmtId="43" fontId="5" fillId="4" borderId="44" xfId="1" applyFont="1" applyFill="1" applyBorder="1"/>
    <xf numFmtId="0" fontId="0" fillId="4" borderId="7" xfId="0" applyFill="1" applyBorder="1"/>
    <xf numFmtId="0" fontId="0" fillId="4" borderId="44" xfId="0" applyFill="1" applyBorder="1"/>
    <xf numFmtId="43" fontId="1" fillId="4" borderId="44" xfId="1" applyFill="1" applyBorder="1"/>
    <xf numFmtId="165" fontId="5" fillId="4" borderId="34" xfId="2" applyNumberFormat="1" applyFont="1" applyFill="1" applyBorder="1"/>
    <xf numFmtId="43" fontId="5" fillId="4" borderId="45" xfId="1" applyFont="1" applyFill="1" applyBorder="1"/>
    <xf numFmtId="165" fontId="5" fillId="4" borderId="17" xfId="2" applyNumberFormat="1" applyFont="1" applyFill="1" applyBorder="1"/>
    <xf numFmtId="0" fontId="0" fillId="0" borderId="0" xfId="0" applyAlignment="1">
      <alignment horizontal="left"/>
    </xf>
    <xf numFmtId="0" fontId="4" fillId="0" borderId="3" xfId="0" applyFont="1" applyBorder="1" applyAlignment="1">
      <alignment horizontal="left"/>
    </xf>
    <xf numFmtId="0" fontId="3" fillId="0" borderId="3" xfId="0" applyFont="1" applyBorder="1" applyAlignment="1">
      <alignment horizontal="left"/>
    </xf>
    <xf numFmtId="43" fontId="1" fillId="4" borderId="46" xfId="1" applyFill="1" applyBorder="1"/>
    <xf numFmtId="0" fontId="0" fillId="4" borderId="47" xfId="0" applyFill="1" applyBorder="1"/>
    <xf numFmtId="0" fontId="6" fillId="3" borderId="48" xfId="0" applyFont="1" applyFill="1" applyBorder="1" applyAlignment="1">
      <alignment horizontal="center"/>
    </xf>
    <xf numFmtId="0" fontId="16" fillId="0" borderId="0" xfId="0" applyFont="1"/>
    <xf numFmtId="43" fontId="5" fillId="0" borderId="12" xfId="1" applyFont="1" applyFill="1" applyBorder="1"/>
    <xf numFmtId="43" fontId="5" fillId="0" borderId="18" xfId="1" applyFont="1" applyFill="1" applyBorder="1"/>
    <xf numFmtId="43" fontId="5" fillId="0" borderId="15" xfId="1" applyFont="1" applyFill="1" applyBorder="1"/>
    <xf numFmtId="43" fontId="1" fillId="0" borderId="0" xfId="1" applyFill="1" applyBorder="1"/>
    <xf numFmtId="43" fontId="1" fillId="0" borderId="49" xfId="1" applyFill="1" applyBorder="1"/>
    <xf numFmtId="0" fontId="5" fillId="0" borderId="0" xfId="0" applyFont="1"/>
    <xf numFmtId="43" fontId="6" fillId="0" borderId="50" xfId="1" applyFont="1" applyFill="1" applyBorder="1" applyAlignment="1"/>
    <xf numFmtId="0" fontId="17" fillId="4" borderId="51" xfId="0" applyFont="1" applyFill="1" applyBorder="1" applyAlignment="1">
      <alignment horizontal="centerContinuous"/>
    </xf>
    <xf numFmtId="0" fontId="18" fillId="4" borderId="5" xfId="0" applyFont="1" applyFill="1" applyBorder="1" applyAlignment="1">
      <alignment horizontal="centerContinuous"/>
    </xf>
    <xf numFmtId="43" fontId="6" fillId="2" borderId="3" xfId="0" applyNumberFormat="1" applyFont="1" applyFill="1" applyBorder="1" applyAlignment="1">
      <alignment horizontal="center"/>
    </xf>
    <xf numFmtId="0" fontId="6" fillId="2" borderId="3" xfId="0" applyFont="1" applyFill="1" applyBorder="1" applyAlignment="1">
      <alignment horizontal="center"/>
    </xf>
    <xf numFmtId="43" fontId="6" fillId="2" borderId="3" xfId="2" applyNumberFormat="1" applyFont="1" applyFill="1" applyBorder="1" applyAlignment="1">
      <alignment horizontal="center"/>
    </xf>
    <xf numFmtId="0" fontId="3" fillId="2" borderId="2" xfId="0" applyFont="1" applyFill="1" applyBorder="1" applyAlignment="1">
      <alignment horizontal="center"/>
    </xf>
    <xf numFmtId="43" fontId="6" fillId="2" borderId="52" xfId="2" applyNumberFormat="1" applyFont="1" applyFill="1" applyBorder="1" applyAlignment="1">
      <alignment horizontal="center"/>
    </xf>
    <xf numFmtId="43" fontId="6" fillId="2" borderId="53" xfId="0" applyNumberFormat="1" applyFont="1" applyFill="1" applyBorder="1" applyAlignment="1">
      <alignment horizontal="center"/>
    </xf>
    <xf numFmtId="165" fontId="6" fillId="2" borderId="54" xfId="0" applyNumberFormat="1" applyFont="1" applyFill="1" applyBorder="1" applyAlignment="1">
      <alignment horizontal="center"/>
    </xf>
    <xf numFmtId="165" fontId="6" fillId="2" borderId="0" xfId="0" applyNumberFormat="1" applyFont="1" applyFill="1" applyAlignment="1">
      <alignment horizontal="center"/>
    </xf>
    <xf numFmtId="0" fontId="6" fillId="2" borderId="0" xfId="0" applyFont="1" applyFill="1" applyAlignment="1">
      <alignment horizontal="center"/>
    </xf>
    <xf numFmtId="0" fontId="3" fillId="2" borderId="6" xfId="0" applyFont="1" applyFill="1" applyBorder="1" applyAlignment="1">
      <alignment horizontal="center"/>
    </xf>
    <xf numFmtId="165" fontId="6" fillId="2" borderId="0" xfId="2" applyNumberFormat="1" applyFont="1" applyFill="1" applyBorder="1" applyAlignment="1">
      <alignment horizontal="center"/>
    </xf>
    <xf numFmtId="165" fontId="6" fillId="2" borderId="47" xfId="2" applyNumberFormat="1" applyFont="1" applyFill="1" applyBorder="1" applyAlignment="1">
      <alignment horizontal="center"/>
    </xf>
    <xf numFmtId="0" fontId="17" fillId="4" borderId="55" xfId="0" applyFont="1" applyFill="1" applyBorder="1" applyAlignment="1">
      <alignment horizontal="center"/>
    </xf>
    <xf numFmtId="43" fontId="5" fillId="0" borderId="50" xfId="1" applyFont="1" applyFill="1" applyBorder="1"/>
    <xf numFmtId="0" fontId="0" fillId="0" borderId="0" xfId="0" applyAlignment="1">
      <alignment vertical="center" wrapText="1"/>
    </xf>
    <xf numFmtId="14" fontId="0" fillId="0" borderId="0" xfId="0" applyNumberFormat="1" applyAlignment="1">
      <alignment vertical="top" wrapText="1"/>
    </xf>
    <xf numFmtId="0" fontId="19" fillId="0" borderId="0" xfId="0" applyFont="1" applyAlignment="1">
      <alignment vertical="center"/>
    </xf>
    <xf numFmtId="43" fontId="6" fillId="0" borderId="0" xfId="1" applyFont="1" applyAlignment="1">
      <alignment horizontal="center"/>
    </xf>
    <xf numFmtId="43" fontId="0" fillId="0" borderId="0" xfId="1" applyFont="1"/>
    <xf numFmtId="10" fontId="6" fillId="0" borderId="33" xfId="0" applyNumberFormat="1" applyFont="1" applyBorder="1" applyAlignment="1">
      <alignment horizontal="center"/>
    </xf>
    <xf numFmtId="10" fontId="6" fillId="0" borderId="19" xfId="0" applyNumberFormat="1" applyFont="1" applyBorder="1" applyAlignment="1">
      <alignment horizontal="center"/>
    </xf>
    <xf numFmtId="43" fontId="6" fillId="0" borderId="3" xfId="1" applyFont="1" applyFill="1" applyBorder="1" applyAlignment="1">
      <alignment horizontal="center"/>
    </xf>
    <xf numFmtId="10" fontId="6" fillId="0" borderId="7" xfId="0" applyNumberFormat="1" applyFont="1" applyBorder="1" applyAlignment="1">
      <alignment horizontal="center"/>
    </xf>
    <xf numFmtId="43" fontId="6" fillId="0" borderId="19" xfId="1" applyFont="1" applyFill="1" applyBorder="1" applyAlignment="1">
      <alignment horizontal="center"/>
    </xf>
    <xf numFmtId="10" fontId="6" fillId="0" borderId="20" xfId="0" applyNumberFormat="1" applyFont="1" applyBorder="1" applyAlignment="1">
      <alignment horizontal="center"/>
    </xf>
    <xf numFmtId="0" fontId="6" fillId="0" borderId="7" xfId="0" applyFont="1" applyBorder="1" applyAlignment="1">
      <alignment horizontal="center"/>
    </xf>
    <xf numFmtId="43" fontId="3" fillId="0" borderId="2" xfId="1" applyFont="1" applyFill="1" applyBorder="1" applyAlignment="1">
      <alignment horizontal="center"/>
    </xf>
    <xf numFmtId="0" fontId="3" fillId="0" borderId="6" xfId="0" applyFont="1" applyBorder="1" applyAlignment="1">
      <alignment horizontal="center"/>
    </xf>
    <xf numFmtId="43" fontId="6" fillId="0" borderId="33" xfId="1" applyFont="1" applyFill="1" applyBorder="1" applyAlignment="1">
      <alignment horizontal="center"/>
    </xf>
    <xf numFmtId="10" fontId="6" fillId="0" borderId="34" xfId="0" applyNumberFormat="1" applyFont="1" applyBorder="1" applyAlignment="1">
      <alignment horizontal="center"/>
    </xf>
    <xf numFmtId="43" fontId="6" fillId="0" borderId="13" xfId="1" applyFont="1" applyFill="1" applyBorder="1" applyAlignment="1">
      <alignment horizontal="center"/>
    </xf>
    <xf numFmtId="10" fontId="6" fillId="0" borderId="14" xfId="0" applyNumberFormat="1" applyFont="1" applyBorder="1" applyAlignment="1">
      <alignment horizontal="center"/>
    </xf>
    <xf numFmtId="43" fontId="6" fillId="0" borderId="23" xfId="1" applyFont="1" applyFill="1" applyBorder="1" applyAlignment="1">
      <alignment horizontal="center"/>
    </xf>
    <xf numFmtId="10" fontId="6" fillId="0" borderId="24" xfId="0" applyNumberFormat="1" applyFont="1" applyBorder="1" applyAlignment="1">
      <alignment horizontal="center"/>
    </xf>
    <xf numFmtId="43" fontId="6" fillId="0" borderId="52" xfId="1" applyFont="1" applyFill="1" applyBorder="1" applyAlignment="1">
      <alignment horizontal="center"/>
    </xf>
    <xf numFmtId="10" fontId="6" fillId="0" borderId="47" xfId="2" applyNumberFormat="1" applyFont="1" applyFill="1" applyBorder="1" applyAlignment="1">
      <alignment horizontal="center"/>
    </xf>
    <xf numFmtId="10" fontId="6" fillId="0" borderId="14" xfId="2" applyNumberFormat="1" applyFont="1" applyFill="1" applyBorder="1" applyAlignment="1">
      <alignment horizontal="center"/>
    </xf>
    <xf numFmtId="10" fontId="6" fillId="0" borderId="61" xfId="0" applyNumberFormat="1" applyFont="1" applyBorder="1" applyAlignment="1">
      <alignment horizontal="center"/>
    </xf>
    <xf numFmtId="0" fontId="6" fillId="0" borderId="61" xfId="0" applyFont="1" applyBorder="1" applyAlignment="1">
      <alignment horizontal="center"/>
    </xf>
    <xf numFmtId="0" fontId="6" fillId="0" borderId="35" xfId="0" applyFont="1" applyBorder="1" applyAlignment="1">
      <alignment horizontal="center"/>
    </xf>
    <xf numFmtId="10" fontId="6" fillId="0" borderId="37" xfId="0" applyNumberFormat="1" applyFont="1" applyBorder="1" applyAlignment="1">
      <alignment horizontal="center"/>
    </xf>
    <xf numFmtId="164" fontId="0" fillId="0" borderId="0" xfId="1" applyNumberFormat="1" applyFont="1"/>
    <xf numFmtId="0" fontId="0" fillId="6" borderId="5" xfId="0" applyFill="1" applyBorder="1" applyAlignment="1">
      <alignment horizontal="center"/>
    </xf>
    <xf numFmtId="0" fontId="0" fillId="5" borderId="62" xfId="0" applyFill="1" applyBorder="1" applyAlignment="1">
      <alignment horizontal="center"/>
    </xf>
    <xf numFmtId="0" fontId="3" fillId="0" borderId="31" xfId="0" applyFont="1" applyBorder="1" applyAlignment="1">
      <alignment horizontal="center"/>
    </xf>
    <xf numFmtId="0" fontId="6" fillId="0" borderId="0" xfId="0" applyFont="1"/>
    <xf numFmtId="10" fontId="5" fillId="0" borderId="0" xfId="2" applyNumberFormat="1" applyFont="1" applyBorder="1" applyAlignment="1"/>
    <xf numFmtId="10" fontId="5" fillId="0" borderId="1" xfId="2" applyNumberFormat="1" applyFont="1" applyBorder="1" applyAlignment="1"/>
    <xf numFmtId="165" fontId="6" fillId="0" borderId="20" xfId="2" applyNumberFormat="1" applyFont="1" applyFill="1" applyBorder="1" applyAlignment="1">
      <alignment horizontal="center"/>
    </xf>
    <xf numFmtId="0" fontId="6" fillId="0" borderId="0" xfId="0" applyFont="1" applyAlignment="1">
      <alignment vertical="top" wrapText="1"/>
    </xf>
    <xf numFmtId="164" fontId="6" fillId="0" borderId="35" xfId="1" applyNumberFormat="1" applyFont="1" applyBorder="1"/>
    <xf numFmtId="165" fontId="5" fillId="0" borderId="39" xfId="2" applyNumberFormat="1" applyFont="1" applyBorder="1" applyAlignment="1"/>
    <xf numFmtId="0" fontId="6" fillId="0" borderId="0" xfId="0" applyFont="1" applyAlignment="1">
      <alignment horizontal="left" vertical="top" wrapText="1"/>
    </xf>
    <xf numFmtId="166" fontId="6" fillId="0" borderId="15" xfId="1" applyNumberFormat="1" applyFont="1" applyFill="1" applyBorder="1" applyAlignment="1">
      <alignment horizontal="right"/>
    </xf>
    <xf numFmtId="43" fontId="6" fillId="0" borderId="19" xfId="0" applyNumberFormat="1" applyFont="1" applyBorder="1" applyAlignment="1">
      <alignment horizontal="center"/>
    </xf>
    <xf numFmtId="43" fontId="5" fillId="0" borderId="19" xfId="1" applyFont="1" applyFill="1" applyBorder="1"/>
    <xf numFmtId="43" fontId="5" fillId="0" borderId="23" xfId="1" applyFont="1" applyFill="1" applyBorder="1"/>
    <xf numFmtId="43" fontId="5" fillId="0" borderId="16" xfId="1" applyFont="1" applyFill="1" applyBorder="1"/>
    <xf numFmtId="165" fontId="5" fillId="0" borderId="20" xfId="2" applyNumberFormat="1" applyFont="1" applyFill="1" applyBorder="1"/>
    <xf numFmtId="165" fontId="5" fillId="0" borderId="24" xfId="2" applyNumberFormat="1" applyFont="1" applyFill="1" applyBorder="1"/>
    <xf numFmtId="165" fontId="5" fillId="0" borderId="17" xfId="2" applyNumberFormat="1" applyFont="1" applyFill="1" applyBorder="1"/>
    <xf numFmtId="0" fontId="3" fillId="0" borderId="0" xfId="0" applyFont="1" applyAlignment="1">
      <alignment vertical="top" wrapText="1"/>
    </xf>
    <xf numFmtId="0" fontId="6" fillId="0" borderId="0" xfId="0" applyFont="1" applyAlignment="1">
      <alignment wrapText="1"/>
    </xf>
    <xf numFmtId="0" fontId="3" fillId="0" borderId="0" xfId="0" applyFont="1" applyAlignment="1">
      <alignment wrapText="1"/>
    </xf>
    <xf numFmtId="0" fontId="8" fillId="0" borderId="0" xfId="0" applyFont="1" applyAlignment="1">
      <alignment vertical="center" wrapText="1"/>
    </xf>
    <xf numFmtId="43" fontId="5" fillId="0" borderId="18" xfId="1" applyFont="1" applyFill="1" applyBorder="1" applyAlignment="1">
      <alignment horizontal="center"/>
    </xf>
    <xf numFmtId="0" fontId="0" fillId="0" borderId="4" xfId="0" applyBorder="1"/>
    <xf numFmtId="0" fontId="17" fillId="0" borderId="4" xfId="0" applyFont="1" applyBorder="1" applyAlignment="1">
      <alignment horizontal="center"/>
    </xf>
    <xf numFmtId="0" fontId="17" fillId="0" borderId="55" xfId="0" applyFont="1" applyBorder="1" applyAlignment="1">
      <alignment horizontal="center"/>
    </xf>
    <xf numFmtId="0" fontId="3" fillId="0" borderId="40" xfId="0" applyFont="1" applyBorder="1"/>
    <xf numFmtId="0" fontId="3" fillId="0" borderId="31" xfId="0" applyFont="1" applyBorder="1"/>
    <xf numFmtId="43" fontId="5" fillId="0" borderId="41" xfId="1" applyFont="1" applyFill="1" applyBorder="1"/>
    <xf numFmtId="10" fontId="6" fillId="0" borderId="36" xfId="0" applyNumberFormat="1" applyFont="1" applyBorder="1" applyAlignment="1">
      <alignment horizontal="center"/>
    </xf>
    <xf numFmtId="43" fontId="5" fillId="0" borderId="42" xfId="1" applyFont="1" applyFill="1" applyBorder="1"/>
    <xf numFmtId="43" fontId="5" fillId="0" borderId="44" xfId="1" applyFont="1" applyFill="1" applyBorder="1"/>
    <xf numFmtId="43" fontId="5" fillId="0" borderId="43" xfId="1" applyFont="1" applyFill="1" applyBorder="1"/>
    <xf numFmtId="0" fontId="6" fillId="0" borderId="48" xfId="0" applyFont="1" applyBorder="1" applyAlignment="1">
      <alignment horizontal="center"/>
    </xf>
    <xf numFmtId="43" fontId="5" fillId="0" borderId="45" xfId="1" applyFont="1" applyFill="1" applyBorder="1"/>
    <xf numFmtId="43" fontId="3" fillId="0" borderId="8" xfId="1" applyFont="1" applyFill="1" applyBorder="1" applyAlignment="1">
      <alignment horizontal="center"/>
    </xf>
    <xf numFmtId="0" fontId="3" fillId="0" borderId="9" xfId="0" applyFont="1" applyBorder="1" applyAlignment="1">
      <alignment horizontal="center"/>
    </xf>
    <xf numFmtId="43" fontId="6" fillId="0" borderId="65" xfId="0" applyNumberFormat="1" applyFont="1" applyBorder="1" applyAlignment="1">
      <alignment horizontal="center"/>
    </xf>
    <xf numFmtId="10" fontId="6" fillId="0" borderId="64" xfId="0" applyNumberFormat="1" applyFont="1" applyBorder="1" applyAlignment="1">
      <alignment horizontal="center"/>
    </xf>
    <xf numFmtId="43" fontId="6" fillId="0" borderId="10" xfId="0" applyNumberFormat="1" applyFont="1" applyBorder="1" applyAlignment="1">
      <alignment horizontal="center"/>
    </xf>
    <xf numFmtId="10" fontId="6" fillId="0" borderId="11" xfId="0" applyNumberFormat="1" applyFont="1" applyBorder="1" applyAlignment="1">
      <alignment horizontal="center"/>
    </xf>
    <xf numFmtId="0" fontId="6" fillId="0" borderId="66" xfId="0" applyFont="1" applyBorder="1" applyAlignment="1">
      <alignment horizontal="center"/>
    </xf>
    <xf numFmtId="10" fontId="6" fillId="0" borderId="66" xfId="0" applyNumberFormat="1" applyFont="1" applyBorder="1" applyAlignment="1">
      <alignment horizontal="center"/>
    </xf>
    <xf numFmtId="43" fontId="6" fillId="0" borderId="28" xfId="0" applyNumberFormat="1" applyFont="1" applyBorder="1" applyAlignment="1">
      <alignment horizontal="center"/>
    </xf>
    <xf numFmtId="10" fontId="6" fillId="0" borderId="29" xfId="0" applyNumberFormat="1" applyFont="1" applyBorder="1" applyAlignment="1">
      <alignment horizontal="center"/>
    </xf>
    <xf numFmtId="0" fontId="1" fillId="0" borderId="0" xfId="0" applyFont="1" applyAlignment="1">
      <alignment vertical="center" wrapText="1"/>
    </xf>
    <xf numFmtId="0" fontId="5" fillId="0" borderId="0" xfId="0" applyFont="1" applyAlignment="1">
      <alignment vertical="top" wrapText="1"/>
    </xf>
    <xf numFmtId="0" fontId="4" fillId="0" borderId="10" xfId="0" applyFont="1" applyBorder="1"/>
    <xf numFmtId="0" fontId="4" fillId="0" borderId="11" xfId="0" applyFont="1" applyBorder="1" applyAlignment="1">
      <alignment horizontal="center"/>
    </xf>
    <xf numFmtId="0" fontId="1" fillId="0" borderId="11" xfId="0" applyFont="1" applyBorder="1" applyAlignment="1">
      <alignment vertical="top" wrapText="1"/>
    </xf>
    <xf numFmtId="0" fontId="1" fillId="0" borderId="10" xfId="0" applyFont="1" applyBorder="1" applyAlignment="1">
      <alignment horizontal="left" vertical="top" wrapText="1"/>
    </xf>
    <xf numFmtId="0" fontId="1" fillId="0" borderId="10" xfId="0" applyFont="1" applyBorder="1"/>
    <xf numFmtId="0" fontId="8" fillId="0" borderId="11" xfId="0" applyFont="1" applyBorder="1"/>
    <xf numFmtId="0" fontId="1" fillId="0" borderId="10" xfId="0" applyFont="1" applyBorder="1" applyAlignment="1">
      <alignment vertical="top"/>
    </xf>
    <xf numFmtId="0" fontId="0" fillId="0" borderId="10" xfId="0" applyBorder="1" applyAlignment="1">
      <alignment vertical="top"/>
    </xf>
    <xf numFmtId="0" fontId="1" fillId="0" borderId="10" xfId="0" applyFont="1" applyBorder="1" applyAlignment="1">
      <alignment vertical="top" wrapText="1"/>
    </xf>
    <xf numFmtId="0" fontId="3" fillId="0" borderId="0" xfId="0" applyFont="1"/>
    <xf numFmtId="0" fontId="5" fillId="0" borderId="0" xfId="0" applyFont="1" applyAlignment="1">
      <alignment wrapText="1"/>
    </xf>
    <xf numFmtId="10" fontId="5" fillId="0" borderId="37" xfId="0" applyNumberFormat="1" applyFont="1" applyBorder="1" applyAlignment="1">
      <alignment horizontal="center"/>
    </xf>
    <xf numFmtId="165" fontId="5" fillId="0" borderId="37" xfId="2" applyNumberFormat="1" applyFont="1" applyFill="1" applyBorder="1" applyAlignment="1">
      <alignment horizontal="center"/>
    </xf>
    <xf numFmtId="10" fontId="5" fillId="0" borderId="10" xfId="0" applyNumberFormat="1" applyFont="1" applyBorder="1" applyAlignment="1">
      <alignment horizontal="center"/>
    </xf>
    <xf numFmtId="10" fontId="5" fillId="0" borderId="11" xfId="0" applyNumberFormat="1" applyFont="1" applyBorder="1" applyAlignment="1">
      <alignment horizontal="center"/>
    </xf>
    <xf numFmtId="0" fontId="5" fillId="0" borderId="3" xfId="0" applyFont="1" applyBorder="1" applyAlignment="1">
      <alignment horizontal="center"/>
    </xf>
    <xf numFmtId="0" fontId="1" fillId="0" borderId="0" xfId="0" applyFont="1" applyAlignment="1">
      <alignment horizontal="left"/>
    </xf>
    <xf numFmtId="0" fontId="1" fillId="0" borderId="0" xfId="0" applyFont="1" applyAlignment="1">
      <alignment horizontal="centerContinuous"/>
    </xf>
    <xf numFmtId="0" fontId="1" fillId="0" borderId="0" xfId="0" applyFont="1"/>
    <xf numFmtId="0" fontId="4" fillId="0" borderId="4" xfId="0" applyFont="1" applyBorder="1" applyAlignment="1">
      <alignment horizontal="centerContinuous"/>
    </xf>
    <xf numFmtId="0" fontId="1" fillId="0" borderId="5" xfId="0" applyFont="1" applyBorder="1" applyAlignment="1">
      <alignment horizontal="centerContinuous"/>
    </xf>
    <xf numFmtId="0" fontId="3" fillId="0" borderId="6" xfId="0" applyFont="1" applyBorder="1"/>
    <xf numFmtId="165" fontId="5" fillId="0" borderId="14" xfId="2" applyNumberFormat="1" applyFont="1" applyFill="1" applyBorder="1"/>
    <xf numFmtId="43" fontId="5" fillId="0" borderId="53" xfId="0" applyNumberFormat="1" applyFont="1" applyBorder="1" applyAlignment="1">
      <alignment horizontal="center"/>
    </xf>
    <xf numFmtId="165" fontId="5" fillId="0" borderId="54" xfId="0" applyNumberFormat="1" applyFont="1" applyBorder="1" applyAlignment="1">
      <alignment horizontal="center"/>
    </xf>
    <xf numFmtId="43" fontId="5" fillId="0" borderId="13" xfId="1" applyFont="1" applyFill="1" applyBorder="1"/>
    <xf numFmtId="43" fontId="5" fillId="0" borderId="19" xfId="0" applyNumberFormat="1" applyFont="1" applyBorder="1" applyAlignment="1">
      <alignment horizontal="center"/>
    </xf>
    <xf numFmtId="165" fontId="5" fillId="0" borderId="20" xfId="0" applyNumberFormat="1" applyFont="1" applyBorder="1" applyAlignment="1">
      <alignment horizontal="center"/>
    </xf>
    <xf numFmtId="43" fontId="5" fillId="0" borderId="33" xfId="0" applyNumberFormat="1" applyFont="1" applyBorder="1" applyAlignment="1">
      <alignment horizontal="center"/>
    </xf>
    <xf numFmtId="165" fontId="5" fillId="0" borderId="50" xfId="0" applyNumberFormat="1" applyFont="1" applyBorder="1" applyAlignment="1">
      <alignment horizontal="center"/>
    </xf>
    <xf numFmtId="0" fontId="1" fillId="0" borderId="7" xfId="0" applyFont="1" applyBorder="1"/>
    <xf numFmtId="43" fontId="5" fillId="0" borderId="3" xfId="0" applyNumberFormat="1" applyFont="1" applyBorder="1" applyAlignment="1">
      <alignment horizontal="center"/>
    </xf>
    <xf numFmtId="0" fontId="5" fillId="0" borderId="0" xfId="0" applyFont="1" applyAlignment="1">
      <alignment horizontal="center"/>
    </xf>
    <xf numFmtId="0" fontId="1" fillId="0" borderId="3" xfId="0" applyFont="1" applyBorder="1"/>
    <xf numFmtId="0" fontId="1" fillId="0" borderId="44" xfId="0" applyFont="1" applyBorder="1"/>
    <xf numFmtId="0" fontId="3" fillId="0" borderId="2" xfId="0" applyFont="1" applyBorder="1" applyAlignment="1">
      <alignment horizontal="center"/>
    </xf>
    <xf numFmtId="165" fontId="5" fillId="0" borderId="0" xfId="0" applyNumberFormat="1" applyFont="1" applyAlignment="1">
      <alignment horizontal="center"/>
    </xf>
    <xf numFmtId="165" fontId="5" fillId="0" borderId="34" xfId="0" applyNumberFormat="1" applyFont="1" applyBorder="1" applyAlignment="1">
      <alignment horizontal="center"/>
    </xf>
    <xf numFmtId="43" fontId="1" fillId="0" borderId="3" xfId="1" applyFont="1" applyFill="1" applyBorder="1"/>
    <xf numFmtId="43" fontId="1" fillId="0" borderId="46" xfId="1" applyFont="1" applyFill="1" applyBorder="1"/>
    <xf numFmtId="0" fontId="1" fillId="0" borderId="47" xfId="0" applyFont="1" applyBorder="1"/>
    <xf numFmtId="43" fontId="5" fillId="0" borderId="13" xfId="0" applyNumberFormat="1" applyFont="1" applyBorder="1" applyAlignment="1">
      <alignment horizontal="center"/>
    </xf>
    <xf numFmtId="165" fontId="5" fillId="0" borderId="14" xfId="0" applyNumberFormat="1" applyFont="1" applyBorder="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165" fontId="5" fillId="0" borderId="18" xfId="0" applyNumberFormat="1" applyFont="1" applyBorder="1" applyAlignment="1">
      <alignment horizontal="center"/>
    </xf>
    <xf numFmtId="43" fontId="5" fillId="0" borderId="13" xfId="2" applyNumberFormat="1" applyFont="1" applyFill="1" applyBorder="1" applyAlignment="1">
      <alignment horizontal="center"/>
    </xf>
    <xf numFmtId="165" fontId="5" fillId="0" borderId="14" xfId="2" applyNumberFormat="1" applyFont="1" applyFill="1" applyBorder="1" applyAlignment="1">
      <alignment horizontal="center"/>
    </xf>
    <xf numFmtId="43" fontId="5" fillId="0" borderId="33" xfId="1" applyFont="1" applyFill="1" applyBorder="1"/>
    <xf numFmtId="165" fontId="5" fillId="0" borderId="34" xfId="2" applyNumberFormat="1" applyFont="1" applyFill="1" applyBorder="1"/>
    <xf numFmtId="43" fontId="5" fillId="0" borderId="52" xfId="2" applyNumberFormat="1" applyFont="1" applyFill="1" applyBorder="1" applyAlignment="1">
      <alignment horizontal="center"/>
    </xf>
    <xf numFmtId="165" fontId="5" fillId="0" borderId="47" xfId="2" applyNumberFormat="1" applyFont="1" applyFill="1" applyBorder="1" applyAlignment="1">
      <alignment horizontal="center"/>
    </xf>
    <xf numFmtId="43" fontId="5" fillId="0" borderId="50" xfId="1" applyFont="1" applyFill="1" applyBorder="1" applyAlignment="1"/>
    <xf numFmtId="43" fontId="5" fillId="0" borderId="25" xfId="1" applyFont="1" applyFill="1" applyBorder="1" applyAlignment="1"/>
    <xf numFmtId="0" fontId="5" fillId="0" borderId="19" xfId="0" applyFont="1" applyBorder="1" applyAlignment="1">
      <alignment horizontal="left"/>
    </xf>
    <xf numFmtId="0" fontId="4" fillId="0" borderId="5" xfId="0" applyFont="1" applyBorder="1" applyAlignment="1">
      <alignment horizontal="centerContinuous"/>
    </xf>
    <xf numFmtId="0" fontId="23" fillId="0" borderId="0" xfId="0" applyFont="1" applyAlignment="1">
      <alignment vertical="center"/>
    </xf>
    <xf numFmtId="0" fontId="25" fillId="0" borderId="0" xfId="0" applyFont="1" applyAlignment="1">
      <alignment vertical="center"/>
    </xf>
    <xf numFmtId="0" fontId="24" fillId="0" borderId="0" xfId="0" applyFont="1"/>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horizontal="centerContinuous"/>
    </xf>
    <xf numFmtId="0" fontId="27" fillId="0" borderId="63" xfId="0" applyFont="1" applyBorder="1" applyAlignment="1">
      <alignment horizontal="center" vertical="center" wrapText="1"/>
    </xf>
    <xf numFmtId="0" fontId="23" fillId="0" borderId="63" xfId="0" applyFont="1" applyBorder="1" applyAlignment="1">
      <alignment vertical="top" wrapText="1"/>
    </xf>
    <xf numFmtId="6" fontId="23" fillId="0" borderId="63" xfId="0" applyNumberFormat="1" applyFont="1" applyBorder="1" applyAlignment="1">
      <alignment vertical="top" wrapText="1"/>
    </xf>
    <xf numFmtId="0" fontId="17" fillId="0" borderId="55" xfId="0" applyFont="1" applyBorder="1" applyAlignment="1">
      <alignment horizontal="centerContinuous" wrapText="1"/>
    </xf>
    <xf numFmtId="0" fontId="17" fillId="0" borderId="55" xfId="0" applyFont="1" applyBorder="1" applyAlignment="1">
      <alignment horizontal="centerContinuous"/>
    </xf>
    <xf numFmtId="43" fontId="5" fillId="0" borderId="36" xfId="1" applyFont="1" applyFill="1" applyBorder="1"/>
    <xf numFmtId="43" fontId="5" fillId="0" borderId="37" xfId="1" applyFont="1" applyFill="1" applyBorder="1"/>
    <xf numFmtId="43" fontId="5" fillId="0" borderId="37" xfId="1" applyFont="1" applyFill="1" applyBorder="1" applyAlignment="1">
      <alignment horizontal="center"/>
    </xf>
    <xf numFmtId="43" fontId="5" fillId="0" borderId="35" xfId="1" applyFont="1" applyFill="1" applyBorder="1"/>
    <xf numFmtId="43" fontId="1" fillId="0" borderId="48" xfId="1" applyFill="1" applyBorder="1"/>
    <xf numFmtId="0" fontId="1" fillId="0" borderId="0" xfId="4"/>
    <xf numFmtId="0" fontId="22" fillId="0" borderId="0" xfId="0" applyFont="1"/>
    <xf numFmtId="0" fontId="5" fillId="0" borderId="0" xfId="4" applyFont="1" applyAlignment="1">
      <alignment vertical="top"/>
    </xf>
    <xf numFmtId="0" fontId="5" fillId="0" borderId="0" xfId="4" applyFont="1"/>
    <xf numFmtId="164" fontId="0" fillId="0" borderId="0" xfId="1" applyNumberFormat="1" applyFont="1" applyFill="1"/>
    <xf numFmtId="9" fontId="0" fillId="0" borderId="11" xfId="0" applyNumberFormat="1" applyBorder="1" applyAlignment="1">
      <alignment horizontal="left"/>
    </xf>
    <xf numFmtId="10" fontId="1" fillId="0" borderId="11" xfId="0" applyNumberFormat="1" applyFont="1" applyBorder="1" applyAlignment="1">
      <alignment horizontal="left" vertical="top" wrapText="1"/>
    </xf>
    <xf numFmtId="0" fontId="8" fillId="0" borderId="11" xfId="0" applyFont="1" applyBorder="1" applyAlignment="1">
      <alignment vertical="center"/>
    </xf>
    <xf numFmtId="43" fontId="5" fillId="0" borderId="10" xfId="0" applyNumberFormat="1" applyFont="1" applyBorder="1" applyAlignment="1">
      <alignment horizontal="center"/>
    </xf>
    <xf numFmtId="0" fontId="5" fillId="0" borderId="33" xfId="0" applyFont="1" applyBorder="1"/>
    <xf numFmtId="43" fontId="5" fillId="0" borderId="50" xfId="1" applyFont="1" applyBorder="1"/>
    <xf numFmtId="43" fontId="6" fillId="0" borderId="68" xfId="0" applyNumberFormat="1" applyFont="1" applyBorder="1" applyAlignment="1">
      <alignment horizontal="center"/>
    </xf>
    <xf numFmtId="10" fontId="6" fillId="0" borderId="69" xfId="0" applyNumberFormat="1" applyFont="1" applyBorder="1" applyAlignment="1">
      <alignment horizontal="center"/>
    </xf>
    <xf numFmtId="10" fontId="6" fillId="0" borderId="50" xfId="0" applyNumberFormat="1" applyFont="1" applyBorder="1" applyAlignment="1">
      <alignment horizontal="center"/>
    </xf>
    <xf numFmtId="10" fontId="5" fillId="0" borderId="18" xfId="0" applyNumberFormat="1" applyFont="1" applyBorder="1" applyAlignment="1">
      <alignment horizontal="center"/>
    </xf>
    <xf numFmtId="10" fontId="6" fillId="0" borderId="0" xfId="0" applyNumberFormat="1" applyFont="1" applyAlignment="1">
      <alignment horizontal="center"/>
    </xf>
    <xf numFmtId="10" fontId="6" fillId="0" borderId="18" xfId="0" applyNumberFormat="1" applyFont="1" applyBorder="1" applyAlignment="1">
      <alignment horizontal="center"/>
    </xf>
    <xf numFmtId="164" fontId="5" fillId="0" borderId="0" xfId="0" applyNumberFormat="1" applyFont="1"/>
    <xf numFmtId="165" fontId="6" fillId="0" borderId="11" xfId="0" applyNumberFormat="1" applyFont="1" applyBorder="1" applyAlignment="1">
      <alignment horizontal="center"/>
    </xf>
    <xf numFmtId="165" fontId="6" fillId="0" borderId="29" xfId="0" applyNumberFormat="1" applyFont="1" applyBorder="1" applyAlignment="1">
      <alignment horizontal="center"/>
    </xf>
    <xf numFmtId="164" fontId="6" fillId="0" borderId="35" xfId="1" applyNumberFormat="1" applyFont="1" applyFill="1" applyBorder="1"/>
    <xf numFmtId="43" fontId="5" fillId="0" borderId="39" xfId="1" applyFont="1" applyFill="1" applyBorder="1"/>
    <xf numFmtId="165" fontId="0" fillId="0" borderId="0" xfId="0" applyNumberFormat="1" applyAlignment="1">
      <alignment horizontal="left"/>
    </xf>
    <xf numFmtId="165" fontId="4" fillId="0" borderId="5" xfId="0" applyNumberFormat="1" applyFont="1" applyBorder="1" applyAlignment="1">
      <alignment horizontal="centerContinuous"/>
    </xf>
    <xf numFmtId="165" fontId="3" fillId="0" borderId="9" xfId="0" applyNumberFormat="1" applyFont="1" applyBorder="1" applyAlignment="1">
      <alignment horizontal="center"/>
    </xf>
    <xf numFmtId="165" fontId="6" fillId="0" borderId="64" xfId="0" applyNumberFormat="1" applyFont="1" applyBorder="1" applyAlignment="1">
      <alignment horizontal="center"/>
    </xf>
    <xf numFmtId="165" fontId="5" fillId="0" borderId="11" xfId="0" applyNumberFormat="1" applyFont="1" applyBorder="1" applyAlignment="1">
      <alignment horizontal="center"/>
    </xf>
    <xf numFmtId="165" fontId="6" fillId="0" borderId="66" xfId="0" applyNumberFormat="1" applyFont="1" applyBorder="1" applyAlignment="1">
      <alignment horizontal="center"/>
    </xf>
    <xf numFmtId="165" fontId="5" fillId="0" borderId="29" xfId="0" applyNumberFormat="1" applyFont="1" applyBorder="1" applyAlignment="1">
      <alignment horizontal="center"/>
    </xf>
    <xf numFmtId="165" fontId="6" fillId="0" borderId="0" xfId="0" applyNumberFormat="1" applyFont="1" applyAlignment="1">
      <alignment horizontal="center"/>
    </xf>
    <xf numFmtId="165" fontId="0" fillId="0" borderId="0" xfId="0" applyNumberFormat="1"/>
    <xf numFmtId="0" fontId="4" fillId="7" borderId="56" xfId="0" applyFont="1" applyFill="1" applyBorder="1" applyAlignment="1">
      <alignment horizontal="centerContinuous"/>
    </xf>
    <xf numFmtId="0" fontId="0" fillId="7" borderId="5" xfId="0" applyFill="1" applyBorder="1" applyAlignment="1">
      <alignment horizontal="centerContinuous"/>
    </xf>
    <xf numFmtId="164" fontId="5" fillId="7" borderId="13" xfId="1" applyNumberFormat="1" applyFont="1" applyFill="1" applyBorder="1"/>
    <xf numFmtId="165" fontId="5" fillId="7" borderId="36" xfId="2" applyNumberFormat="1" applyFont="1" applyFill="1" applyBorder="1"/>
    <xf numFmtId="43" fontId="5" fillId="7" borderId="23" xfId="1" applyFont="1" applyFill="1" applyBorder="1"/>
    <xf numFmtId="165" fontId="5" fillId="7" borderId="38" xfId="2" applyNumberFormat="1" applyFont="1" applyFill="1" applyBorder="1"/>
    <xf numFmtId="43" fontId="5" fillId="7" borderId="16" xfId="1" applyFont="1" applyFill="1" applyBorder="1"/>
    <xf numFmtId="165" fontId="5" fillId="7" borderId="39" xfId="2" applyNumberFormat="1" applyFont="1" applyFill="1" applyBorder="1"/>
    <xf numFmtId="0" fontId="3" fillId="7" borderId="1" xfId="0" applyFont="1" applyFill="1" applyBorder="1" applyAlignment="1">
      <alignment horizontal="center"/>
    </xf>
    <xf numFmtId="0" fontId="3" fillId="7" borderId="31" xfId="0" applyFont="1" applyFill="1" applyBorder="1" applyAlignment="1">
      <alignment horizontal="center"/>
    </xf>
    <xf numFmtId="165" fontId="3" fillId="0" borderId="1" xfId="0" applyNumberFormat="1" applyFont="1" applyBorder="1" applyAlignment="1">
      <alignment horizontal="center"/>
    </xf>
    <xf numFmtId="165" fontId="5" fillId="0" borderId="25" xfId="0" applyNumberFormat="1" applyFont="1" applyBorder="1" applyAlignment="1">
      <alignment horizontal="center"/>
    </xf>
    <xf numFmtId="165" fontId="6" fillId="0" borderId="67" xfId="0" applyNumberFormat="1" applyFont="1" applyBorder="1" applyAlignment="1">
      <alignment horizontal="center"/>
    </xf>
    <xf numFmtId="165" fontId="5" fillId="0" borderId="67" xfId="0" applyNumberFormat="1" applyFont="1" applyBorder="1" applyAlignment="1">
      <alignment horizontal="center"/>
    </xf>
    <xf numFmtId="165" fontId="6" fillId="0" borderId="37" xfId="0" applyNumberFormat="1" applyFont="1" applyBorder="1" applyAlignment="1">
      <alignment horizontal="center"/>
    </xf>
    <xf numFmtId="165" fontId="6" fillId="0" borderId="36" xfId="2" applyNumberFormat="1" applyFont="1" applyFill="1" applyBorder="1" applyAlignment="1">
      <alignment horizontal="center"/>
    </xf>
    <xf numFmtId="165" fontId="6" fillId="0" borderId="39" xfId="2" applyNumberFormat="1" applyFont="1" applyFill="1" applyBorder="1" applyAlignment="1">
      <alignment horizontal="center"/>
    </xf>
    <xf numFmtId="0" fontId="29"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21" fillId="0" borderId="0" xfId="0" applyFont="1" applyAlignment="1">
      <alignment vertical="center"/>
    </xf>
    <xf numFmtId="0" fontId="32" fillId="0" borderId="63" xfId="0" applyFont="1" applyBorder="1" applyAlignment="1">
      <alignment horizontal="center" vertical="center" wrapText="1"/>
    </xf>
    <xf numFmtId="0" fontId="21" fillId="0" borderId="63" xfId="0" applyFont="1" applyBorder="1" applyAlignment="1">
      <alignment vertical="top" wrapText="1"/>
    </xf>
    <xf numFmtId="6" fontId="21" fillId="0" borderId="63" xfId="0" applyNumberFormat="1" applyFont="1" applyBorder="1" applyAlignment="1">
      <alignment vertical="top" wrapText="1"/>
    </xf>
    <xf numFmtId="165" fontId="6" fillId="0" borderId="12" xfId="0" applyNumberFormat="1" applyFont="1" applyBorder="1" applyAlignment="1">
      <alignment horizontal="center"/>
    </xf>
    <xf numFmtId="165" fontId="6" fillId="0" borderId="23" xfId="0" applyNumberFormat="1" applyFont="1" applyBorder="1" applyAlignment="1">
      <alignment horizontal="center"/>
    </xf>
    <xf numFmtId="165" fontId="6" fillId="0" borderId="24" xfId="0" applyNumberFormat="1" applyFont="1" applyBorder="1" applyAlignment="1">
      <alignment horizontal="center"/>
    </xf>
    <xf numFmtId="165" fontId="6" fillId="0" borderId="52" xfId="0" applyNumberFormat="1" applyFont="1" applyBorder="1" applyAlignment="1">
      <alignment horizontal="center"/>
    </xf>
    <xf numFmtId="165" fontId="6" fillId="0" borderId="47" xfId="0" applyNumberFormat="1" applyFont="1" applyBorder="1" applyAlignment="1">
      <alignment horizontal="center"/>
    </xf>
    <xf numFmtId="165" fontId="6" fillId="0" borderId="16" xfId="0" applyNumberFormat="1" applyFont="1" applyBorder="1" applyAlignment="1">
      <alignment horizontal="center"/>
    </xf>
    <xf numFmtId="165" fontId="3" fillId="0" borderId="2" xfId="0" applyNumberFormat="1" applyFont="1" applyBorder="1" applyAlignment="1">
      <alignment horizontal="center"/>
    </xf>
    <xf numFmtId="165" fontId="5" fillId="0" borderId="19" xfId="0" applyNumberFormat="1" applyFont="1" applyBorder="1" applyAlignment="1">
      <alignment horizontal="center"/>
    </xf>
    <xf numFmtId="165" fontId="6" fillId="0" borderId="3" xfId="0" applyNumberFormat="1" applyFont="1" applyBorder="1" applyAlignment="1">
      <alignment horizontal="center"/>
    </xf>
    <xf numFmtId="165" fontId="5" fillId="0" borderId="36" xfId="2" applyNumberFormat="1" applyFont="1" applyFill="1" applyBorder="1" applyAlignment="1">
      <alignment horizontal="center"/>
    </xf>
    <xf numFmtId="0" fontId="0" fillId="0" borderId="35" xfId="0" applyBorder="1" applyAlignment="1">
      <alignment horizontal="center"/>
    </xf>
    <xf numFmtId="0" fontId="0" fillId="0" borderId="48" xfId="0" applyBorder="1" applyAlignment="1">
      <alignment horizontal="center"/>
    </xf>
    <xf numFmtId="165" fontId="5" fillId="0" borderId="39" xfId="2" applyNumberFormat="1" applyFont="1" applyFill="1" applyBorder="1" applyAlignment="1">
      <alignment horizontal="center"/>
    </xf>
    <xf numFmtId="0" fontId="9" fillId="0" borderId="10" xfId="0" applyFont="1" applyBorder="1" applyAlignment="1">
      <alignment vertical="top"/>
    </xf>
    <xf numFmtId="0" fontId="1" fillId="0" borderId="11" xfId="0" applyFont="1" applyBorder="1"/>
    <xf numFmtId="0" fontId="1" fillId="0" borderId="11" xfId="0" applyFont="1" applyBorder="1" applyAlignment="1">
      <alignment wrapText="1"/>
    </xf>
    <xf numFmtId="165" fontId="4" fillId="0" borderId="56" xfId="0" applyNumberFormat="1" applyFont="1" applyBorder="1" applyAlignment="1">
      <alignment horizontal="centerContinuous"/>
    </xf>
    <xf numFmtId="165" fontId="6" fillId="0" borderId="18" xfId="0" applyNumberFormat="1" applyFont="1" applyBorder="1" applyAlignment="1">
      <alignment horizontal="center"/>
    </xf>
    <xf numFmtId="164" fontId="5" fillId="0" borderId="35" xfId="1" applyNumberFormat="1" applyFont="1" applyBorder="1"/>
    <xf numFmtId="0" fontId="5" fillId="0" borderId="31" xfId="0" applyFont="1" applyBorder="1"/>
    <xf numFmtId="0" fontId="5" fillId="0" borderId="36" xfId="0" applyFont="1" applyBorder="1" applyAlignment="1">
      <alignment horizontal="left"/>
    </xf>
    <xf numFmtId="0" fontId="5" fillId="0" borderId="39" xfId="0" applyFont="1" applyBorder="1" applyAlignment="1">
      <alignment horizontal="left"/>
    </xf>
    <xf numFmtId="0" fontId="1" fillId="8" borderId="11" xfId="0" applyFont="1" applyFill="1" applyBorder="1" applyAlignment="1">
      <alignment vertical="top" wrapText="1"/>
    </xf>
    <xf numFmtId="43" fontId="5" fillId="0" borderId="65" xfId="0" applyNumberFormat="1" applyFont="1" applyBorder="1" applyAlignment="1">
      <alignment horizontal="center"/>
    </xf>
    <xf numFmtId="0" fontId="3" fillId="5" borderId="1" xfId="0" applyFont="1" applyFill="1" applyBorder="1" applyAlignment="1">
      <alignment horizontal="center"/>
    </xf>
    <xf numFmtId="0" fontId="4" fillId="5" borderId="27" xfId="0" applyFont="1" applyFill="1" applyBorder="1" applyAlignment="1">
      <alignment horizontal="center"/>
    </xf>
    <xf numFmtId="0" fontId="4" fillId="0" borderId="4" xfId="0" applyFont="1" applyBorder="1" applyAlignment="1">
      <alignment horizontal="left" vertical="top" wrapText="1"/>
    </xf>
    <xf numFmtId="0" fontId="0" fillId="0" borderId="5" xfId="0" applyBorder="1" applyAlignment="1">
      <alignment horizontal="left" vertical="top" wrapText="1"/>
    </xf>
    <xf numFmtId="0" fontId="1" fillId="0" borderId="19" xfId="0" applyFont="1" applyBorder="1" applyAlignment="1">
      <alignment vertical="top" wrapText="1"/>
    </xf>
    <xf numFmtId="0" fontId="0" fillId="0" borderId="20" xfId="0" applyBorder="1" applyAlignment="1">
      <alignment vertical="top" wrapText="1"/>
    </xf>
    <xf numFmtId="0" fontId="9" fillId="0" borderId="19" xfId="0" applyFont="1" applyBorder="1" applyAlignment="1">
      <alignmen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21" fillId="0" borderId="0" xfId="0" applyFont="1" applyAlignment="1">
      <alignment vertical="top" wrapText="1"/>
    </xf>
    <xf numFmtId="0" fontId="22" fillId="0" borderId="0" xfId="0" applyFont="1" applyAlignment="1">
      <alignment vertical="top" wrapText="1"/>
    </xf>
    <xf numFmtId="0" fontId="30" fillId="0" borderId="0" xfId="3" applyFont="1" applyAlignment="1">
      <alignment vertical="top" wrapText="1"/>
    </xf>
    <xf numFmtId="0" fontId="5" fillId="0" borderId="0" xfId="0" applyFont="1" applyAlignment="1">
      <alignment vertical="top" wrapText="1"/>
    </xf>
    <xf numFmtId="0" fontId="4" fillId="0" borderId="4" xfId="0" applyFont="1" applyBorder="1" applyAlignment="1">
      <alignment horizontal="center"/>
    </xf>
    <xf numFmtId="0" fontId="4" fillId="0" borderId="5" xfId="0" applyFont="1" applyBorder="1" applyAlignment="1">
      <alignment horizontal="center"/>
    </xf>
    <xf numFmtId="0" fontId="14" fillId="0" borderId="58" xfId="0" applyFont="1" applyBorder="1" applyAlignment="1">
      <alignment vertical="top" wrapText="1"/>
    </xf>
    <xf numFmtId="0" fontId="13" fillId="0" borderId="55" xfId="0" applyFont="1" applyBorder="1" applyAlignment="1">
      <alignment vertical="top" wrapText="1"/>
    </xf>
    <xf numFmtId="0" fontId="13" fillId="0" borderId="60" xfId="0" applyFont="1" applyBorder="1" applyAlignment="1">
      <alignment vertical="top" wrapText="1"/>
    </xf>
    <xf numFmtId="0" fontId="12" fillId="0" borderId="58" xfId="0" applyFont="1" applyBorder="1" applyAlignment="1">
      <alignment vertical="top" wrapText="1"/>
    </xf>
    <xf numFmtId="0" fontId="6" fillId="0" borderId="55" xfId="0" applyFont="1" applyBorder="1" applyAlignment="1">
      <alignment vertical="top" wrapText="1"/>
    </xf>
    <xf numFmtId="0" fontId="0" fillId="0" borderId="4" xfId="0" applyBorder="1" applyAlignment="1">
      <alignment vertical="top" wrapText="1"/>
    </xf>
    <xf numFmtId="0" fontId="0" fillId="0" borderId="56" xfId="0" applyBorder="1" applyAlignment="1">
      <alignment vertical="top" wrapText="1"/>
    </xf>
    <xf numFmtId="0" fontId="0" fillId="0" borderId="5" xfId="0" applyBorder="1" applyAlignment="1">
      <alignment vertical="top" wrapText="1"/>
    </xf>
    <xf numFmtId="0" fontId="11" fillId="0" borderId="57" xfId="0" applyFont="1" applyBorder="1" applyAlignment="1">
      <alignment vertical="top" wrapText="1"/>
    </xf>
    <xf numFmtId="0" fontId="11" fillId="0" borderId="58" xfId="0" applyFont="1" applyBorder="1" applyAlignment="1">
      <alignment vertical="top" wrapText="1"/>
    </xf>
    <xf numFmtId="0" fontId="11" fillId="3" borderId="59" xfId="0" applyFont="1" applyFill="1" applyBorder="1" applyAlignment="1">
      <alignment horizontal="center" vertical="top" wrapText="1"/>
    </xf>
    <xf numFmtId="0" fontId="11" fillId="3" borderId="60" xfId="0" applyFont="1" applyFill="1" applyBorder="1" applyAlignment="1">
      <alignment horizontal="center" vertical="top" wrapText="1"/>
    </xf>
    <xf numFmtId="0" fontId="24" fillId="0" borderId="0" xfId="3" applyFont="1" applyAlignment="1">
      <alignment vertical="top" wrapText="1"/>
    </xf>
    <xf numFmtId="0" fontId="24" fillId="0" borderId="0" xfId="0" applyFont="1" applyAlignment="1">
      <alignment vertical="top" wrapText="1"/>
    </xf>
    <xf numFmtId="0" fontId="23" fillId="0" borderId="0" xfId="0" applyFont="1" applyAlignment="1">
      <alignment vertical="top" wrapText="1"/>
    </xf>
  </cellXfs>
  <cellStyles count="5">
    <cellStyle name="Comma" xfId="1" builtinId="3"/>
    <cellStyle name="Hyperlink" xfId="3" builtinId="8"/>
    <cellStyle name="Normal" xfId="0" builtinId="0"/>
    <cellStyle name="Normal 2" xfId="4" xr:uid="{00000000-0005-0000-0000-000003000000}"/>
    <cellStyle name="Percent" xfId="2" builtinId="5"/>
  </cellStyles>
  <dxfs count="0"/>
  <tableStyles count="0" defaultTableStyle="TableStyleMedium2" defaultPivotStyle="PivotStyleLight16"/>
  <colors>
    <mruColors>
      <color rgb="FF24FC2E"/>
      <color rgb="FF4DE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876300</xdr:colOff>
      <xdr:row>1</xdr:row>
      <xdr:rowOff>285750</xdr:rowOff>
    </xdr:from>
    <xdr:to>
      <xdr:col>3</xdr:col>
      <xdr:colOff>1276350</xdr:colOff>
      <xdr:row>14</xdr:row>
      <xdr:rowOff>9525</xdr:rowOff>
    </xdr:to>
    <xdr:sp macro="" textlink="">
      <xdr:nvSpPr>
        <xdr:cNvPr id="4121" name="Line 1">
          <a:extLst>
            <a:ext uri="{FF2B5EF4-FFF2-40B4-BE49-F238E27FC236}">
              <a16:creationId xmlns:a16="http://schemas.microsoft.com/office/drawing/2014/main" id="{00000000-0008-0000-0600-000019100000}"/>
            </a:ext>
          </a:extLst>
        </xdr:cNvPr>
        <xdr:cNvSpPr>
          <a:spLocks noChangeShapeType="1"/>
        </xdr:cNvSpPr>
      </xdr:nvSpPr>
      <xdr:spPr bwMode="auto">
        <a:xfrm>
          <a:off x="952500" y="571500"/>
          <a:ext cx="4114800" cy="2981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714375</xdr:colOff>
      <xdr:row>1</xdr:row>
      <xdr:rowOff>314325</xdr:rowOff>
    </xdr:from>
    <xdr:to>
      <xdr:col>3</xdr:col>
      <xdr:colOff>1409700</xdr:colOff>
      <xdr:row>18</xdr:row>
      <xdr:rowOff>57150</xdr:rowOff>
    </xdr:to>
    <xdr:sp macro="" textlink="">
      <xdr:nvSpPr>
        <xdr:cNvPr id="4122" name="Line 2">
          <a:extLst>
            <a:ext uri="{FF2B5EF4-FFF2-40B4-BE49-F238E27FC236}">
              <a16:creationId xmlns:a16="http://schemas.microsoft.com/office/drawing/2014/main" id="{00000000-0008-0000-0600-00001A100000}"/>
            </a:ext>
          </a:extLst>
        </xdr:cNvPr>
        <xdr:cNvSpPr>
          <a:spLocks noChangeShapeType="1"/>
        </xdr:cNvSpPr>
      </xdr:nvSpPr>
      <xdr:spPr bwMode="auto">
        <a:xfrm flipV="1">
          <a:off x="790575" y="600075"/>
          <a:ext cx="4410075" cy="3581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27940</xdr:colOff>
      <xdr:row>6</xdr:row>
      <xdr:rowOff>181610</xdr:rowOff>
    </xdr:from>
    <xdr:to>
      <xdr:col>0</xdr:col>
      <xdr:colOff>2945891</xdr:colOff>
      <xdr:row>12</xdr:row>
      <xdr:rowOff>3433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7940" y="1370330"/>
          <a:ext cx="2917951" cy="15058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Mike\Budget%20Needs%20Survey%20FY2004\A%20-%20Original%20Budget%20Needs%20Survey%20-%20Mandatory%20Costs%20Repor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9-2-02"/>
      <sheetName val="Mandatory"/>
      <sheetName val="Mand Sum"/>
      <sheetName val="FY03 Reduct"/>
      <sheetName val="FY04 Reduct"/>
      <sheetName val="Inst Notes"/>
      <sheetName val="B1"/>
      <sheetName val="B2"/>
      <sheetName val="B3"/>
      <sheetName val="B4"/>
      <sheetName val="B5"/>
      <sheetName val="B6"/>
      <sheetName val="B7"/>
      <sheetName val="FY02"/>
      <sheetName val="FY02 Narr"/>
      <sheetName val="FY02 NARRA"/>
      <sheetName val="Facil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apps.irs.gov/app/scripts/exit.jsp?dest=https://s3.amazonaws.com/public-inspection.federalregister.gov/2013-284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8"/>
  <sheetViews>
    <sheetView workbookViewId="0">
      <selection activeCell="F15" sqref="F15"/>
    </sheetView>
  </sheetViews>
  <sheetFormatPr defaultRowHeight="12.75" x14ac:dyDescent="0.2"/>
  <cols>
    <col min="1" max="1" width="10.83203125" customWidth="1"/>
    <col min="2" max="2" width="79" customWidth="1"/>
  </cols>
  <sheetData>
    <row r="1" spans="1:2" x14ac:dyDescent="0.2">
      <c r="A1" s="81"/>
      <c r="B1" s="82"/>
    </row>
    <row r="2" spans="1:2" x14ac:dyDescent="0.2">
      <c r="A2" s="80"/>
      <c r="B2" s="80"/>
    </row>
    <row r="3" spans="1:2" ht="25.5" x14ac:dyDescent="0.2">
      <c r="A3" s="154">
        <v>40795</v>
      </c>
      <c r="B3" s="80" t="s">
        <v>108</v>
      </c>
    </row>
    <row r="4" spans="1:2" x14ac:dyDescent="0.2">
      <c r="A4" s="80"/>
      <c r="B4" s="80"/>
    </row>
    <row r="5" spans="1:2" x14ac:dyDescent="0.2">
      <c r="A5" s="80"/>
      <c r="B5" s="80"/>
    </row>
    <row r="6" spans="1:2" x14ac:dyDescent="0.2">
      <c r="A6" s="80"/>
      <c r="B6" s="80"/>
    </row>
    <row r="7" spans="1:2" x14ac:dyDescent="0.2">
      <c r="A7" s="80"/>
      <c r="B7" s="80"/>
    </row>
    <row r="8" spans="1:2" x14ac:dyDescent="0.2">
      <c r="A8" s="80"/>
      <c r="B8" s="80"/>
    </row>
    <row r="9" spans="1:2" x14ac:dyDescent="0.2">
      <c r="A9" s="80"/>
      <c r="B9" s="80"/>
    </row>
    <row r="10" spans="1:2" x14ac:dyDescent="0.2">
      <c r="A10" s="80"/>
      <c r="B10" s="80"/>
    </row>
    <row r="11" spans="1:2" x14ac:dyDescent="0.2">
      <c r="A11" s="80"/>
      <c r="B11" s="80"/>
    </row>
    <row r="12" spans="1:2" x14ac:dyDescent="0.2">
      <c r="A12" s="80"/>
      <c r="B12" s="80"/>
    </row>
    <row r="13" spans="1:2" x14ac:dyDescent="0.2">
      <c r="A13" s="80"/>
      <c r="B13" s="80"/>
    </row>
    <row r="14" spans="1:2" x14ac:dyDescent="0.2">
      <c r="A14" s="80"/>
      <c r="B14" s="80"/>
    </row>
    <row r="15" spans="1:2" x14ac:dyDescent="0.2">
      <c r="A15" s="80"/>
      <c r="B15" s="80"/>
    </row>
    <row r="16" spans="1:2" x14ac:dyDescent="0.2">
      <c r="A16" s="80"/>
      <c r="B16" s="80"/>
    </row>
    <row r="17" spans="1:2" x14ac:dyDescent="0.2">
      <c r="A17" s="80"/>
      <c r="B17" s="80"/>
    </row>
    <row r="18" spans="1:2" x14ac:dyDescent="0.2">
      <c r="A18" s="80"/>
      <c r="B18" s="80"/>
    </row>
    <row r="19" spans="1:2" x14ac:dyDescent="0.2">
      <c r="A19" s="80"/>
      <c r="B19" s="80"/>
    </row>
    <row r="20" spans="1:2" x14ac:dyDescent="0.2">
      <c r="A20" s="80"/>
      <c r="B20" s="80"/>
    </row>
    <row r="21" spans="1:2" x14ac:dyDescent="0.2">
      <c r="A21" s="80"/>
      <c r="B21" s="80"/>
    </row>
    <row r="22" spans="1:2" x14ac:dyDescent="0.2">
      <c r="A22" s="80"/>
      <c r="B22" s="80"/>
    </row>
    <row r="23" spans="1:2" x14ac:dyDescent="0.2">
      <c r="A23" s="80"/>
      <c r="B23" s="80"/>
    </row>
    <row r="24" spans="1:2" x14ac:dyDescent="0.2">
      <c r="A24" s="80"/>
      <c r="B24" s="80"/>
    </row>
    <row r="25" spans="1:2" x14ac:dyDescent="0.2">
      <c r="A25" s="80"/>
      <c r="B25" s="80"/>
    </row>
    <row r="26" spans="1:2" x14ac:dyDescent="0.2">
      <c r="A26" s="80"/>
      <c r="B26" s="80"/>
    </row>
    <row r="27" spans="1:2" x14ac:dyDescent="0.2">
      <c r="A27" s="80"/>
      <c r="B27" s="80"/>
    </row>
    <row r="28" spans="1:2" x14ac:dyDescent="0.2">
      <c r="A28" s="80"/>
      <c r="B28" s="80"/>
    </row>
    <row r="29" spans="1:2" x14ac:dyDescent="0.2">
      <c r="A29" s="80"/>
      <c r="B29" s="80"/>
    </row>
    <row r="30" spans="1:2" x14ac:dyDescent="0.2">
      <c r="A30" s="80"/>
      <c r="B30" s="80"/>
    </row>
    <row r="31" spans="1:2" x14ac:dyDescent="0.2">
      <c r="A31" s="80"/>
      <c r="B31" s="80"/>
    </row>
    <row r="32" spans="1:2" x14ac:dyDescent="0.2">
      <c r="A32" s="80"/>
      <c r="B32" s="80"/>
    </row>
    <row r="33" spans="1:2" x14ac:dyDescent="0.2">
      <c r="A33" s="80"/>
      <c r="B33" s="80"/>
    </row>
    <row r="34" spans="1:2" x14ac:dyDescent="0.2">
      <c r="A34" s="80"/>
      <c r="B34" s="80"/>
    </row>
    <row r="35" spans="1:2" x14ac:dyDescent="0.2">
      <c r="A35" s="80"/>
      <c r="B35" s="80"/>
    </row>
    <row r="36" spans="1:2" x14ac:dyDescent="0.2">
      <c r="A36" s="80"/>
      <c r="B36" s="80"/>
    </row>
    <row r="37" spans="1:2" x14ac:dyDescent="0.2">
      <c r="A37" s="80"/>
      <c r="B37" s="80"/>
    </row>
    <row r="38" spans="1:2" x14ac:dyDescent="0.2">
      <c r="A38" s="80"/>
      <c r="B38" s="80"/>
    </row>
  </sheetData>
  <phoneticPr fontId="2"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51"/>
  <sheetViews>
    <sheetView tabSelected="1" zoomScale="110" zoomScaleNormal="110" workbookViewId="0">
      <selection activeCell="A19" sqref="A19"/>
    </sheetView>
  </sheetViews>
  <sheetFormatPr defaultRowHeight="12.75" x14ac:dyDescent="0.2"/>
  <cols>
    <col min="1" max="1" width="48.83203125" customWidth="1"/>
    <col min="2" max="2" width="77.5" customWidth="1"/>
    <col min="3" max="3" width="15.33203125" customWidth="1"/>
    <col min="4" max="5" width="9.33203125" customWidth="1"/>
  </cols>
  <sheetData>
    <row r="1" spans="1:3" ht="14.25" x14ac:dyDescent="0.2">
      <c r="A1" s="24" t="s">
        <v>0</v>
      </c>
      <c r="B1" s="24"/>
    </row>
    <row r="2" spans="1:3" ht="14.25" x14ac:dyDescent="0.2">
      <c r="A2" s="24" t="s">
        <v>214</v>
      </c>
      <c r="B2" s="24"/>
    </row>
    <row r="3" spans="1:3" ht="6" customHeight="1" x14ac:dyDescent="0.2"/>
    <row r="4" spans="1:3" ht="13.5" thickBot="1" x14ac:dyDescent="0.25">
      <c r="A4" s="13" t="s">
        <v>35</v>
      </c>
      <c r="B4" s="14" t="s">
        <v>36</v>
      </c>
      <c r="C4" s="247" t="s">
        <v>115</v>
      </c>
    </row>
    <row r="5" spans="1:3" ht="15.75" customHeight="1" x14ac:dyDescent="0.2">
      <c r="A5" s="15" t="s">
        <v>37</v>
      </c>
      <c r="B5" s="16"/>
    </row>
    <row r="6" spans="1:3" x14ac:dyDescent="0.2">
      <c r="A6" s="17" t="s">
        <v>38</v>
      </c>
      <c r="B6" s="18" t="s">
        <v>39</v>
      </c>
    </row>
    <row r="7" spans="1:3" ht="12.75" customHeight="1" x14ac:dyDescent="0.2">
      <c r="A7" s="17" t="s">
        <v>40</v>
      </c>
      <c r="B7" s="231" t="s">
        <v>176</v>
      </c>
    </row>
    <row r="8" spans="1:3" x14ac:dyDescent="0.2">
      <c r="A8" s="17" t="s">
        <v>42</v>
      </c>
      <c r="B8" s="18" t="s">
        <v>39</v>
      </c>
    </row>
    <row r="9" spans="1:3" x14ac:dyDescent="0.2">
      <c r="A9" s="17" t="s">
        <v>43</v>
      </c>
      <c r="B9" s="18" t="s">
        <v>39</v>
      </c>
    </row>
    <row r="10" spans="1:3" x14ac:dyDescent="0.2">
      <c r="A10" s="17" t="s">
        <v>44</v>
      </c>
      <c r="B10" s="18" t="s">
        <v>39</v>
      </c>
    </row>
    <row r="11" spans="1:3" x14ac:dyDescent="0.2">
      <c r="A11" s="15" t="s">
        <v>45</v>
      </c>
      <c r="B11" s="16" t="s">
        <v>39</v>
      </c>
    </row>
    <row r="12" spans="1:3" ht="25.5" x14ac:dyDescent="0.2">
      <c r="A12" s="19" t="s">
        <v>46</v>
      </c>
      <c r="B12" s="20" t="s">
        <v>39</v>
      </c>
    </row>
    <row r="13" spans="1:3" x14ac:dyDescent="0.2">
      <c r="A13" s="15" t="s">
        <v>47</v>
      </c>
      <c r="B13" s="20" t="s">
        <v>39</v>
      </c>
    </row>
    <row r="14" spans="1:3" x14ac:dyDescent="0.2">
      <c r="A14" s="15" t="s">
        <v>48</v>
      </c>
      <c r="B14" s="20" t="s">
        <v>39</v>
      </c>
    </row>
    <row r="15" spans="1:3" ht="27" customHeight="1" x14ac:dyDescent="0.2">
      <c r="A15" s="21" t="s">
        <v>49</v>
      </c>
      <c r="B15" s="18" t="s">
        <v>50</v>
      </c>
    </row>
    <row r="16" spans="1:3" x14ac:dyDescent="0.2">
      <c r="A16" s="235" t="s">
        <v>51</v>
      </c>
      <c r="B16" s="231" t="s">
        <v>115</v>
      </c>
      <c r="C16" s="153" t="s">
        <v>115</v>
      </c>
    </row>
    <row r="17" spans="1:5" ht="55.5" customHeight="1" x14ac:dyDescent="0.2">
      <c r="A17" s="384" t="s">
        <v>235</v>
      </c>
      <c r="B17" s="385"/>
      <c r="C17" s="153"/>
    </row>
    <row r="18" spans="1:5" ht="55.5" customHeight="1" x14ac:dyDescent="0.2">
      <c r="A18" s="384" t="s">
        <v>236</v>
      </c>
      <c r="B18" s="385"/>
      <c r="C18" s="227" t="s">
        <v>115</v>
      </c>
    </row>
    <row r="19" spans="1:5" x14ac:dyDescent="0.2">
      <c r="A19" s="369" t="s">
        <v>192</v>
      </c>
      <c r="B19" s="370" t="s">
        <v>225</v>
      </c>
      <c r="C19" s="203"/>
    </row>
    <row r="20" spans="1:5" x14ac:dyDescent="0.2">
      <c r="A20" s="369" t="s">
        <v>193</v>
      </c>
      <c r="B20" s="370" t="s">
        <v>226</v>
      </c>
      <c r="C20" s="153"/>
    </row>
    <row r="21" spans="1:5" ht="13.15" customHeight="1" x14ac:dyDescent="0.2">
      <c r="A21" s="17" t="s">
        <v>194</v>
      </c>
      <c r="B21" s="371" t="s">
        <v>227</v>
      </c>
      <c r="C21" s="153"/>
    </row>
    <row r="22" spans="1:5" x14ac:dyDescent="0.2">
      <c r="A22" s="17" t="s">
        <v>189</v>
      </c>
      <c r="B22" s="371" t="s">
        <v>228</v>
      </c>
      <c r="C22" s="153"/>
    </row>
    <row r="23" spans="1:5" x14ac:dyDescent="0.2">
      <c r="A23" s="369" t="s">
        <v>195</v>
      </c>
      <c r="B23" s="370" t="s">
        <v>229</v>
      </c>
      <c r="C23" s="153"/>
    </row>
    <row r="24" spans="1:5" ht="25.9" customHeight="1" x14ac:dyDescent="0.2">
      <c r="A24" s="17" t="s">
        <v>190</v>
      </c>
      <c r="B24" s="371" t="s">
        <v>230</v>
      </c>
      <c r="C24" s="153"/>
    </row>
    <row r="25" spans="1:5" ht="25.15" customHeight="1" x14ac:dyDescent="0.2">
      <c r="A25" s="17" t="s">
        <v>191</v>
      </c>
      <c r="B25" s="370" t="s">
        <v>228</v>
      </c>
      <c r="C25" s="153"/>
    </row>
    <row r="26" spans="1:5" ht="56.45" customHeight="1" x14ac:dyDescent="0.2">
      <c r="A26" s="386" t="s">
        <v>133</v>
      </c>
      <c r="B26" s="385"/>
      <c r="C26" s="153"/>
    </row>
    <row r="27" spans="1:5" x14ac:dyDescent="0.2">
      <c r="A27" s="22" t="s">
        <v>52</v>
      </c>
      <c r="B27" s="16" t="s">
        <v>39</v>
      </c>
      <c r="C27" s="153"/>
    </row>
    <row r="28" spans="1:5" ht="6" customHeight="1" x14ac:dyDescent="0.2">
      <c r="A28" s="22"/>
      <c r="B28" s="16"/>
    </row>
    <row r="29" spans="1:5" x14ac:dyDescent="0.2">
      <c r="A29" s="229" t="s">
        <v>53</v>
      </c>
      <c r="B29" s="230" t="s">
        <v>36</v>
      </c>
    </row>
    <row r="30" spans="1:5" ht="63.75" x14ac:dyDescent="0.2">
      <c r="A30" s="232" t="s">
        <v>54</v>
      </c>
      <c r="B30" s="231" t="s">
        <v>223</v>
      </c>
      <c r="C30" s="155" t="s">
        <v>115</v>
      </c>
      <c r="D30" t="s">
        <v>115</v>
      </c>
      <c r="E30" t="s">
        <v>115</v>
      </c>
    </row>
    <row r="31" spans="1:5" x14ac:dyDescent="0.2">
      <c r="A31" s="233" t="s">
        <v>113</v>
      </c>
      <c r="B31" s="234" t="s">
        <v>112</v>
      </c>
    </row>
    <row r="32" spans="1:5" ht="28.15" customHeight="1" x14ac:dyDescent="0.2">
      <c r="A32" s="235" t="s">
        <v>114</v>
      </c>
      <c r="B32" s="231" t="s">
        <v>234</v>
      </c>
      <c r="C32" s="155"/>
    </row>
    <row r="33" spans="1:3" x14ac:dyDescent="0.2">
      <c r="A33" s="235" t="s">
        <v>55</v>
      </c>
      <c r="B33" s="378" t="s">
        <v>231</v>
      </c>
      <c r="C33" s="155"/>
    </row>
    <row r="34" spans="1:3" ht="42.75" customHeight="1" x14ac:dyDescent="0.2">
      <c r="A34" s="235" t="s">
        <v>56</v>
      </c>
      <c r="B34" s="231" t="s">
        <v>220</v>
      </c>
    </row>
    <row r="35" spans="1:3" ht="29.25" customHeight="1" x14ac:dyDescent="0.2">
      <c r="A35" s="235" t="s">
        <v>158</v>
      </c>
      <c r="B35" s="18" t="s">
        <v>111</v>
      </c>
    </row>
    <row r="36" spans="1:3" ht="26.45" customHeight="1" x14ac:dyDescent="0.2">
      <c r="A36" s="235" t="s">
        <v>57</v>
      </c>
      <c r="B36" s="231" t="s">
        <v>221</v>
      </c>
    </row>
    <row r="37" spans="1:3" x14ac:dyDescent="0.2">
      <c r="A37" s="236" t="s">
        <v>58</v>
      </c>
      <c r="B37" s="16" t="s">
        <v>39</v>
      </c>
    </row>
    <row r="38" spans="1:3" x14ac:dyDescent="0.2">
      <c r="A38" s="22" t="s">
        <v>59</v>
      </c>
      <c r="B38" s="16" t="s">
        <v>39</v>
      </c>
    </row>
    <row r="39" spans="1:3" x14ac:dyDescent="0.2">
      <c r="A39" s="22" t="s">
        <v>60</v>
      </c>
      <c r="B39" s="306" t="s">
        <v>61</v>
      </c>
      <c r="C39" s="247" t="s">
        <v>115</v>
      </c>
    </row>
    <row r="40" spans="1:3" ht="26.25" customHeight="1" x14ac:dyDescent="0.2">
      <c r="A40" s="237" t="s">
        <v>62</v>
      </c>
      <c r="B40" s="307" t="s">
        <v>233</v>
      </c>
      <c r="C40" s="247" t="s">
        <v>115</v>
      </c>
    </row>
    <row r="41" spans="1:3" ht="27" customHeight="1" x14ac:dyDescent="0.2">
      <c r="A41" s="84" t="s">
        <v>68</v>
      </c>
      <c r="B41" s="307" t="s">
        <v>233</v>
      </c>
      <c r="C41" s="247" t="s">
        <v>115</v>
      </c>
    </row>
    <row r="42" spans="1:3" ht="27.75" customHeight="1" x14ac:dyDescent="0.2">
      <c r="A42" s="84" t="s">
        <v>93</v>
      </c>
      <c r="B42" s="308" t="s">
        <v>41</v>
      </c>
    </row>
    <row r="43" spans="1:3" ht="27" customHeight="1" x14ac:dyDescent="0.2">
      <c r="A43" s="19" t="s">
        <v>129</v>
      </c>
      <c r="B43" s="231" t="s">
        <v>222</v>
      </c>
    </row>
    <row r="44" spans="1:3" ht="12" customHeight="1" x14ac:dyDescent="0.2">
      <c r="A44" s="84" t="s">
        <v>94</v>
      </c>
      <c r="B44" s="16" t="s">
        <v>39</v>
      </c>
    </row>
    <row r="45" spans="1:3" x14ac:dyDescent="0.2">
      <c r="A45" s="22" t="s">
        <v>63</v>
      </c>
      <c r="B45" s="16" t="s">
        <v>39</v>
      </c>
    </row>
    <row r="46" spans="1:3" x14ac:dyDescent="0.2">
      <c r="A46" s="22" t="s">
        <v>64</v>
      </c>
      <c r="B46" s="16" t="s">
        <v>39</v>
      </c>
    </row>
    <row r="47" spans="1:3" x14ac:dyDescent="0.2">
      <c r="A47" s="67" t="s">
        <v>65</v>
      </c>
      <c r="B47" s="68" t="s">
        <v>39</v>
      </c>
    </row>
    <row r="48" spans="1:3" ht="4.5" customHeight="1" x14ac:dyDescent="0.2"/>
    <row r="49" spans="1:2" ht="30" customHeight="1" x14ac:dyDescent="0.2">
      <c r="A49" s="382" t="s">
        <v>120</v>
      </c>
      <c r="B49" s="383"/>
    </row>
    <row r="51" spans="1:2" x14ac:dyDescent="0.2">
      <c r="A51" t="s">
        <v>115</v>
      </c>
      <c r="B51" t="s">
        <v>115</v>
      </c>
    </row>
  </sheetData>
  <mergeCells count="4">
    <mergeCell ref="A49:B49"/>
    <mergeCell ref="A18:B18"/>
    <mergeCell ref="A26:B26"/>
    <mergeCell ref="A17:B17"/>
  </mergeCells>
  <phoneticPr fontId="0" type="noConversion"/>
  <printOptions horizontalCentered="1"/>
  <pageMargins left="0" right="0" top="0.5" bottom="0.25" header="0.25" footer="0.25"/>
  <pageSetup scale="74" orientation="portrait" r:id="rId1"/>
  <headerFooter alignWithMargins="0">
    <oddFooter>&amp;L&amp;8&amp;D   &amp;T   &amp;F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41"/>
  <sheetViews>
    <sheetView workbookViewId="0"/>
  </sheetViews>
  <sheetFormatPr defaultRowHeight="12.75" x14ac:dyDescent="0.2"/>
  <cols>
    <col min="1" max="1" width="46.83203125" customWidth="1"/>
    <col min="2" max="15" width="11.6640625" customWidth="1"/>
    <col min="16" max="16" width="13" bestFit="1" customWidth="1"/>
    <col min="17" max="17" width="18.1640625" customWidth="1"/>
  </cols>
  <sheetData>
    <row r="1" spans="1:16" ht="16.149999999999999" customHeight="1" x14ac:dyDescent="0.25">
      <c r="A1" s="1" t="s">
        <v>0</v>
      </c>
      <c r="B1" s="2"/>
      <c r="C1" s="2"/>
      <c r="D1" s="2"/>
      <c r="E1" s="2"/>
      <c r="F1" s="2"/>
      <c r="G1" s="2"/>
      <c r="H1" s="23"/>
      <c r="I1" s="23"/>
      <c r="J1" s="23"/>
      <c r="K1" s="23"/>
      <c r="L1" s="23"/>
      <c r="M1" s="23"/>
      <c r="N1" s="23"/>
    </row>
    <row r="2" spans="1:16" ht="15.75" x14ac:dyDescent="0.25">
      <c r="A2" s="1" t="s">
        <v>215</v>
      </c>
      <c r="B2" s="2"/>
      <c r="C2" s="2"/>
      <c r="D2" s="2"/>
      <c r="E2" s="2"/>
      <c r="F2" s="2"/>
      <c r="G2" s="2"/>
      <c r="H2" s="23"/>
      <c r="I2" s="23"/>
      <c r="J2" s="23"/>
      <c r="K2" s="23"/>
      <c r="L2" s="23"/>
      <c r="M2" s="23"/>
      <c r="N2" s="23"/>
    </row>
    <row r="4" spans="1:16" x14ac:dyDescent="0.2">
      <c r="A4" s="52"/>
      <c r="B4" s="181" t="s">
        <v>71</v>
      </c>
      <c r="C4" s="181" t="s">
        <v>71</v>
      </c>
      <c r="D4" s="181" t="s">
        <v>71</v>
      </c>
      <c r="E4" s="181" t="s">
        <v>71</v>
      </c>
      <c r="F4" s="181" t="s">
        <v>71</v>
      </c>
      <c r="G4" s="181" t="s">
        <v>71</v>
      </c>
      <c r="H4" s="181" t="s">
        <v>71</v>
      </c>
      <c r="I4" s="181" t="s">
        <v>71</v>
      </c>
      <c r="J4" s="181" t="s">
        <v>71</v>
      </c>
      <c r="K4" s="181" t="s">
        <v>71</v>
      </c>
      <c r="L4" s="182" t="s">
        <v>72</v>
      </c>
      <c r="M4" s="182" t="s">
        <v>72</v>
      </c>
      <c r="N4" s="332" t="s">
        <v>213</v>
      </c>
      <c r="O4" s="333"/>
    </row>
    <row r="5" spans="1:16" ht="16.5" thickBot="1" x14ac:dyDescent="0.3">
      <c r="A5" s="4"/>
      <c r="B5" s="183">
        <v>2017</v>
      </c>
      <c r="C5" s="183">
        <v>2018</v>
      </c>
      <c r="D5" s="183">
        <v>2019</v>
      </c>
      <c r="E5" s="183">
        <v>2020</v>
      </c>
      <c r="F5" s="183">
        <v>2021</v>
      </c>
      <c r="G5" s="183">
        <v>2022</v>
      </c>
      <c r="H5" s="183">
        <v>2023</v>
      </c>
      <c r="I5" s="183">
        <v>2024</v>
      </c>
      <c r="J5" s="183">
        <v>2025</v>
      </c>
      <c r="K5" s="183">
        <v>2026</v>
      </c>
      <c r="L5" s="183">
        <v>2027</v>
      </c>
      <c r="M5" s="183">
        <v>2028</v>
      </c>
      <c r="N5" s="340" t="s">
        <v>3</v>
      </c>
      <c r="O5" s="341" t="s">
        <v>4</v>
      </c>
    </row>
    <row r="6" spans="1:16" ht="15.75" x14ac:dyDescent="0.25">
      <c r="A6" s="53" t="s">
        <v>92</v>
      </c>
      <c r="B6" s="189">
        <v>127200</v>
      </c>
      <c r="C6" s="189">
        <v>128400</v>
      </c>
      <c r="D6" s="189">
        <v>132900</v>
      </c>
      <c r="E6" s="189">
        <v>137700</v>
      </c>
      <c r="F6" s="189">
        <v>142800</v>
      </c>
      <c r="G6" s="189">
        <v>147000</v>
      </c>
      <c r="H6" s="321">
        <v>160200</v>
      </c>
      <c r="I6" s="321">
        <v>168600</v>
      </c>
      <c r="J6" s="321">
        <v>176100</v>
      </c>
      <c r="K6" s="321">
        <v>184500</v>
      </c>
      <c r="L6" s="374">
        <f>K6+K7</f>
        <v>192900</v>
      </c>
      <c r="M6" s="374">
        <f>L6+L7</f>
        <v>201300</v>
      </c>
      <c r="N6" s="334">
        <f>K6-B6</f>
        <v>57300</v>
      </c>
      <c r="O6" s="335">
        <f>N6/B6</f>
        <v>0.45047169811320753</v>
      </c>
    </row>
    <row r="7" spans="1:16" ht="15.75" x14ac:dyDescent="0.25">
      <c r="A7" s="54" t="s">
        <v>69</v>
      </c>
      <c r="B7" s="79">
        <v>8700</v>
      </c>
      <c r="C7" s="79">
        <f t="shared" ref="C7:K7" si="0">C6-B6</f>
        <v>1200</v>
      </c>
      <c r="D7" s="79">
        <f t="shared" si="0"/>
        <v>4500</v>
      </c>
      <c r="E7" s="79">
        <f t="shared" si="0"/>
        <v>4800</v>
      </c>
      <c r="F7" s="79">
        <f t="shared" si="0"/>
        <v>5100</v>
      </c>
      <c r="G7" s="79">
        <f t="shared" si="0"/>
        <v>4200</v>
      </c>
      <c r="H7" s="79">
        <f t="shared" si="0"/>
        <v>13200</v>
      </c>
      <c r="I7" s="79">
        <f t="shared" si="0"/>
        <v>8400</v>
      </c>
      <c r="J7" s="79">
        <f t="shared" si="0"/>
        <v>7500</v>
      </c>
      <c r="K7" s="79">
        <f t="shared" si="0"/>
        <v>8400</v>
      </c>
      <c r="L7" s="79">
        <f t="shared" ref="L7" si="1">L6-K6</f>
        <v>8400</v>
      </c>
      <c r="M7" s="79">
        <f t="shared" ref="M7" si="2">M6-L6</f>
        <v>8400</v>
      </c>
      <c r="N7" s="336"/>
      <c r="O7" s="337"/>
    </row>
    <row r="8" spans="1:16" ht="15.75" x14ac:dyDescent="0.25">
      <c r="A8" s="78" t="s">
        <v>70</v>
      </c>
      <c r="B8" s="190">
        <v>7.3417721518987344E-2</v>
      </c>
      <c r="C8" s="190">
        <f>+C7/B6</f>
        <v>9.433962264150943E-3</v>
      </c>
      <c r="D8" s="190">
        <f>+D7/C6</f>
        <v>3.5046728971962614E-2</v>
      </c>
      <c r="E8" s="190">
        <f>E7/D6</f>
        <v>3.6117381489841983E-2</v>
      </c>
      <c r="F8" s="190">
        <f t="shared" ref="F8:G8" si="3">F7/E6</f>
        <v>3.7037037037037035E-2</v>
      </c>
      <c r="G8" s="190">
        <f t="shared" si="3"/>
        <v>2.9411764705882353E-2</v>
      </c>
      <c r="H8" s="190">
        <f>H7/G6</f>
        <v>8.9795918367346933E-2</v>
      </c>
      <c r="I8" s="190">
        <f>I7/H6</f>
        <v>5.2434456928838954E-2</v>
      </c>
      <c r="J8" s="190">
        <f>J7/I6</f>
        <v>4.4483985765124558E-2</v>
      </c>
      <c r="K8" s="190">
        <f>K7/J6</f>
        <v>4.770017035775128E-2</v>
      </c>
      <c r="L8" s="190">
        <f>L7/K6</f>
        <v>4.5528455284552849E-2</v>
      </c>
      <c r="M8" s="190">
        <f t="shared" ref="M8" si="4">M7/L6</f>
        <v>4.3545878693623641E-2</v>
      </c>
      <c r="N8" s="338"/>
      <c r="O8" s="339"/>
    </row>
    <row r="9" spans="1:16" ht="15.75" x14ac:dyDescent="0.25">
      <c r="A9" s="135"/>
      <c r="B9" s="83"/>
      <c r="C9" s="83"/>
      <c r="D9" s="83"/>
      <c r="E9" s="83"/>
      <c r="F9" s="83"/>
      <c r="G9" s="83"/>
      <c r="H9" s="83"/>
      <c r="I9" s="83"/>
      <c r="J9" s="83"/>
      <c r="K9" s="83"/>
      <c r="L9" s="83"/>
      <c r="M9" s="135"/>
      <c r="N9" s="135"/>
    </row>
    <row r="10" spans="1:16" ht="15.75" x14ac:dyDescent="0.25">
      <c r="A10" s="184" t="s">
        <v>117</v>
      </c>
      <c r="B10" s="83"/>
      <c r="C10" s="185">
        <v>6.2E-2</v>
      </c>
      <c r="D10" s="185">
        <v>6.2E-2</v>
      </c>
      <c r="E10" s="185">
        <v>6.2E-2</v>
      </c>
      <c r="F10" s="185">
        <v>6.2E-2</v>
      </c>
      <c r="G10" s="185">
        <v>6.2E-2</v>
      </c>
      <c r="H10" s="185">
        <v>6.2E-2</v>
      </c>
      <c r="I10" s="185">
        <v>6.2E-2</v>
      </c>
      <c r="J10" s="185">
        <v>6.2E-2</v>
      </c>
      <c r="K10" s="185">
        <v>6.2E-2</v>
      </c>
      <c r="L10" s="185">
        <v>6.2E-2</v>
      </c>
      <c r="M10" s="185">
        <v>6.2E-2</v>
      </c>
      <c r="N10" s="135"/>
    </row>
    <row r="11" spans="1:16" ht="15.75" x14ac:dyDescent="0.25">
      <c r="A11" s="184" t="s">
        <v>116</v>
      </c>
      <c r="B11" s="83"/>
      <c r="C11" s="185">
        <v>1.4500000000000001E-2</v>
      </c>
      <c r="D11" s="185">
        <v>1.4500000000000001E-2</v>
      </c>
      <c r="E11" s="185">
        <v>1.4500000000000001E-2</v>
      </c>
      <c r="F11" s="185">
        <v>1.4500000000000001E-2</v>
      </c>
      <c r="G11" s="185">
        <v>1.4500000000000001E-2</v>
      </c>
      <c r="H11" s="185">
        <v>1.4500000000000001E-2</v>
      </c>
      <c r="I11" s="185">
        <v>1.4500000000000001E-2</v>
      </c>
      <c r="J11" s="185">
        <v>1.4500000000000001E-2</v>
      </c>
      <c r="K11" s="185">
        <v>1.4500000000000001E-2</v>
      </c>
      <c r="L11" s="185">
        <v>1.4500000000000001E-2</v>
      </c>
      <c r="M11" s="185">
        <v>1.4500000000000001E-2</v>
      </c>
      <c r="N11" s="135"/>
    </row>
    <row r="12" spans="1:16" ht="16.5" thickBot="1" x14ac:dyDescent="0.3">
      <c r="A12" s="184" t="s">
        <v>110</v>
      </c>
      <c r="B12" s="83"/>
      <c r="C12" s="186">
        <f t="shared" ref="C12:D12" si="5">SUM(C10:C11)</f>
        <v>7.6499999999999999E-2</v>
      </c>
      <c r="D12" s="186">
        <f t="shared" si="5"/>
        <v>7.6499999999999999E-2</v>
      </c>
      <c r="E12" s="186">
        <f t="shared" ref="E12:M12" si="6">SUM(E10:E11)</f>
        <v>7.6499999999999999E-2</v>
      </c>
      <c r="F12" s="186">
        <f t="shared" si="6"/>
        <v>7.6499999999999999E-2</v>
      </c>
      <c r="G12" s="186">
        <f t="shared" si="6"/>
        <v>7.6499999999999999E-2</v>
      </c>
      <c r="H12" s="186">
        <f t="shared" ref="H12" si="7">SUM(H10:H11)</f>
        <v>7.6499999999999999E-2</v>
      </c>
      <c r="I12" s="186">
        <v>7.6499999999999999E-2</v>
      </c>
      <c r="J12" s="186">
        <v>7.6499999999999999E-2</v>
      </c>
      <c r="K12" s="186">
        <v>7.6499999999999999E-2</v>
      </c>
      <c r="L12" s="186">
        <f t="shared" si="6"/>
        <v>7.6499999999999999E-2</v>
      </c>
      <c r="M12" s="186">
        <f t="shared" si="6"/>
        <v>7.6499999999999999E-2</v>
      </c>
      <c r="N12" s="318" t="s">
        <v>115</v>
      </c>
    </row>
    <row r="14" spans="1:16" ht="12.6" customHeight="1" x14ac:dyDescent="0.2"/>
    <row r="15" spans="1:16" ht="15.75" x14ac:dyDescent="0.25">
      <c r="A15" s="135"/>
      <c r="B15" s="83"/>
      <c r="C15" s="83"/>
      <c r="D15" s="83"/>
      <c r="E15" s="83"/>
      <c r="F15" s="83"/>
      <c r="G15" s="83"/>
      <c r="H15" s="83"/>
      <c r="I15" s="83"/>
      <c r="J15" s="83"/>
      <c r="K15" s="83"/>
      <c r="L15" s="83"/>
    </row>
    <row r="16" spans="1:16" ht="31.5" customHeight="1" x14ac:dyDescent="0.2">
      <c r="A16" s="387" t="s">
        <v>206</v>
      </c>
      <c r="B16" s="388"/>
      <c r="C16" s="388"/>
      <c r="D16" s="388"/>
      <c r="E16" s="388"/>
      <c r="F16" s="388"/>
      <c r="G16" s="388"/>
      <c r="H16" s="388"/>
      <c r="I16" s="388"/>
      <c r="J16" s="388"/>
      <c r="K16" s="388"/>
      <c r="L16" s="388"/>
      <c r="M16" s="388"/>
      <c r="N16" s="388"/>
      <c r="O16" s="191"/>
      <c r="P16" s="191"/>
    </row>
    <row r="17" spans="1:15" ht="15.75" customHeight="1" x14ac:dyDescent="0.25">
      <c r="A17" s="303" t="s">
        <v>218</v>
      </c>
      <c r="B17" s="302"/>
      <c r="C17" s="302"/>
      <c r="D17" s="302"/>
      <c r="E17" s="302"/>
      <c r="F17" s="302"/>
      <c r="G17" s="302"/>
      <c r="H17" s="302"/>
      <c r="I17" s="302"/>
      <c r="J17" s="302"/>
      <c r="K17" s="302"/>
      <c r="L17" s="302"/>
      <c r="M17" s="302"/>
      <c r="N17" s="302"/>
      <c r="O17" s="184"/>
    </row>
    <row r="18" spans="1:15" ht="15.75" customHeight="1" x14ac:dyDescent="0.25">
      <c r="A18" s="303" t="s">
        <v>177</v>
      </c>
      <c r="B18" s="304"/>
      <c r="C18" s="304"/>
      <c r="D18" s="304"/>
      <c r="E18" s="304"/>
      <c r="F18" s="304"/>
      <c r="G18" s="304"/>
      <c r="H18" s="304"/>
      <c r="I18" s="304"/>
      <c r="J18" s="304"/>
      <c r="K18" s="304"/>
      <c r="L18" s="304"/>
      <c r="M18" s="304"/>
      <c r="N18" s="304"/>
      <c r="O18" s="301"/>
    </row>
    <row r="19" spans="1:15" ht="15.75" x14ac:dyDescent="0.25">
      <c r="A19" s="302" t="s">
        <v>216</v>
      </c>
      <c r="B19" s="302"/>
      <c r="C19" s="302"/>
      <c r="D19" s="302"/>
      <c r="E19" s="302"/>
      <c r="F19" s="302"/>
      <c r="G19" s="302"/>
      <c r="H19" s="302"/>
      <c r="I19" s="302"/>
      <c r="J19" s="302"/>
      <c r="K19" s="302"/>
      <c r="L19" s="302"/>
      <c r="M19" s="302"/>
      <c r="N19" s="302"/>
      <c r="O19" s="184"/>
    </row>
    <row r="20" spans="1:15" x14ac:dyDescent="0.2">
      <c r="H20" s="305"/>
      <c r="I20" s="305"/>
      <c r="J20" s="305"/>
      <c r="K20" s="305"/>
      <c r="L20" s="305"/>
    </row>
    <row r="21" spans="1:15" x14ac:dyDescent="0.2">
      <c r="A21" s="247" t="s">
        <v>219</v>
      </c>
      <c r="H21" s="305"/>
      <c r="I21" s="305"/>
      <c r="J21" s="305"/>
      <c r="K21" s="305"/>
      <c r="L21" s="305"/>
    </row>
    <row r="22" spans="1:15" x14ac:dyDescent="0.2">
      <c r="H22" s="180"/>
      <c r="I22" s="180"/>
      <c r="J22" s="180"/>
      <c r="K22" s="180"/>
      <c r="L22" s="180"/>
    </row>
    <row r="23" spans="1:15" x14ac:dyDescent="0.2">
      <c r="H23" s="180"/>
      <c r="I23" s="180"/>
      <c r="J23" s="180"/>
      <c r="K23" s="180"/>
      <c r="L23" s="180"/>
    </row>
    <row r="25" spans="1:15" ht="16.5" x14ac:dyDescent="0.2">
      <c r="A25" s="349"/>
    </row>
    <row r="26" spans="1:15" s="135" customFormat="1" ht="49.15" customHeight="1" x14ac:dyDescent="0.25">
      <c r="A26" s="391"/>
      <c r="B26" s="392"/>
      <c r="C26" s="392"/>
      <c r="D26" s="392"/>
      <c r="E26" s="392"/>
      <c r="F26" s="392"/>
      <c r="G26" s="392"/>
      <c r="H26" s="392"/>
      <c r="I26" s="392"/>
      <c r="J26" s="392"/>
      <c r="K26" s="392"/>
      <c r="L26" s="392"/>
      <c r="M26" s="392"/>
      <c r="N26" s="392"/>
    </row>
    <row r="27" spans="1:15" s="135" customFormat="1" ht="15.75" x14ac:dyDescent="0.25">
      <c r="A27" s="350"/>
    </row>
    <row r="28" spans="1:15" s="135" customFormat="1" ht="15.75" x14ac:dyDescent="0.25">
      <c r="A28" s="351"/>
      <c r="B28" s="302"/>
      <c r="C28" s="302"/>
      <c r="D28" s="302"/>
      <c r="E28" s="302"/>
      <c r="F28" s="302"/>
      <c r="G28" s="302"/>
      <c r="H28" s="302"/>
      <c r="I28" s="302"/>
      <c r="J28" s="302"/>
      <c r="K28" s="302"/>
      <c r="L28" s="302"/>
      <c r="M28" s="302"/>
      <c r="N28" s="302"/>
    </row>
    <row r="29" spans="1:15" s="135" customFormat="1" ht="15.75" x14ac:dyDescent="0.25">
      <c r="A29" s="352"/>
      <c r="B29" s="302"/>
      <c r="C29" s="302"/>
      <c r="D29" s="302"/>
      <c r="E29" s="302"/>
      <c r="F29" s="302"/>
      <c r="G29" s="302"/>
      <c r="H29" s="302"/>
      <c r="I29" s="302"/>
      <c r="J29" s="302"/>
      <c r="K29" s="302"/>
      <c r="L29" s="302"/>
      <c r="M29" s="302"/>
      <c r="N29" s="302"/>
    </row>
    <row r="30" spans="1:15" s="135" customFormat="1" ht="15.75" x14ac:dyDescent="0.25">
      <c r="A30" s="351"/>
      <c r="B30" s="302"/>
      <c r="C30" s="302"/>
      <c r="D30" s="302"/>
      <c r="E30" s="302"/>
      <c r="F30" s="302"/>
      <c r="G30" s="302"/>
      <c r="H30" s="302"/>
      <c r="I30" s="302"/>
      <c r="J30" s="302"/>
      <c r="K30" s="302"/>
      <c r="L30" s="302"/>
      <c r="M30" s="302"/>
      <c r="N30" s="302"/>
    </row>
    <row r="31" spans="1:15" s="135" customFormat="1" ht="15.75" x14ac:dyDescent="0.25">
      <c r="A31" s="352"/>
      <c r="B31" s="302"/>
      <c r="C31" s="302"/>
      <c r="D31" s="302"/>
      <c r="E31" s="302"/>
      <c r="F31" s="302"/>
      <c r="G31" s="302"/>
      <c r="H31" s="302"/>
      <c r="I31" s="302"/>
      <c r="J31" s="302"/>
      <c r="K31" s="302"/>
      <c r="L31" s="302"/>
      <c r="M31" s="302"/>
      <c r="N31" s="302"/>
    </row>
    <row r="32" spans="1:15" s="135" customFormat="1" ht="15.75" x14ac:dyDescent="0.25">
      <c r="A32" s="351"/>
      <c r="B32" s="302"/>
      <c r="C32" s="302"/>
      <c r="D32" s="302"/>
      <c r="E32" s="302"/>
      <c r="F32" s="302"/>
      <c r="G32" s="302"/>
      <c r="H32" s="302"/>
      <c r="I32" s="302"/>
      <c r="J32" s="302"/>
      <c r="K32" s="302"/>
      <c r="L32" s="302"/>
      <c r="M32" s="302"/>
      <c r="N32" s="302"/>
    </row>
    <row r="33" spans="1:14" s="135" customFormat="1" ht="40.15" customHeight="1" x14ac:dyDescent="0.25">
      <c r="A33" s="389"/>
      <c r="B33" s="390"/>
      <c r="C33" s="390"/>
      <c r="D33" s="390"/>
      <c r="E33" s="390"/>
      <c r="F33" s="390"/>
      <c r="G33" s="390"/>
      <c r="H33" s="390"/>
      <c r="I33" s="390"/>
      <c r="J33" s="390"/>
      <c r="K33" s="390"/>
      <c r="L33" s="390"/>
      <c r="M33" s="390"/>
      <c r="N33" s="390"/>
    </row>
    <row r="34" spans="1:14" s="135" customFormat="1" ht="15.75" x14ac:dyDescent="0.25">
      <c r="A34" s="353"/>
      <c r="B34" s="353"/>
      <c r="C34" s="302"/>
      <c r="D34" s="302"/>
      <c r="E34" s="302"/>
      <c r="F34" s="302"/>
      <c r="G34" s="302"/>
      <c r="H34" s="302"/>
      <c r="I34" s="302"/>
      <c r="J34" s="302"/>
      <c r="K34" s="302"/>
      <c r="L34" s="302"/>
      <c r="M34" s="302"/>
      <c r="N34" s="302"/>
    </row>
    <row r="35" spans="1:14" s="135" customFormat="1" ht="15.75" x14ac:dyDescent="0.25">
      <c r="A35" s="354"/>
      <c r="B35" s="355"/>
      <c r="C35" s="302"/>
      <c r="D35" s="302"/>
      <c r="E35" s="302"/>
      <c r="F35" s="302"/>
      <c r="G35" s="302"/>
      <c r="H35" s="302"/>
      <c r="I35" s="302"/>
      <c r="J35" s="302"/>
      <c r="K35" s="302"/>
      <c r="L35" s="302"/>
      <c r="M35" s="302"/>
      <c r="N35" s="302"/>
    </row>
    <row r="36" spans="1:14" s="135" customFormat="1" ht="15.75" x14ac:dyDescent="0.25">
      <c r="A36" s="354"/>
      <c r="B36" s="355"/>
      <c r="C36" s="302"/>
      <c r="D36" s="302"/>
      <c r="E36" s="302"/>
      <c r="F36" s="302"/>
      <c r="G36" s="302"/>
      <c r="H36" s="302"/>
      <c r="I36" s="302"/>
      <c r="J36" s="302"/>
      <c r="K36" s="302"/>
      <c r="L36" s="302"/>
      <c r="M36" s="302"/>
      <c r="N36" s="302"/>
    </row>
    <row r="37" spans="1:14" s="135" customFormat="1" ht="15.75" x14ac:dyDescent="0.25">
      <c r="A37" s="354"/>
      <c r="B37" s="355"/>
      <c r="C37" s="302"/>
      <c r="D37" s="302"/>
      <c r="E37" s="302"/>
      <c r="F37" s="302"/>
      <c r="G37" s="302"/>
      <c r="H37" s="302"/>
      <c r="I37" s="302"/>
      <c r="J37" s="302"/>
      <c r="K37" s="302"/>
      <c r="L37" s="302"/>
      <c r="M37" s="302"/>
      <c r="N37" s="302"/>
    </row>
    <row r="38" spans="1:14" s="135" customFormat="1" ht="15.75" x14ac:dyDescent="0.25">
      <c r="A38" s="354"/>
      <c r="B38" s="355"/>
      <c r="C38" s="302"/>
      <c r="D38" s="302"/>
      <c r="E38" s="302"/>
      <c r="F38" s="302"/>
      <c r="G38" s="302"/>
      <c r="H38" s="302"/>
      <c r="I38" s="302"/>
      <c r="J38" s="302"/>
      <c r="K38" s="302"/>
      <c r="L38" s="302"/>
      <c r="M38" s="302"/>
      <c r="N38" s="302"/>
    </row>
    <row r="39" spans="1:14" s="135" customFormat="1" ht="15.75" x14ac:dyDescent="0.25">
      <c r="A39" s="354"/>
      <c r="B39" s="355"/>
      <c r="C39" s="302"/>
      <c r="D39" s="302"/>
      <c r="E39" s="302"/>
      <c r="F39" s="302"/>
      <c r="G39" s="302"/>
      <c r="H39" s="302"/>
      <c r="I39" s="302"/>
      <c r="J39" s="302"/>
      <c r="K39" s="302"/>
      <c r="L39" s="302"/>
      <c r="M39" s="302"/>
      <c r="N39" s="302"/>
    </row>
    <row r="40" spans="1:14" s="135" customFormat="1" ht="15.75" x14ac:dyDescent="0.25">
      <c r="A40" s="351"/>
      <c r="B40" s="302"/>
      <c r="C40" s="302"/>
      <c r="D40" s="302"/>
      <c r="E40" s="302"/>
      <c r="F40" s="302"/>
      <c r="G40" s="302"/>
      <c r="H40" s="302"/>
      <c r="I40" s="302"/>
      <c r="J40" s="302"/>
      <c r="K40" s="302"/>
      <c r="L40" s="302"/>
      <c r="M40" s="302"/>
      <c r="N40" s="302"/>
    </row>
    <row r="41" spans="1:14" s="135" customFormat="1" ht="31.5" customHeight="1" x14ac:dyDescent="0.25">
      <c r="A41" s="389"/>
      <c r="B41" s="390"/>
      <c r="C41" s="390"/>
      <c r="D41" s="390"/>
      <c r="E41" s="390"/>
      <c r="F41" s="390"/>
      <c r="G41" s="390"/>
      <c r="H41" s="390"/>
      <c r="I41" s="390"/>
      <c r="J41" s="390"/>
      <c r="K41" s="390"/>
      <c r="L41" s="390"/>
      <c r="M41" s="390"/>
      <c r="N41" s="390"/>
    </row>
  </sheetData>
  <mergeCells count="4">
    <mergeCell ref="A16:N16"/>
    <mergeCell ref="A41:N41"/>
    <mergeCell ref="A26:N26"/>
    <mergeCell ref="A33:N33"/>
  </mergeCells>
  <phoneticPr fontId="2" type="noConversion"/>
  <printOptions horizontalCentered="1"/>
  <pageMargins left="0" right="0" top="0.5" bottom="0.25" header="0.25" footer="0.25"/>
  <pageSetup scale="55" orientation="portrait" r:id="rId1"/>
  <headerFooter alignWithMargins="0">
    <oddFooter>&amp;L&amp;8&amp;D   &amp;T   &amp;F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53"/>
  <sheetViews>
    <sheetView zoomScale="85" zoomScaleNormal="85" workbookViewId="0">
      <pane xSplit="1" ySplit="5" topLeftCell="M6" activePane="bottomRight" state="frozen"/>
      <selection pane="topRight" activeCell="B1" sqref="B1"/>
      <selection pane="bottomLeft" activeCell="A6" sqref="A6"/>
      <selection pane="bottomRight" activeCell="R36" sqref="R36"/>
    </sheetView>
  </sheetViews>
  <sheetFormatPr defaultRowHeight="12.75" x14ac:dyDescent="0.2"/>
  <cols>
    <col min="1" max="1" width="48.83203125" bestFit="1" customWidth="1"/>
    <col min="2" max="18" width="10.83203125" customWidth="1"/>
    <col min="19" max="21" width="13.1640625" bestFit="1" customWidth="1"/>
    <col min="22" max="22" width="11.6640625" bestFit="1" customWidth="1"/>
    <col min="23" max="23" width="12.5" bestFit="1" customWidth="1"/>
    <col min="24" max="24" width="16.5" bestFit="1" customWidth="1"/>
    <col min="25" max="25" width="2.83203125" customWidth="1"/>
    <col min="26" max="26" width="11.6640625" bestFit="1" customWidth="1"/>
    <col min="27" max="27" width="11" style="331" bestFit="1" customWidth="1"/>
    <col min="28" max="31" width="11" style="331" customWidth="1"/>
    <col min="32" max="32" width="11.33203125" style="331" bestFit="1" customWidth="1"/>
    <col min="33" max="33" width="11" style="331" customWidth="1"/>
    <col min="34" max="34" width="11.6640625" bestFit="1" customWidth="1"/>
    <col min="35" max="35" width="11" bestFit="1" customWidth="1"/>
    <col min="36" max="36" width="11.6640625" bestFit="1" customWidth="1"/>
    <col min="37" max="37" width="11" bestFit="1" customWidth="1"/>
    <col min="38" max="38" width="11.6640625" bestFit="1" customWidth="1"/>
    <col min="39" max="39" width="11" bestFit="1" customWidth="1"/>
    <col min="40" max="40" width="11.6640625" bestFit="1" customWidth="1"/>
    <col min="41" max="41" width="11" bestFit="1" customWidth="1"/>
    <col min="42" max="42" width="11.6640625" bestFit="1" customWidth="1"/>
    <col min="43" max="43" width="11" bestFit="1" customWidth="1"/>
    <col min="44" max="44" width="11.6640625" bestFit="1" customWidth="1"/>
    <col min="45" max="45" width="11" bestFit="1" customWidth="1"/>
    <col min="46" max="46" width="11.6640625" bestFit="1" customWidth="1"/>
    <col min="47" max="47" width="11" bestFit="1" customWidth="1"/>
    <col min="48" max="48" width="11.6640625" bestFit="1" customWidth="1"/>
    <col min="49" max="49" width="11" bestFit="1" customWidth="1"/>
    <col min="50" max="50" width="11.6640625" bestFit="1" customWidth="1"/>
    <col min="51" max="51" width="11" bestFit="1" customWidth="1"/>
    <col min="52" max="52" width="11.6640625" bestFit="1" customWidth="1"/>
    <col min="53" max="53" width="11" bestFit="1" customWidth="1"/>
    <col min="54" max="54" width="8.33203125" style="247" bestFit="1" customWidth="1"/>
    <col min="55" max="55" width="11" style="247" bestFit="1" customWidth="1"/>
    <col min="56" max="56" width="9.83203125" style="247" bestFit="1" customWidth="1"/>
    <col min="57" max="57" width="11" style="247" bestFit="1" customWidth="1"/>
    <col min="58" max="58" width="8.33203125" style="247" bestFit="1" customWidth="1"/>
    <col min="59" max="59" width="11" style="247" bestFit="1" customWidth="1"/>
    <col min="60" max="60" width="8.33203125" style="247" bestFit="1" customWidth="1"/>
    <col min="61" max="61" width="11" style="247" bestFit="1" customWidth="1"/>
  </cols>
  <sheetData>
    <row r="1" spans="1:61" ht="15.75" x14ac:dyDescent="0.25">
      <c r="A1" s="1" t="s">
        <v>0</v>
      </c>
      <c r="B1" s="2"/>
      <c r="C1" s="2"/>
      <c r="D1" s="2"/>
      <c r="E1" s="2"/>
      <c r="F1" s="2"/>
      <c r="G1" s="2"/>
      <c r="H1" s="2"/>
      <c r="I1" s="2"/>
      <c r="J1" s="2"/>
      <c r="K1" s="2"/>
      <c r="L1" s="2"/>
      <c r="M1" s="2"/>
      <c r="N1" s="2"/>
      <c r="O1" s="2"/>
      <c r="P1" s="2"/>
      <c r="Q1" s="2"/>
      <c r="S1" s="2"/>
      <c r="T1" s="2"/>
      <c r="U1" s="2"/>
      <c r="V1" s="2"/>
      <c r="W1" s="2"/>
      <c r="X1" s="23"/>
      <c r="Y1" s="123"/>
      <c r="Z1" s="123"/>
      <c r="AA1" s="323"/>
      <c r="AB1" s="323"/>
      <c r="AC1" s="323"/>
      <c r="AD1" s="323"/>
      <c r="AE1" s="323"/>
      <c r="AF1" s="323"/>
      <c r="AG1" s="323"/>
      <c r="AH1" s="123"/>
      <c r="AI1" s="123"/>
      <c r="AJ1" s="123"/>
      <c r="AK1" s="123"/>
      <c r="AL1" s="123"/>
      <c r="AM1" s="123"/>
      <c r="AN1" s="123"/>
      <c r="AO1" s="123"/>
      <c r="AP1" s="123"/>
      <c r="AQ1" s="123"/>
      <c r="AR1" s="123"/>
      <c r="AS1" s="123"/>
      <c r="AT1" s="123"/>
      <c r="AU1" s="123"/>
      <c r="AV1" s="123"/>
      <c r="AW1" s="123"/>
      <c r="AX1" s="123"/>
      <c r="AY1" s="123"/>
      <c r="AZ1" s="123"/>
      <c r="BA1" s="123"/>
      <c r="BB1" s="245"/>
      <c r="BC1" s="245"/>
      <c r="BD1" s="245"/>
      <c r="BE1" s="245"/>
      <c r="BF1" s="245"/>
      <c r="BG1" s="245"/>
      <c r="BH1" s="245"/>
      <c r="BI1" s="245"/>
    </row>
    <row r="2" spans="1:61" ht="15.75" x14ac:dyDescent="0.25">
      <c r="A2" s="1" t="s">
        <v>209</v>
      </c>
      <c r="B2" s="2"/>
      <c r="C2" s="2"/>
      <c r="D2" s="2"/>
      <c r="E2" s="2"/>
      <c r="F2" s="2"/>
      <c r="G2" s="2"/>
      <c r="H2" s="2"/>
      <c r="I2" s="2"/>
      <c r="J2" s="2"/>
      <c r="K2" s="2"/>
      <c r="L2" s="2"/>
      <c r="M2" s="2"/>
      <c r="N2" s="2"/>
      <c r="O2" s="2"/>
      <c r="P2" s="2"/>
      <c r="Q2" s="2"/>
      <c r="R2" s="2"/>
      <c r="S2" s="2"/>
      <c r="T2" s="2"/>
      <c r="U2" s="2"/>
      <c r="V2" s="2"/>
      <c r="W2" s="2"/>
      <c r="X2" s="23"/>
      <c r="Y2" s="123"/>
      <c r="Z2" s="123"/>
      <c r="AA2" s="323"/>
      <c r="AB2" s="323"/>
      <c r="AC2" s="323"/>
      <c r="AD2" s="323"/>
      <c r="AE2" s="323"/>
      <c r="AF2" s="323"/>
      <c r="AG2" s="323"/>
      <c r="AH2" s="123"/>
      <c r="AI2" s="123"/>
      <c r="AJ2" s="123"/>
      <c r="AK2" s="123"/>
      <c r="AL2" s="123"/>
      <c r="AM2" s="123"/>
      <c r="AN2" s="123"/>
      <c r="AO2" s="123"/>
      <c r="AP2" s="123"/>
      <c r="AQ2" s="123"/>
      <c r="AR2" s="123"/>
      <c r="AS2" s="123"/>
      <c r="AT2" s="123"/>
      <c r="AU2" s="123"/>
      <c r="AV2" s="123"/>
      <c r="AW2" s="123"/>
      <c r="AX2" s="123"/>
      <c r="AY2" s="123"/>
      <c r="AZ2" s="123"/>
      <c r="BA2" s="123"/>
      <c r="BB2" s="245"/>
      <c r="BC2" s="245"/>
      <c r="BD2" s="245"/>
      <c r="BE2" s="245"/>
      <c r="BF2" s="246"/>
      <c r="BG2" s="246"/>
      <c r="BH2" s="246"/>
      <c r="BI2" s="246"/>
    </row>
    <row r="3" spans="1:61" x14ac:dyDescent="0.2">
      <c r="F3" s="129"/>
      <c r="G3" s="129"/>
      <c r="H3" s="129"/>
      <c r="I3" s="129"/>
      <c r="J3" s="129"/>
      <c r="K3" s="129"/>
      <c r="L3" s="129"/>
      <c r="M3" s="129"/>
      <c r="N3" s="129"/>
      <c r="O3" s="129"/>
      <c r="P3" s="129"/>
      <c r="Q3" s="129"/>
      <c r="R3" s="129"/>
      <c r="S3" s="129"/>
      <c r="T3" s="129"/>
      <c r="U3" s="129"/>
      <c r="V3" s="205"/>
      <c r="W3" s="206" t="s">
        <v>105</v>
      </c>
      <c r="X3" s="207" t="s">
        <v>106</v>
      </c>
      <c r="Y3" s="123"/>
      <c r="Z3" s="123"/>
      <c r="AA3" s="323"/>
      <c r="AB3" s="323"/>
      <c r="AC3" s="323"/>
      <c r="AD3" s="323"/>
      <c r="AE3" s="323"/>
      <c r="AF3" s="323"/>
      <c r="AG3" s="323"/>
      <c r="AH3" s="123"/>
      <c r="AI3" s="123"/>
      <c r="AJ3" s="123"/>
      <c r="AK3" s="123"/>
      <c r="AL3" s="123"/>
      <c r="AM3" s="123"/>
      <c r="AN3" s="123"/>
      <c r="AO3" s="123"/>
      <c r="AP3" s="123"/>
      <c r="AQ3" s="123"/>
      <c r="AR3" s="123"/>
      <c r="AS3" s="123"/>
      <c r="AT3" s="123"/>
      <c r="AU3" s="123"/>
      <c r="AV3" s="123"/>
      <c r="AW3" s="123"/>
      <c r="AX3" s="123"/>
      <c r="AY3" s="123"/>
      <c r="AZ3" s="123"/>
      <c r="BA3" s="123"/>
      <c r="BB3" s="245"/>
      <c r="BC3" s="245"/>
      <c r="BD3" s="245"/>
      <c r="BE3" s="245"/>
    </row>
    <row r="4" spans="1:61" ht="21.75" x14ac:dyDescent="0.2">
      <c r="A4" s="52"/>
      <c r="B4" s="66" t="s">
        <v>71</v>
      </c>
      <c r="C4" s="66" t="s">
        <v>71</v>
      </c>
      <c r="D4" s="66" t="s">
        <v>71</v>
      </c>
      <c r="E4" s="66" t="s">
        <v>71</v>
      </c>
      <c r="F4" s="66" t="s">
        <v>71</v>
      </c>
      <c r="G4" s="66" t="s">
        <v>71</v>
      </c>
      <c r="H4" s="66" t="s">
        <v>71</v>
      </c>
      <c r="I4" s="66" t="s">
        <v>71</v>
      </c>
      <c r="J4" s="66" t="s">
        <v>71</v>
      </c>
      <c r="K4" s="66" t="s">
        <v>71</v>
      </c>
      <c r="L4" s="66" t="s">
        <v>71</v>
      </c>
      <c r="M4" s="66" t="s">
        <v>71</v>
      </c>
      <c r="N4" s="66" t="s">
        <v>71</v>
      </c>
      <c r="O4" s="66" t="s">
        <v>71</v>
      </c>
      <c r="P4" s="66" t="s">
        <v>71</v>
      </c>
      <c r="Q4" s="66" t="s">
        <v>71</v>
      </c>
      <c r="R4" s="66" t="s">
        <v>71</v>
      </c>
      <c r="S4" s="66" t="s">
        <v>71</v>
      </c>
      <c r="T4" s="66" t="s">
        <v>71</v>
      </c>
      <c r="U4" s="381" t="s">
        <v>217</v>
      </c>
      <c r="V4" s="295"/>
      <c r="W4" s="294" t="s">
        <v>211</v>
      </c>
      <c r="X4" s="207" t="s">
        <v>208</v>
      </c>
      <c r="Y4" s="124"/>
      <c r="Z4" s="393" t="s">
        <v>210</v>
      </c>
      <c r="AA4" s="394"/>
      <c r="AB4" s="248" t="s">
        <v>207</v>
      </c>
      <c r="AC4" s="372"/>
      <c r="AD4" s="248" t="s">
        <v>205</v>
      </c>
      <c r="AE4" s="324"/>
      <c r="AF4" s="248" t="s">
        <v>203</v>
      </c>
      <c r="AG4" s="324"/>
      <c r="AH4" s="248" t="s">
        <v>202</v>
      </c>
      <c r="AI4" s="284"/>
      <c r="AJ4" s="248" t="s">
        <v>201</v>
      </c>
      <c r="AK4" s="284"/>
      <c r="AL4" s="248" t="s">
        <v>196</v>
      </c>
      <c r="AM4" s="284"/>
      <c r="AN4" s="248" t="s">
        <v>182</v>
      </c>
      <c r="AO4" s="284"/>
      <c r="AP4" s="248" t="s">
        <v>178</v>
      </c>
      <c r="AQ4" s="284"/>
      <c r="AR4" s="248" t="s">
        <v>175</v>
      </c>
      <c r="AS4" s="284"/>
      <c r="AT4" s="248" t="s">
        <v>163</v>
      </c>
      <c r="AU4" s="284"/>
      <c r="AV4" s="248" t="s">
        <v>152</v>
      </c>
      <c r="AW4" s="284"/>
      <c r="AX4" s="248" t="s">
        <v>119</v>
      </c>
      <c r="AY4" s="284"/>
      <c r="AZ4" s="393" t="s">
        <v>109</v>
      </c>
      <c r="BA4" s="394"/>
      <c r="BB4" s="393" t="s">
        <v>107</v>
      </c>
      <c r="BC4" s="394"/>
      <c r="BD4" s="393" t="s">
        <v>99</v>
      </c>
      <c r="BE4" s="394"/>
      <c r="BF4" s="393" t="s">
        <v>34</v>
      </c>
      <c r="BG4" s="394"/>
      <c r="BH4" s="248" t="s">
        <v>1</v>
      </c>
      <c r="BI4" s="249"/>
    </row>
    <row r="5" spans="1:61" ht="31.9" customHeight="1" thickBot="1" x14ac:dyDescent="0.3">
      <c r="A5" s="4" t="s">
        <v>2</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c r="T5" s="3">
        <v>2026</v>
      </c>
      <c r="U5" s="380">
        <v>2027</v>
      </c>
      <c r="V5" s="209" t="s">
        <v>102</v>
      </c>
      <c r="W5" s="209" t="s">
        <v>4</v>
      </c>
      <c r="X5" s="183" t="s">
        <v>90</v>
      </c>
      <c r="Y5" s="125"/>
      <c r="Z5" s="217" t="s">
        <v>102</v>
      </c>
      <c r="AA5" s="325" t="s">
        <v>4</v>
      </c>
      <c r="AB5" s="362" t="s">
        <v>102</v>
      </c>
      <c r="AC5" s="342" t="s">
        <v>4</v>
      </c>
      <c r="AD5" s="362" t="s">
        <v>102</v>
      </c>
      <c r="AE5" s="342" t="s">
        <v>4</v>
      </c>
      <c r="AF5" s="362" t="s">
        <v>102</v>
      </c>
      <c r="AG5" s="342" t="s">
        <v>4</v>
      </c>
      <c r="AH5" s="217" t="s">
        <v>102</v>
      </c>
      <c r="AI5" s="3" t="s">
        <v>4</v>
      </c>
      <c r="AJ5" s="217" t="s">
        <v>102</v>
      </c>
      <c r="AK5" s="3" t="s">
        <v>4</v>
      </c>
      <c r="AL5" s="217" t="s">
        <v>102</v>
      </c>
      <c r="AM5" s="218" t="s">
        <v>4</v>
      </c>
      <c r="AN5" s="217" t="s">
        <v>102</v>
      </c>
      <c r="AO5" s="218" t="s">
        <v>4</v>
      </c>
      <c r="AP5" s="217" t="s">
        <v>102</v>
      </c>
      <c r="AQ5" s="218" t="s">
        <v>4</v>
      </c>
      <c r="AR5" s="217" t="s">
        <v>102</v>
      </c>
      <c r="AS5" s="218" t="s">
        <v>4</v>
      </c>
      <c r="AT5" s="217" t="s">
        <v>102</v>
      </c>
      <c r="AU5" s="218" t="s">
        <v>4</v>
      </c>
      <c r="AV5" s="217" t="s">
        <v>102</v>
      </c>
      <c r="AW5" s="218" t="s">
        <v>4</v>
      </c>
      <c r="AX5" s="165" t="s">
        <v>102</v>
      </c>
      <c r="AY5" s="166" t="s">
        <v>4</v>
      </c>
      <c r="AZ5" s="165" t="s">
        <v>102</v>
      </c>
      <c r="BA5" s="166" t="s">
        <v>4</v>
      </c>
      <c r="BB5" s="4" t="s">
        <v>3</v>
      </c>
      <c r="BC5" s="250" t="s">
        <v>4</v>
      </c>
      <c r="BD5" s="4" t="s">
        <v>3</v>
      </c>
      <c r="BE5" s="250" t="s">
        <v>4</v>
      </c>
      <c r="BF5" s="4" t="s">
        <v>3</v>
      </c>
      <c r="BG5" s="250" t="s">
        <v>4</v>
      </c>
      <c r="BH5" s="4" t="s">
        <v>3</v>
      </c>
      <c r="BI5" s="250" t="s">
        <v>4</v>
      </c>
    </row>
    <row r="6" spans="1:61" ht="15.75" x14ac:dyDescent="0.25">
      <c r="A6" s="53" t="s">
        <v>186</v>
      </c>
      <c r="B6" s="33">
        <v>364.24</v>
      </c>
      <c r="C6" s="33">
        <v>409.12</v>
      </c>
      <c r="D6" s="33">
        <v>442.8</v>
      </c>
      <c r="E6" s="130">
        <v>449.48</v>
      </c>
      <c r="F6" s="130">
        <v>449.48</v>
      </c>
      <c r="G6" s="130">
        <v>463.99</v>
      </c>
      <c r="H6" s="130">
        <v>484.87</v>
      </c>
      <c r="I6" s="130">
        <v>499.42</v>
      </c>
      <c r="J6" s="130">
        <v>526.88</v>
      </c>
      <c r="K6" s="130">
        <v>571.04</v>
      </c>
      <c r="L6" s="130">
        <v>594.9</v>
      </c>
      <c r="M6" s="130">
        <v>594.9</v>
      </c>
      <c r="N6" s="130">
        <v>615.9</v>
      </c>
      <c r="O6" s="130">
        <v>615.9</v>
      </c>
      <c r="P6" s="130">
        <v>615.9</v>
      </c>
      <c r="Q6" s="130">
        <v>640.28</v>
      </c>
      <c r="R6" s="131">
        <v>679.62</v>
      </c>
      <c r="S6" s="131">
        <v>707</v>
      </c>
      <c r="T6" s="131">
        <v>707</v>
      </c>
      <c r="U6" s="131">
        <v>707</v>
      </c>
      <c r="V6" s="379" t="s">
        <v>224</v>
      </c>
      <c r="W6" s="365" t="e">
        <f>V6/T6</f>
        <v>#VALUE!</v>
      </c>
      <c r="X6" s="344">
        <v>0.03</v>
      </c>
      <c r="Y6" s="85"/>
      <c r="Z6" s="219" t="str">
        <f t="shared" ref="Z6:Z8" si="0">V6</f>
        <v>`</v>
      </c>
      <c r="AA6" s="326" t="e">
        <f>Z6/S6</f>
        <v>#VALUE!</v>
      </c>
      <c r="AB6" s="219">
        <f>S6-R6</f>
        <v>27.379999999999995</v>
      </c>
      <c r="AC6" s="356">
        <f>AB6/R6</f>
        <v>4.0287219328448247E-2</v>
      </c>
      <c r="AD6" s="219">
        <f>R6-Q6</f>
        <v>39.340000000000032</v>
      </c>
      <c r="AE6" s="356">
        <f>AD6/Q6</f>
        <v>6.1441869182232822E-2</v>
      </c>
      <c r="AF6" s="219">
        <f>Q6-P6</f>
        <v>24.379999999999995</v>
      </c>
      <c r="AG6" s="356">
        <f>AF6/P6</f>
        <v>3.9584348108459157E-2</v>
      </c>
      <c r="AH6" s="221">
        <f>P6-O6</f>
        <v>0</v>
      </c>
      <c r="AI6" s="222">
        <f>AH6/O6</f>
        <v>0</v>
      </c>
      <c r="AJ6" s="221">
        <f>P6-N6</f>
        <v>0</v>
      </c>
      <c r="AK6" s="222">
        <f>AJ6/N6</f>
        <v>0</v>
      </c>
      <c r="AL6" s="221">
        <f>N6-M6</f>
        <v>21</v>
      </c>
      <c r="AM6" s="222">
        <f>AL6/M6</f>
        <v>3.5300050428643467E-2</v>
      </c>
      <c r="AN6" s="221">
        <f>M6-L6</f>
        <v>0</v>
      </c>
      <c r="AO6" s="222">
        <f>AN6/L6</f>
        <v>0</v>
      </c>
      <c r="AP6" s="221">
        <f>L6-K6</f>
        <v>23.860000000000014</v>
      </c>
      <c r="AQ6" s="222">
        <f>AP6/K6</f>
        <v>4.1783412720650066E-2</v>
      </c>
      <c r="AR6" s="219">
        <f>K6-J6</f>
        <v>44.159999999999968</v>
      </c>
      <c r="AS6" s="220">
        <f>AR6/J6</f>
        <v>8.3814151229881506E-2</v>
      </c>
      <c r="AT6" s="219">
        <f>J6-I6</f>
        <v>27.45999999999998</v>
      </c>
      <c r="AU6" s="220">
        <f>AT6/I6</f>
        <v>5.4983781186175924E-2</v>
      </c>
      <c r="AV6" s="219">
        <f>I6-H6</f>
        <v>14.550000000000011</v>
      </c>
      <c r="AW6" s="220">
        <f>AV6/H6</f>
        <v>3.0008043393074457E-2</v>
      </c>
      <c r="AX6" s="219">
        <f>H6-G6</f>
        <v>20.879999999999995</v>
      </c>
      <c r="AY6" s="220">
        <f>+AX6/H6</f>
        <v>4.3063089075422271E-2</v>
      </c>
      <c r="AZ6" s="160">
        <v>14.509999999999991</v>
      </c>
      <c r="BA6" s="161">
        <v>3.2281747797454817E-2</v>
      </c>
      <c r="BB6" s="210">
        <v>0</v>
      </c>
      <c r="BC6" s="251">
        <v>0</v>
      </c>
      <c r="BD6" s="252">
        <v>6.6800000000000068</v>
      </c>
      <c r="BE6" s="253">
        <v>1.508581752484193E-2</v>
      </c>
      <c r="BF6" s="254">
        <v>33.68</v>
      </c>
      <c r="BG6" s="251">
        <v>8.2323034806413786E-2</v>
      </c>
      <c r="BH6" s="194">
        <f>+D6-C6</f>
        <v>33.680000000000007</v>
      </c>
      <c r="BI6" s="197">
        <f>+BH6/C6</f>
        <v>8.2323034806413786E-2</v>
      </c>
    </row>
    <row r="7" spans="1:61" ht="15.75" x14ac:dyDescent="0.25">
      <c r="A7" s="54" t="s">
        <v>187</v>
      </c>
      <c r="B7" s="36">
        <v>318.18</v>
      </c>
      <c r="C7" s="36">
        <v>347.96</v>
      </c>
      <c r="D7" s="36">
        <v>384.22</v>
      </c>
      <c r="E7" s="131">
        <v>391.64</v>
      </c>
      <c r="F7" s="131">
        <v>391.64</v>
      </c>
      <c r="G7" s="131">
        <v>402.98</v>
      </c>
      <c r="H7" s="131">
        <v>421.11</v>
      </c>
      <c r="I7" s="131">
        <v>391.52</v>
      </c>
      <c r="J7" s="131">
        <v>397.82</v>
      </c>
      <c r="K7" s="131">
        <v>433.04</v>
      </c>
      <c r="L7" s="131">
        <v>466.42</v>
      </c>
      <c r="M7" s="131">
        <v>466.42</v>
      </c>
      <c r="N7" s="131">
        <v>487.36</v>
      </c>
      <c r="O7" s="131">
        <v>487.36</v>
      </c>
      <c r="P7" s="131">
        <v>487.36</v>
      </c>
      <c r="Q7" s="131">
        <v>511.82</v>
      </c>
      <c r="R7" s="131">
        <v>543.08000000000004</v>
      </c>
      <c r="S7" s="131">
        <v>564.72</v>
      </c>
      <c r="T7" s="131">
        <v>564.72</v>
      </c>
      <c r="U7" s="131">
        <v>564.72</v>
      </c>
      <c r="V7" s="221">
        <f>U7-T7</f>
        <v>0</v>
      </c>
      <c r="W7" s="241">
        <f t="shared" ref="W7:W8" si="1">V7/T7</f>
        <v>0</v>
      </c>
      <c r="X7" s="344">
        <v>0.03</v>
      </c>
      <c r="Y7" s="85"/>
      <c r="Z7" s="221">
        <f t="shared" si="0"/>
        <v>0</v>
      </c>
      <c r="AA7" s="327">
        <f t="shared" ref="AA7:AA8" si="2">Z7/S7</f>
        <v>0</v>
      </c>
      <c r="AB7" s="221">
        <f t="shared" ref="AB7:AB8" si="3">S7-R7</f>
        <v>21.639999999999986</v>
      </c>
      <c r="AC7" s="274">
        <f t="shared" ref="AC7:AC8" si="4">AB7/R7</f>
        <v>3.9846799734845666E-2</v>
      </c>
      <c r="AD7" s="221">
        <f t="shared" ref="AD7:AD8" si="5">R7-Q7</f>
        <v>31.260000000000048</v>
      </c>
      <c r="AE7" s="274">
        <f t="shared" ref="AE7:AE8" si="6">AD7/Q7</f>
        <v>6.1076159587355024E-2</v>
      </c>
      <c r="AF7" s="221">
        <f t="shared" ref="AF7:AF8" si="7">Q7-P7</f>
        <v>24.45999999999998</v>
      </c>
      <c r="AG7" s="274">
        <f t="shared" ref="AG7:AG8" si="8">AF7/P7</f>
        <v>5.0188772160210067E-2</v>
      </c>
      <c r="AH7" s="221">
        <f>P7-O7</f>
        <v>0</v>
      </c>
      <c r="AI7" s="222">
        <f>AH7/O7</f>
        <v>0</v>
      </c>
      <c r="AJ7" s="221">
        <f>P7-N7</f>
        <v>0</v>
      </c>
      <c r="AK7" s="222">
        <f>AJ7/N7</f>
        <v>0</v>
      </c>
      <c r="AL7" s="221">
        <f>N7-M7</f>
        <v>20.939999999999998</v>
      </c>
      <c r="AM7" s="222">
        <f>AL7/M7</f>
        <v>4.4895158869688256E-2</v>
      </c>
      <c r="AN7" s="221">
        <f>M7-L7</f>
        <v>0</v>
      </c>
      <c r="AO7" s="222">
        <f>AN7/L7</f>
        <v>0</v>
      </c>
      <c r="AP7" s="221">
        <f>L7-K7</f>
        <v>33.379999999999995</v>
      </c>
      <c r="AQ7" s="222">
        <f>AP7/K7</f>
        <v>7.7082948457417311E-2</v>
      </c>
      <c r="AR7" s="221">
        <f>K7-J7</f>
        <v>35.220000000000027</v>
      </c>
      <c r="AS7" s="222">
        <f>AR7/J7</f>
        <v>8.8532502136644778E-2</v>
      </c>
      <c r="AT7" s="221">
        <f>J7-I7</f>
        <v>6.3000000000000114</v>
      </c>
      <c r="AU7" s="222">
        <f>AT7/I7</f>
        <v>1.6091131998365375E-2</v>
      </c>
      <c r="AV7" s="221">
        <f>I7-H7</f>
        <v>-29.590000000000032</v>
      </c>
      <c r="AW7" s="222">
        <f>AV7/H7</f>
        <v>-7.0266676165372535E-2</v>
      </c>
      <c r="AX7" s="221">
        <f t="shared" ref="AX7:AX8" si="9">H7-G7</f>
        <v>18.129999999999995</v>
      </c>
      <c r="AY7" s="222">
        <f t="shared" ref="AY7:AY8" si="10">+AX7/H7</f>
        <v>4.305288404454892E-2</v>
      </c>
      <c r="AZ7" s="162">
        <v>11.340000000000032</v>
      </c>
      <c r="BA7" s="163">
        <v>2.8955162904708488E-2</v>
      </c>
      <c r="BB7" s="212">
        <v>0</v>
      </c>
      <c r="BC7" s="197">
        <v>0</v>
      </c>
      <c r="BD7" s="255">
        <v>7.4199999999999591</v>
      </c>
      <c r="BE7" s="256">
        <v>1.9311852584456713E-2</v>
      </c>
      <c r="BF7" s="194">
        <v>36.26</v>
      </c>
      <c r="BG7" s="197">
        <v>0.10420738015863906</v>
      </c>
      <c r="BH7" s="194">
        <f>+D7-C7</f>
        <v>36.260000000000048</v>
      </c>
      <c r="BI7" s="197">
        <f>+BH7/C7</f>
        <v>0.10420738015863906</v>
      </c>
    </row>
    <row r="8" spans="1:61" ht="15.75" x14ac:dyDescent="0.25">
      <c r="A8" s="54" t="s">
        <v>165</v>
      </c>
      <c r="B8" s="36"/>
      <c r="C8" s="36"/>
      <c r="D8" s="36"/>
      <c r="E8" s="131"/>
      <c r="F8" s="131"/>
      <c r="G8" s="131"/>
      <c r="H8" s="131"/>
      <c r="I8" s="204"/>
      <c r="J8" s="204"/>
      <c r="K8" s="204">
        <v>372.6</v>
      </c>
      <c r="L8" s="204">
        <v>401.78</v>
      </c>
      <c r="M8" s="204">
        <v>401.78</v>
      </c>
      <c r="N8" s="131">
        <v>422.26</v>
      </c>
      <c r="O8" s="131">
        <v>422.26</v>
      </c>
      <c r="P8" s="131">
        <v>422.26</v>
      </c>
      <c r="Q8" s="131">
        <v>446.3</v>
      </c>
      <c r="R8" s="131">
        <v>473.68</v>
      </c>
      <c r="S8" s="131">
        <v>492.8</v>
      </c>
      <c r="T8" s="131">
        <v>492.8</v>
      </c>
      <c r="U8" s="131">
        <v>492.8</v>
      </c>
      <c r="V8" s="221">
        <f>U8-T8</f>
        <v>0</v>
      </c>
      <c r="W8" s="241">
        <f t="shared" si="1"/>
        <v>0</v>
      </c>
      <c r="X8" s="344">
        <v>0.03</v>
      </c>
      <c r="Y8" s="85"/>
      <c r="Z8" s="221">
        <f t="shared" si="0"/>
        <v>0</v>
      </c>
      <c r="AA8" s="327">
        <f t="shared" si="2"/>
        <v>0</v>
      </c>
      <c r="AB8" s="221">
        <f t="shared" si="3"/>
        <v>19.120000000000005</v>
      </c>
      <c r="AC8" s="274">
        <f t="shared" si="4"/>
        <v>4.03648032426955E-2</v>
      </c>
      <c r="AD8" s="221">
        <f t="shared" si="5"/>
        <v>27.379999999999995</v>
      </c>
      <c r="AE8" s="274">
        <f t="shared" si="6"/>
        <v>6.1348868474120535E-2</v>
      </c>
      <c r="AF8" s="221">
        <f t="shared" si="7"/>
        <v>24.04000000000002</v>
      </c>
      <c r="AG8" s="274">
        <f t="shared" si="8"/>
        <v>5.6931748212002135E-2</v>
      </c>
      <c r="AH8" s="221">
        <f>P8-O8</f>
        <v>0</v>
      </c>
      <c r="AI8" s="222">
        <f>AH8/O8</f>
        <v>0</v>
      </c>
      <c r="AJ8" s="221">
        <f>P8-N8</f>
        <v>0</v>
      </c>
      <c r="AK8" s="222">
        <f>AJ8/N8</f>
        <v>0</v>
      </c>
      <c r="AL8" s="221">
        <f>N8-M8</f>
        <v>20.480000000000018</v>
      </c>
      <c r="AM8" s="222">
        <f>AL8/M8</f>
        <v>5.0973169396187019E-2</v>
      </c>
      <c r="AN8" s="221">
        <f>M8-L8</f>
        <v>0</v>
      </c>
      <c r="AO8" s="222">
        <f>AN8/L8</f>
        <v>0</v>
      </c>
      <c r="AP8" s="221">
        <f>L8-K8</f>
        <v>29.17999999999995</v>
      </c>
      <c r="AQ8" s="222">
        <f>AP8/K8</f>
        <v>7.8314546430488324E-2</v>
      </c>
      <c r="AR8" s="221">
        <f>K8-J8</f>
        <v>372.6</v>
      </c>
      <c r="AS8" s="243" t="s">
        <v>164</v>
      </c>
      <c r="AT8" s="242" t="s">
        <v>164</v>
      </c>
      <c r="AU8" s="243" t="s">
        <v>164</v>
      </c>
      <c r="AV8" s="242" t="s">
        <v>164</v>
      </c>
      <c r="AW8" s="243" t="s">
        <v>164</v>
      </c>
      <c r="AX8" s="221">
        <f t="shared" si="9"/>
        <v>0</v>
      </c>
      <c r="AY8" s="243" t="e">
        <f t="shared" si="10"/>
        <v>#DIV/0!</v>
      </c>
      <c r="AZ8" s="162">
        <v>0</v>
      </c>
      <c r="BA8" s="163">
        <v>0</v>
      </c>
      <c r="BB8" s="212">
        <v>0</v>
      </c>
      <c r="BC8" s="197">
        <v>0</v>
      </c>
      <c r="BD8" s="257">
        <v>16.760000000000002</v>
      </c>
      <c r="BE8" s="258">
        <v>4.581738655002731E-2</v>
      </c>
      <c r="BF8" s="194">
        <v>43.12</v>
      </c>
      <c r="BG8" s="197">
        <v>0.13363084170075618</v>
      </c>
      <c r="BH8" s="194">
        <f>+D8-C8</f>
        <v>0</v>
      </c>
      <c r="BI8" s="197" t="e">
        <f>+BH8/C8</f>
        <v>#DIV/0!</v>
      </c>
    </row>
    <row r="9" spans="1:61" ht="15.75" x14ac:dyDescent="0.25">
      <c r="A9" s="5"/>
      <c r="V9" s="299"/>
      <c r="W9" s="366"/>
      <c r="X9" s="178"/>
      <c r="Y9" s="86"/>
      <c r="Z9" s="177"/>
      <c r="AA9" s="328"/>
      <c r="AB9" s="357"/>
      <c r="AC9" s="330"/>
      <c r="AD9" s="357"/>
      <c r="AE9" s="330"/>
      <c r="AF9" s="357"/>
      <c r="AG9" s="358"/>
      <c r="AH9" s="177"/>
      <c r="AI9" s="76"/>
      <c r="AJ9" s="177"/>
      <c r="AK9" s="76"/>
      <c r="AL9" s="177"/>
      <c r="AM9" s="223"/>
      <c r="AN9" s="177"/>
      <c r="AO9" s="223"/>
      <c r="AP9" s="177"/>
      <c r="AQ9" s="223"/>
      <c r="AR9" s="177"/>
      <c r="AS9" s="223"/>
      <c r="AT9" s="177"/>
      <c r="AU9" s="223"/>
      <c r="AV9" s="177"/>
      <c r="AW9" s="223"/>
      <c r="AX9" s="86"/>
      <c r="AY9" s="164"/>
      <c r="AZ9" s="160"/>
      <c r="BA9" s="164"/>
      <c r="BB9" s="213"/>
      <c r="BC9" s="259"/>
      <c r="BD9" s="260"/>
      <c r="BE9" s="261"/>
      <c r="BF9" s="262"/>
      <c r="BG9" s="259"/>
      <c r="BH9" s="262"/>
      <c r="BI9" s="259"/>
    </row>
    <row r="10" spans="1:61" ht="15.75" x14ac:dyDescent="0.25">
      <c r="A10" s="5"/>
      <c r="V10" s="99"/>
      <c r="W10" s="366"/>
      <c r="X10" s="178"/>
      <c r="Y10" s="86"/>
      <c r="Z10" s="177"/>
      <c r="AA10" s="328"/>
      <c r="AB10" s="359"/>
      <c r="AC10" s="330"/>
      <c r="AD10" s="359"/>
      <c r="AE10" s="330"/>
      <c r="AF10" s="359"/>
      <c r="AG10" s="360"/>
      <c r="AH10" s="177"/>
      <c r="AI10" s="76"/>
      <c r="AJ10" s="177"/>
      <c r="AK10" s="76"/>
      <c r="AL10" s="177"/>
      <c r="AM10" s="223"/>
      <c r="AN10" s="177"/>
      <c r="AO10" s="223"/>
      <c r="AP10" s="177"/>
      <c r="AQ10" s="223"/>
      <c r="AR10" s="177"/>
      <c r="AS10" s="223"/>
      <c r="AT10" s="177"/>
      <c r="AU10" s="223"/>
      <c r="AV10" s="177"/>
      <c r="AW10" s="223"/>
      <c r="AX10" s="86"/>
      <c r="AY10" s="164"/>
      <c r="AZ10" s="160"/>
      <c r="BA10" s="164"/>
      <c r="BB10" s="263"/>
      <c r="BC10" s="259"/>
      <c r="BD10" s="244"/>
      <c r="BE10" s="261"/>
      <c r="BF10" s="262"/>
      <c r="BG10" s="259"/>
      <c r="BH10" s="262"/>
      <c r="BI10" s="259"/>
    </row>
    <row r="11" spans="1:61" ht="16.5" thickBot="1" x14ac:dyDescent="0.3">
      <c r="A11" s="4" t="s">
        <v>9</v>
      </c>
      <c r="B11" s="3">
        <v>2008</v>
      </c>
      <c r="C11" s="3">
        <v>2009</v>
      </c>
      <c r="D11" s="3">
        <v>2010</v>
      </c>
      <c r="E11" s="3">
        <v>2011</v>
      </c>
      <c r="F11" s="3">
        <v>2012</v>
      </c>
      <c r="G11" s="3">
        <v>2013</v>
      </c>
      <c r="H11" s="3">
        <v>2014</v>
      </c>
      <c r="I11" s="3">
        <v>2015</v>
      </c>
      <c r="J11" s="3">
        <v>2016</v>
      </c>
      <c r="K11" s="3">
        <v>2017</v>
      </c>
      <c r="L11" s="3">
        <v>2018</v>
      </c>
      <c r="M11" s="3">
        <v>2019</v>
      </c>
      <c r="N11" s="3">
        <v>2020</v>
      </c>
      <c r="O11" s="3">
        <v>2021</v>
      </c>
      <c r="P11" s="3">
        <v>2022</v>
      </c>
      <c r="Q11" s="3">
        <v>2023</v>
      </c>
      <c r="R11" s="3">
        <f>R5</f>
        <v>2024</v>
      </c>
      <c r="S11" s="3">
        <v>2025</v>
      </c>
      <c r="T11" s="3">
        <f>T5</f>
        <v>2026</v>
      </c>
      <c r="U11" s="3">
        <f>U5</f>
        <v>2027</v>
      </c>
      <c r="V11" s="209" t="s">
        <v>102</v>
      </c>
      <c r="W11" s="183" t="s">
        <v>4</v>
      </c>
      <c r="X11" s="183" t="s">
        <v>90</v>
      </c>
      <c r="Y11" s="87"/>
      <c r="Z11" s="217" t="s">
        <v>102</v>
      </c>
      <c r="AA11" s="325" t="s">
        <v>4</v>
      </c>
      <c r="AB11" s="362" t="s">
        <v>102</v>
      </c>
      <c r="AC11" s="342" t="s">
        <v>4</v>
      </c>
      <c r="AD11" s="362" t="s">
        <v>102</v>
      </c>
      <c r="AE11" s="342" t="s">
        <v>4</v>
      </c>
      <c r="AF11" s="362" t="s">
        <v>102</v>
      </c>
      <c r="AG11" s="342" t="s">
        <v>4</v>
      </c>
      <c r="AH11" s="217" t="s">
        <v>102</v>
      </c>
      <c r="AI11" s="3" t="s">
        <v>4</v>
      </c>
      <c r="AJ11" s="217" t="s">
        <v>102</v>
      </c>
      <c r="AK11" s="3" t="s">
        <v>4</v>
      </c>
      <c r="AL11" s="217" t="s">
        <v>102</v>
      </c>
      <c r="AM11" s="218" t="s">
        <v>4</v>
      </c>
      <c r="AN11" s="217" t="s">
        <v>102</v>
      </c>
      <c r="AO11" s="218" t="s">
        <v>4</v>
      </c>
      <c r="AP11" s="217" t="s">
        <v>102</v>
      </c>
      <c r="AQ11" s="218" t="s">
        <v>4</v>
      </c>
      <c r="AR11" s="217" t="s">
        <v>102</v>
      </c>
      <c r="AS11" s="218" t="s">
        <v>4</v>
      </c>
      <c r="AT11" s="217" t="s">
        <v>102</v>
      </c>
      <c r="AU11" s="218" t="s">
        <v>4</v>
      </c>
      <c r="AV11" s="217" t="s">
        <v>102</v>
      </c>
      <c r="AW11" s="218" t="s">
        <v>4</v>
      </c>
      <c r="AX11" s="165" t="s">
        <v>102</v>
      </c>
      <c r="AY11" s="166" t="s">
        <v>4</v>
      </c>
      <c r="AZ11" s="165" t="s">
        <v>102</v>
      </c>
      <c r="BA11" s="166" t="s">
        <v>4</v>
      </c>
      <c r="BB11" s="208" t="s">
        <v>3</v>
      </c>
      <c r="BC11" s="250" t="s">
        <v>4</v>
      </c>
      <c r="BD11" s="264" t="s">
        <v>3</v>
      </c>
      <c r="BE11" s="166" t="s">
        <v>4</v>
      </c>
      <c r="BF11" s="4" t="s">
        <v>3</v>
      </c>
      <c r="BG11" s="250" t="s">
        <v>4</v>
      </c>
      <c r="BH11" s="4" t="s">
        <v>3</v>
      </c>
      <c r="BI11" s="250" t="s">
        <v>4</v>
      </c>
    </row>
    <row r="12" spans="1:61" ht="16.149999999999999" hidden="1" customHeight="1" thickBot="1" x14ac:dyDescent="0.3">
      <c r="A12" s="53" t="s">
        <v>10</v>
      </c>
      <c r="B12" s="33">
        <v>641.64</v>
      </c>
      <c r="C12" s="33">
        <v>668.3</v>
      </c>
      <c r="D12" s="33">
        <v>715.4</v>
      </c>
      <c r="E12" s="130">
        <v>0</v>
      </c>
      <c r="F12" s="152">
        <v>0</v>
      </c>
      <c r="G12" s="152"/>
      <c r="H12" s="152"/>
      <c r="I12" s="152"/>
      <c r="J12" s="152"/>
      <c r="K12" s="152"/>
      <c r="L12" s="152"/>
      <c r="M12" s="152"/>
      <c r="N12" s="152"/>
      <c r="O12" s="152"/>
      <c r="P12" s="152"/>
      <c r="Q12" s="152"/>
      <c r="R12" s="152"/>
      <c r="S12" s="152"/>
      <c r="T12" s="152"/>
      <c r="U12" s="152"/>
      <c r="V12" s="297" t="e">
        <f>+#REF!-H12</f>
        <v>#REF!</v>
      </c>
      <c r="W12" s="241" t="e">
        <f>+V12/H12</f>
        <v>#REF!</v>
      </c>
      <c r="X12" s="211" t="s">
        <v>7</v>
      </c>
      <c r="Y12" s="85"/>
      <c r="Z12" s="176"/>
      <c r="AA12" s="328"/>
      <c r="AB12" s="330"/>
      <c r="AC12" s="330"/>
      <c r="AD12" s="330"/>
      <c r="AE12" s="330"/>
      <c r="AF12" s="330"/>
      <c r="AG12" s="330"/>
      <c r="AH12" s="176"/>
      <c r="AI12" s="316"/>
      <c r="AJ12" s="176"/>
      <c r="AK12" s="316"/>
      <c r="AL12" s="176"/>
      <c r="AM12" s="224"/>
      <c r="AN12" s="176"/>
      <c r="AO12" s="224"/>
      <c r="AP12" s="176"/>
      <c r="AQ12" s="224"/>
      <c r="AR12" s="176"/>
      <c r="AS12" s="224"/>
      <c r="AT12" s="176"/>
      <c r="AU12" s="224"/>
      <c r="AV12" s="176"/>
      <c r="AW12" s="224"/>
      <c r="AX12" s="85"/>
      <c r="AY12" s="161"/>
      <c r="AZ12" s="160">
        <v>0</v>
      </c>
      <c r="BA12" s="161" t="e">
        <v>#DIV/0!</v>
      </c>
      <c r="BB12" s="212">
        <v>0</v>
      </c>
      <c r="BC12" s="197" t="e">
        <v>#DIV/0!</v>
      </c>
      <c r="BD12" s="260">
        <v>-715.4</v>
      </c>
      <c r="BE12" s="265">
        <v>-1</v>
      </c>
      <c r="BF12" s="254">
        <v>47.1</v>
      </c>
      <c r="BG12" s="251">
        <v>7.0477330540176603E-2</v>
      </c>
      <c r="BH12" s="194">
        <f>+D12-C12</f>
        <v>47.100000000000023</v>
      </c>
      <c r="BI12" s="197">
        <f>+BH12/C12</f>
        <v>7.0477330540176603E-2</v>
      </c>
    </row>
    <row r="13" spans="1:61" ht="16.149999999999999" hidden="1" customHeight="1" thickBot="1" x14ac:dyDescent="0.3">
      <c r="A13" s="54" t="s">
        <v>11</v>
      </c>
      <c r="B13" s="36">
        <v>385.34</v>
      </c>
      <c r="C13" s="36">
        <v>431.16</v>
      </c>
      <c r="D13" s="36">
        <v>502.32</v>
      </c>
      <c r="E13" s="131">
        <v>0</v>
      </c>
      <c r="F13" s="131">
        <v>0</v>
      </c>
      <c r="G13" s="131"/>
      <c r="H13" s="131"/>
      <c r="I13" s="131"/>
      <c r="J13" s="131"/>
      <c r="K13" s="131"/>
      <c r="L13" s="131"/>
      <c r="M13" s="131"/>
      <c r="N13" s="131"/>
      <c r="O13" s="131"/>
      <c r="P13" s="131"/>
      <c r="Q13" s="131"/>
      <c r="R13" s="131"/>
      <c r="S13" s="131"/>
      <c r="T13" s="131"/>
      <c r="U13" s="131"/>
      <c r="V13" s="297" t="e">
        <f>+#REF!-H13</f>
        <v>#REF!</v>
      </c>
      <c r="W13" s="241" t="e">
        <f>+V13/H13</f>
        <v>#REF!</v>
      </c>
      <c r="X13" s="179" t="s">
        <v>7</v>
      </c>
      <c r="Y13" s="85"/>
      <c r="Z13" s="176"/>
      <c r="AA13" s="328"/>
      <c r="AB13" s="330"/>
      <c r="AC13" s="330"/>
      <c r="AD13" s="330"/>
      <c r="AE13" s="330"/>
      <c r="AF13" s="330"/>
      <c r="AG13" s="330"/>
      <c r="AH13" s="176"/>
      <c r="AI13" s="316"/>
      <c r="AJ13" s="176"/>
      <c r="AK13" s="316"/>
      <c r="AL13" s="176"/>
      <c r="AM13" s="224"/>
      <c r="AN13" s="176"/>
      <c r="AO13" s="224"/>
      <c r="AP13" s="176"/>
      <c r="AQ13" s="224"/>
      <c r="AR13" s="176"/>
      <c r="AS13" s="224"/>
      <c r="AT13" s="176"/>
      <c r="AU13" s="224"/>
      <c r="AV13" s="176"/>
      <c r="AW13" s="224"/>
      <c r="AX13" s="85"/>
      <c r="AY13" s="161"/>
      <c r="AZ13" s="160">
        <v>0</v>
      </c>
      <c r="BA13" s="161" t="e">
        <v>#DIV/0!</v>
      </c>
      <c r="BB13" s="212">
        <v>0</v>
      </c>
      <c r="BC13" s="197" t="e">
        <v>#DIV/0!</v>
      </c>
      <c r="BD13" s="260">
        <v>-502.32</v>
      </c>
      <c r="BE13" s="265">
        <v>-1</v>
      </c>
      <c r="BF13" s="194">
        <v>71.16</v>
      </c>
      <c r="BG13" s="197">
        <v>0.16504313943779564</v>
      </c>
      <c r="BH13" s="194">
        <f>+D13-C13</f>
        <v>71.159999999999968</v>
      </c>
      <c r="BI13" s="197">
        <f>+BH13/C13</f>
        <v>0.16504313943779564</v>
      </c>
    </row>
    <row r="14" spans="1:61" ht="16.149999999999999" hidden="1" customHeight="1" thickBot="1" x14ac:dyDescent="0.3">
      <c r="A14" s="54" t="s">
        <v>12</v>
      </c>
      <c r="B14" s="36">
        <v>633.41999999999996</v>
      </c>
      <c r="C14" s="36">
        <v>715.76</v>
      </c>
      <c r="D14" s="36">
        <v>775.08</v>
      </c>
      <c r="E14" s="131">
        <v>772.34</v>
      </c>
      <c r="F14" s="131">
        <v>803.22</v>
      </c>
      <c r="G14" s="131"/>
      <c r="H14" s="131"/>
      <c r="I14" s="131"/>
      <c r="J14" s="131"/>
      <c r="K14" s="131"/>
      <c r="L14" s="131"/>
      <c r="M14" s="131"/>
      <c r="N14" s="131"/>
      <c r="O14" s="131"/>
      <c r="P14" s="131"/>
      <c r="Q14" s="131"/>
      <c r="R14" s="131"/>
      <c r="S14" s="131"/>
      <c r="T14" s="131"/>
      <c r="U14" s="131"/>
      <c r="V14" s="297" t="e">
        <f>+#REF!-H14</f>
        <v>#REF!</v>
      </c>
      <c r="W14" s="241" t="e">
        <f>+V14/H14</f>
        <v>#REF!</v>
      </c>
      <c r="X14" s="179">
        <v>0.1</v>
      </c>
      <c r="Y14" s="85"/>
      <c r="Z14" s="176"/>
      <c r="AA14" s="328"/>
      <c r="AB14" s="330"/>
      <c r="AC14" s="330"/>
      <c r="AD14" s="330"/>
      <c r="AE14" s="330"/>
      <c r="AF14" s="330"/>
      <c r="AG14" s="330"/>
      <c r="AH14" s="176"/>
      <c r="AI14" s="316"/>
      <c r="AJ14" s="176"/>
      <c r="AK14" s="316"/>
      <c r="AL14" s="176"/>
      <c r="AM14" s="224"/>
      <c r="AN14" s="176"/>
      <c r="AO14" s="224"/>
      <c r="AP14" s="176"/>
      <c r="AQ14" s="224"/>
      <c r="AR14" s="176"/>
      <c r="AS14" s="224"/>
      <c r="AT14" s="176"/>
      <c r="AU14" s="224"/>
      <c r="AV14" s="176"/>
      <c r="AW14" s="224"/>
      <c r="AX14" s="85"/>
      <c r="AY14" s="161"/>
      <c r="AZ14" s="160">
        <v>-803.22</v>
      </c>
      <c r="BA14" s="161">
        <v>-1.0399823911748711</v>
      </c>
      <c r="BB14" s="212">
        <v>30.88</v>
      </c>
      <c r="BC14" s="197">
        <v>3.9982391174871165E-2</v>
      </c>
      <c r="BD14" s="260">
        <v>-2.7400000000000091</v>
      </c>
      <c r="BE14" s="265">
        <v>-3.5351189554626737E-3</v>
      </c>
      <c r="BF14" s="194">
        <v>59.32000000000005</v>
      </c>
      <c r="BG14" s="197">
        <v>8.2876941991729139E-2</v>
      </c>
      <c r="BH14" s="194">
        <f>+D14-C14</f>
        <v>59.32000000000005</v>
      </c>
      <c r="BI14" s="197">
        <f>+BH14/C14</f>
        <v>8.2876941991729139E-2</v>
      </c>
    </row>
    <row r="15" spans="1:61" ht="15.75" x14ac:dyDescent="0.25">
      <c r="A15" s="54" t="s">
        <v>169</v>
      </c>
      <c r="B15" s="36">
        <v>428.96</v>
      </c>
      <c r="C15" s="36">
        <v>484.72</v>
      </c>
      <c r="D15" s="36">
        <v>534.54</v>
      </c>
      <c r="E15" s="131">
        <v>532.66</v>
      </c>
      <c r="F15" s="131">
        <v>553.96</v>
      </c>
      <c r="G15" s="131">
        <v>543.82000000000005</v>
      </c>
      <c r="H15" s="131">
        <v>611.79999999999995</v>
      </c>
      <c r="I15" s="131">
        <v>711.34</v>
      </c>
      <c r="J15" s="130">
        <v>796.14</v>
      </c>
      <c r="K15" s="130">
        <v>850.52</v>
      </c>
      <c r="L15" s="130">
        <v>882.3</v>
      </c>
      <c r="M15" s="130">
        <v>894.32</v>
      </c>
      <c r="N15" s="130">
        <v>970.34</v>
      </c>
      <c r="O15" s="130">
        <v>1067.28</v>
      </c>
      <c r="P15" s="130">
        <v>1056.06</v>
      </c>
      <c r="Q15" s="130">
        <v>622.05999999999995</v>
      </c>
      <c r="R15" s="131">
        <v>650.05999999999995</v>
      </c>
      <c r="S15" s="131">
        <v>642.84</v>
      </c>
      <c r="T15" s="131">
        <v>693.84</v>
      </c>
      <c r="U15" s="131">
        <v>693.84</v>
      </c>
      <c r="V15" s="219">
        <f>U15-T15</f>
        <v>0</v>
      </c>
      <c r="W15" s="365">
        <f>V15/T15</f>
        <v>0</v>
      </c>
      <c r="X15" s="344">
        <v>0.03</v>
      </c>
      <c r="Y15" s="85"/>
      <c r="Z15" s="221">
        <f t="shared" ref="Z15" si="11">T15-S15</f>
        <v>51</v>
      </c>
      <c r="AA15" s="326">
        <f>Z15/S15</f>
        <v>7.9335448945305198E-2</v>
      </c>
      <c r="AB15" s="219">
        <f>S15-R15</f>
        <v>-7.2199999999999136</v>
      </c>
      <c r="AC15" s="274">
        <f t="shared" ref="AC15:AC17" si="12">AB15/R15</f>
        <v>-1.1106667076885079E-2</v>
      </c>
      <c r="AD15" s="219">
        <f>R15-Q15</f>
        <v>28</v>
      </c>
      <c r="AE15" s="356">
        <f>AD15/Q15</f>
        <v>4.5011735202392059E-2</v>
      </c>
      <c r="AF15" s="219">
        <f>Q15-P15</f>
        <v>-434</v>
      </c>
      <c r="AG15" s="356">
        <f>AF15/P15</f>
        <v>-0.41096149839971213</v>
      </c>
      <c r="AH15" s="221">
        <f>P15-O15</f>
        <v>-11.220000000000027</v>
      </c>
      <c r="AI15" s="319">
        <f>AH15/O15</f>
        <v>-1.0512705194513181E-2</v>
      </c>
      <c r="AJ15" s="221">
        <f>P15-N15</f>
        <v>85.719999999999914</v>
      </c>
      <c r="AK15" s="222">
        <f>AJ15/N15</f>
        <v>8.8340169425149856E-2</v>
      </c>
      <c r="AL15" s="221">
        <f>N15-M15</f>
        <v>76.019999999999982</v>
      </c>
      <c r="AM15" s="222">
        <f>AL15/M15</f>
        <v>8.5003130870381943E-2</v>
      </c>
      <c r="AN15" s="221">
        <f>M15-L15</f>
        <v>12.020000000000095</v>
      </c>
      <c r="AO15" s="222">
        <f>AN15/L15</f>
        <v>1.3623484075711319E-2</v>
      </c>
      <c r="AP15" s="221">
        <f>L15-K15</f>
        <v>31.779999999999973</v>
      </c>
      <c r="AQ15" s="222">
        <f>AP15/K15</f>
        <v>3.7365376475567855E-2</v>
      </c>
      <c r="AR15" s="219">
        <f>K15-J15</f>
        <v>54.379999999999995</v>
      </c>
      <c r="AS15" s="220">
        <f>AR15/J15</f>
        <v>6.8304569548069433E-2</v>
      </c>
      <c r="AT15" s="219">
        <f>J15-I15</f>
        <v>84.799999999999955</v>
      </c>
      <c r="AU15" s="220">
        <f>AT15/I15</f>
        <v>0.11921162875699377</v>
      </c>
      <c r="AV15" s="219">
        <f>I15-H15</f>
        <v>99.540000000000077</v>
      </c>
      <c r="AW15" s="220">
        <f>AV15/H15</f>
        <v>0.16270022883295207</v>
      </c>
      <c r="AX15" s="194">
        <v>67.979999999999905</v>
      </c>
      <c r="AY15" s="197">
        <v>0.12500459710933745</v>
      </c>
      <c r="AZ15" s="167">
        <v>-10.139999999999986</v>
      </c>
      <c r="BA15" s="168">
        <v>-1.9036533623699895E-2</v>
      </c>
      <c r="BB15" s="212">
        <v>21.300000000000068</v>
      </c>
      <c r="BC15" s="197">
        <v>3.9987984830849074E-2</v>
      </c>
      <c r="BD15" s="257">
        <v>-1.88</v>
      </c>
      <c r="BE15" s="266">
        <v>-3.5170426909118036E-3</v>
      </c>
      <c r="BF15" s="194">
        <v>49.819999999999936</v>
      </c>
      <c r="BG15" s="197">
        <v>0.10278098696154467</v>
      </c>
      <c r="BH15" s="194">
        <f>+D15-C15</f>
        <v>49.819999999999936</v>
      </c>
      <c r="BI15" s="197">
        <f>+BH15/C15</f>
        <v>0.10278098696154467</v>
      </c>
    </row>
    <row r="16" spans="1:61" ht="15.75" x14ac:dyDescent="0.25">
      <c r="A16" s="54" t="s">
        <v>170</v>
      </c>
      <c r="B16" s="36">
        <v>303.98</v>
      </c>
      <c r="C16" s="36">
        <v>303.44</v>
      </c>
      <c r="D16" s="36">
        <v>312.89999999999998</v>
      </c>
      <c r="E16" s="131">
        <v>333.26</v>
      </c>
      <c r="F16" s="131">
        <v>366.24</v>
      </c>
      <c r="G16" s="131">
        <v>398.84</v>
      </c>
      <c r="H16" s="131">
        <v>430.14</v>
      </c>
      <c r="I16" s="131">
        <v>469.02</v>
      </c>
      <c r="J16" s="131">
        <v>499.76</v>
      </c>
      <c r="K16" s="131">
        <v>529.78</v>
      </c>
      <c r="L16" s="131">
        <v>593.36</v>
      </c>
      <c r="M16" s="131">
        <v>623.17999999999995</v>
      </c>
      <c r="N16" s="131">
        <v>710.74</v>
      </c>
      <c r="O16" s="131">
        <v>799.92</v>
      </c>
      <c r="P16" s="131">
        <v>855.7</v>
      </c>
      <c r="Q16" s="131">
        <v>932.72</v>
      </c>
      <c r="R16" s="131">
        <v>979.42</v>
      </c>
      <c r="S16" s="131">
        <v>1035.7</v>
      </c>
      <c r="T16" s="131">
        <v>1086.02</v>
      </c>
      <c r="U16" s="131">
        <v>1086.02</v>
      </c>
      <c r="V16" s="221">
        <f>U16-T16</f>
        <v>0</v>
      </c>
      <c r="W16" s="241">
        <f t="shared" ref="W16:W17" si="13">V16/T16</f>
        <v>0</v>
      </c>
      <c r="X16" s="344">
        <v>0.03</v>
      </c>
      <c r="Y16" s="85"/>
      <c r="Z16" s="221">
        <f>T16-S16</f>
        <v>50.319999999999936</v>
      </c>
      <c r="AA16" s="327">
        <f t="shared" ref="AA16:AA17" si="14">Z16/S16</f>
        <v>4.8585497731003124E-2</v>
      </c>
      <c r="AB16" s="221">
        <f t="shared" ref="AB16:AB17" si="15">S16-R16</f>
        <v>56.280000000000086</v>
      </c>
      <c r="AC16" s="274">
        <f t="shared" si="12"/>
        <v>5.7462579894223202E-2</v>
      </c>
      <c r="AD16" s="221">
        <f t="shared" ref="AD16:AD17" si="16">R16-Q16</f>
        <v>46.699999999999932</v>
      </c>
      <c r="AE16" s="274">
        <f t="shared" ref="AE16:AE17" si="17">AD16/Q16</f>
        <v>5.0068616519426977E-2</v>
      </c>
      <c r="AF16" s="221">
        <f t="shared" ref="AF16:AF17" si="18">Q16-P16</f>
        <v>77.019999999999982</v>
      </c>
      <c r="AG16" s="274">
        <f t="shared" ref="AG16:AG17" si="19">AF16/P16</f>
        <v>9.0008180437069041E-2</v>
      </c>
      <c r="AH16" s="221">
        <f>P16-O16</f>
        <v>55.780000000000086</v>
      </c>
      <c r="AI16" s="319">
        <f>AH16/O16</f>
        <v>6.9731973197319844E-2</v>
      </c>
      <c r="AJ16" s="221">
        <f>P16-N16</f>
        <v>144.96000000000004</v>
      </c>
      <c r="AK16" s="222">
        <f>AJ16/N16</f>
        <v>0.20395643976700345</v>
      </c>
      <c r="AL16" s="221">
        <f>N16-M16</f>
        <v>87.560000000000059</v>
      </c>
      <c r="AM16" s="222">
        <f>AL16/M16</f>
        <v>0.14050515099971125</v>
      </c>
      <c r="AN16" s="221">
        <f>M16-L16</f>
        <v>29.819999999999936</v>
      </c>
      <c r="AO16" s="222">
        <f>AN16/L16</f>
        <v>5.025616826210047E-2</v>
      </c>
      <c r="AP16" s="221">
        <f>L16-K16</f>
        <v>63.580000000000041</v>
      </c>
      <c r="AQ16" s="222">
        <f>AP16/K16</f>
        <v>0.12001208048623965</v>
      </c>
      <c r="AR16" s="221">
        <f>K16-J16</f>
        <v>30.019999999999982</v>
      </c>
      <c r="AS16" s="222">
        <f>AR16/J16</f>
        <v>6.0068833039859097E-2</v>
      </c>
      <c r="AT16" s="221">
        <f>J16-I16</f>
        <v>30.740000000000009</v>
      </c>
      <c r="AU16" s="222">
        <f>+AT16/F16</f>
        <v>8.3934032328527766E-2</v>
      </c>
      <c r="AV16" s="221">
        <f>I16-H16</f>
        <v>38.879999999999995</v>
      </c>
      <c r="AW16" s="222">
        <f>AV16/H16</f>
        <v>9.0389175617240886E-2</v>
      </c>
      <c r="AX16" s="194">
        <v>31.300000000000011</v>
      </c>
      <c r="AY16" s="197">
        <v>7.8477584996489852E-2</v>
      </c>
      <c r="AZ16" s="162">
        <v>32.599999999999966</v>
      </c>
      <c r="BA16" s="163">
        <v>9.7821520734561504E-2</v>
      </c>
      <c r="BB16" s="212">
        <v>32.979999999999997</v>
      </c>
      <c r="BC16" s="197">
        <v>9.8961771589749808E-2</v>
      </c>
      <c r="BD16" s="255">
        <v>20.36</v>
      </c>
      <c r="BE16" s="256">
        <v>6.5068712048577865E-2</v>
      </c>
      <c r="BF16" s="194">
        <v>9.4599999999999795</v>
      </c>
      <c r="BG16" s="197">
        <v>3.1175850250461309E-2</v>
      </c>
      <c r="BH16" s="194">
        <f>+D16-C16</f>
        <v>9.4599999999999795</v>
      </c>
      <c r="BI16" s="197">
        <f>+BH16/C16</f>
        <v>3.1175850250461309E-2</v>
      </c>
    </row>
    <row r="17" spans="1:61" ht="15.75" x14ac:dyDescent="0.25">
      <c r="A17" s="54" t="s">
        <v>183</v>
      </c>
      <c r="B17" s="36"/>
      <c r="C17" s="36"/>
      <c r="D17" s="36"/>
      <c r="E17" s="131"/>
      <c r="F17" s="131"/>
      <c r="H17" s="131"/>
      <c r="I17" s="204"/>
      <c r="J17" s="204"/>
      <c r="K17" s="204"/>
      <c r="L17" s="204"/>
      <c r="M17" s="204">
        <v>550</v>
      </c>
      <c r="N17" s="131">
        <v>559.9</v>
      </c>
      <c r="O17" s="131">
        <v>593.5</v>
      </c>
      <c r="P17" s="131">
        <v>587.20000000000005</v>
      </c>
      <c r="Q17" s="131">
        <v>580.46</v>
      </c>
      <c r="R17" s="131">
        <v>600.78</v>
      </c>
      <c r="S17" s="131">
        <v>702.72</v>
      </c>
      <c r="T17" s="131">
        <v>703.92</v>
      </c>
      <c r="U17" s="131">
        <v>703.92</v>
      </c>
      <c r="V17" s="221">
        <f>U17-T17</f>
        <v>0</v>
      </c>
      <c r="W17" s="241">
        <f t="shared" si="13"/>
        <v>0</v>
      </c>
      <c r="X17" s="344">
        <f>W17/2</f>
        <v>0</v>
      </c>
      <c r="Y17" s="85"/>
      <c r="Z17" s="221">
        <f t="shared" ref="Z17" si="20">T17-S17</f>
        <v>1.1999999999999318</v>
      </c>
      <c r="AA17" s="327">
        <f t="shared" si="14"/>
        <v>1.7076502732239465E-3</v>
      </c>
      <c r="AB17" s="221">
        <f t="shared" si="15"/>
        <v>101.94000000000005</v>
      </c>
      <c r="AC17" s="274">
        <f t="shared" si="12"/>
        <v>0.16967941675821441</v>
      </c>
      <c r="AD17" s="221">
        <f t="shared" si="16"/>
        <v>20.319999999999936</v>
      </c>
      <c r="AE17" s="274">
        <f t="shared" si="17"/>
        <v>3.5006718809220162E-2</v>
      </c>
      <c r="AF17" s="221">
        <f t="shared" si="18"/>
        <v>-6.7400000000000091</v>
      </c>
      <c r="AG17" s="274">
        <f t="shared" si="19"/>
        <v>-1.1478201634877399E-2</v>
      </c>
      <c r="AH17" s="221">
        <f>P17-O17</f>
        <v>-6.2999999999999545</v>
      </c>
      <c r="AI17" s="319">
        <f>AH17/O17</f>
        <v>-1.0614995787700008E-2</v>
      </c>
      <c r="AJ17" s="221">
        <f>P17-N17</f>
        <v>27.300000000000068</v>
      </c>
      <c r="AK17" s="222">
        <f>AJ17/N17</f>
        <v>4.8758706911948689E-2</v>
      </c>
      <c r="AL17" s="221">
        <f>N17-M17</f>
        <v>9.8999999999999773</v>
      </c>
      <c r="AM17" s="222">
        <f>AL17/M17</f>
        <v>1.7999999999999957E-2</v>
      </c>
      <c r="AN17" s="221">
        <f>M17-L17</f>
        <v>550</v>
      </c>
      <c r="AO17" s="222" t="e">
        <f>AN17/L17</f>
        <v>#DIV/0!</v>
      </c>
      <c r="AP17" s="221"/>
      <c r="AQ17" s="222"/>
      <c r="AR17" s="242"/>
      <c r="AS17" s="243"/>
      <c r="AT17" s="242"/>
      <c r="AU17" s="243"/>
      <c r="AV17" s="242"/>
      <c r="AW17" s="243"/>
      <c r="AX17" s="193"/>
      <c r="AY17" s="163"/>
      <c r="AZ17" s="162"/>
      <c r="BA17" s="163"/>
      <c r="BB17" s="212"/>
      <c r="BC17" s="197"/>
      <c r="BD17" s="257"/>
      <c r="BE17" s="258"/>
      <c r="BF17" s="194"/>
      <c r="BG17" s="197"/>
      <c r="BH17" s="194"/>
      <c r="BI17" s="197"/>
    </row>
    <row r="18" spans="1:61" ht="15.75" x14ac:dyDescent="0.25">
      <c r="A18" s="54" t="s">
        <v>179</v>
      </c>
      <c r="B18" s="36"/>
      <c r="C18" s="36"/>
      <c r="D18" s="36"/>
      <c r="E18" s="131"/>
      <c r="F18" s="131"/>
      <c r="G18" s="131"/>
      <c r="H18" s="131"/>
      <c r="I18" s="204"/>
      <c r="J18" s="204"/>
      <c r="K18" s="204">
        <v>572.55999999999995</v>
      </c>
      <c r="L18" s="204">
        <v>675.62</v>
      </c>
      <c r="M18" s="204">
        <v>897.9</v>
      </c>
      <c r="N18" s="204" t="s">
        <v>173</v>
      </c>
      <c r="O18" s="204" t="s">
        <v>173</v>
      </c>
      <c r="P18" s="204" t="s">
        <v>173</v>
      </c>
      <c r="Q18" s="204" t="s">
        <v>173</v>
      </c>
      <c r="R18" s="204" t="s">
        <v>173</v>
      </c>
      <c r="S18" s="204" t="s">
        <v>173</v>
      </c>
      <c r="T18" s="204" t="s">
        <v>173</v>
      </c>
      <c r="U18" s="204" t="s">
        <v>173</v>
      </c>
      <c r="V18" s="298" t="s">
        <v>164</v>
      </c>
      <c r="W18" s="241" t="s">
        <v>164</v>
      </c>
      <c r="X18" s="240" t="s">
        <v>164</v>
      </c>
      <c r="Y18" s="85"/>
      <c r="Z18" s="309" t="s">
        <v>164</v>
      </c>
      <c r="AA18" s="327" t="s">
        <v>164</v>
      </c>
      <c r="AB18" s="309" t="s">
        <v>164</v>
      </c>
      <c r="AC18" s="274" t="s">
        <v>164</v>
      </c>
      <c r="AD18" s="309" t="s">
        <v>164</v>
      </c>
      <c r="AE18" s="274" t="s">
        <v>164</v>
      </c>
      <c r="AF18" s="309" t="s">
        <v>164</v>
      </c>
      <c r="AG18" s="327" t="s">
        <v>164</v>
      </c>
      <c r="AH18" s="309" t="s">
        <v>164</v>
      </c>
      <c r="AI18" s="315" t="s">
        <v>164</v>
      </c>
      <c r="AJ18" s="309" t="s">
        <v>164</v>
      </c>
      <c r="AK18" s="315" t="s">
        <v>164</v>
      </c>
      <c r="AL18" s="309" t="s">
        <v>164</v>
      </c>
      <c r="AM18" s="243" t="s">
        <v>164</v>
      </c>
      <c r="AN18" s="309" t="s">
        <v>164</v>
      </c>
      <c r="AO18" s="243" t="s">
        <v>164</v>
      </c>
      <c r="AP18" s="221">
        <f>L18-K18</f>
        <v>103.06000000000006</v>
      </c>
      <c r="AQ18" s="222">
        <f>AP18/K18</f>
        <v>0.17999860276652241</v>
      </c>
      <c r="AR18" s="242"/>
      <c r="AS18" s="243"/>
      <c r="AT18" s="242"/>
      <c r="AU18" s="243"/>
      <c r="AV18" s="242"/>
      <c r="AW18" s="243"/>
      <c r="AX18" s="193"/>
      <c r="AY18" s="163"/>
      <c r="AZ18" s="162"/>
      <c r="BA18" s="163"/>
      <c r="BB18" s="212"/>
      <c r="BC18" s="197"/>
      <c r="BD18" s="257"/>
      <c r="BE18" s="258"/>
      <c r="BF18" s="194"/>
      <c r="BG18" s="197"/>
      <c r="BH18" s="194"/>
      <c r="BI18" s="197"/>
    </row>
    <row r="19" spans="1:61" ht="15.75" x14ac:dyDescent="0.25">
      <c r="A19" s="5"/>
      <c r="B19" s="56"/>
      <c r="C19" s="56"/>
      <c r="D19" s="56"/>
      <c r="E19" s="134"/>
      <c r="F19" s="134"/>
      <c r="G19" s="134"/>
      <c r="H19" s="134"/>
      <c r="I19" s="134"/>
      <c r="J19" s="134"/>
      <c r="K19" s="134"/>
      <c r="L19" s="134"/>
      <c r="M19" s="134"/>
      <c r="N19" s="134"/>
      <c r="O19" s="134"/>
      <c r="P19" s="134"/>
      <c r="Q19" s="134"/>
      <c r="R19" s="134"/>
      <c r="S19" s="134"/>
      <c r="T19" s="134"/>
      <c r="U19" s="134"/>
      <c r="V19" s="300"/>
      <c r="W19" s="367"/>
      <c r="X19" s="215"/>
      <c r="Y19" s="86"/>
      <c r="Z19" s="177"/>
      <c r="AA19" s="328"/>
      <c r="AB19" s="361"/>
      <c r="AC19" s="330"/>
      <c r="AD19" s="361"/>
      <c r="AE19" s="330"/>
      <c r="AF19" s="361"/>
      <c r="AG19" s="330"/>
      <c r="AH19" s="177"/>
      <c r="AI19" s="76"/>
      <c r="AJ19" s="177"/>
      <c r="AK19" s="76"/>
      <c r="AL19" s="177"/>
      <c r="AM19" s="223"/>
      <c r="AN19" s="177"/>
      <c r="AO19" s="223"/>
      <c r="AP19" s="177"/>
      <c r="AQ19" s="223"/>
      <c r="AR19" s="177"/>
      <c r="AS19" s="223"/>
      <c r="AT19" s="177"/>
      <c r="AU19" s="223"/>
      <c r="AV19" s="177"/>
      <c r="AW19" s="223"/>
      <c r="AX19" s="86"/>
      <c r="AY19" s="164"/>
      <c r="AZ19" s="160"/>
      <c r="BA19" s="164"/>
      <c r="BB19" s="268"/>
      <c r="BC19" s="269"/>
      <c r="BD19" s="260"/>
      <c r="BE19" s="261"/>
      <c r="BF19" s="267"/>
      <c r="BG19" s="259"/>
      <c r="BH19" s="267"/>
      <c r="BI19" s="259"/>
    </row>
    <row r="20" spans="1:61" ht="16.5" thickBot="1" x14ac:dyDescent="0.3">
      <c r="A20" s="4" t="s">
        <v>18</v>
      </c>
      <c r="B20" s="3">
        <v>2008</v>
      </c>
      <c r="C20" s="3">
        <v>2009</v>
      </c>
      <c r="D20" s="3">
        <v>2010</v>
      </c>
      <c r="E20" s="3">
        <v>2011</v>
      </c>
      <c r="F20" s="3">
        <v>2012</v>
      </c>
      <c r="G20" s="3">
        <v>2013</v>
      </c>
      <c r="H20" s="3">
        <v>2014</v>
      </c>
      <c r="I20" s="3">
        <v>2015</v>
      </c>
      <c r="J20" s="3">
        <v>2016</v>
      </c>
      <c r="K20" s="3">
        <v>2017</v>
      </c>
      <c r="L20" s="3">
        <v>2018</v>
      </c>
      <c r="M20" s="3">
        <v>2019</v>
      </c>
      <c r="N20" s="3">
        <v>2020</v>
      </c>
      <c r="O20" s="3">
        <v>2021</v>
      </c>
      <c r="P20" s="3">
        <v>2022</v>
      </c>
      <c r="Q20" s="3">
        <v>2023</v>
      </c>
      <c r="R20" s="3">
        <f>R5</f>
        <v>2024</v>
      </c>
      <c r="S20" s="3">
        <v>2025</v>
      </c>
      <c r="T20" s="3">
        <f>T5</f>
        <v>2026</v>
      </c>
      <c r="U20" s="3">
        <v>2027</v>
      </c>
      <c r="V20" s="209" t="s">
        <v>102</v>
      </c>
      <c r="W20" s="183" t="s">
        <v>4</v>
      </c>
      <c r="X20" s="183" t="s">
        <v>90</v>
      </c>
      <c r="Y20" s="87"/>
      <c r="Z20" s="217" t="s">
        <v>102</v>
      </c>
      <c r="AA20" s="325" t="s">
        <v>4</v>
      </c>
      <c r="AB20" s="362" t="s">
        <v>102</v>
      </c>
      <c r="AC20" s="342" t="s">
        <v>4</v>
      </c>
      <c r="AD20" s="362" t="s">
        <v>102</v>
      </c>
      <c r="AE20" s="342" t="s">
        <v>4</v>
      </c>
      <c r="AF20" s="362" t="s">
        <v>102</v>
      </c>
      <c r="AG20" s="342" t="s">
        <v>4</v>
      </c>
      <c r="AH20" s="217" t="s">
        <v>102</v>
      </c>
      <c r="AI20" s="3" t="s">
        <v>4</v>
      </c>
      <c r="AJ20" s="217" t="s">
        <v>102</v>
      </c>
      <c r="AK20" s="3" t="s">
        <v>4</v>
      </c>
      <c r="AL20" s="217" t="s">
        <v>102</v>
      </c>
      <c r="AM20" s="218" t="s">
        <v>4</v>
      </c>
      <c r="AN20" s="217" t="s">
        <v>102</v>
      </c>
      <c r="AO20" s="218" t="s">
        <v>4</v>
      </c>
      <c r="AP20" s="217" t="s">
        <v>102</v>
      </c>
      <c r="AQ20" s="218" t="s">
        <v>4</v>
      </c>
      <c r="AR20" s="217" t="s">
        <v>102</v>
      </c>
      <c r="AS20" s="218" t="s">
        <v>4</v>
      </c>
      <c r="AT20" s="217" t="s">
        <v>102</v>
      </c>
      <c r="AU20" s="218" t="s">
        <v>4</v>
      </c>
      <c r="AV20" s="217" t="s">
        <v>102</v>
      </c>
      <c r="AW20" s="218" t="s">
        <v>4</v>
      </c>
      <c r="AX20" s="165" t="s">
        <v>102</v>
      </c>
      <c r="AY20" s="166" t="s">
        <v>4</v>
      </c>
      <c r="AZ20" s="165" t="s">
        <v>102</v>
      </c>
      <c r="BA20" s="166" t="s">
        <v>4</v>
      </c>
      <c r="BB20" s="208" t="s">
        <v>3</v>
      </c>
      <c r="BC20" s="250" t="s">
        <v>4</v>
      </c>
      <c r="BD20" s="264" t="s">
        <v>3</v>
      </c>
      <c r="BE20" s="166" t="s">
        <v>4</v>
      </c>
      <c r="BF20" s="4" t="s">
        <v>3</v>
      </c>
      <c r="BG20" s="250" t="s">
        <v>4</v>
      </c>
      <c r="BH20" s="4" t="s">
        <v>3</v>
      </c>
      <c r="BI20" s="250" t="s">
        <v>4</v>
      </c>
    </row>
    <row r="21" spans="1:61" ht="15.75" x14ac:dyDescent="0.25">
      <c r="A21" s="53" t="s">
        <v>19</v>
      </c>
      <c r="B21" s="33">
        <v>26.8</v>
      </c>
      <c r="C21" s="33">
        <v>28.58</v>
      </c>
      <c r="D21" s="33">
        <v>30.28</v>
      </c>
      <c r="E21" s="130">
        <v>29.84</v>
      </c>
      <c r="F21" s="152">
        <v>30.2</v>
      </c>
      <c r="G21" s="152">
        <v>31.38</v>
      </c>
      <c r="H21" s="152">
        <v>31.38</v>
      </c>
      <c r="I21" s="152">
        <v>32</v>
      </c>
      <c r="J21" s="130">
        <v>32</v>
      </c>
      <c r="K21" s="130">
        <v>34.299999999999997</v>
      </c>
      <c r="L21" s="130">
        <v>39.119999999999997</v>
      </c>
      <c r="M21" s="152">
        <v>39.119999999999997</v>
      </c>
      <c r="N21" s="131">
        <v>41.72</v>
      </c>
      <c r="O21" s="131">
        <v>41.72</v>
      </c>
      <c r="P21" s="131">
        <v>41.72</v>
      </c>
      <c r="Q21" s="131">
        <v>47.48</v>
      </c>
      <c r="R21" s="131">
        <v>48.58</v>
      </c>
      <c r="S21" s="131">
        <v>48.58</v>
      </c>
      <c r="T21" s="131">
        <v>48.58</v>
      </c>
      <c r="U21" s="131">
        <v>48.58</v>
      </c>
      <c r="V21" s="219">
        <f>U21-T21</f>
        <v>0</v>
      </c>
      <c r="W21" s="365">
        <f>V21/T21</f>
        <v>0</v>
      </c>
      <c r="X21" s="344">
        <v>0.03</v>
      </c>
      <c r="Y21" s="85"/>
      <c r="Z21" s="221">
        <f t="shared" ref="Z21:Z26" si="21">T21-S21</f>
        <v>0</v>
      </c>
      <c r="AA21" s="326">
        <f>Z21/S21</f>
        <v>0</v>
      </c>
      <c r="AB21" s="219">
        <f>S21-R21</f>
        <v>0</v>
      </c>
      <c r="AC21" s="356">
        <f>AB21/R21</f>
        <v>0</v>
      </c>
      <c r="AD21" s="219">
        <f>R21-Q21</f>
        <v>1.1000000000000014</v>
      </c>
      <c r="AE21" s="356">
        <f>AD21/Q21</f>
        <v>2.3167649536647041E-2</v>
      </c>
      <c r="AF21" s="219">
        <f>Q21-P21</f>
        <v>5.759999999999998</v>
      </c>
      <c r="AG21" s="356">
        <f>AF21/P21</f>
        <v>0.13806327900287627</v>
      </c>
      <c r="AH21" s="221">
        <f t="shared" ref="AH21:AH26" si="22">P21-O21</f>
        <v>0</v>
      </c>
      <c r="AI21" s="319">
        <f t="shared" ref="AI21:AI26" si="23">AH21/O21</f>
        <v>0</v>
      </c>
      <c r="AJ21" s="221">
        <f>P21-N21</f>
        <v>0</v>
      </c>
      <c r="AK21" s="222">
        <f>AJ21/N21</f>
        <v>0</v>
      </c>
      <c r="AL21" s="221">
        <f>N21-M21</f>
        <v>2.6000000000000014</v>
      </c>
      <c r="AM21" s="222">
        <f>AL21/M21</f>
        <v>6.6462167689161591E-2</v>
      </c>
      <c r="AN21" s="221">
        <f>M21-L21</f>
        <v>0</v>
      </c>
      <c r="AO21" s="222">
        <f>AN21/L21</f>
        <v>0</v>
      </c>
      <c r="AP21" s="221">
        <f>L21-K21</f>
        <v>4.82</v>
      </c>
      <c r="AQ21" s="222">
        <f>AP21/K21</f>
        <v>0.14052478134110788</v>
      </c>
      <c r="AR21" s="219">
        <f>K21-J21</f>
        <v>2.2999999999999972</v>
      </c>
      <c r="AS21" s="220">
        <f>AR21/J21</f>
        <v>7.1874999999999911E-2</v>
      </c>
      <c r="AT21" s="219">
        <f>J21-I21</f>
        <v>0</v>
      </c>
      <c r="AU21" s="220">
        <f>AT21/I21</f>
        <v>0</v>
      </c>
      <c r="AV21" s="219">
        <f>I21-H21</f>
        <v>0.62000000000000099</v>
      </c>
      <c r="AW21" s="220">
        <f>AV21/H21</f>
        <v>1.9757807520713863E-2</v>
      </c>
      <c r="AX21" s="194">
        <v>0</v>
      </c>
      <c r="AY21" s="197">
        <v>0</v>
      </c>
      <c r="AZ21" s="169">
        <v>1.1799999999999997</v>
      </c>
      <c r="BA21" s="170">
        <v>3.9544235924932968E-2</v>
      </c>
      <c r="BB21" s="212">
        <v>0.35999999999999943</v>
      </c>
      <c r="BC21" s="197">
        <v>1.2064343163538854E-2</v>
      </c>
      <c r="BD21" s="270">
        <v>-0.44000000000000128</v>
      </c>
      <c r="BE21" s="271">
        <v>-1.4531043593130821E-2</v>
      </c>
      <c r="BF21" s="254">
        <v>1.7</v>
      </c>
      <c r="BG21" s="251">
        <v>5.9482155353394087E-2</v>
      </c>
      <c r="BH21" s="254">
        <f>+D21-C21</f>
        <v>1.7000000000000028</v>
      </c>
      <c r="BI21" s="251">
        <f>+BH21/C21</f>
        <v>5.9482155353394087E-2</v>
      </c>
    </row>
    <row r="22" spans="1:61" ht="15.75" x14ac:dyDescent="0.25">
      <c r="A22" s="310" t="s">
        <v>197</v>
      </c>
      <c r="B22" s="311"/>
      <c r="C22" s="311"/>
      <c r="D22" s="311"/>
      <c r="E22" s="152"/>
      <c r="F22" s="152"/>
      <c r="G22" s="152"/>
      <c r="H22" s="152"/>
      <c r="I22" s="152"/>
      <c r="J22" s="152"/>
      <c r="K22" s="152"/>
      <c r="L22" s="152"/>
      <c r="M22" s="152"/>
      <c r="N22" s="131"/>
      <c r="O22" s="131">
        <v>38.04</v>
      </c>
      <c r="P22" s="131">
        <v>40.06</v>
      </c>
      <c r="Q22" s="131">
        <v>35.08</v>
      </c>
      <c r="R22" s="131">
        <v>35.08</v>
      </c>
      <c r="S22" s="131">
        <v>37.58</v>
      </c>
      <c r="T22" s="131">
        <v>37.4</v>
      </c>
      <c r="U22" s="131">
        <v>37.4</v>
      </c>
      <c r="V22" s="221">
        <f>U22-T22</f>
        <v>0</v>
      </c>
      <c r="W22" s="241">
        <f t="shared" ref="W22:W30" si="24">V22/T22</f>
        <v>0</v>
      </c>
      <c r="X22" s="344">
        <v>0.03</v>
      </c>
      <c r="Y22" s="85"/>
      <c r="Z22" s="221">
        <f t="shared" si="21"/>
        <v>-0.17999999999999972</v>
      </c>
      <c r="AA22" s="327">
        <f t="shared" ref="AA22:AA30" si="25">Z22/S22</f>
        <v>-4.7897817988291572E-3</v>
      </c>
      <c r="AB22" s="221">
        <f t="shared" ref="AB22:AB23" si="26">S22-R22</f>
        <v>2.5</v>
      </c>
      <c r="AC22" s="274">
        <f t="shared" ref="AC22:AC23" si="27">AB22/R22</f>
        <v>7.1265678449258837E-2</v>
      </c>
      <c r="AD22" s="221">
        <f t="shared" ref="AD22:AD23" si="28">R22-Q22</f>
        <v>0</v>
      </c>
      <c r="AE22" s="274">
        <f t="shared" ref="AE22:AE23" si="29">AD22/Q22</f>
        <v>0</v>
      </c>
      <c r="AF22" s="221">
        <f t="shared" ref="AF22:AF23" si="30">Q22-P22</f>
        <v>-4.980000000000004</v>
      </c>
      <c r="AG22" s="274">
        <f t="shared" ref="AG22:AG23" si="31">AF22/P22</f>
        <v>-0.12431352970544193</v>
      </c>
      <c r="AH22" s="221">
        <f t="shared" si="22"/>
        <v>2.0200000000000031</v>
      </c>
      <c r="AI22" s="319">
        <f t="shared" si="23"/>
        <v>5.3101997896950665E-2</v>
      </c>
      <c r="AJ22" s="221"/>
      <c r="AK22" s="314"/>
      <c r="AL22" s="221"/>
      <c r="AM22" s="222"/>
      <c r="AN22" s="221"/>
      <c r="AO22" s="222"/>
      <c r="AP22" s="221"/>
      <c r="AQ22" s="222"/>
      <c r="AR22" s="312"/>
      <c r="AS22" s="313"/>
      <c r="AT22" s="312"/>
      <c r="AU22" s="313"/>
      <c r="AV22" s="312"/>
      <c r="AW22" s="222"/>
      <c r="AX22" s="194"/>
      <c r="AY22" s="197"/>
      <c r="AZ22" s="167"/>
      <c r="BA22" s="168"/>
      <c r="BB22" s="212"/>
      <c r="BC22" s="197"/>
      <c r="BD22" s="257"/>
      <c r="BE22" s="266"/>
      <c r="BF22" s="277"/>
      <c r="BG22" s="278"/>
      <c r="BH22" s="277"/>
      <c r="BI22" s="278"/>
    </row>
    <row r="23" spans="1:61" ht="15.75" x14ac:dyDescent="0.25">
      <c r="A23" s="310" t="s">
        <v>198</v>
      </c>
      <c r="B23" s="311"/>
      <c r="C23" s="311"/>
      <c r="D23" s="311"/>
      <c r="E23" s="152"/>
      <c r="F23" s="152"/>
      <c r="G23" s="152"/>
      <c r="H23" s="152"/>
      <c r="I23" s="152"/>
      <c r="J23" s="152"/>
      <c r="K23" s="152"/>
      <c r="L23" s="152"/>
      <c r="M23" s="152"/>
      <c r="N23" s="131"/>
      <c r="O23" s="131">
        <v>26.28</v>
      </c>
      <c r="P23" s="131">
        <v>27.26</v>
      </c>
      <c r="Q23" s="131">
        <v>23.84</v>
      </c>
      <c r="R23" s="131">
        <v>23.84</v>
      </c>
      <c r="S23" s="131">
        <v>23.84</v>
      </c>
      <c r="T23" s="131">
        <v>23.72</v>
      </c>
      <c r="U23" s="131">
        <v>23.72</v>
      </c>
      <c r="V23" s="221">
        <f>U23-T23</f>
        <v>0</v>
      </c>
      <c r="W23" s="241">
        <f t="shared" si="24"/>
        <v>0</v>
      </c>
      <c r="X23" s="344">
        <v>0.03</v>
      </c>
      <c r="Y23" s="85"/>
      <c r="Z23" s="221">
        <f t="shared" si="21"/>
        <v>-0.12000000000000099</v>
      </c>
      <c r="AA23" s="327">
        <f t="shared" si="25"/>
        <v>-5.0335570469799079E-3</v>
      </c>
      <c r="AB23" s="221">
        <f t="shared" si="26"/>
        <v>0</v>
      </c>
      <c r="AC23" s="274">
        <f t="shared" si="27"/>
        <v>0</v>
      </c>
      <c r="AD23" s="221">
        <f t="shared" si="28"/>
        <v>0</v>
      </c>
      <c r="AE23" s="274">
        <f t="shared" si="29"/>
        <v>0</v>
      </c>
      <c r="AF23" s="221">
        <f t="shared" si="30"/>
        <v>-3.4200000000000017</v>
      </c>
      <c r="AG23" s="274">
        <f t="shared" si="31"/>
        <v>-0.1254585473220837</v>
      </c>
      <c r="AH23" s="221">
        <f t="shared" si="22"/>
        <v>0.98000000000000043</v>
      </c>
      <c r="AI23" s="319">
        <f t="shared" si="23"/>
        <v>3.7290715372907166E-2</v>
      </c>
      <c r="AJ23" s="221"/>
      <c r="AK23" s="314"/>
      <c r="AL23" s="221"/>
      <c r="AM23" s="222"/>
      <c r="AN23" s="221"/>
      <c r="AO23" s="222"/>
      <c r="AP23" s="221"/>
      <c r="AQ23" s="222"/>
      <c r="AR23" s="312"/>
      <c r="AS23" s="313"/>
      <c r="AT23" s="312"/>
      <c r="AU23" s="313"/>
      <c r="AV23" s="312"/>
      <c r="AW23" s="222"/>
      <c r="AX23" s="194"/>
      <c r="AY23" s="197"/>
      <c r="AZ23" s="167"/>
      <c r="BA23" s="168"/>
      <c r="BB23" s="212"/>
      <c r="BC23" s="197"/>
      <c r="BD23" s="257"/>
      <c r="BE23" s="266"/>
      <c r="BF23" s="277"/>
      <c r="BG23" s="278"/>
      <c r="BH23" s="277"/>
      <c r="BI23" s="278"/>
    </row>
    <row r="24" spans="1:61" ht="15.75" x14ac:dyDescent="0.25">
      <c r="A24" s="54" t="s">
        <v>199</v>
      </c>
      <c r="B24" s="311"/>
      <c r="C24" s="311"/>
      <c r="D24" s="311"/>
      <c r="E24" s="152"/>
      <c r="F24" s="152"/>
      <c r="G24" s="152"/>
      <c r="H24" s="152"/>
      <c r="I24" s="152"/>
      <c r="J24" s="152"/>
      <c r="K24" s="152"/>
      <c r="L24" s="152"/>
      <c r="M24" s="152"/>
      <c r="N24" s="131"/>
      <c r="O24" s="131">
        <v>12.3</v>
      </c>
      <c r="P24" s="131">
        <v>12.3</v>
      </c>
      <c r="Q24" s="131">
        <v>12.56</v>
      </c>
      <c r="R24" s="131">
        <v>13.56</v>
      </c>
      <c r="S24" s="131">
        <v>13.56</v>
      </c>
      <c r="T24" s="131">
        <v>14.24</v>
      </c>
      <c r="U24" s="131">
        <v>14.24</v>
      </c>
      <c r="V24" s="221">
        <f t="shared" ref="V24:V34" si="32">U24-T24</f>
        <v>0</v>
      </c>
      <c r="W24" s="241">
        <f t="shared" si="24"/>
        <v>0</v>
      </c>
      <c r="X24" s="344">
        <v>0.03</v>
      </c>
      <c r="Y24" s="85"/>
      <c r="Z24" s="221">
        <f t="shared" si="21"/>
        <v>0.67999999999999972</v>
      </c>
      <c r="AA24" s="327">
        <f t="shared" si="25"/>
        <v>5.014749262536871E-2</v>
      </c>
      <c r="AB24" s="221">
        <f t="shared" ref="AB24:AB26" si="33">S24-R24</f>
        <v>0</v>
      </c>
      <c r="AC24" s="274">
        <f t="shared" ref="AC24:AC26" si="34">AB24/R24</f>
        <v>0</v>
      </c>
      <c r="AD24" s="221">
        <f t="shared" ref="AD24:AD26" si="35">R24-Q24</f>
        <v>1</v>
      </c>
      <c r="AE24" s="274">
        <f t="shared" ref="AE24:AE26" si="36">AD24/Q24</f>
        <v>7.9617834394904455E-2</v>
      </c>
      <c r="AF24" s="221">
        <f t="shared" ref="AF24:AF26" si="37">Q24-P24</f>
        <v>0.25999999999999979</v>
      </c>
      <c r="AG24" s="274">
        <f t="shared" ref="AG24:AG26" si="38">AF24/P24</f>
        <v>2.1138211382113803E-2</v>
      </c>
      <c r="AH24" s="221">
        <f t="shared" si="22"/>
        <v>0</v>
      </c>
      <c r="AI24" s="319">
        <f t="shared" si="23"/>
        <v>0</v>
      </c>
      <c r="AJ24" s="221"/>
      <c r="AK24" s="314"/>
      <c r="AL24" s="221"/>
      <c r="AM24" s="222"/>
      <c r="AN24" s="221"/>
      <c r="AO24" s="222"/>
      <c r="AP24" s="221"/>
      <c r="AQ24" s="222"/>
      <c r="AR24" s="312"/>
      <c r="AS24" s="313"/>
      <c r="AT24" s="312"/>
      <c r="AU24" s="313"/>
      <c r="AV24" s="312"/>
      <c r="AW24" s="222"/>
      <c r="AX24" s="194"/>
      <c r="AY24" s="197"/>
      <c r="AZ24" s="167"/>
      <c r="BA24" s="168"/>
      <c r="BB24" s="212"/>
      <c r="BC24" s="197"/>
      <c r="BD24" s="257"/>
      <c r="BE24" s="266"/>
      <c r="BF24" s="277"/>
      <c r="BG24" s="278"/>
      <c r="BH24" s="277"/>
      <c r="BI24" s="278"/>
    </row>
    <row r="25" spans="1:61" ht="15.75" x14ac:dyDescent="0.25">
      <c r="A25" s="54" t="s">
        <v>200</v>
      </c>
      <c r="B25" s="36">
        <v>9.26</v>
      </c>
      <c r="C25" s="36">
        <v>9.26</v>
      </c>
      <c r="D25" s="36">
        <v>9.26</v>
      </c>
      <c r="E25" s="131">
        <v>9.26</v>
      </c>
      <c r="F25" s="131">
        <v>9.26</v>
      </c>
      <c r="G25" s="131">
        <v>9.26</v>
      </c>
      <c r="H25" s="131">
        <v>9.26</v>
      </c>
      <c r="I25" s="131">
        <v>9.26</v>
      </c>
      <c r="J25" s="131">
        <v>9.26</v>
      </c>
      <c r="K25" s="131">
        <v>9.16</v>
      </c>
      <c r="L25" s="131">
        <v>9.16</v>
      </c>
      <c r="M25" s="131">
        <v>9.44</v>
      </c>
      <c r="N25" s="131">
        <v>9.44</v>
      </c>
      <c r="O25" s="131">
        <v>9.5</v>
      </c>
      <c r="P25" s="131">
        <v>9.5</v>
      </c>
      <c r="Q25" s="131">
        <v>9.6999999999999993</v>
      </c>
      <c r="R25" s="131">
        <v>10.48</v>
      </c>
      <c r="S25" s="131">
        <v>10.48</v>
      </c>
      <c r="T25" s="131">
        <v>11</v>
      </c>
      <c r="U25" s="131">
        <v>11</v>
      </c>
      <c r="V25" s="221">
        <f t="shared" si="32"/>
        <v>0</v>
      </c>
      <c r="W25" s="241">
        <f t="shared" si="24"/>
        <v>0</v>
      </c>
      <c r="X25" s="344">
        <v>0.03</v>
      </c>
      <c r="Y25" s="85"/>
      <c r="Z25" s="221">
        <f t="shared" si="21"/>
        <v>0.51999999999999957</v>
      </c>
      <c r="AA25" s="327">
        <f t="shared" si="25"/>
        <v>4.9618320610686981E-2</v>
      </c>
      <c r="AB25" s="221">
        <f t="shared" si="33"/>
        <v>0</v>
      </c>
      <c r="AC25" s="274">
        <f t="shared" si="34"/>
        <v>0</v>
      </c>
      <c r="AD25" s="221">
        <f t="shared" si="35"/>
        <v>0.78000000000000114</v>
      </c>
      <c r="AE25" s="274">
        <f t="shared" si="36"/>
        <v>8.0412371134020735E-2</v>
      </c>
      <c r="AF25" s="221">
        <f t="shared" si="37"/>
        <v>0.19999999999999929</v>
      </c>
      <c r="AG25" s="274">
        <f t="shared" si="38"/>
        <v>2.1052631578947295E-2</v>
      </c>
      <c r="AH25" s="221">
        <f t="shared" si="22"/>
        <v>0</v>
      </c>
      <c r="AI25" s="319">
        <f t="shared" si="23"/>
        <v>0</v>
      </c>
      <c r="AJ25" s="221">
        <f>P25-N25</f>
        <v>6.0000000000000497E-2</v>
      </c>
      <c r="AK25" s="222">
        <f>AJ25/N25</f>
        <v>6.3559322033898838E-3</v>
      </c>
      <c r="AL25" s="221">
        <f>N25-M25</f>
        <v>0</v>
      </c>
      <c r="AM25" s="222">
        <f>AL25/M25</f>
        <v>0</v>
      </c>
      <c r="AN25" s="221">
        <f>M25-L25</f>
        <v>0.27999999999999936</v>
      </c>
      <c r="AO25" s="222">
        <f>AN25/L25</f>
        <v>3.056768558951958E-2</v>
      </c>
      <c r="AP25" s="221">
        <f t="shared" ref="AP25:AP27" si="39">L25-K25</f>
        <v>0</v>
      </c>
      <c r="AQ25" s="222">
        <f t="shared" ref="AQ25:AQ27" si="40">AP25/K25</f>
        <v>0</v>
      </c>
      <c r="AR25" s="221">
        <f>K25-J25</f>
        <v>-9.9999999999999645E-2</v>
      </c>
      <c r="AS25" s="222">
        <f>AR25/J25</f>
        <v>-1.0799136069114432E-2</v>
      </c>
      <c r="AT25" s="221">
        <f>J25-I25</f>
        <v>0</v>
      </c>
      <c r="AU25" s="222">
        <f>AT25/I25</f>
        <v>0</v>
      </c>
      <c r="AV25" s="221">
        <f>I25-H25</f>
        <v>0</v>
      </c>
      <c r="AW25" s="222">
        <f>AV25/H25</f>
        <v>0</v>
      </c>
      <c r="AX25" s="194">
        <v>0</v>
      </c>
      <c r="AY25" s="197">
        <v>0</v>
      </c>
      <c r="AZ25" s="162">
        <v>0</v>
      </c>
      <c r="BA25" s="163">
        <v>0</v>
      </c>
      <c r="BB25" s="212">
        <v>0</v>
      </c>
      <c r="BC25" s="197">
        <v>0</v>
      </c>
      <c r="BD25" s="255">
        <v>0</v>
      </c>
      <c r="BE25" s="256">
        <v>0</v>
      </c>
      <c r="BF25" s="194">
        <v>0</v>
      </c>
      <c r="BG25" s="197">
        <v>0</v>
      </c>
      <c r="BH25" s="194">
        <f>+D25-C25</f>
        <v>0</v>
      </c>
      <c r="BI25" s="197">
        <f>+BH25/C25</f>
        <v>0</v>
      </c>
    </row>
    <row r="26" spans="1:61" ht="15.75" x14ac:dyDescent="0.25">
      <c r="A26" s="54" t="s">
        <v>180</v>
      </c>
      <c r="B26" s="36">
        <v>28.44</v>
      </c>
      <c r="C26" s="36">
        <v>29.88</v>
      </c>
      <c r="D26" s="36">
        <v>30.48</v>
      </c>
      <c r="E26" s="131">
        <v>31.14</v>
      </c>
      <c r="F26" s="131">
        <v>33.64</v>
      </c>
      <c r="G26" s="131">
        <v>33.64</v>
      </c>
      <c r="H26" s="131">
        <v>33.64</v>
      </c>
      <c r="I26" s="131">
        <v>33.64</v>
      </c>
      <c r="J26" s="131">
        <v>33.64</v>
      </c>
      <c r="K26" s="131">
        <v>33.64</v>
      </c>
      <c r="L26" s="131">
        <v>33.64</v>
      </c>
      <c r="M26" s="131">
        <v>35.840000000000003</v>
      </c>
      <c r="N26" s="131">
        <v>36.92</v>
      </c>
      <c r="O26" s="131">
        <v>38.04</v>
      </c>
      <c r="P26" s="131">
        <v>38.96</v>
      </c>
      <c r="Q26" s="131">
        <v>40.92</v>
      </c>
      <c r="R26" s="131">
        <v>39.700000000000003</v>
      </c>
      <c r="S26" s="131">
        <v>37.72</v>
      </c>
      <c r="T26" s="131">
        <v>39.979999999999997</v>
      </c>
      <c r="U26" s="131">
        <v>39.979999999999997</v>
      </c>
      <c r="V26" s="221">
        <f t="shared" si="32"/>
        <v>0</v>
      </c>
      <c r="W26" s="241">
        <f t="shared" si="24"/>
        <v>0</v>
      </c>
      <c r="X26" s="344">
        <v>0.03</v>
      </c>
      <c r="Y26" s="85"/>
      <c r="Z26" s="221">
        <f t="shared" si="21"/>
        <v>2.259999999999998</v>
      </c>
      <c r="AA26" s="327">
        <f t="shared" si="25"/>
        <v>5.9915164369034941E-2</v>
      </c>
      <c r="AB26" s="221">
        <f t="shared" si="33"/>
        <v>-1.980000000000004</v>
      </c>
      <c r="AC26" s="274">
        <f t="shared" si="34"/>
        <v>-4.9874055415617222E-2</v>
      </c>
      <c r="AD26" s="221">
        <f t="shared" si="35"/>
        <v>-1.2199999999999989</v>
      </c>
      <c r="AE26" s="274">
        <f t="shared" si="36"/>
        <v>-2.9814271749755591E-2</v>
      </c>
      <c r="AF26" s="221">
        <f t="shared" si="37"/>
        <v>1.9600000000000009</v>
      </c>
      <c r="AG26" s="274">
        <f t="shared" si="38"/>
        <v>5.0308008213552385E-2</v>
      </c>
      <c r="AH26" s="221">
        <f t="shared" si="22"/>
        <v>0.92000000000000171</v>
      </c>
      <c r="AI26" s="319">
        <f t="shared" si="23"/>
        <v>2.4185068349106248E-2</v>
      </c>
      <c r="AJ26" s="221">
        <f>P26-N26</f>
        <v>2.0399999999999991</v>
      </c>
      <c r="AK26" s="222">
        <f>AJ26/N26</f>
        <v>5.5254604550379172E-2</v>
      </c>
      <c r="AL26" s="221" t="s">
        <v>164</v>
      </c>
      <c r="AM26" s="222" t="s">
        <v>164</v>
      </c>
      <c r="AN26" s="221">
        <f>P26-L26</f>
        <v>5.32</v>
      </c>
      <c r="AO26" s="222">
        <f>AN26/L26</f>
        <v>0.15814506539833531</v>
      </c>
      <c r="AP26" s="221">
        <f t="shared" si="39"/>
        <v>0</v>
      </c>
      <c r="AQ26" s="222">
        <f t="shared" si="40"/>
        <v>0</v>
      </c>
      <c r="AR26" s="221">
        <f>K26-J26</f>
        <v>0</v>
      </c>
      <c r="AS26" s="222">
        <f>AR26/J26</f>
        <v>0</v>
      </c>
      <c r="AT26" s="221">
        <f>J26-I26</f>
        <v>0</v>
      </c>
      <c r="AU26" s="222">
        <f>AT26/I26</f>
        <v>0</v>
      </c>
      <c r="AV26" s="221">
        <f>I26-H26</f>
        <v>0</v>
      </c>
      <c r="AW26" s="222">
        <f>AV26/H26</f>
        <v>0</v>
      </c>
      <c r="AX26" s="194">
        <v>0</v>
      </c>
      <c r="AY26" s="197">
        <v>0</v>
      </c>
      <c r="AZ26" s="162">
        <v>0</v>
      </c>
      <c r="BA26" s="163">
        <v>0</v>
      </c>
      <c r="BB26" s="212">
        <v>2.5</v>
      </c>
      <c r="BC26" s="197">
        <v>8.028259473346179E-2</v>
      </c>
      <c r="BD26" s="255">
        <v>0.66</v>
      </c>
      <c r="BE26" s="256">
        <v>2.1653543307086617E-2</v>
      </c>
      <c r="BF26" s="194">
        <v>0.60000000000000142</v>
      </c>
      <c r="BG26" s="197">
        <v>2.0080321285140611E-2</v>
      </c>
      <c r="BH26" s="194">
        <f>+D26-C26</f>
        <v>0.60000000000000142</v>
      </c>
      <c r="BI26" s="197">
        <f>+BH26/C26</f>
        <v>2.0080321285140611E-2</v>
      </c>
    </row>
    <row r="27" spans="1:61" ht="15.75" x14ac:dyDescent="0.25">
      <c r="A27" s="55" t="s">
        <v>172</v>
      </c>
      <c r="B27" s="36"/>
      <c r="C27" s="36"/>
      <c r="D27" s="36"/>
      <c r="E27" s="131">
        <v>35.520000000000003</v>
      </c>
      <c r="F27" s="131">
        <v>38.36</v>
      </c>
      <c r="G27" s="131">
        <v>40.659999999999997</v>
      </c>
      <c r="H27" s="131">
        <v>44.52</v>
      </c>
      <c r="I27" s="131">
        <v>47.98</v>
      </c>
      <c r="J27" s="131">
        <v>44.52</v>
      </c>
      <c r="K27" s="131">
        <v>44.52</v>
      </c>
      <c r="L27" s="131">
        <v>44.52</v>
      </c>
      <c r="M27" s="204" t="s">
        <v>173</v>
      </c>
      <c r="N27" s="204" t="s">
        <v>173</v>
      </c>
      <c r="O27" s="204" t="s">
        <v>173</v>
      </c>
      <c r="P27" s="204" t="s">
        <v>173</v>
      </c>
      <c r="Q27" s="204" t="s">
        <v>173</v>
      </c>
      <c r="R27" s="204" t="s">
        <v>173</v>
      </c>
      <c r="S27" s="204" t="s">
        <v>173</v>
      </c>
      <c r="T27" s="204" t="s">
        <v>173</v>
      </c>
      <c r="U27" s="204" t="s">
        <v>173</v>
      </c>
      <c r="V27" s="299" t="s">
        <v>115</v>
      </c>
      <c r="W27" s="241" t="s">
        <v>164</v>
      </c>
      <c r="X27" s="345" t="s">
        <v>164</v>
      </c>
      <c r="Y27" s="86"/>
      <c r="Z27" s="309" t="s">
        <v>164</v>
      </c>
      <c r="AA27" s="327" t="str">
        <f t="shared" ref="AA27:AA33" si="41">W27</f>
        <v>-</v>
      </c>
      <c r="AB27" s="221" t="s">
        <v>164</v>
      </c>
      <c r="AC27" s="274" t="s">
        <v>164</v>
      </c>
      <c r="AD27" s="221" t="s">
        <v>164</v>
      </c>
      <c r="AE27" s="274" t="s">
        <v>164</v>
      </c>
      <c r="AF27" s="221" t="s">
        <v>164</v>
      </c>
      <c r="AG27" s="274" t="s">
        <v>164</v>
      </c>
      <c r="AH27" s="221" t="s">
        <v>164</v>
      </c>
      <c r="AI27" s="315" t="s">
        <v>164</v>
      </c>
      <c r="AJ27" s="221" t="s">
        <v>164</v>
      </c>
      <c r="AK27" s="315" t="s">
        <v>164</v>
      </c>
      <c r="AL27" s="221" t="s">
        <v>164</v>
      </c>
      <c r="AM27" s="222" t="s">
        <v>164</v>
      </c>
      <c r="AN27" s="221" t="s">
        <v>164</v>
      </c>
      <c r="AO27" s="222" t="s">
        <v>164</v>
      </c>
      <c r="AP27" s="221">
        <f t="shared" si="39"/>
        <v>0</v>
      </c>
      <c r="AQ27" s="222">
        <f t="shared" si="40"/>
        <v>0</v>
      </c>
      <c r="AR27" s="221">
        <f>K27-J27</f>
        <v>0</v>
      </c>
      <c r="AS27" s="222">
        <f>AR27/J27</f>
        <v>0</v>
      </c>
      <c r="AT27" s="221">
        <f>J27-I27</f>
        <v>-3.4599999999999937</v>
      </c>
      <c r="AU27" s="222">
        <f>AT27/I27</f>
        <v>-7.2113380575239555E-2</v>
      </c>
      <c r="AV27" s="221">
        <f>I27-H27</f>
        <v>3.4599999999999937</v>
      </c>
      <c r="AW27" s="222">
        <f>AV27/H27</f>
        <v>7.7717879604671913E-2</v>
      </c>
      <c r="AX27" s="194">
        <v>3.8600000000000065</v>
      </c>
      <c r="AY27" s="197">
        <v>9.4933595671421719E-2</v>
      </c>
      <c r="AZ27" s="162">
        <v>2.2999999999999972</v>
      </c>
      <c r="BA27" s="187">
        <v>6.475225225225216E-2</v>
      </c>
      <c r="BB27" s="212">
        <v>2.84</v>
      </c>
      <c r="BC27" s="197">
        <v>7.9954954954954846E-2</v>
      </c>
      <c r="BD27" s="272"/>
      <c r="BE27" s="273"/>
      <c r="BF27" s="262"/>
      <c r="BG27" s="259"/>
      <c r="BH27" s="262"/>
      <c r="BI27" s="259"/>
    </row>
    <row r="28" spans="1:61" ht="15.75" x14ac:dyDescent="0.25">
      <c r="A28" s="54" t="s">
        <v>181</v>
      </c>
      <c r="B28" s="36"/>
      <c r="C28" s="36"/>
      <c r="D28" s="36"/>
      <c r="E28" s="131"/>
      <c r="F28" s="131"/>
      <c r="G28" s="131"/>
      <c r="H28" s="131"/>
      <c r="I28" s="131"/>
      <c r="J28" s="131"/>
      <c r="K28" s="131"/>
      <c r="L28" s="131">
        <v>15.06</v>
      </c>
      <c r="M28" s="131">
        <v>15.68</v>
      </c>
      <c r="N28" s="131">
        <v>15.68</v>
      </c>
      <c r="O28" s="131">
        <v>15.68</v>
      </c>
      <c r="P28" s="131">
        <v>15.68</v>
      </c>
      <c r="Q28" s="131">
        <v>17.260000000000002</v>
      </c>
      <c r="R28" s="131">
        <v>17.88</v>
      </c>
      <c r="S28" s="131">
        <v>17.88</v>
      </c>
      <c r="T28" s="131">
        <v>18.600000000000001</v>
      </c>
      <c r="U28" s="131">
        <v>18.600000000000001</v>
      </c>
      <c r="V28" s="221">
        <f t="shared" si="32"/>
        <v>0</v>
      </c>
      <c r="W28" s="241">
        <f t="shared" si="24"/>
        <v>0</v>
      </c>
      <c r="X28" s="344">
        <v>0.03</v>
      </c>
      <c r="Y28" s="86"/>
      <c r="Z28" s="221">
        <f t="shared" ref="Z28:Z30" si="42">T28-S28</f>
        <v>0.72000000000000242</v>
      </c>
      <c r="AA28" s="327">
        <f t="shared" si="25"/>
        <v>4.0268456375839062E-2</v>
      </c>
      <c r="AB28" s="221">
        <f t="shared" ref="AB28:AB30" si="43">S28-R28</f>
        <v>0</v>
      </c>
      <c r="AC28" s="274">
        <f t="shared" ref="AC28:AC30" si="44">AB28/R28</f>
        <v>0</v>
      </c>
      <c r="AD28" s="221">
        <f t="shared" ref="AD28:AD30" si="45">R28-Q28</f>
        <v>0.61999999999999744</v>
      </c>
      <c r="AE28" s="274">
        <f t="shared" ref="AE28:AE30" si="46">AD28/Q28</f>
        <v>3.5921205098493475E-2</v>
      </c>
      <c r="AF28" s="221">
        <f t="shared" ref="AF28:AF30" si="47">Q28-P28</f>
        <v>1.5800000000000018</v>
      </c>
      <c r="AG28" s="274">
        <f t="shared" ref="AG28:AG30" si="48">AF28/P28</f>
        <v>0.10076530612244911</v>
      </c>
      <c r="AH28" s="221">
        <f>P28-O28</f>
        <v>0</v>
      </c>
      <c r="AI28" s="319">
        <f>AH28/O28</f>
        <v>0</v>
      </c>
      <c r="AJ28" s="221">
        <f>P28-N28</f>
        <v>0</v>
      </c>
      <c r="AK28" s="222">
        <f>AJ28/N28</f>
        <v>0</v>
      </c>
      <c r="AL28" s="221">
        <f>N28-M28</f>
        <v>0</v>
      </c>
      <c r="AM28" s="222">
        <f>AL28/M28</f>
        <v>0</v>
      </c>
      <c r="AN28" s="221">
        <f>M28-L28</f>
        <v>0.61999999999999922</v>
      </c>
      <c r="AO28" s="222">
        <f>AN28/L28</f>
        <v>4.1168658698539126E-2</v>
      </c>
      <c r="AP28" s="221">
        <f>L28-K28</f>
        <v>15.06</v>
      </c>
      <c r="AQ28" s="243" t="s">
        <v>164</v>
      </c>
      <c r="AR28" s="221"/>
      <c r="AS28" s="222"/>
      <c r="AT28" s="221"/>
      <c r="AU28" s="222"/>
      <c r="AV28" s="221"/>
      <c r="AW28" s="222"/>
      <c r="AX28" s="194"/>
      <c r="AY28" s="197"/>
      <c r="AZ28" s="162"/>
      <c r="BA28" s="187"/>
      <c r="BB28" s="212"/>
      <c r="BC28" s="197"/>
      <c r="BD28" s="272"/>
      <c r="BE28" s="273"/>
      <c r="BF28" s="262"/>
      <c r="BG28" s="259"/>
      <c r="BH28" s="262"/>
      <c r="BI28" s="259"/>
    </row>
    <row r="29" spans="1:61" ht="15.75" x14ac:dyDescent="0.25">
      <c r="A29" s="54" t="s">
        <v>184</v>
      </c>
      <c r="B29" s="36"/>
      <c r="C29" s="36"/>
      <c r="D29" s="36"/>
      <c r="E29" s="131"/>
      <c r="F29" s="131"/>
      <c r="G29" s="131"/>
      <c r="H29" s="131"/>
      <c r="I29" s="131"/>
      <c r="J29" s="131"/>
      <c r="K29" s="131"/>
      <c r="L29" s="131"/>
      <c r="M29" s="131">
        <v>46.24</v>
      </c>
      <c r="N29" s="131">
        <v>48.54</v>
      </c>
      <c r="O29" s="131">
        <v>48.6</v>
      </c>
      <c r="P29" s="131">
        <v>47.32</v>
      </c>
      <c r="Q29" s="131">
        <v>47.32</v>
      </c>
      <c r="R29" s="131">
        <v>50.9</v>
      </c>
      <c r="S29" s="131">
        <v>53.22</v>
      </c>
      <c r="T29" s="131">
        <v>54.28</v>
      </c>
      <c r="U29" s="131">
        <v>54.28</v>
      </c>
      <c r="V29" s="221">
        <f t="shared" si="32"/>
        <v>0</v>
      </c>
      <c r="W29" s="241">
        <f t="shared" si="24"/>
        <v>0</v>
      </c>
      <c r="X29" s="344">
        <v>0.03</v>
      </c>
      <c r="Y29" s="86"/>
      <c r="Z29" s="221">
        <f t="shared" si="42"/>
        <v>1.0600000000000023</v>
      </c>
      <c r="AA29" s="327">
        <f t="shared" si="25"/>
        <v>1.991732431416765E-2</v>
      </c>
      <c r="AB29" s="221">
        <f t="shared" si="43"/>
        <v>2.3200000000000003</v>
      </c>
      <c r="AC29" s="274">
        <f t="shared" si="44"/>
        <v>4.5579567779960715E-2</v>
      </c>
      <c r="AD29" s="221">
        <f t="shared" si="45"/>
        <v>3.5799999999999983</v>
      </c>
      <c r="AE29" s="274">
        <f t="shared" si="46"/>
        <v>7.5655114116652544E-2</v>
      </c>
      <c r="AF29" s="221">
        <f t="shared" si="47"/>
        <v>0</v>
      </c>
      <c r="AG29" s="274">
        <f t="shared" si="48"/>
        <v>0</v>
      </c>
      <c r="AH29" s="221">
        <f>P29-O29</f>
        <v>-1.2800000000000011</v>
      </c>
      <c r="AI29" s="319">
        <f>AH29/O29</f>
        <v>-2.6337448559670806E-2</v>
      </c>
      <c r="AJ29" s="221">
        <f>P29-N29</f>
        <v>-1.2199999999999989</v>
      </c>
      <c r="AK29" s="222">
        <f>AJ29/N29</f>
        <v>-2.5133910177173441E-2</v>
      </c>
      <c r="AL29" s="221">
        <f>N29-M29</f>
        <v>2.2999999999999972</v>
      </c>
      <c r="AM29" s="222">
        <f>AL29/M29</f>
        <v>4.974048442906568E-2</v>
      </c>
      <c r="AN29" s="221">
        <f>M29-L29</f>
        <v>46.24</v>
      </c>
      <c r="AO29" s="222" t="s">
        <v>164</v>
      </c>
      <c r="AP29" s="221"/>
      <c r="AQ29" s="243"/>
      <c r="AR29" s="221"/>
      <c r="AS29" s="222"/>
      <c r="AT29" s="221"/>
      <c r="AU29" s="222"/>
      <c r="AV29" s="221"/>
      <c r="AW29" s="222"/>
      <c r="AX29" s="194"/>
      <c r="AY29" s="197"/>
      <c r="AZ29" s="162"/>
      <c r="BA29" s="187"/>
      <c r="BB29" s="212"/>
      <c r="BC29" s="197"/>
      <c r="BD29" s="272"/>
      <c r="BE29" s="273"/>
      <c r="BF29" s="262"/>
      <c r="BG29" s="259"/>
      <c r="BH29" s="262"/>
      <c r="BI29" s="259"/>
    </row>
    <row r="30" spans="1:61" ht="15.75" x14ac:dyDescent="0.25">
      <c r="A30" s="54" t="s">
        <v>185</v>
      </c>
      <c r="B30" s="36"/>
      <c r="C30" s="36"/>
      <c r="D30" s="36"/>
      <c r="E30" s="131"/>
      <c r="F30" s="131"/>
      <c r="G30" s="131"/>
      <c r="H30" s="131"/>
      <c r="I30" s="131"/>
      <c r="J30" s="131"/>
      <c r="K30" s="131"/>
      <c r="L30" s="131"/>
      <c r="M30" s="131">
        <v>26.64</v>
      </c>
      <c r="N30" s="131">
        <v>27.96</v>
      </c>
      <c r="O30" s="131">
        <v>28</v>
      </c>
      <c r="P30" s="131">
        <v>26.88</v>
      </c>
      <c r="Q30" s="131">
        <v>26.88</v>
      </c>
      <c r="R30" s="131">
        <v>28.9</v>
      </c>
      <c r="S30" s="131">
        <v>30.2</v>
      </c>
      <c r="T30" s="131">
        <v>30.2</v>
      </c>
      <c r="U30" s="131">
        <v>30.2</v>
      </c>
      <c r="V30" s="221">
        <f t="shared" si="32"/>
        <v>0</v>
      </c>
      <c r="W30" s="241">
        <f t="shared" si="24"/>
        <v>0</v>
      </c>
      <c r="X30" s="344">
        <v>0.03</v>
      </c>
      <c r="Y30" s="86"/>
      <c r="Z30" s="221">
        <f t="shared" si="42"/>
        <v>0</v>
      </c>
      <c r="AA30" s="327">
        <f t="shared" si="25"/>
        <v>0</v>
      </c>
      <c r="AB30" s="221">
        <f t="shared" si="43"/>
        <v>1.3000000000000007</v>
      </c>
      <c r="AC30" s="274">
        <f t="shared" si="44"/>
        <v>4.4982698961937746E-2</v>
      </c>
      <c r="AD30" s="221">
        <f t="shared" si="45"/>
        <v>2.0199999999999996</v>
      </c>
      <c r="AE30" s="274">
        <f t="shared" si="46"/>
        <v>7.5148809523809507E-2</v>
      </c>
      <c r="AF30" s="221">
        <f t="shared" si="47"/>
        <v>0</v>
      </c>
      <c r="AG30" s="274">
        <f t="shared" si="48"/>
        <v>0</v>
      </c>
      <c r="AH30" s="221">
        <f>P30-O30</f>
        <v>-1.120000000000001</v>
      </c>
      <c r="AI30" s="319">
        <f>AH30/O30</f>
        <v>-4.0000000000000036E-2</v>
      </c>
      <c r="AJ30" s="221">
        <f>P30-N30</f>
        <v>-1.0800000000000018</v>
      </c>
      <c r="AK30" s="222">
        <f>AJ30/N30</f>
        <v>-3.8626609442060152E-2</v>
      </c>
      <c r="AL30" s="221">
        <f>N30-M30</f>
        <v>1.3200000000000003</v>
      </c>
      <c r="AM30" s="222">
        <f>AL30/M30</f>
        <v>4.9549549549549557E-2</v>
      </c>
      <c r="AN30" s="221">
        <f>M30-L30</f>
        <v>26.64</v>
      </c>
      <c r="AO30" s="222" t="s">
        <v>164</v>
      </c>
      <c r="AP30" s="221"/>
      <c r="AQ30" s="243"/>
      <c r="AR30" s="221"/>
      <c r="AS30" s="222"/>
      <c r="AT30" s="221"/>
      <c r="AU30" s="222"/>
      <c r="AV30" s="221"/>
      <c r="AW30" s="222"/>
      <c r="AX30" s="194"/>
      <c r="AY30" s="197"/>
      <c r="AZ30" s="162"/>
      <c r="BA30" s="187"/>
      <c r="BB30" s="212"/>
      <c r="BC30" s="197"/>
      <c r="BD30" s="272"/>
      <c r="BE30" s="273"/>
      <c r="BF30" s="262"/>
      <c r="BG30" s="259"/>
      <c r="BH30" s="262"/>
      <c r="BI30" s="259"/>
    </row>
    <row r="31" spans="1:61" ht="15.75" x14ac:dyDescent="0.25">
      <c r="A31" s="54" t="s">
        <v>166</v>
      </c>
      <c r="B31" s="36"/>
      <c r="C31" s="36"/>
      <c r="D31" s="36"/>
      <c r="E31" s="131"/>
      <c r="F31" s="131"/>
      <c r="G31" s="131"/>
      <c r="H31" s="131"/>
      <c r="I31" s="131"/>
      <c r="J31" s="131"/>
      <c r="K31" s="131">
        <v>36.979999999999997</v>
      </c>
      <c r="L31" s="131">
        <v>36.979999999999997</v>
      </c>
      <c r="M31" s="204" t="s">
        <v>173</v>
      </c>
      <c r="N31" s="204" t="s">
        <v>173</v>
      </c>
      <c r="O31" s="204" t="s">
        <v>173</v>
      </c>
      <c r="P31" s="204" t="s">
        <v>173</v>
      </c>
      <c r="Q31" s="204" t="s">
        <v>173</v>
      </c>
      <c r="R31" s="204" t="s">
        <v>173</v>
      </c>
      <c r="S31" s="204" t="s">
        <v>173</v>
      </c>
      <c r="T31" s="204" t="s">
        <v>173</v>
      </c>
      <c r="U31" s="204" t="s">
        <v>173</v>
      </c>
      <c r="V31" s="221" t="s">
        <v>115</v>
      </c>
      <c r="W31" s="241" t="s">
        <v>164</v>
      </c>
      <c r="X31" s="346" t="s">
        <v>164</v>
      </c>
      <c r="Y31" s="158"/>
      <c r="Z31" s="309" t="s">
        <v>164</v>
      </c>
      <c r="AA31" s="327" t="str">
        <f t="shared" si="41"/>
        <v>-</v>
      </c>
      <c r="AB31" s="309" t="s">
        <v>164</v>
      </c>
      <c r="AC31" s="274" t="s">
        <v>164</v>
      </c>
      <c r="AD31" s="309" t="s">
        <v>164</v>
      </c>
      <c r="AE31" s="274" t="s">
        <v>164</v>
      </c>
      <c r="AF31" s="309" t="s">
        <v>164</v>
      </c>
      <c r="AG31" s="274" t="s">
        <v>164</v>
      </c>
      <c r="AH31" s="221" t="s">
        <v>164</v>
      </c>
      <c r="AI31" s="315" t="s">
        <v>164</v>
      </c>
      <c r="AJ31" s="221" t="s">
        <v>164</v>
      </c>
      <c r="AK31" s="315" t="s">
        <v>164</v>
      </c>
      <c r="AL31" s="221" t="s">
        <v>164</v>
      </c>
      <c r="AM31" s="222" t="s">
        <v>164</v>
      </c>
      <c r="AN31" s="221" t="s">
        <v>164</v>
      </c>
      <c r="AO31" s="222" t="s">
        <v>164</v>
      </c>
      <c r="AP31" s="221">
        <f>L31-K31</f>
        <v>0</v>
      </c>
      <c r="AQ31" s="222">
        <f>AP31/K31</f>
        <v>0</v>
      </c>
      <c r="AR31" s="221"/>
      <c r="AS31" s="222"/>
      <c r="AT31" s="221"/>
      <c r="AU31" s="222"/>
      <c r="AV31" s="221"/>
      <c r="AW31" s="222"/>
      <c r="AX31" s="194"/>
      <c r="AY31" s="197"/>
      <c r="AZ31" s="162"/>
      <c r="BA31" s="163"/>
      <c r="BB31" s="212"/>
      <c r="BC31" s="197"/>
      <c r="BD31" s="255"/>
      <c r="BE31" s="256"/>
      <c r="BF31" s="194"/>
      <c r="BG31" s="197"/>
      <c r="BH31" s="194"/>
      <c r="BI31" s="197"/>
    </row>
    <row r="32" spans="1:61" ht="15.75" x14ac:dyDescent="0.25">
      <c r="A32" s="54" t="s">
        <v>167</v>
      </c>
      <c r="B32" s="36"/>
      <c r="C32" s="36"/>
      <c r="D32" s="36"/>
      <c r="E32" s="131"/>
      <c r="F32" s="131"/>
      <c r="G32" s="131"/>
      <c r="H32" s="131"/>
      <c r="I32" s="131"/>
      <c r="J32" s="131"/>
      <c r="K32" s="131">
        <v>27.24</v>
      </c>
      <c r="L32" s="131">
        <v>27.24</v>
      </c>
      <c r="M32" s="204" t="s">
        <v>173</v>
      </c>
      <c r="N32" s="204" t="s">
        <v>173</v>
      </c>
      <c r="O32" s="204" t="s">
        <v>173</v>
      </c>
      <c r="P32" s="204" t="s">
        <v>173</v>
      </c>
      <c r="Q32" s="204" t="s">
        <v>173</v>
      </c>
      <c r="R32" s="204" t="s">
        <v>173</v>
      </c>
      <c r="S32" s="204" t="s">
        <v>173</v>
      </c>
      <c r="T32" s="204" t="s">
        <v>173</v>
      </c>
      <c r="U32" s="204" t="s">
        <v>173</v>
      </c>
      <c r="V32" s="221" t="s">
        <v>115</v>
      </c>
      <c r="W32" s="241" t="s">
        <v>164</v>
      </c>
      <c r="X32" s="346" t="s">
        <v>164</v>
      </c>
      <c r="Y32" s="158"/>
      <c r="Z32" s="309" t="s">
        <v>164</v>
      </c>
      <c r="AA32" s="327" t="str">
        <f t="shared" si="41"/>
        <v>-</v>
      </c>
      <c r="AB32" s="309" t="s">
        <v>164</v>
      </c>
      <c r="AC32" s="274" t="s">
        <v>164</v>
      </c>
      <c r="AD32" s="309" t="s">
        <v>164</v>
      </c>
      <c r="AE32" s="274" t="s">
        <v>164</v>
      </c>
      <c r="AF32" s="309" t="s">
        <v>164</v>
      </c>
      <c r="AG32" s="274" t="s">
        <v>164</v>
      </c>
      <c r="AH32" s="221" t="s">
        <v>164</v>
      </c>
      <c r="AI32" s="315" t="s">
        <v>164</v>
      </c>
      <c r="AJ32" s="221" t="s">
        <v>164</v>
      </c>
      <c r="AK32" s="315" t="s">
        <v>164</v>
      </c>
      <c r="AL32" s="221" t="s">
        <v>164</v>
      </c>
      <c r="AM32" s="222" t="s">
        <v>164</v>
      </c>
      <c r="AN32" s="221" t="s">
        <v>164</v>
      </c>
      <c r="AO32" s="222" t="s">
        <v>164</v>
      </c>
      <c r="AP32" s="221">
        <f>L32-K32</f>
        <v>0</v>
      </c>
      <c r="AQ32" s="222">
        <f>AP32/K32</f>
        <v>0</v>
      </c>
      <c r="AR32" s="221"/>
      <c r="AS32" s="222"/>
      <c r="AT32" s="221"/>
      <c r="AU32" s="222"/>
      <c r="AV32" s="221"/>
      <c r="AW32" s="222"/>
      <c r="AX32" s="194"/>
      <c r="AY32" s="197"/>
      <c r="AZ32" s="162"/>
      <c r="BA32" s="163"/>
      <c r="BB32" s="212"/>
      <c r="BC32" s="197"/>
      <c r="BD32" s="255"/>
      <c r="BE32" s="256"/>
      <c r="BF32" s="194"/>
      <c r="BG32" s="197"/>
      <c r="BH32" s="194"/>
      <c r="BI32" s="197"/>
    </row>
    <row r="33" spans="1:61" ht="15.75" x14ac:dyDescent="0.25">
      <c r="A33" s="54" t="s">
        <v>168</v>
      </c>
      <c r="B33" s="36"/>
      <c r="C33" s="36"/>
      <c r="D33" s="36"/>
      <c r="E33" s="131"/>
      <c r="F33" s="131"/>
      <c r="G33" s="131"/>
      <c r="H33" s="131"/>
      <c r="I33" s="131"/>
      <c r="J33" s="131"/>
      <c r="K33" s="131">
        <v>29.48</v>
      </c>
      <c r="L33" s="131">
        <v>29.48</v>
      </c>
      <c r="M33" s="204" t="s">
        <v>173</v>
      </c>
      <c r="N33" s="204" t="s">
        <v>173</v>
      </c>
      <c r="O33" s="204" t="s">
        <v>173</v>
      </c>
      <c r="P33" s="204" t="s">
        <v>173</v>
      </c>
      <c r="Q33" s="204" t="s">
        <v>173</v>
      </c>
      <c r="R33" s="204" t="s">
        <v>173</v>
      </c>
      <c r="S33" s="204" t="s">
        <v>173</v>
      </c>
      <c r="T33" s="204" t="s">
        <v>173</v>
      </c>
      <c r="U33" s="204" t="s">
        <v>173</v>
      </c>
      <c r="V33" s="221" t="s">
        <v>115</v>
      </c>
      <c r="W33" s="241" t="s">
        <v>164</v>
      </c>
      <c r="X33" s="346" t="s">
        <v>164</v>
      </c>
      <c r="Y33" s="158"/>
      <c r="Z33" s="309" t="str">
        <f t="shared" ref="Z33" si="49">V33</f>
        <v xml:space="preserve"> </v>
      </c>
      <c r="AA33" s="327" t="str">
        <f t="shared" si="41"/>
        <v>-</v>
      </c>
      <c r="AB33" s="309" t="s">
        <v>164</v>
      </c>
      <c r="AC33" s="274" t="s">
        <v>164</v>
      </c>
      <c r="AD33" s="309" t="s">
        <v>164</v>
      </c>
      <c r="AE33" s="274" t="s">
        <v>164</v>
      </c>
      <c r="AF33" s="309" t="s">
        <v>164</v>
      </c>
      <c r="AG33" s="274" t="s">
        <v>164</v>
      </c>
      <c r="AH33" s="221" t="s">
        <v>164</v>
      </c>
      <c r="AI33" s="315" t="s">
        <v>164</v>
      </c>
      <c r="AJ33" s="221" t="s">
        <v>164</v>
      </c>
      <c r="AK33" s="315" t="s">
        <v>164</v>
      </c>
      <c r="AL33" s="221" t="s">
        <v>164</v>
      </c>
      <c r="AM33" s="222" t="s">
        <v>164</v>
      </c>
      <c r="AN33" s="221" t="s">
        <v>164</v>
      </c>
      <c r="AO33" s="222" t="s">
        <v>164</v>
      </c>
      <c r="AP33" s="221">
        <f>L33-K33</f>
        <v>0</v>
      </c>
      <c r="AQ33" s="222">
        <f>AP33/K33</f>
        <v>0</v>
      </c>
      <c r="AR33" s="221"/>
      <c r="AS33" s="222"/>
      <c r="AT33" s="221"/>
      <c r="AU33" s="222"/>
      <c r="AV33" s="221"/>
      <c r="AW33" s="222"/>
      <c r="AX33" s="194"/>
      <c r="AY33" s="197"/>
      <c r="AZ33" s="162"/>
      <c r="BA33" s="163"/>
      <c r="BB33" s="212"/>
      <c r="BC33" s="197"/>
      <c r="BD33" s="255"/>
      <c r="BE33" s="256"/>
      <c r="BF33" s="194"/>
      <c r="BG33" s="197"/>
      <c r="BH33" s="194"/>
      <c r="BI33" s="197"/>
    </row>
    <row r="34" spans="1:61" ht="15.75" x14ac:dyDescent="0.25">
      <c r="A34" s="54" t="s">
        <v>188</v>
      </c>
      <c r="B34" s="36"/>
      <c r="C34" s="36"/>
      <c r="D34" s="36"/>
      <c r="E34" s="131"/>
      <c r="F34" s="131"/>
      <c r="G34" s="131"/>
      <c r="H34" s="131"/>
      <c r="I34" s="131"/>
      <c r="J34" s="131"/>
      <c r="K34" s="131"/>
      <c r="L34" s="131"/>
      <c r="M34" s="131">
        <v>30.26</v>
      </c>
      <c r="N34" s="131">
        <v>31.46</v>
      </c>
      <c r="O34" s="131">
        <v>36.18</v>
      </c>
      <c r="P34" s="131">
        <v>34.979999999999997</v>
      </c>
      <c r="Q34" s="131">
        <v>34.979999999999997</v>
      </c>
      <c r="R34" s="131">
        <v>34.979999999999997</v>
      </c>
      <c r="S34" s="131">
        <v>37.08</v>
      </c>
      <c r="T34" s="131">
        <v>39.299999999999997</v>
      </c>
      <c r="U34" s="131">
        <v>39.299999999999997</v>
      </c>
      <c r="V34" s="221">
        <f t="shared" si="32"/>
        <v>0</v>
      </c>
      <c r="W34" s="241">
        <f t="shared" ref="W34" si="50">V34/T34</f>
        <v>0</v>
      </c>
      <c r="X34" s="344">
        <v>0.03</v>
      </c>
      <c r="Y34" s="158"/>
      <c r="Z34" s="221">
        <f>T34-S34</f>
        <v>2.2199999999999989</v>
      </c>
      <c r="AA34" s="327">
        <f t="shared" ref="AA34" si="51">Z34/S34</f>
        <v>5.9870550161812267E-2</v>
      </c>
      <c r="AB34" s="221">
        <f t="shared" ref="AB34" si="52">S34-R34</f>
        <v>2.1000000000000014</v>
      </c>
      <c r="AC34" s="274">
        <f t="shared" ref="AC34" si="53">AB34/R34</f>
        <v>6.0034305317324232E-2</v>
      </c>
      <c r="AD34" s="221">
        <f t="shared" ref="AD34" si="54">R34-Q34</f>
        <v>0</v>
      </c>
      <c r="AE34" s="274">
        <f t="shared" ref="AE34" si="55">AD34/Q34</f>
        <v>0</v>
      </c>
      <c r="AF34" s="221">
        <f t="shared" ref="AF34" si="56">Q34-P34</f>
        <v>0</v>
      </c>
      <c r="AG34" s="274">
        <f t="shared" ref="AG34" si="57">AF34/P34</f>
        <v>0</v>
      </c>
      <c r="AH34" s="221">
        <f>P34-O34</f>
        <v>-1.2000000000000028</v>
      </c>
      <c r="AI34" s="319">
        <f>AH34/O34</f>
        <v>-3.3167495854063096E-2</v>
      </c>
      <c r="AJ34" s="221">
        <f>P34-N34</f>
        <v>3.519999999999996</v>
      </c>
      <c r="AK34" s="222">
        <f>AJ34/N34</f>
        <v>0.11188811188811176</v>
      </c>
      <c r="AL34" s="221">
        <f>N34-M34</f>
        <v>1.1999999999999993</v>
      </c>
      <c r="AM34" s="222">
        <f>AL34/M34</f>
        <v>3.9656311962987419E-2</v>
      </c>
      <c r="AN34" s="221">
        <f>M34-L34</f>
        <v>30.26</v>
      </c>
      <c r="AO34" s="222" t="e">
        <f>AN34/L34</f>
        <v>#DIV/0!</v>
      </c>
      <c r="AP34" s="221"/>
      <c r="AQ34" s="222"/>
      <c r="AR34" s="221"/>
      <c r="AS34" s="222"/>
      <c r="AT34" s="221"/>
      <c r="AU34" s="222"/>
      <c r="AV34" s="221"/>
      <c r="AW34" s="222"/>
      <c r="AX34" s="194"/>
      <c r="AY34" s="197"/>
      <c r="AZ34" s="162"/>
      <c r="BA34" s="163"/>
      <c r="BB34" s="212"/>
      <c r="BC34" s="197"/>
      <c r="BD34" s="255"/>
      <c r="BE34" s="256"/>
      <c r="BF34" s="194"/>
      <c r="BG34" s="197"/>
      <c r="BH34" s="194"/>
      <c r="BI34" s="197"/>
    </row>
    <row r="35" spans="1:61" ht="15.75" x14ac:dyDescent="0.25">
      <c r="A35" s="54" t="s">
        <v>204</v>
      </c>
      <c r="B35" s="36">
        <v>11.74</v>
      </c>
      <c r="C35" s="36">
        <v>11.74</v>
      </c>
      <c r="D35" s="36">
        <v>11.74</v>
      </c>
      <c r="E35" s="131">
        <v>11.74</v>
      </c>
      <c r="F35" s="131">
        <v>11.74</v>
      </c>
      <c r="G35" s="131"/>
      <c r="H35" s="131">
        <v>11.74</v>
      </c>
      <c r="I35" s="131">
        <v>11.74</v>
      </c>
      <c r="J35" s="131">
        <v>11.74</v>
      </c>
      <c r="K35" s="131">
        <v>11.74</v>
      </c>
      <c r="L35" s="131">
        <v>11.74</v>
      </c>
      <c r="M35" s="204" t="s">
        <v>173</v>
      </c>
      <c r="N35" s="204" t="s">
        <v>173</v>
      </c>
      <c r="O35" s="204" t="s">
        <v>173</v>
      </c>
      <c r="P35" s="204" t="s">
        <v>173</v>
      </c>
      <c r="Q35" s="204" t="s">
        <v>173</v>
      </c>
      <c r="R35" s="204" t="s">
        <v>173</v>
      </c>
      <c r="S35" s="204" t="s">
        <v>173</v>
      </c>
      <c r="T35" s="204" t="s">
        <v>173</v>
      </c>
      <c r="U35" s="204" t="s">
        <v>173</v>
      </c>
      <c r="V35" s="221" t="s">
        <v>115</v>
      </c>
      <c r="W35" s="241" t="s">
        <v>164</v>
      </c>
      <c r="X35" s="240" t="s">
        <v>164</v>
      </c>
      <c r="Y35" s="85"/>
      <c r="Z35" s="309" t="s">
        <v>164</v>
      </c>
      <c r="AA35" s="327" t="s">
        <v>164</v>
      </c>
      <c r="AB35" s="363" t="s">
        <v>164</v>
      </c>
      <c r="AC35" s="274" t="s">
        <v>164</v>
      </c>
      <c r="AD35" s="363" t="s">
        <v>164</v>
      </c>
      <c r="AE35" s="274" t="s">
        <v>164</v>
      </c>
      <c r="AF35" s="363" t="s">
        <v>164</v>
      </c>
      <c r="AG35" s="274" t="s">
        <v>164</v>
      </c>
      <c r="AH35" s="221" t="s">
        <v>164</v>
      </c>
      <c r="AI35" s="315" t="s">
        <v>164</v>
      </c>
      <c r="AJ35" s="221" t="s">
        <v>164</v>
      </c>
      <c r="AK35" s="315" t="s">
        <v>164</v>
      </c>
      <c r="AL35" s="221" t="s">
        <v>164</v>
      </c>
      <c r="AM35" s="222" t="s">
        <v>164</v>
      </c>
      <c r="AN35" s="221" t="s">
        <v>164</v>
      </c>
      <c r="AO35" s="222" t="s">
        <v>164</v>
      </c>
      <c r="AP35" s="221">
        <f>L35-K35</f>
        <v>0</v>
      </c>
      <c r="AQ35" s="222">
        <f>AP35/K35</f>
        <v>0</v>
      </c>
      <c r="AR35" s="221">
        <v>0</v>
      </c>
      <c r="AS35" s="222">
        <v>0</v>
      </c>
      <c r="AT35" s="221">
        <v>0</v>
      </c>
      <c r="AU35" s="222">
        <v>0</v>
      </c>
      <c r="AV35" s="221">
        <v>0</v>
      </c>
      <c r="AW35" s="222">
        <v>0</v>
      </c>
      <c r="AX35" s="221">
        <v>0</v>
      </c>
      <c r="AY35" s="222">
        <v>0</v>
      </c>
      <c r="AZ35" s="221">
        <v>0</v>
      </c>
      <c r="BA35" s="222">
        <v>0</v>
      </c>
      <c r="BB35" s="212">
        <v>0</v>
      </c>
      <c r="BC35" s="197">
        <v>0</v>
      </c>
      <c r="BD35" s="255">
        <v>0</v>
      </c>
      <c r="BE35" s="256">
        <v>0</v>
      </c>
      <c r="BF35" s="194">
        <v>0</v>
      </c>
      <c r="BG35" s="197">
        <v>0</v>
      </c>
      <c r="BH35" s="194">
        <f>+D35-C35</f>
        <v>0</v>
      </c>
      <c r="BI35" s="197">
        <f>+BH35/C35</f>
        <v>0</v>
      </c>
    </row>
    <row r="36" spans="1:61" ht="15.75" x14ac:dyDescent="0.25">
      <c r="A36" s="54" t="s">
        <v>171</v>
      </c>
      <c r="B36" s="36">
        <v>7.2</v>
      </c>
      <c r="C36" s="36">
        <v>7.2</v>
      </c>
      <c r="D36" s="36">
        <v>7.2</v>
      </c>
      <c r="E36" s="131">
        <v>7.2</v>
      </c>
      <c r="F36" s="131">
        <v>7.2</v>
      </c>
      <c r="G36" s="131"/>
      <c r="H36" s="131">
        <v>7.2</v>
      </c>
      <c r="I36" s="131">
        <v>7.2</v>
      </c>
      <c r="J36" s="131" t="e">
        <f>#REF!/H36*#REF!</f>
        <v>#REF!</v>
      </c>
      <c r="K36" s="131">
        <v>7.2</v>
      </c>
      <c r="L36" s="131">
        <v>7.2</v>
      </c>
      <c r="M36" s="204" t="s">
        <v>173</v>
      </c>
      <c r="N36" s="204" t="s">
        <v>173</v>
      </c>
      <c r="O36" s="204" t="s">
        <v>173</v>
      </c>
      <c r="P36" s="204" t="s">
        <v>173</v>
      </c>
      <c r="Q36" s="204" t="s">
        <v>173</v>
      </c>
      <c r="R36" s="204" t="s">
        <v>173</v>
      </c>
      <c r="S36" s="204" t="s">
        <v>173</v>
      </c>
      <c r="T36" s="204" t="s">
        <v>173</v>
      </c>
      <c r="U36" s="204" t="s">
        <v>173</v>
      </c>
      <c r="V36" s="221" t="s">
        <v>115</v>
      </c>
      <c r="W36" s="241" t="s">
        <v>164</v>
      </c>
      <c r="X36" s="240" t="s">
        <v>164</v>
      </c>
      <c r="Y36" s="85"/>
      <c r="Z36" s="309" t="s">
        <v>164</v>
      </c>
      <c r="AA36" s="327" t="s">
        <v>164</v>
      </c>
      <c r="AB36" s="363" t="s">
        <v>164</v>
      </c>
      <c r="AC36" s="274" t="s">
        <v>164</v>
      </c>
      <c r="AD36" s="363" t="s">
        <v>164</v>
      </c>
      <c r="AE36" s="274" t="s">
        <v>164</v>
      </c>
      <c r="AF36" s="363" t="s">
        <v>164</v>
      </c>
      <c r="AG36" s="274" t="s">
        <v>164</v>
      </c>
      <c r="AH36" s="221" t="s">
        <v>164</v>
      </c>
      <c r="AI36" s="315" t="s">
        <v>164</v>
      </c>
      <c r="AJ36" s="221" t="s">
        <v>164</v>
      </c>
      <c r="AK36" s="315" t="s">
        <v>164</v>
      </c>
      <c r="AL36" s="221" t="s">
        <v>164</v>
      </c>
      <c r="AM36" s="222" t="s">
        <v>164</v>
      </c>
      <c r="AN36" s="221" t="s">
        <v>164</v>
      </c>
      <c r="AO36" s="222" t="s">
        <v>164</v>
      </c>
      <c r="AP36" s="221">
        <f>L36-K36</f>
        <v>0</v>
      </c>
      <c r="AQ36" s="222">
        <f>AP36/K36</f>
        <v>0</v>
      </c>
      <c r="AR36" s="221">
        <v>0</v>
      </c>
      <c r="AS36" s="222">
        <v>0</v>
      </c>
      <c r="AT36" s="221">
        <v>0</v>
      </c>
      <c r="AU36" s="222">
        <v>0</v>
      </c>
      <c r="AV36" s="221">
        <v>0</v>
      </c>
      <c r="AW36" s="222">
        <v>0</v>
      </c>
      <c r="AX36" s="221">
        <v>0</v>
      </c>
      <c r="AY36" s="222">
        <v>0</v>
      </c>
      <c r="AZ36" s="221">
        <v>0</v>
      </c>
      <c r="BA36" s="222">
        <v>0</v>
      </c>
      <c r="BB36" s="212">
        <v>0</v>
      </c>
      <c r="BC36" s="197">
        <v>0</v>
      </c>
      <c r="BD36" s="255">
        <v>0</v>
      </c>
      <c r="BE36" s="256">
        <v>0</v>
      </c>
      <c r="BF36" s="194">
        <v>0</v>
      </c>
      <c r="BG36" s="197">
        <v>0</v>
      </c>
      <c r="BH36" s="194">
        <f>+D36-C36</f>
        <v>0</v>
      </c>
      <c r="BI36" s="197">
        <f>+BH36/C36</f>
        <v>0</v>
      </c>
    </row>
    <row r="37" spans="1:61" ht="15.75" x14ac:dyDescent="0.25">
      <c r="A37" s="54" t="s">
        <v>20</v>
      </c>
      <c r="B37" s="36"/>
      <c r="C37" s="36"/>
      <c r="D37" s="36"/>
      <c r="E37" s="131"/>
      <c r="F37" s="131"/>
      <c r="G37" s="131"/>
      <c r="H37" s="131"/>
      <c r="I37" s="131"/>
      <c r="J37" s="131"/>
      <c r="K37" s="131"/>
      <c r="L37" s="131">
        <v>30.26</v>
      </c>
      <c r="M37" s="204" t="s">
        <v>173</v>
      </c>
      <c r="N37" s="204" t="s">
        <v>173</v>
      </c>
      <c r="O37" s="204" t="s">
        <v>173</v>
      </c>
      <c r="P37" s="204" t="s">
        <v>173</v>
      </c>
      <c r="Q37" s="204" t="s">
        <v>173</v>
      </c>
      <c r="R37" s="204" t="s">
        <v>173</v>
      </c>
      <c r="S37" s="204" t="s">
        <v>173</v>
      </c>
      <c r="T37" s="204" t="s">
        <v>173</v>
      </c>
      <c r="U37" s="204" t="s">
        <v>173</v>
      </c>
      <c r="V37" s="221" t="s">
        <v>115</v>
      </c>
      <c r="W37" s="241" t="s">
        <v>164</v>
      </c>
      <c r="X37" s="240" t="s">
        <v>164</v>
      </c>
      <c r="Y37" s="85"/>
      <c r="Z37" s="309" t="s">
        <v>164</v>
      </c>
      <c r="AA37" s="327" t="s">
        <v>164</v>
      </c>
      <c r="AB37" s="363" t="s">
        <v>164</v>
      </c>
      <c r="AC37" s="274" t="s">
        <v>164</v>
      </c>
      <c r="AD37" s="363" t="s">
        <v>164</v>
      </c>
      <c r="AE37" s="274" t="s">
        <v>164</v>
      </c>
      <c r="AF37" s="363" t="s">
        <v>164</v>
      </c>
      <c r="AG37" s="274" t="s">
        <v>164</v>
      </c>
      <c r="AH37" s="221" t="s">
        <v>164</v>
      </c>
      <c r="AI37" s="315" t="s">
        <v>164</v>
      </c>
      <c r="AJ37" s="221" t="s">
        <v>164</v>
      </c>
      <c r="AK37" s="315" t="s">
        <v>164</v>
      </c>
      <c r="AL37" s="221" t="s">
        <v>164</v>
      </c>
      <c r="AM37" s="243" t="s">
        <v>164</v>
      </c>
      <c r="AN37" s="221" t="s">
        <v>164</v>
      </c>
      <c r="AO37" s="243" t="s">
        <v>164</v>
      </c>
      <c r="AP37" s="221">
        <f>L37-K37</f>
        <v>30.26</v>
      </c>
      <c r="AQ37" s="243" t="s">
        <v>164</v>
      </c>
      <c r="AR37" s="221">
        <f>K37-J37</f>
        <v>0</v>
      </c>
      <c r="AS37" s="222"/>
      <c r="AT37" s="221"/>
      <c r="AU37" s="222"/>
      <c r="AV37" s="221"/>
      <c r="AW37" s="222"/>
      <c r="AX37" s="194"/>
      <c r="AY37" s="197"/>
      <c r="AZ37" s="162"/>
      <c r="BA37" s="163"/>
      <c r="BB37" s="212"/>
      <c r="BC37" s="197"/>
      <c r="BD37" s="255"/>
      <c r="BE37" s="256"/>
      <c r="BF37" s="194"/>
      <c r="BG37" s="197"/>
      <c r="BH37" s="194"/>
      <c r="BI37" s="197"/>
    </row>
    <row r="38" spans="1:61" ht="15.75" x14ac:dyDescent="0.25">
      <c r="A38" s="5"/>
      <c r="V38" s="99"/>
      <c r="W38" s="366"/>
      <c r="X38" s="178"/>
      <c r="Y38" s="86"/>
      <c r="Z38" s="177"/>
      <c r="AA38" s="328"/>
      <c r="AB38" s="364"/>
      <c r="AC38" s="330"/>
      <c r="AD38" s="364"/>
      <c r="AE38" s="330"/>
      <c r="AF38" s="364"/>
      <c r="AG38" s="330"/>
      <c r="AH38" s="177"/>
      <c r="AI38" s="76"/>
      <c r="AJ38" s="177"/>
      <c r="AK38" s="76"/>
      <c r="AL38" s="177"/>
      <c r="AM38" s="223"/>
      <c r="AN38" s="177"/>
      <c r="AO38" s="223"/>
      <c r="AP38" s="177"/>
      <c r="AQ38" s="223"/>
      <c r="AR38" s="177"/>
      <c r="AS38" s="223"/>
      <c r="AT38" s="177"/>
      <c r="AU38" s="223"/>
      <c r="AV38" s="177"/>
      <c r="AW38" s="223"/>
      <c r="AX38" s="86"/>
      <c r="AY38" s="164"/>
      <c r="AZ38" s="160"/>
      <c r="BA38" s="164"/>
      <c r="BB38" s="263"/>
      <c r="BC38" s="259"/>
      <c r="BD38" s="244"/>
      <c r="BE38" s="261"/>
      <c r="BF38" s="262"/>
      <c r="BG38" s="259"/>
      <c r="BH38" s="262"/>
      <c r="BI38" s="259"/>
    </row>
    <row r="39" spans="1:61" ht="16.5" thickBot="1" x14ac:dyDescent="0.3">
      <c r="A39" s="4" t="s">
        <v>26</v>
      </c>
      <c r="B39" s="3">
        <v>2008</v>
      </c>
      <c r="C39" s="3">
        <v>2009</v>
      </c>
      <c r="D39" s="3">
        <v>2010</v>
      </c>
      <c r="E39" s="3">
        <v>2011</v>
      </c>
      <c r="F39" s="3">
        <v>2012</v>
      </c>
      <c r="G39" s="3"/>
      <c r="H39" s="3">
        <v>2014</v>
      </c>
      <c r="I39" s="3">
        <v>2015</v>
      </c>
      <c r="J39" s="3">
        <v>2016</v>
      </c>
      <c r="K39" s="3">
        <v>2017</v>
      </c>
      <c r="L39" s="3">
        <v>2018</v>
      </c>
      <c r="M39" s="3">
        <v>2019</v>
      </c>
      <c r="N39" s="3">
        <v>2020</v>
      </c>
      <c r="O39" s="3">
        <v>2021</v>
      </c>
      <c r="P39" s="3">
        <v>2022</v>
      </c>
      <c r="Q39" s="3">
        <v>2023</v>
      </c>
      <c r="R39" s="3">
        <v>2024</v>
      </c>
      <c r="S39" s="3">
        <v>2025</v>
      </c>
      <c r="T39" s="3">
        <v>2026</v>
      </c>
      <c r="U39" s="3">
        <v>2027</v>
      </c>
      <c r="V39" s="209" t="s">
        <v>102</v>
      </c>
      <c r="W39" s="183" t="s">
        <v>4</v>
      </c>
      <c r="X39" s="183" t="s">
        <v>90</v>
      </c>
      <c r="Y39" s="87"/>
      <c r="Z39" s="217" t="s">
        <v>102</v>
      </c>
      <c r="AA39" s="325" t="s">
        <v>4</v>
      </c>
      <c r="AB39" s="362" t="s">
        <v>102</v>
      </c>
      <c r="AC39" s="342" t="s">
        <v>4</v>
      </c>
      <c r="AD39" s="362" t="s">
        <v>102</v>
      </c>
      <c r="AE39" s="342" t="s">
        <v>4</v>
      </c>
      <c r="AF39" s="362" t="s">
        <v>102</v>
      </c>
      <c r="AG39" s="342" t="s">
        <v>4</v>
      </c>
      <c r="AH39" s="217" t="s">
        <v>102</v>
      </c>
      <c r="AI39" s="3" t="s">
        <v>4</v>
      </c>
      <c r="AJ39" s="217" t="s">
        <v>102</v>
      </c>
      <c r="AK39" s="3" t="s">
        <v>4</v>
      </c>
      <c r="AL39" s="217" t="s">
        <v>102</v>
      </c>
      <c r="AM39" s="218" t="s">
        <v>4</v>
      </c>
      <c r="AN39" s="217" t="s">
        <v>102</v>
      </c>
      <c r="AO39" s="218" t="s">
        <v>4</v>
      </c>
      <c r="AP39" s="217" t="s">
        <v>102</v>
      </c>
      <c r="AQ39" s="218" t="s">
        <v>4</v>
      </c>
      <c r="AR39" s="217" t="s">
        <v>102</v>
      </c>
      <c r="AS39" s="218" t="s">
        <v>4</v>
      </c>
      <c r="AT39" s="217" t="s">
        <v>102</v>
      </c>
      <c r="AU39" s="218" t="s">
        <v>4</v>
      </c>
      <c r="AV39" s="217" t="s">
        <v>102</v>
      </c>
      <c r="AW39" s="218" t="s">
        <v>4</v>
      </c>
      <c r="AX39" s="165" t="s">
        <v>102</v>
      </c>
      <c r="AY39" s="166" t="s">
        <v>4</v>
      </c>
      <c r="AZ39" s="165" t="s">
        <v>102</v>
      </c>
      <c r="BA39" s="166" t="s">
        <v>4</v>
      </c>
      <c r="BB39" s="208" t="s">
        <v>3</v>
      </c>
      <c r="BC39" s="250" t="s">
        <v>4</v>
      </c>
      <c r="BD39" s="264" t="s">
        <v>3</v>
      </c>
      <c r="BE39" s="166" t="s">
        <v>4</v>
      </c>
      <c r="BF39" s="4" t="s">
        <v>3</v>
      </c>
      <c r="BG39" s="250" t="s">
        <v>4</v>
      </c>
      <c r="BH39" s="4" t="s">
        <v>3</v>
      </c>
      <c r="BI39" s="250" t="s">
        <v>4</v>
      </c>
    </row>
    <row r="40" spans="1:61" ht="15.75" x14ac:dyDescent="0.25">
      <c r="A40" s="283" t="s">
        <v>174</v>
      </c>
      <c r="B40" s="35">
        <v>9.25</v>
      </c>
      <c r="C40" s="35">
        <v>9.25</v>
      </c>
      <c r="D40" s="35">
        <v>9.25</v>
      </c>
      <c r="E40" s="35">
        <v>9.25</v>
      </c>
      <c r="F40" s="35">
        <v>9.25</v>
      </c>
      <c r="G40" s="35"/>
      <c r="H40" s="35">
        <v>8.65</v>
      </c>
      <c r="I40" s="35">
        <v>9</v>
      </c>
      <c r="J40" s="131">
        <v>9.3641618497109818</v>
      </c>
      <c r="K40" s="131">
        <v>9.36</v>
      </c>
      <c r="L40" s="131">
        <v>9.36</v>
      </c>
      <c r="M40" s="131">
        <v>9.98</v>
      </c>
      <c r="N40" s="131">
        <v>9.98</v>
      </c>
      <c r="O40" s="131">
        <v>10.4</v>
      </c>
      <c r="P40" s="131">
        <v>10.4</v>
      </c>
      <c r="Q40" s="131">
        <v>10.4</v>
      </c>
      <c r="R40" s="131">
        <v>10.4</v>
      </c>
      <c r="S40" s="131">
        <v>10.4</v>
      </c>
      <c r="T40" s="131">
        <v>10.4</v>
      </c>
      <c r="U40" s="131">
        <v>10.4</v>
      </c>
      <c r="V40" s="296">
        <f>U40-T40</f>
        <v>0</v>
      </c>
      <c r="W40" s="241">
        <f t="shared" ref="W40:W43" si="58">V40/T40</f>
        <v>0</v>
      </c>
      <c r="X40" s="344">
        <v>0</v>
      </c>
      <c r="Y40" s="85"/>
      <c r="Z40" s="221">
        <f t="shared" ref="Z40:Z43" si="59">T40-S40</f>
        <v>0</v>
      </c>
      <c r="AA40" s="327">
        <f t="shared" ref="AA40:AA43" si="60">W40</f>
        <v>0</v>
      </c>
      <c r="AB40" s="219">
        <f>S40-R40</f>
        <v>0</v>
      </c>
      <c r="AC40" s="356">
        <f>AB40/R40</f>
        <v>0</v>
      </c>
      <c r="AD40" s="219">
        <f>R40-Q40</f>
        <v>0</v>
      </c>
      <c r="AE40" s="356">
        <f>AD40/Q40</f>
        <v>0</v>
      </c>
      <c r="AF40" s="221">
        <f t="shared" ref="AF40:AF43" si="61">Q40-P40</f>
        <v>0</v>
      </c>
      <c r="AG40" s="274">
        <f t="shared" ref="AG40:AG43" si="62">AF40/P40</f>
        <v>0</v>
      </c>
      <c r="AH40" s="221">
        <f>P40-O40</f>
        <v>0</v>
      </c>
      <c r="AI40" s="319">
        <f>AH40/O40</f>
        <v>0</v>
      </c>
      <c r="AJ40" s="221">
        <f>P40-N40</f>
        <v>0.41999999999999993</v>
      </c>
      <c r="AK40" s="222">
        <f>AJ40/N40</f>
        <v>4.208416833667334E-2</v>
      </c>
      <c r="AL40" s="221">
        <f>N40-M40</f>
        <v>0</v>
      </c>
      <c r="AM40" s="222">
        <f>AL40/M40</f>
        <v>0</v>
      </c>
      <c r="AN40" s="221">
        <f>M40-L40</f>
        <v>0.62000000000000099</v>
      </c>
      <c r="AO40" s="222">
        <f>AN40/L40</f>
        <v>6.6239316239316351E-2</v>
      </c>
      <c r="AP40" s="221">
        <f>L40-K40</f>
        <v>0</v>
      </c>
      <c r="AQ40" s="222">
        <f>AP40/K40</f>
        <v>0</v>
      </c>
      <c r="AR40" s="221">
        <f>K40-J40</f>
        <v>-4.1618497109823238E-3</v>
      </c>
      <c r="AS40" s="222">
        <f>AR40/J40</f>
        <v>-4.4444444444440869E-4</v>
      </c>
      <c r="AT40" s="221">
        <f t="shared" ref="AT40:AT45" si="63">J40-I40</f>
        <v>0.36416184971098176</v>
      </c>
      <c r="AU40" s="222">
        <f t="shared" ref="AU40:AU45" si="64">AT40/I40</f>
        <v>4.0462427745664636E-2</v>
      </c>
      <c r="AV40" s="219">
        <f>I40-H40</f>
        <v>0.34999999999999964</v>
      </c>
      <c r="AW40" s="220">
        <f>AV40/H40</f>
        <v>4.0462427745664699E-2</v>
      </c>
      <c r="AX40" s="194">
        <v>-0.59999999999999964</v>
      </c>
      <c r="AY40" s="197">
        <v>-6.4864864864864827E-2</v>
      </c>
      <c r="AZ40" s="162">
        <v>0</v>
      </c>
      <c r="BA40" s="163">
        <v>0</v>
      </c>
      <c r="BB40" s="212">
        <v>0</v>
      </c>
      <c r="BC40" s="197">
        <v>0</v>
      </c>
      <c r="BD40" s="255">
        <v>0</v>
      </c>
      <c r="BE40" s="274">
        <v>0</v>
      </c>
      <c r="BF40" s="194">
        <v>0</v>
      </c>
      <c r="BG40" s="197">
        <v>0</v>
      </c>
      <c r="BH40" s="194">
        <v>0</v>
      </c>
      <c r="BI40" s="197">
        <v>0</v>
      </c>
    </row>
    <row r="41" spans="1:61" ht="15.75" x14ac:dyDescent="0.25">
      <c r="A41" s="58" t="s">
        <v>29</v>
      </c>
      <c r="B41" s="35">
        <v>6.98</v>
      </c>
      <c r="C41" s="35">
        <v>6.98</v>
      </c>
      <c r="D41" s="35">
        <v>6.98</v>
      </c>
      <c r="E41" s="35">
        <v>6.98</v>
      </c>
      <c r="F41" s="35">
        <v>7.14</v>
      </c>
      <c r="G41" s="35"/>
      <c r="H41" s="35">
        <v>7.14</v>
      </c>
      <c r="I41" s="35">
        <v>7.4</v>
      </c>
      <c r="J41" s="131">
        <v>7.4</v>
      </c>
      <c r="K41" s="131">
        <v>7.4</v>
      </c>
      <c r="L41" s="131">
        <v>7.62</v>
      </c>
      <c r="M41" s="131">
        <v>7.62</v>
      </c>
      <c r="N41" s="131">
        <v>7.62</v>
      </c>
      <c r="O41" s="131">
        <v>7.62</v>
      </c>
      <c r="P41" s="131">
        <v>7.4</v>
      </c>
      <c r="Q41" s="131">
        <v>7.4</v>
      </c>
      <c r="R41" s="131">
        <v>7.4</v>
      </c>
      <c r="S41" s="131">
        <v>7.4</v>
      </c>
      <c r="T41" s="131">
        <v>7.4</v>
      </c>
      <c r="U41" s="131">
        <v>7.4</v>
      </c>
      <c r="V41" s="221">
        <f t="shared" ref="V41:V43" si="65">U41-T41</f>
        <v>0</v>
      </c>
      <c r="W41" s="241">
        <f t="shared" si="58"/>
        <v>0</v>
      </c>
      <c r="X41" s="344">
        <v>0</v>
      </c>
      <c r="Y41" s="85"/>
      <c r="Z41" s="221">
        <f t="shared" si="59"/>
        <v>0</v>
      </c>
      <c r="AA41" s="327">
        <f t="shared" si="60"/>
        <v>0</v>
      </c>
      <c r="AB41" s="221">
        <f t="shared" ref="AB41:AB43" si="66">S41-R41</f>
        <v>0</v>
      </c>
      <c r="AC41" s="274">
        <f t="shared" ref="AC41:AC43" si="67">AB41/R41</f>
        <v>0</v>
      </c>
      <c r="AD41" s="221">
        <f t="shared" ref="AD41:AD43" si="68">R41-Q41</f>
        <v>0</v>
      </c>
      <c r="AE41" s="274">
        <f t="shared" ref="AE41:AE43" si="69">AD41/Q41</f>
        <v>0</v>
      </c>
      <c r="AF41" s="221">
        <f t="shared" si="61"/>
        <v>0</v>
      </c>
      <c r="AG41" s="274">
        <f t="shared" si="62"/>
        <v>0</v>
      </c>
      <c r="AH41" s="221">
        <f>P41-O41</f>
        <v>-0.21999999999999975</v>
      </c>
      <c r="AI41" s="319">
        <f>AH41/O41</f>
        <v>-2.8871391076115454E-2</v>
      </c>
      <c r="AJ41" s="221">
        <f>P41-N41</f>
        <v>-0.21999999999999975</v>
      </c>
      <c r="AK41" s="222">
        <f>AJ41/N41</f>
        <v>-2.8871391076115454E-2</v>
      </c>
      <c r="AL41" s="221">
        <f>N41-M41</f>
        <v>0</v>
      </c>
      <c r="AM41" s="222">
        <f>AL41/M41</f>
        <v>0</v>
      </c>
      <c r="AN41" s="221">
        <f>M41-L41</f>
        <v>0</v>
      </c>
      <c r="AO41" s="222">
        <f>AN41/L41</f>
        <v>0</v>
      </c>
      <c r="AP41" s="221">
        <f t="shared" ref="AP41:AP43" si="70">L41-K41</f>
        <v>0.21999999999999975</v>
      </c>
      <c r="AQ41" s="222">
        <f t="shared" ref="AQ41:AQ43" si="71">AP41/K41</f>
        <v>2.9729729729729693E-2</v>
      </c>
      <c r="AR41" s="221">
        <f>K41-J41</f>
        <v>0</v>
      </c>
      <c r="AS41" s="222">
        <f>AR41/J41</f>
        <v>0</v>
      </c>
      <c r="AT41" s="221">
        <f t="shared" si="63"/>
        <v>0</v>
      </c>
      <c r="AU41" s="222">
        <f t="shared" si="64"/>
        <v>0</v>
      </c>
      <c r="AV41" s="221">
        <f>I41-H41</f>
        <v>0.26000000000000068</v>
      </c>
      <c r="AW41" s="222">
        <f>AV41/H41</f>
        <v>3.6414565826330632E-2</v>
      </c>
      <c r="AX41" s="194">
        <v>0</v>
      </c>
      <c r="AY41" s="197">
        <v>0</v>
      </c>
      <c r="AZ41" s="162">
        <v>0</v>
      </c>
      <c r="BA41" s="163">
        <v>0</v>
      </c>
      <c r="BB41" s="212">
        <v>0.15999999999999925</v>
      </c>
      <c r="BC41" s="197">
        <v>2.2922636103151754E-2</v>
      </c>
      <c r="BD41" s="255">
        <v>0</v>
      </c>
      <c r="BE41" s="274">
        <v>0</v>
      </c>
      <c r="BF41" s="194">
        <v>0</v>
      </c>
      <c r="BG41" s="197">
        <v>0</v>
      </c>
      <c r="BH41" s="194">
        <v>0</v>
      </c>
      <c r="BI41" s="197">
        <v>0</v>
      </c>
    </row>
    <row r="42" spans="1:61" ht="15.75" x14ac:dyDescent="0.25">
      <c r="A42" s="58" t="s">
        <v>118</v>
      </c>
      <c r="B42" s="192" t="s">
        <v>7</v>
      </c>
      <c r="C42" s="192" t="s">
        <v>7</v>
      </c>
      <c r="D42" s="192" t="s">
        <v>7</v>
      </c>
      <c r="E42" s="192" t="s">
        <v>7</v>
      </c>
      <c r="F42" s="192" t="s">
        <v>7</v>
      </c>
      <c r="G42" s="192"/>
      <c r="H42" s="192">
        <v>16.239999999999998</v>
      </c>
      <c r="I42" s="192">
        <v>14.16</v>
      </c>
      <c r="J42" s="131">
        <v>15.9</v>
      </c>
      <c r="K42" s="131">
        <v>15.9</v>
      </c>
      <c r="L42" s="131">
        <v>15.9</v>
      </c>
      <c r="M42" s="131">
        <v>15.9</v>
      </c>
      <c r="N42" s="131">
        <v>15.9</v>
      </c>
      <c r="O42" s="131">
        <v>15.9</v>
      </c>
      <c r="P42" s="131">
        <v>15.7</v>
      </c>
      <c r="Q42" s="131">
        <v>15.7</v>
      </c>
      <c r="R42" s="131">
        <v>15.48</v>
      </c>
      <c r="S42" s="131">
        <v>15.48</v>
      </c>
      <c r="T42" s="131">
        <v>15.48</v>
      </c>
      <c r="U42" s="131">
        <v>15.48</v>
      </c>
      <c r="V42" s="221">
        <f t="shared" si="65"/>
        <v>0</v>
      </c>
      <c r="W42" s="241">
        <f t="shared" si="58"/>
        <v>0</v>
      </c>
      <c r="X42" s="344">
        <v>0</v>
      </c>
      <c r="Y42" s="85"/>
      <c r="Z42" s="221">
        <f t="shared" si="59"/>
        <v>0</v>
      </c>
      <c r="AA42" s="327">
        <f t="shared" si="60"/>
        <v>0</v>
      </c>
      <c r="AB42" s="221">
        <f t="shared" si="66"/>
        <v>0</v>
      </c>
      <c r="AC42" s="274">
        <f t="shared" si="67"/>
        <v>0</v>
      </c>
      <c r="AD42" s="221">
        <f t="shared" si="68"/>
        <v>-0.21999999999999886</v>
      </c>
      <c r="AE42" s="274">
        <f t="shared" si="69"/>
        <v>-1.4012738853503112E-2</v>
      </c>
      <c r="AF42" s="221">
        <f t="shared" si="61"/>
        <v>0</v>
      </c>
      <c r="AG42" s="274">
        <f t="shared" si="62"/>
        <v>0</v>
      </c>
      <c r="AH42" s="221">
        <f>P42-O42</f>
        <v>-0.20000000000000107</v>
      </c>
      <c r="AI42" s="319">
        <f>AH42/O42</f>
        <v>-1.2578616352201324E-2</v>
      </c>
      <c r="AJ42" s="221">
        <f>P42-N42</f>
        <v>-0.20000000000000107</v>
      </c>
      <c r="AK42" s="222">
        <f>AJ42/N42</f>
        <v>-1.2578616352201324E-2</v>
      </c>
      <c r="AL42" s="221">
        <f>N42-M42</f>
        <v>0</v>
      </c>
      <c r="AM42" s="222">
        <f>AL42/M42</f>
        <v>0</v>
      </c>
      <c r="AN42" s="221">
        <f>M42-L42</f>
        <v>0</v>
      </c>
      <c r="AO42" s="222">
        <f>AN42/L42</f>
        <v>0</v>
      </c>
      <c r="AP42" s="221">
        <f t="shared" si="70"/>
        <v>0</v>
      </c>
      <c r="AQ42" s="222">
        <f t="shared" si="71"/>
        <v>0</v>
      </c>
      <c r="AR42" s="221">
        <f>K42-J42</f>
        <v>0</v>
      </c>
      <c r="AS42" s="222">
        <f>AR42/J42</f>
        <v>0</v>
      </c>
      <c r="AT42" s="221">
        <f t="shared" si="63"/>
        <v>1.7400000000000002</v>
      </c>
      <c r="AU42" s="222">
        <f t="shared" si="64"/>
        <v>0.12288135593220341</v>
      </c>
      <c r="AV42" s="221">
        <f t="shared" ref="AV42:AV45" si="72">I42-H42</f>
        <v>-2.0799999999999983</v>
      </c>
      <c r="AW42" s="222">
        <f t="shared" ref="AW42:AW45" si="73">AV42/H42</f>
        <v>-0.12807881773399005</v>
      </c>
      <c r="AX42" s="195"/>
      <c r="AY42" s="198"/>
      <c r="AZ42" s="171"/>
      <c r="BA42" s="172"/>
      <c r="BB42" s="214"/>
      <c r="BC42" s="198"/>
      <c r="BD42" s="255"/>
      <c r="BE42" s="274"/>
      <c r="BF42" s="195"/>
      <c r="BG42" s="198"/>
      <c r="BH42" s="195"/>
      <c r="BI42" s="198"/>
    </row>
    <row r="43" spans="1:61" ht="15.75" x14ac:dyDescent="0.25">
      <c r="A43" s="58" t="s">
        <v>30</v>
      </c>
      <c r="B43" s="35">
        <v>8.9600000000000009</v>
      </c>
      <c r="C43" s="35">
        <v>8.9600000000000009</v>
      </c>
      <c r="D43" s="35">
        <v>8.9600000000000009</v>
      </c>
      <c r="E43" s="35">
        <v>8.76</v>
      </c>
      <c r="F43" s="35">
        <v>8.76</v>
      </c>
      <c r="G43" s="35"/>
      <c r="H43" s="35">
        <v>9.14</v>
      </c>
      <c r="I43" s="35">
        <v>9.5</v>
      </c>
      <c r="J43" s="131">
        <v>9.5</v>
      </c>
      <c r="K43" s="131">
        <v>9.4</v>
      </c>
      <c r="L43" s="131">
        <v>8.02</v>
      </c>
      <c r="M43" s="131">
        <v>8.7200000000000006</v>
      </c>
      <c r="N43" s="131">
        <v>8.7200000000000006</v>
      </c>
      <c r="O43" s="131">
        <v>8.7200000000000006</v>
      </c>
      <c r="P43" s="131">
        <v>8.6199999999999992</v>
      </c>
      <c r="Q43" s="131">
        <v>8.6199999999999992</v>
      </c>
      <c r="R43" s="131">
        <v>8.6199999999999992</v>
      </c>
      <c r="S43" s="131">
        <v>8.6199999999999992</v>
      </c>
      <c r="T43" s="131">
        <v>8.6199999999999992</v>
      </c>
      <c r="U43" s="131">
        <v>8.6199999999999992</v>
      </c>
      <c r="V43" s="221">
        <f t="shared" si="65"/>
        <v>0</v>
      </c>
      <c r="W43" s="241">
        <f t="shared" si="58"/>
        <v>0</v>
      </c>
      <c r="X43" s="344">
        <v>0</v>
      </c>
      <c r="Y43" s="159"/>
      <c r="Z43" s="221">
        <f t="shared" si="59"/>
        <v>0</v>
      </c>
      <c r="AA43" s="327">
        <f t="shared" si="60"/>
        <v>0</v>
      </c>
      <c r="AB43" s="221">
        <f t="shared" si="66"/>
        <v>0</v>
      </c>
      <c r="AC43" s="274">
        <f t="shared" si="67"/>
        <v>0</v>
      </c>
      <c r="AD43" s="221">
        <f t="shared" si="68"/>
        <v>0</v>
      </c>
      <c r="AE43" s="274">
        <f t="shared" si="69"/>
        <v>0</v>
      </c>
      <c r="AF43" s="221">
        <f t="shared" si="61"/>
        <v>0</v>
      </c>
      <c r="AG43" s="274">
        <f t="shared" si="62"/>
        <v>0</v>
      </c>
      <c r="AH43" s="221">
        <f>P43-O43</f>
        <v>-0.10000000000000142</v>
      </c>
      <c r="AI43" s="319">
        <f>AH43/O43</f>
        <v>-1.1467889908257043E-2</v>
      </c>
      <c r="AJ43" s="221">
        <f>P43-N43</f>
        <v>-0.10000000000000142</v>
      </c>
      <c r="AK43" s="222">
        <f>AJ43/N43</f>
        <v>-1.1467889908257043E-2</v>
      </c>
      <c r="AL43" s="221">
        <f>N43-M43</f>
        <v>0</v>
      </c>
      <c r="AM43" s="222">
        <f>AL43/M43</f>
        <v>0</v>
      </c>
      <c r="AN43" s="221">
        <f>M43-L43</f>
        <v>0.70000000000000107</v>
      </c>
      <c r="AO43" s="222">
        <f>AN43/L43</f>
        <v>8.7281795511222088E-2</v>
      </c>
      <c r="AP43" s="221">
        <f t="shared" si="70"/>
        <v>-1.3800000000000008</v>
      </c>
      <c r="AQ43" s="222">
        <f t="shared" si="71"/>
        <v>-0.14680851063829795</v>
      </c>
      <c r="AR43" s="221">
        <f>K43-J43</f>
        <v>-9.9999999999999645E-2</v>
      </c>
      <c r="AS43" s="222">
        <f>AR43/J43</f>
        <v>-1.0526315789473648E-2</v>
      </c>
      <c r="AT43" s="221">
        <f t="shared" si="63"/>
        <v>0</v>
      </c>
      <c r="AU43" s="222">
        <f t="shared" si="64"/>
        <v>0</v>
      </c>
      <c r="AV43" s="221">
        <f t="shared" si="72"/>
        <v>0.35999999999999943</v>
      </c>
      <c r="AW43" s="222">
        <f t="shared" si="73"/>
        <v>3.9387308533916782E-2</v>
      </c>
      <c r="AX43" s="194">
        <v>0.21000000000000085</v>
      </c>
      <c r="AY43" s="197">
        <v>2.3516237402015774E-2</v>
      </c>
      <c r="AZ43" s="162">
        <v>0.16999999999999993</v>
      </c>
      <c r="BA43" s="163">
        <v>1.9406392694063919E-2</v>
      </c>
      <c r="BB43" s="212">
        <v>0</v>
      </c>
      <c r="BC43" s="197">
        <v>0</v>
      </c>
      <c r="BD43" s="255">
        <v>-0.20000000000000107</v>
      </c>
      <c r="BE43" s="274">
        <v>-2.232142857142869E-2</v>
      </c>
      <c r="BF43" s="194">
        <v>0</v>
      </c>
      <c r="BG43" s="197">
        <v>0</v>
      </c>
      <c r="BH43" s="194">
        <v>0</v>
      </c>
      <c r="BI43" s="197">
        <v>0</v>
      </c>
    </row>
    <row r="44" spans="1:61" ht="15.75" x14ac:dyDescent="0.25">
      <c r="A44" s="58" t="s">
        <v>162</v>
      </c>
      <c r="B44" s="35">
        <v>8.18</v>
      </c>
      <c r="C44" s="35">
        <v>8.18</v>
      </c>
      <c r="D44" s="35">
        <v>8.18</v>
      </c>
      <c r="E44" s="35">
        <v>8.18</v>
      </c>
      <c r="F44" s="35">
        <v>8.18</v>
      </c>
      <c r="G44" s="35"/>
      <c r="H44" s="35">
        <v>8.18</v>
      </c>
      <c r="I44" s="35">
        <v>8.18</v>
      </c>
      <c r="J44" s="131">
        <v>8.18</v>
      </c>
      <c r="K44" s="204" t="s">
        <v>173</v>
      </c>
      <c r="L44" s="204" t="s">
        <v>173</v>
      </c>
      <c r="M44" s="204" t="s">
        <v>173</v>
      </c>
      <c r="N44" s="204" t="s">
        <v>173</v>
      </c>
      <c r="O44" s="204" t="s">
        <v>173</v>
      </c>
      <c r="P44" s="204" t="s">
        <v>173</v>
      </c>
      <c r="Q44" s="204" t="s">
        <v>173</v>
      </c>
      <c r="R44" s="204" t="s">
        <v>173</v>
      </c>
      <c r="S44" s="204" t="s">
        <v>173</v>
      </c>
      <c r="T44" s="204" t="s">
        <v>173</v>
      </c>
      <c r="U44" s="204" t="s">
        <v>173</v>
      </c>
      <c r="V44" s="221" t="s">
        <v>164</v>
      </c>
      <c r="W44" s="241" t="s">
        <v>164</v>
      </c>
      <c r="X44" s="240" t="s">
        <v>164</v>
      </c>
      <c r="Y44" s="159"/>
      <c r="Z44" s="221" t="s">
        <v>164</v>
      </c>
      <c r="AA44" s="319" t="s">
        <v>164</v>
      </c>
      <c r="AB44" s="221" t="s">
        <v>164</v>
      </c>
      <c r="AC44" s="373" t="s">
        <v>164</v>
      </c>
      <c r="AD44" s="221" t="s">
        <v>164</v>
      </c>
      <c r="AE44" s="317" t="s">
        <v>164</v>
      </c>
      <c r="AF44" s="221" t="s">
        <v>164</v>
      </c>
      <c r="AG44" s="317" t="s">
        <v>164</v>
      </c>
      <c r="AH44" s="221" t="s">
        <v>164</v>
      </c>
      <c r="AI44" s="317" t="s">
        <v>164</v>
      </c>
      <c r="AJ44" s="221" t="s">
        <v>164</v>
      </c>
      <c r="AK44" s="317" t="s">
        <v>164</v>
      </c>
      <c r="AL44" s="221" t="s">
        <v>164</v>
      </c>
      <c r="AM44" s="222" t="s">
        <v>164</v>
      </c>
      <c r="AN44" s="221" t="s">
        <v>164</v>
      </c>
      <c r="AO44" s="222" t="s">
        <v>164</v>
      </c>
      <c r="AP44" s="221" t="s">
        <v>164</v>
      </c>
      <c r="AQ44" s="222" t="s">
        <v>164</v>
      </c>
      <c r="AR44" s="221">
        <v>-8.18</v>
      </c>
      <c r="AS44" s="222" t="s">
        <v>164</v>
      </c>
      <c r="AT44" s="221">
        <f t="shared" si="63"/>
        <v>0</v>
      </c>
      <c r="AU44" s="222">
        <f t="shared" si="64"/>
        <v>0</v>
      </c>
      <c r="AV44" s="221">
        <f t="shared" si="72"/>
        <v>0</v>
      </c>
      <c r="AW44" s="222">
        <f t="shared" si="73"/>
        <v>0</v>
      </c>
      <c r="AX44" s="194">
        <v>0</v>
      </c>
      <c r="AY44" s="197">
        <v>0</v>
      </c>
      <c r="AZ44" s="162">
        <v>0</v>
      </c>
      <c r="BA44" s="163">
        <v>0</v>
      </c>
      <c r="BB44" s="212">
        <v>0</v>
      </c>
      <c r="BC44" s="197">
        <v>0</v>
      </c>
      <c r="BD44" s="255">
        <v>-8.18</v>
      </c>
      <c r="BE44" s="274">
        <v>-1</v>
      </c>
      <c r="BF44" s="194">
        <v>0</v>
      </c>
      <c r="BG44" s="197">
        <v>0</v>
      </c>
      <c r="BH44" s="194">
        <v>0</v>
      </c>
      <c r="BI44" s="197">
        <v>0</v>
      </c>
    </row>
    <row r="45" spans="1:61" ht="15.75" x14ac:dyDescent="0.25">
      <c r="A45" s="58" t="s">
        <v>161</v>
      </c>
      <c r="B45" s="35">
        <v>6.76</v>
      </c>
      <c r="C45" s="35">
        <v>6.76</v>
      </c>
      <c r="D45" s="35">
        <v>6.76</v>
      </c>
      <c r="E45" s="35">
        <v>6.76</v>
      </c>
      <c r="F45" s="35">
        <v>6.76</v>
      </c>
      <c r="G45" s="35"/>
      <c r="H45" s="35">
        <v>6.76</v>
      </c>
      <c r="I45" s="35">
        <v>7.14</v>
      </c>
      <c r="J45" s="131">
        <v>7.14</v>
      </c>
      <c r="K45" s="204" t="s">
        <v>173</v>
      </c>
      <c r="L45" s="204" t="s">
        <v>173</v>
      </c>
      <c r="M45" s="204" t="s">
        <v>173</v>
      </c>
      <c r="N45" s="204" t="s">
        <v>173</v>
      </c>
      <c r="O45" s="204" t="s">
        <v>173</v>
      </c>
      <c r="P45" s="204" t="s">
        <v>173</v>
      </c>
      <c r="Q45" s="204" t="s">
        <v>173</v>
      </c>
      <c r="R45" s="204" t="s">
        <v>173</v>
      </c>
      <c r="S45" s="204" t="s">
        <v>173</v>
      </c>
      <c r="T45" s="204" t="s">
        <v>173</v>
      </c>
      <c r="U45" s="204" t="s">
        <v>173</v>
      </c>
      <c r="V45" s="221" t="s">
        <v>164</v>
      </c>
      <c r="W45" s="241" t="s">
        <v>164</v>
      </c>
      <c r="X45" s="240" t="s">
        <v>164</v>
      </c>
      <c r="Y45" s="159"/>
      <c r="Z45" s="221" t="s">
        <v>164</v>
      </c>
      <c r="AA45" s="319" t="s">
        <v>164</v>
      </c>
      <c r="AB45" s="221" t="s">
        <v>164</v>
      </c>
      <c r="AC45" s="373" t="s">
        <v>164</v>
      </c>
      <c r="AD45" s="221" t="s">
        <v>164</v>
      </c>
      <c r="AE45" s="317" t="s">
        <v>164</v>
      </c>
      <c r="AF45" s="221" t="s">
        <v>164</v>
      </c>
      <c r="AG45" s="317" t="s">
        <v>164</v>
      </c>
      <c r="AH45" s="221" t="s">
        <v>164</v>
      </c>
      <c r="AI45" s="317" t="s">
        <v>164</v>
      </c>
      <c r="AJ45" s="221" t="s">
        <v>164</v>
      </c>
      <c r="AK45" s="317" t="s">
        <v>164</v>
      </c>
      <c r="AL45" s="221" t="s">
        <v>164</v>
      </c>
      <c r="AM45" s="222" t="s">
        <v>164</v>
      </c>
      <c r="AN45" s="221" t="s">
        <v>164</v>
      </c>
      <c r="AO45" s="222" t="s">
        <v>164</v>
      </c>
      <c r="AP45" s="221" t="s">
        <v>164</v>
      </c>
      <c r="AQ45" s="222" t="s">
        <v>164</v>
      </c>
      <c r="AR45" s="221">
        <v>-7.14</v>
      </c>
      <c r="AS45" s="222" t="s">
        <v>164</v>
      </c>
      <c r="AT45" s="221">
        <f t="shared" si="63"/>
        <v>0</v>
      </c>
      <c r="AU45" s="222">
        <f t="shared" si="64"/>
        <v>0</v>
      </c>
      <c r="AV45" s="221">
        <f t="shared" si="72"/>
        <v>0.37999999999999989</v>
      </c>
      <c r="AW45" s="222">
        <f t="shared" si="73"/>
        <v>5.6213017751479279E-2</v>
      </c>
      <c r="AX45" s="194">
        <v>0</v>
      </c>
      <c r="AY45" s="197">
        <v>0</v>
      </c>
      <c r="AZ45" s="162">
        <v>0</v>
      </c>
      <c r="BA45" s="163">
        <v>0</v>
      </c>
      <c r="BB45" s="212">
        <v>0</v>
      </c>
      <c r="BC45" s="197">
        <v>0</v>
      </c>
      <c r="BD45" s="255">
        <v>0</v>
      </c>
      <c r="BE45" s="274">
        <v>0</v>
      </c>
      <c r="BF45" s="194">
        <v>0</v>
      </c>
      <c r="BG45" s="197">
        <v>0</v>
      </c>
      <c r="BH45" s="194">
        <v>0</v>
      </c>
      <c r="BI45" s="197">
        <v>0</v>
      </c>
    </row>
    <row r="46" spans="1:61" ht="15.75" x14ac:dyDescent="0.25">
      <c r="A46" s="5"/>
      <c r="V46" s="99"/>
      <c r="W46" s="366"/>
      <c r="X46" s="178"/>
      <c r="Y46" s="86"/>
      <c r="Z46" s="309" t="s">
        <v>115</v>
      </c>
      <c r="AA46" s="327" t="s">
        <v>115</v>
      </c>
      <c r="AB46" s="309" t="s">
        <v>115</v>
      </c>
      <c r="AC46" s="274" t="s">
        <v>115</v>
      </c>
      <c r="AD46" s="309" t="s">
        <v>115</v>
      </c>
      <c r="AE46" s="315" t="s">
        <v>115</v>
      </c>
      <c r="AF46" s="309" t="s">
        <v>115</v>
      </c>
      <c r="AG46" s="315" t="s">
        <v>115</v>
      </c>
      <c r="AH46" s="309" t="s">
        <v>115</v>
      </c>
      <c r="AI46" s="315" t="s">
        <v>115</v>
      </c>
      <c r="AJ46" s="309" t="s">
        <v>115</v>
      </c>
      <c r="AK46" s="315" t="s">
        <v>115</v>
      </c>
      <c r="AL46" s="309" t="s">
        <v>115</v>
      </c>
      <c r="AM46" s="243" t="s">
        <v>115</v>
      </c>
      <c r="AN46" s="309" t="s">
        <v>115</v>
      </c>
      <c r="AO46" s="243" t="s">
        <v>115</v>
      </c>
      <c r="AP46" s="177"/>
      <c r="AQ46" s="223"/>
      <c r="AR46" s="177"/>
      <c r="AS46" s="223"/>
      <c r="AT46" s="177"/>
      <c r="AU46" s="223"/>
      <c r="AV46" s="177"/>
      <c r="AW46" s="223"/>
      <c r="AX46" s="86"/>
      <c r="AY46" s="164"/>
      <c r="AZ46" s="160"/>
      <c r="BA46" s="164"/>
      <c r="BB46" s="263"/>
      <c r="BC46" s="259"/>
      <c r="BD46" s="244"/>
      <c r="BE46" s="261"/>
      <c r="BF46" s="262"/>
      <c r="BG46" s="259"/>
      <c r="BH46" s="262"/>
      <c r="BI46" s="259"/>
    </row>
    <row r="47" spans="1:61" ht="16.5" thickBot="1" x14ac:dyDescent="0.3">
      <c r="A47" s="375" t="s">
        <v>31</v>
      </c>
      <c r="B47" s="3">
        <v>2008</v>
      </c>
      <c r="C47" s="3">
        <v>2009</v>
      </c>
      <c r="D47" s="3">
        <v>2010</v>
      </c>
      <c r="E47" s="3">
        <v>2011</v>
      </c>
      <c r="F47" s="3">
        <v>2012</v>
      </c>
      <c r="G47" s="3"/>
      <c r="H47" s="3">
        <v>2014</v>
      </c>
      <c r="I47" s="3">
        <v>2015</v>
      </c>
      <c r="J47" s="3">
        <v>2016</v>
      </c>
      <c r="K47" s="3">
        <v>2017</v>
      </c>
      <c r="L47" s="3">
        <v>2018</v>
      </c>
      <c r="M47" s="3">
        <v>2019</v>
      </c>
      <c r="N47" s="3">
        <v>2020</v>
      </c>
      <c r="O47" s="3">
        <v>2021</v>
      </c>
      <c r="P47" s="3">
        <v>2022</v>
      </c>
      <c r="Q47" s="3">
        <v>2023</v>
      </c>
      <c r="R47" s="3">
        <v>2024</v>
      </c>
      <c r="S47" s="3">
        <v>2025</v>
      </c>
      <c r="T47" s="3">
        <v>2026</v>
      </c>
      <c r="U47" s="3">
        <v>2027</v>
      </c>
      <c r="V47" s="209" t="s">
        <v>102</v>
      </c>
      <c r="W47" s="183" t="s">
        <v>4</v>
      </c>
      <c r="X47" s="183" t="s">
        <v>90</v>
      </c>
      <c r="Y47" s="87"/>
      <c r="Z47" s="217" t="s">
        <v>102</v>
      </c>
      <c r="AA47" s="325" t="s">
        <v>4</v>
      </c>
      <c r="AB47" s="342" t="s">
        <v>102</v>
      </c>
      <c r="AC47" s="342" t="s">
        <v>4</v>
      </c>
      <c r="AD47" s="362" t="s">
        <v>102</v>
      </c>
      <c r="AE47" s="342" t="s">
        <v>4</v>
      </c>
      <c r="AF47" s="362" t="s">
        <v>102</v>
      </c>
      <c r="AG47" s="342" t="s">
        <v>4</v>
      </c>
      <c r="AH47" s="217" t="s">
        <v>102</v>
      </c>
      <c r="AI47" s="3" t="s">
        <v>4</v>
      </c>
      <c r="AJ47" s="217" t="s">
        <v>102</v>
      </c>
      <c r="AK47" s="3" t="s">
        <v>4</v>
      </c>
      <c r="AL47" s="217" t="s">
        <v>102</v>
      </c>
      <c r="AM47" s="218" t="s">
        <v>4</v>
      </c>
      <c r="AN47" s="217" t="s">
        <v>102</v>
      </c>
      <c r="AO47" s="218" t="s">
        <v>4</v>
      </c>
      <c r="AP47" s="217" t="s">
        <v>102</v>
      </c>
      <c r="AQ47" s="218" t="s">
        <v>4</v>
      </c>
      <c r="AR47" s="217" t="s">
        <v>102</v>
      </c>
      <c r="AS47" s="218" t="s">
        <v>4</v>
      </c>
      <c r="AT47" s="217" t="s">
        <v>102</v>
      </c>
      <c r="AU47" s="218" t="s">
        <v>4</v>
      </c>
      <c r="AV47" s="217" t="s">
        <v>102</v>
      </c>
      <c r="AW47" s="218" t="s">
        <v>4</v>
      </c>
      <c r="AX47" s="165" t="s">
        <v>102</v>
      </c>
      <c r="AY47" s="166" t="s">
        <v>4</v>
      </c>
      <c r="AZ47" s="165" t="s">
        <v>102</v>
      </c>
      <c r="BA47" s="166" t="s">
        <v>4</v>
      </c>
      <c r="BB47" s="208" t="s">
        <v>3</v>
      </c>
      <c r="BC47" s="250" t="s">
        <v>4</v>
      </c>
      <c r="BD47" s="264" t="s">
        <v>3</v>
      </c>
      <c r="BE47" s="166" t="s">
        <v>4</v>
      </c>
      <c r="BF47" s="4" t="s">
        <v>3</v>
      </c>
      <c r="BG47" s="250" t="s">
        <v>4</v>
      </c>
      <c r="BH47" s="4" t="s">
        <v>3</v>
      </c>
      <c r="BI47" s="250" t="s">
        <v>4</v>
      </c>
    </row>
    <row r="48" spans="1:61" ht="15.75" x14ac:dyDescent="0.25">
      <c r="A48" s="376" t="s">
        <v>32</v>
      </c>
      <c r="B48" s="26">
        <v>3.9</v>
      </c>
      <c r="C48" s="26">
        <v>3.5</v>
      </c>
      <c r="D48" s="26">
        <v>4.5599999999999996</v>
      </c>
      <c r="E48" s="136">
        <v>4.5599999999999996</v>
      </c>
      <c r="F48" s="136">
        <v>4</v>
      </c>
      <c r="G48" s="136"/>
      <c r="H48" s="136">
        <v>4</v>
      </c>
      <c r="I48" s="136">
        <v>4</v>
      </c>
      <c r="J48" s="136">
        <v>4</v>
      </c>
      <c r="K48" s="136">
        <v>4</v>
      </c>
      <c r="L48" s="136">
        <v>4</v>
      </c>
      <c r="M48" s="136">
        <v>4</v>
      </c>
      <c r="N48" s="281">
        <v>4.2</v>
      </c>
      <c r="O48" s="281">
        <v>4.2</v>
      </c>
      <c r="P48" s="281">
        <v>4.2</v>
      </c>
      <c r="Q48" s="281">
        <v>5.2</v>
      </c>
      <c r="R48" s="281">
        <v>5.2</v>
      </c>
      <c r="S48" s="281">
        <v>5.2</v>
      </c>
      <c r="T48" s="281">
        <v>5.2</v>
      </c>
      <c r="U48" s="281">
        <v>5.2</v>
      </c>
      <c r="V48" s="296">
        <f>U48-T48</f>
        <v>0</v>
      </c>
      <c r="W48" s="241">
        <f t="shared" ref="W48:W49" si="74">V48/T48</f>
        <v>0</v>
      </c>
      <c r="X48" s="347">
        <v>0</v>
      </c>
      <c r="Y48" s="88"/>
      <c r="Z48" s="221">
        <f t="shared" ref="Z48:Z49" si="75">T48-S48</f>
        <v>0</v>
      </c>
      <c r="AA48" s="327">
        <f t="shared" ref="AA48:AA49" si="76">W48</f>
        <v>0</v>
      </c>
      <c r="AB48" s="219">
        <f>S48-R48</f>
        <v>0</v>
      </c>
      <c r="AC48" s="356">
        <f>AB48/R48</f>
        <v>0</v>
      </c>
      <c r="AD48" s="219">
        <f>R48-Q48</f>
        <v>0</v>
      </c>
      <c r="AE48" s="356">
        <f>AD48/Q48</f>
        <v>0</v>
      </c>
      <c r="AF48" s="221">
        <f t="shared" ref="AF48:AF49" si="77">Q48-P48</f>
        <v>1</v>
      </c>
      <c r="AG48" s="274">
        <f t="shared" ref="AG48:AG49" si="78">AF48/P48</f>
        <v>0.23809523809523808</v>
      </c>
      <c r="AH48" s="221">
        <f>P48-O48</f>
        <v>0</v>
      </c>
      <c r="AI48" s="319">
        <f>AH48/O48</f>
        <v>0</v>
      </c>
      <c r="AJ48" s="221">
        <f>P48-N48</f>
        <v>0</v>
      </c>
      <c r="AK48" s="222">
        <f>AJ48/N48</f>
        <v>0</v>
      </c>
      <c r="AL48" s="221">
        <f>N48-M48</f>
        <v>0.20000000000000018</v>
      </c>
      <c r="AM48" s="222">
        <f>AL48/M48</f>
        <v>5.0000000000000044E-2</v>
      </c>
      <c r="AN48" s="221">
        <f>M48-L48</f>
        <v>0</v>
      </c>
      <c r="AO48" s="222">
        <f>AN48/L48</f>
        <v>0</v>
      </c>
      <c r="AP48" s="221">
        <f>L48-K48</f>
        <v>0</v>
      </c>
      <c r="AQ48" s="222">
        <f>AP48/K48</f>
        <v>0</v>
      </c>
      <c r="AR48" s="221">
        <f t="shared" ref="AR48:AR49" si="79">K48-J48</f>
        <v>0</v>
      </c>
      <c r="AS48" s="220">
        <f>AR48/J48</f>
        <v>0</v>
      </c>
      <c r="AT48" s="219">
        <f>J48-I48</f>
        <v>0</v>
      </c>
      <c r="AU48" s="220">
        <f>AT48/I48</f>
        <v>0</v>
      </c>
      <c r="AV48" s="219">
        <f>I48-H48</f>
        <v>0</v>
      </c>
      <c r="AW48" s="220">
        <f>AV48/H48</f>
        <v>0</v>
      </c>
      <c r="AX48" s="194">
        <v>0</v>
      </c>
      <c r="AY48" s="197">
        <v>0</v>
      </c>
      <c r="AZ48" s="169">
        <v>0</v>
      </c>
      <c r="BA48" s="175">
        <v>0</v>
      </c>
      <c r="BB48" s="212">
        <v>-0.56000000000000005</v>
      </c>
      <c r="BC48" s="197">
        <v>-0.12280701754385957</v>
      </c>
      <c r="BD48" s="275">
        <v>-4.5599999999999996</v>
      </c>
      <c r="BE48" s="276">
        <v>-1</v>
      </c>
      <c r="BF48" s="277">
        <v>1.06</v>
      </c>
      <c r="BG48" s="278">
        <v>0.30285714285714277</v>
      </c>
      <c r="BH48" s="254">
        <v>-0.4</v>
      </c>
      <c r="BI48" s="251">
        <v>-0.10256410256410255</v>
      </c>
    </row>
    <row r="49" spans="1:61" ht="15.75" x14ac:dyDescent="0.25">
      <c r="A49" s="377" t="s">
        <v>33</v>
      </c>
      <c r="B49" s="51">
        <v>3.9</v>
      </c>
      <c r="C49" s="51">
        <v>3.5</v>
      </c>
      <c r="D49" s="51">
        <v>4.5629999999999997</v>
      </c>
      <c r="E49" s="51">
        <v>4.5599999999999996</v>
      </c>
      <c r="F49" s="51">
        <v>4</v>
      </c>
      <c r="G49" s="51"/>
      <c r="H49" s="51">
        <v>4</v>
      </c>
      <c r="I49" s="51">
        <v>4</v>
      </c>
      <c r="J49" s="51">
        <v>4</v>
      </c>
      <c r="K49" s="51">
        <v>4</v>
      </c>
      <c r="L49" s="51">
        <v>4</v>
      </c>
      <c r="M49" s="51">
        <v>4</v>
      </c>
      <c r="N49" s="282">
        <v>4.2</v>
      </c>
      <c r="O49" s="282">
        <v>4.2</v>
      </c>
      <c r="P49" s="282">
        <v>4.2</v>
      </c>
      <c r="Q49" s="282">
        <v>5.2</v>
      </c>
      <c r="R49" s="282">
        <v>5.2</v>
      </c>
      <c r="S49" s="282">
        <v>5.2</v>
      </c>
      <c r="T49" s="282">
        <v>5.2</v>
      </c>
      <c r="U49" s="282">
        <v>5.2</v>
      </c>
      <c r="V49" s="322">
        <f>U49-T49</f>
        <v>0</v>
      </c>
      <c r="W49" s="368">
        <f t="shared" si="74"/>
        <v>0</v>
      </c>
      <c r="X49" s="348">
        <v>0</v>
      </c>
      <c r="Y49" s="88"/>
      <c r="Z49" s="221">
        <f t="shared" si="75"/>
        <v>0</v>
      </c>
      <c r="AA49" s="329">
        <f t="shared" si="76"/>
        <v>0</v>
      </c>
      <c r="AB49" s="225">
        <f t="shared" ref="AB49" si="80">S49-R49</f>
        <v>0</v>
      </c>
      <c r="AC49" s="343">
        <f t="shared" ref="AC49" si="81">AB49/R49</f>
        <v>0</v>
      </c>
      <c r="AD49" s="225">
        <f t="shared" ref="AD49" si="82">R49-Q49</f>
        <v>0</v>
      </c>
      <c r="AE49" s="343">
        <f t="shared" ref="AE49" si="83">AD49/Q49</f>
        <v>0</v>
      </c>
      <c r="AF49" s="225">
        <f t="shared" si="77"/>
        <v>1</v>
      </c>
      <c r="AG49" s="343">
        <f t="shared" si="78"/>
        <v>0.23809523809523808</v>
      </c>
      <c r="AH49" s="225">
        <f>P49-O49</f>
        <v>0</v>
      </c>
      <c r="AI49" s="320">
        <f>AH49/O49</f>
        <v>0</v>
      </c>
      <c r="AJ49" s="225">
        <f>P49-N49</f>
        <v>0</v>
      </c>
      <c r="AK49" s="226">
        <f>AJ49/N49</f>
        <v>0</v>
      </c>
      <c r="AL49" s="225">
        <f>N49-M49</f>
        <v>0.20000000000000018</v>
      </c>
      <c r="AM49" s="226">
        <f>AL49/M49</f>
        <v>5.0000000000000044E-2</v>
      </c>
      <c r="AN49" s="225">
        <f>M49-L49</f>
        <v>0</v>
      </c>
      <c r="AO49" s="226">
        <f>AN49/L49</f>
        <v>0</v>
      </c>
      <c r="AP49" s="225">
        <f t="shared" ref="AP49" si="84">L49-K49</f>
        <v>0</v>
      </c>
      <c r="AQ49" s="226">
        <f t="shared" ref="AQ49" si="85">AP49/K49</f>
        <v>0</v>
      </c>
      <c r="AR49" s="225">
        <f t="shared" si="79"/>
        <v>0</v>
      </c>
      <c r="AS49" s="226">
        <f>AR49/J49</f>
        <v>0</v>
      </c>
      <c r="AT49" s="225">
        <f>J49-I49</f>
        <v>0</v>
      </c>
      <c r="AU49" s="226">
        <f>AT49/I49</f>
        <v>0</v>
      </c>
      <c r="AV49" s="225">
        <f>I49-H49</f>
        <v>0</v>
      </c>
      <c r="AW49" s="226">
        <f>AV49/H49</f>
        <v>0</v>
      </c>
      <c r="AX49" s="196">
        <v>0</v>
      </c>
      <c r="AY49" s="199">
        <v>0</v>
      </c>
      <c r="AZ49" s="173">
        <v>0</v>
      </c>
      <c r="BA49" s="174">
        <v>0</v>
      </c>
      <c r="BB49" s="216">
        <v>-0.56000000000000005</v>
      </c>
      <c r="BC49" s="199">
        <v>-0.12280701754385957</v>
      </c>
      <c r="BD49" s="279">
        <v>-4.5629999999999997</v>
      </c>
      <c r="BE49" s="280">
        <v>-1</v>
      </c>
      <c r="BF49" s="196">
        <v>1.0629999999999997</v>
      </c>
      <c r="BG49" s="199">
        <v>0.30371428571428566</v>
      </c>
      <c r="BH49" s="196">
        <v>-0.4</v>
      </c>
      <c r="BI49" s="199">
        <v>-0.10256410256410255</v>
      </c>
    </row>
    <row r="50" spans="1:61" ht="15.75" x14ac:dyDescent="0.25">
      <c r="X50" s="76"/>
      <c r="Y50" s="76"/>
      <c r="Z50" s="76"/>
      <c r="AA50" s="330"/>
      <c r="AB50" s="330"/>
      <c r="AC50" s="330"/>
      <c r="AD50" s="330"/>
      <c r="AE50" s="330"/>
      <c r="AF50" s="330"/>
      <c r="AG50" s="330"/>
      <c r="AH50" s="76"/>
      <c r="AI50" s="76"/>
      <c r="AJ50" s="76"/>
      <c r="AK50" s="76"/>
      <c r="AL50" s="76"/>
      <c r="AM50" s="76"/>
      <c r="AN50" s="76"/>
      <c r="AO50" s="76"/>
      <c r="AP50" s="76"/>
      <c r="AQ50" s="76"/>
      <c r="AR50" s="76"/>
      <c r="AS50" s="76"/>
      <c r="AT50" s="76"/>
      <c r="AU50" s="76"/>
      <c r="AV50" s="76"/>
      <c r="AW50" s="76"/>
      <c r="AX50" s="76"/>
      <c r="AY50" s="76"/>
      <c r="AZ50" s="156"/>
      <c r="BA50" s="76"/>
      <c r="BB50" s="261"/>
      <c r="BC50" s="261"/>
      <c r="BD50" s="261"/>
      <c r="BE50" s="261"/>
      <c r="BF50" s="261"/>
      <c r="BG50" s="261"/>
    </row>
    <row r="51" spans="1:61" x14ac:dyDescent="0.2">
      <c r="AZ51" s="157"/>
    </row>
    <row r="52" spans="1:61" x14ac:dyDescent="0.2">
      <c r="AZ52" s="157"/>
    </row>
    <row r="53" spans="1:61" x14ac:dyDescent="0.2">
      <c r="AZ53" s="157"/>
    </row>
  </sheetData>
  <mergeCells count="5">
    <mergeCell ref="AZ4:BA4"/>
    <mergeCell ref="BF4:BG4"/>
    <mergeCell ref="BD4:BE4"/>
    <mergeCell ref="BB4:BC4"/>
    <mergeCell ref="Z4:AA4"/>
  </mergeCells>
  <phoneticPr fontId="2" type="noConversion"/>
  <printOptions horizontalCentered="1"/>
  <pageMargins left="0" right="0" top="0.5" bottom="0.25" header="0.25" footer="0.25"/>
  <pageSetup scale="29" orientation="landscape" r:id="rId1"/>
  <headerFooter alignWithMargins="0">
    <oddFooter>&amp;L&amp;8&amp;D   &amp;T   &amp;F   &amp;A</oddFooter>
  </headerFooter>
  <ignoredErrors>
    <ignoredError sqref="AU49"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1"/>
    <pageSetUpPr fitToPage="1"/>
  </sheetPr>
  <dimension ref="A1:V42"/>
  <sheetViews>
    <sheetView workbookViewId="0">
      <selection activeCell="H6" sqref="H6"/>
    </sheetView>
  </sheetViews>
  <sheetFormatPr defaultRowHeight="12.75" x14ac:dyDescent="0.2"/>
  <cols>
    <col min="1" max="1" width="34.6640625" customWidth="1"/>
    <col min="2" max="3" width="10.1640625" bestFit="1" customWidth="1"/>
    <col min="4" max="7" width="10.1640625" customWidth="1"/>
    <col min="8" max="8" width="12.33203125" customWidth="1"/>
    <col min="9" max="9" width="14" customWidth="1"/>
    <col min="10" max="10" width="15.83203125" customWidth="1"/>
    <col min="11" max="11" width="3.6640625" customWidth="1"/>
    <col min="12" max="13" width="12.6640625" customWidth="1"/>
    <col min="14" max="14" width="3.6640625" customWidth="1"/>
    <col min="15" max="15" width="12.6640625" customWidth="1"/>
    <col min="16" max="16" width="13.33203125" customWidth="1"/>
    <col min="17" max="17" width="2.5" customWidth="1"/>
    <col min="18" max="18" width="10.1640625" bestFit="1" customWidth="1"/>
    <col min="19" max="19" width="13.33203125" customWidth="1"/>
    <col min="20" max="20" width="2.5" customWidth="1"/>
    <col min="21" max="21" width="11.5" customWidth="1"/>
    <col min="22" max="22" width="13.33203125" customWidth="1"/>
  </cols>
  <sheetData>
    <row r="1" spans="1:22" ht="15.75" x14ac:dyDescent="0.25">
      <c r="A1" s="1" t="s">
        <v>0</v>
      </c>
      <c r="B1" s="2"/>
      <c r="C1" s="2"/>
      <c r="D1" s="2"/>
      <c r="E1" s="2"/>
      <c r="F1" s="2"/>
      <c r="G1" s="2"/>
      <c r="H1" s="2"/>
      <c r="I1" s="2"/>
      <c r="J1" s="23"/>
      <c r="K1" s="123"/>
      <c r="L1" s="123"/>
      <c r="M1" s="123"/>
      <c r="N1" s="123"/>
      <c r="O1" s="61" t="s">
        <v>67</v>
      </c>
      <c r="P1" s="61"/>
      <c r="Q1" s="61"/>
      <c r="R1" s="61" t="s">
        <v>67</v>
      </c>
      <c r="S1" s="61"/>
      <c r="U1" s="61" t="s">
        <v>67</v>
      </c>
      <c r="V1" s="61"/>
    </row>
    <row r="2" spans="1:22" ht="15.75" x14ac:dyDescent="0.25">
      <c r="A2" s="1" t="s">
        <v>91</v>
      </c>
      <c r="B2" s="2"/>
      <c r="C2" s="2"/>
      <c r="D2" s="2"/>
      <c r="E2" s="2"/>
      <c r="F2" s="2"/>
      <c r="G2" s="2"/>
      <c r="H2" s="2"/>
      <c r="I2" s="2"/>
      <c r="J2" s="23"/>
      <c r="K2" s="123"/>
      <c r="L2" s="123"/>
      <c r="M2" s="123"/>
      <c r="N2" s="123"/>
      <c r="O2" s="23"/>
      <c r="P2" s="23"/>
      <c r="Q2" s="23"/>
      <c r="R2" s="23"/>
      <c r="S2" s="23"/>
    </row>
    <row r="3" spans="1:22" x14ac:dyDescent="0.2">
      <c r="G3" s="129"/>
      <c r="K3" s="123"/>
      <c r="L3" s="123"/>
      <c r="M3" s="123"/>
      <c r="N3" s="123"/>
    </row>
    <row r="4" spans="1:22" x14ac:dyDescent="0.2">
      <c r="A4" s="52"/>
      <c r="B4" s="66" t="s">
        <v>71</v>
      </c>
      <c r="C4" s="66" t="s">
        <v>71</v>
      </c>
      <c r="D4" s="66" t="s">
        <v>71</v>
      </c>
      <c r="E4" s="66" t="s">
        <v>71</v>
      </c>
      <c r="F4" s="66" t="s">
        <v>71</v>
      </c>
      <c r="G4" s="66" t="s">
        <v>71</v>
      </c>
      <c r="H4" s="137" t="s">
        <v>103</v>
      </c>
      <c r="I4" s="138"/>
      <c r="J4" s="151" t="s">
        <v>100</v>
      </c>
      <c r="K4" s="124"/>
      <c r="L4" s="94" t="s">
        <v>99</v>
      </c>
      <c r="M4" s="95"/>
      <c r="N4" s="124"/>
      <c r="O4" s="94" t="s">
        <v>34</v>
      </c>
      <c r="P4" s="95"/>
      <c r="Q4" s="96"/>
      <c r="R4" s="6" t="s">
        <v>1</v>
      </c>
      <c r="S4" s="7"/>
      <c r="U4" s="6" t="s">
        <v>66</v>
      </c>
      <c r="V4" s="7"/>
    </row>
    <row r="5" spans="1:22" ht="16.5" thickBot="1" x14ac:dyDescent="0.3">
      <c r="A5" s="4" t="s">
        <v>2</v>
      </c>
      <c r="B5" s="3">
        <v>2006</v>
      </c>
      <c r="C5" s="3">
        <v>2007</v>
      </c>
      <c r="D5" s="3">
        <v>2008</v>
      </c>
      <c r="E5" s="3">
        <v>2009</v>
      </c>
      <c r="F5" s="3">
        <v>2010</v>
      </c>
      <c r="G5" s="3">
        <v>2011</v>
      </c>
      <c r="H5" s="108" t="s">
        <v>102</v>
      </c>
      <c r="I5" s="109" t="s">
        <v>4</v>
      </c>
      <c r="J5" s="77" t="s">
        <v>90</v>
      </c>
      <c r="K5" s="125"/>
      <c r="L5" s="8" t="s">
        <v>3</v>
      </c>
      <c r="M5" s="9" t="s">
        <v>4</v>
      </c>
      <c r="N5" s="125"/>
      <c r="O5" s="8" t="s">
        <v>3</v>
      </c>
      <c r="P5" s="9" t="s">
        <v>4</v>
      </c>
      <c r="Q5" s="97"/>
      <c r="R5" s="8" t="s">
        <v>3</v>
      </c>
      <c r="S5" s="9" t="s">
        <v>4</v>
      </c>
      <c r="U5" s="8" t="s">
        <v>3</v>
      </c>
      <c r="V5" s="9" t="s">
        <v>4</v>
      </c>
    </row>
    <row r="6" spans="1:22" ht="15.75" x14ac:dyDescent="0.25">
      <c r="A6" s="53" t="s">
        <v>5</v>
      </c>
      <c r="B6" s="33">
        <v>310.45999999999998</v>
      </c>
      <c r="C6" s="33">
        <v>364.24</v>
      </c>
      <c r="D6" s="33">
        <v>364.24</v>
      </c>
      <c r="E6" s="33">
        <v>409.12</v>
      </c>
      <c r="F6" s="33">
        <v>442.8</v>
      </c>
      <c r="G6" s="130">
        <v>449.48</v>
      </c>
      <c r="H6" s="110">
        <f>+G6-F6</f>
        <v>6.6800000000000068</v>
      </c>
      <c r="I6" s="111">
        <f>+H6/F6</f>
        <v>1.508581752484193E-2</v>
      </c>
      <c r="J6" s="100">
        <v>0.1</v>
      </c>
      <c r="K6" s="85"/>
      <c r="L6" s="144">
        <v>6.6800000000000068</v>
      </c>
      <c r="M6" s="145">
        <v>1.508581752484193E-2</v>
      </c>
      <c r="N6" s="85"/>
      <c r="O6" s="41">
        <v>33.68</v>
      </c>
      <c r="P6" s="42">
        <v>8.2323034806413786E-2</v>
      </c>
      <c r="Q6" s="98"/>
      <c r="R6" s="43">
        <f>+E6-D6</f>
        <v>44.879999999999995</v>
      </c>
      <c r="S6" s="44">
        <f>+R6/D6</f>
        <v>0.12321546233252799</v>
      </c>
      <c r="U6" s="41">
        <f>+F6-B6</f>
        <v>132.34000000000003</v>
      </c>
      <c r="V6" s="42">
        <f>+U6/B6</f>
        <v>0.42627069509759724</v>
      </c>
    </row>
    <row r="7" spans="1:22" ht="15.75" x14ac:dyDescent="0.25">
      <c r="A7" s="54" t="s">
        <v>6</v>
      </c>
      <c r="B7" s="36">
        <v>269.22000000000003</v>
      </c>
      <c r="C7" s="36">
        <v>318.18</v>
      </c>
      <c r="D7" s="36">
        <v>318.18</v>
      </c>
      <c r="E7" s="36">
        <v>347.96</v>
      </c>
      <c r="F7" s="36">
        <v>384.22</v>
      </c>
      <c r="G7" s="131">
        <v>391.64</v>
      </c>
      <c r="H7" s="112">
        <f>+G7-F7</f>
        <v>7.4199999999999591</v>
      </c>
      <c r="I7" s="113">
        <f>+H7/F7</f>
        <v>1.9311852584456713E-2</v>
      </c>
      <c r="J7" s="101">
        <v>0.1</v>
      </c>
      <c r="K7" s="85"/>
      <c r="L7" s="139">
        <v>7.4199999999999591</v>
      </c>
      <c r="M7" s="146">
        <v>1.9311852584456713E-2</v>
      </c>
      <c r="N7" s="85"/>
      <c r="O7" s="43">
        <v>36.26</v>
      </c>
      <c r="P7" s="44">
        <v>0.10420738015863906</v>
      </c>
      <c r="Q7" s="98"/>
      <c r="R7" s="43">
        <f>+E7-D7</f>
        <v>29.779999999999973</v>
      </c>
      <c r="S7" s="44">
        <f>+R7/D7</f>
        <v>9.3594820541831575E-2</v>
      </c>
      <c r="U7" s="43">
        <f>+F7-B7</f>
        <v>115</v>
      </c>
      <c r="V7" s="44">
        <f>+U7/B7</f>
        <v>0.42715994354059872</v>
      </c>
    </row>
    <row r="8" spans="1:22" ht="15.75" x14ac:dyDescent="0.25">
      <c r="A8" s="55" t="s">
        <v>8</v>
      </c>
      <c r="B8" s="47" t="s">
        <v>7</v>
      </c>
      <c r="C8" s="47" t="s">
        <v>7</v>
      </c>
      <c r="D8" s="29">
        <v>290.48</v>
      </c>
      <c r="E8" s="29">
        <v>322.68</v>
      </c>
      <c r="F8" s="29">
        <v>365.8</v>
      </c>
      <c r="G8" s="132">
        <v>382.56</v>
      </c>
      <c r="H8" s="114">
        <f>+G8-F8</f>
        <v>16.759999999999991</v>
      </c>
      <c r="I8" s="115">
        <f>+H8/F8</f>
        <v>4.581738655002731E-2</v>
      </c>
      <c r="J8" s="102">
        <v>0.1</v>
      </c>
      <c r="K8" s="85"/>
      <c r="L8" s="139">
        <v>16.760000000000002</v>
      </c>
      <c r="M8" s="146">
        <v>4.581738655002731E-2</v>
      </c>
      <c r="N8" s="85"/>
      <c r="O8" s="45">
        <v>43.12</v>
      </c>
      <c r="P8" s="46">
        <v>0.13363084170075618</v>
      </c>
      <c r="Q8" s="98"/>
      <c r="R8" s="45">
        <f>+E8-D8</f>
        <v>32.199999999999989</v>
      </c>
      <c r="S8" s="46">
        <f>+R8/D8</f>
        <v>0.11085100523271821</v>
      </c>
      <c r="U8" s="62" t="s">
        <v>7</v>
      </c>
      <c r="V8" s="63" t="s">
        <v>7</v>
      </c>
    </row>
    <row r="9" spans="1:22" ht="15.75" x14ac:dyDescent="0.25">
      <c r="A9" s="5"/>
      <c r="H9" s="116"/>
      <c r="I9" s="117"/>
      <c r="J9" s="103"/>
      <c r="K9" s="86"/>
      <c r="L9" s="139"/>
      <c r="M9" s="147"/>
      <c r="N9" s="86"/>
      <c r="O9" s="10"/>
      <c r="P9" s="11"/>
      <c r="Q9" s="99"/>
      <c r="R9" s="10"/>
      <c r="S9" s="11"/>
      <c r="U9" s="10"/>
      <c r="V9" s="11"/>
    </row>
    <row r="10" spans="1:22" ht="15.75" x14ac:dyDescent="0.25">
      <c r="A10" s="5"/>
      <c r="H10" s="118"/>
      <c r="I10" s="117"/>
      <c r="J10" s="103"/>
      <c r="K10" s="86"/>
      <c r="L10" s="140"/>
      <c r="M10" s="147"/>
      <c r="N10" s="86"/>
      <c r="O10" s="10"/>
      <c r="P10" s="11"/>
      <c r="Q10" s="99"/>
      <c r="R10" s="10"/>
      <c r="S10" s="11"/>
      <c r="U10" s="10"/>
      <c r="V10" s="11"/>
    </row>
    <row r="11" spans="1:22" ht="16.5" thickBot="1" x14ac:dyDescent="0.3">
      <c r="A11" s="4" t="s">
        <v>9</v>
      </c>
      <c r="B11" s="3">
        <v>2006</v>
      </c>
      <c r="C11" s="3">
        <v>2007</v>
      </c>
      <c r="D11" s="3">
        <v>2008</v>
      </c>
      <c r="E11" s="3">
        <v>2009</v>
      </c>
      <c r="F11" s="3">
        <v>2010</v>
      </c>
      <c r="G11" s="3">
        <v>2011</v>
      </c>
      <c r="H11" s="108" t="s">
        <v>3</v>
      </c>
      <c r="I11" s="109" t="s">
        <v>4</v>
      </c>
      <c r="J11" s="104" t="s">
        <v>90</v>
      </c>
      <c r="K11" s="87"/>
      <c r="L11" s="142" t="s">
        <v>3</v>
      </c>
      <c r="M11" s="148" t="s">
        <v>4</v>
      </c>
      <c r="N11" s="87"/>
      <c r="O11" s="8" t="s">
        <v>3</v>
      </c>
      <c r="P11" s="9" t="s">
        <v>4</v>
      </c>
      <c r="Q11" s="97"/>
      <c r="R11" s="8" t="s">
        <v>3</v>
      </c>
      <c r="S11" s="9" t="s">
        <v>4</v>
      </c>
      <c r="U11" s="8" t="s">
        <v>3</v>
      </c>
      <c r="V11" s="9" t="s">
        <v>4</v>
      </c>
    </row>
    <row r="12" spans="1:22" ht="15.75" x14ac:dyDescent="0.25">
      <c r="A12" s="53" t="s">
        <v>10</v>
      </c>
      <c r="B12" s="33">
        <v>381.5</v>
      </c>
      <c r="C12" s="33">
        <v>576.82000000000005</v>
      </c>
      <c r="D12" s="33">
        <v>641.64</v>
      </c>
      <c r="E12" s="33">
        <v>668.3</v>
      </c>
      <c r="F12" s="33">
        <v>715.4</v>
      </c>
      <c r="G12" s="130">
        <v>0</v>
      </c>
      <c r="H12" s="112">
        <f t="shared" ref="H12:H19" si="0">+G12-F12</f>
        <v>-715.4</v>
      </c>
      <c r="I12" s="111">
        <f t="shared" ref="I12:I19" si="1">+H12/F12</f>
        <v>-1</v>
      </c>
      <c r="J12" s="100" t="s">
        <v>7</v>
      </c>
      <c r="K12" s="85"/>
      <c r="L12" s="139">
        <v>-715.4</v>
      </c>
      <c r="M12" s="146">
        <v>-1</v>
      </c>
      <c r="N12" s="85"/>
      <c r="O12" s="41">
        <v>47.1</v>
      </c>
      <c r="P12" s="42">
        <v>7.0477330540176603E-2</v>
      </c>
      <c r="Q12" s="98"/>
      <c r="R12" s="43">
        <f t="shared" ref="R12:R18" si="2">+E12-D12</f>
        <v>26.659999999999968</v>
      </c>
      <c r="S12" s="44">
        <f t="shared" ref="S12:S18" si="3">+R12/D12</f>
        <v>4.1549778692101441E-2</v>
      </c>
      <c r="U12" s="43">
        <f t="shared" ref="U12:U19" si="4">+F12-B12</f>
        <v>333.9</v>
      </c>
      <c r="V12" s="44">
        <f t="shared" ref="V12:V19" si="5">+U12/B12</f>
        <v>0.87522935779816513</v>
      </c>
    </row>
    <row r="13" spans="1:22" ht="15.75" x14ac:dyDescent="0.25">
      <c r="A13" s="54" t="s">
        <v>11</v>
      </c>
      <c r="B13" s="36">
        <v>344.72</v>
      </c>
      <c r="C13" s="36">
        <v>346.42</v>
      </c>
      <c r="D13" s="36">
        <v>385.34</v>
      </c>
      <c r="E13" s="36">
        <v>431.16</v>
      </c>
      <c r="F13" s="36">
        <v>502.32</v>
      </c>
      <c r="G13" s="131">
        <v>0</v>
      </c>
      <c r="H13" s="112">
        <f t="shared" si="0"/>
        <v>-502.32</v>
      </c>
      <c r="I13" s="113">
        <f t="shared" si="1"/>
        <v>-1</v>
      </c>
      <c r="J13" s="101" t="s">
        <v>7</v>
      </c>
      <c r="K13" s="85"/>
      <c r="L13" s="139">
        <v>-502.32</v>
      </c>
      <c r="M13" s="146">
        <v>-1</v>
      </c>
      <c r="N13" s="85"/>
      <c r="O13" s="43">
        <v>71.16</v>
      </c>
      <c r="P13" s="44">
        <v>0.16504313943779564</v>
      </c>
      <c r="Q13" s="98"/>
      <c r="R13" s="43">
        <f t="shared" si="2"/>
        <v>45.82000000000005</v>
      </c>
      <c r="S13" s="44">
        <f t="shared" si="3"/>
        <v>0.11890797737063387</v>
      </c>
      <c r="U13" s="43">
        <f t="shared" si="4"/>
        <v>157.59999999999997</v>
      </c>
      <c r="V13" s="44">
        <f t="shared" si="5"/>
        <v>0.45718264098398687</v>
      </c>
    </row>
    <row r="14" spans="1:22" ht="15.75" x14ac:dyDescent="0.25">
      <c r="A14" s="54" t="s">
        <v>12</v>
      </c>
      <c r="B14" s="36">
        <v>515.24</v>
      </c>
      <c r="C14" s="36">
        <v>592.52</v>
      </c>
      <c r="D14" s="36">
        <v>633.41999999999996</v>
      </c>
      <c r="E14" s="36">
        <v>715.76</v>
      </c>
      <c r="F14" s="36">
        <v>775.08</v>
      </c>
      <c r="G14" s="131">
        <v>772.34</v>
      </c>
      <c r="H14" s="112">
        <f t="shared" si="0"/>
        <v>-2.7400000000000091</v>
      </c>
      <c r="I14" s="113">
        <f t="shared" si="1"/>
        <v>-3.5351189554626737E-3</v>
      </c>
      <c r="J14" s="101">
        <v>0.1</v>
      </c>
      <c r="K14" s="85"/>
      <c r="L14" s="139">
        <v>-2.7400000000000091</v>
      </c>
      <c r="M14" s="146">
        <v>-3.5351189554626737E-3</v>
      </c>
      <c r="N14" s="85"/>
      <c r="O14" s="43">
        <v>59.32000000000005</v>
      </c>
      <c r="P14" s="44">
        <v>8.2876941991729139E-2</v>
      </c>
      <c r="Q14" s="98"/>
      <c r="R14" s="43">
        <f t="shared" si="2"/>
        <v>82.340000000000032</v>
      </c>
      <c r="S14" s="44">
        <f t="shared" si="3"/>
        <v>0.12999273783587514</v>
      </c>
      <c r="U14" s="43">
        <f t="shared" si="4"/>
        <v>259.84000000000003</v>
      </c>
      <c r="V14" s="44">
        <f t="shared" si="5"/>
        <v>0.5043086716869809</v>
      </c>
    </row>
    <row r="15" spans="1:22" ht="15.75" x14ac:dyDescent="0.25">
      <c r="A15" s="54" t="s">
        <v>13</v>
      </c>
      <c r="B15" s="36">
        <v>345.02</v>
      </c>
      <c r="C15" s="36">
        <v>415.9</v>
      </c>
      <c r="D15" s="36">
        <v>428.96</v>
      </c>
      <c r="E15" s="36">
        <v>484.72</v>
      </c>
      <c r="F15" s="36">
        <v>534.54</v>
      </c>
      <c r="G15" s="131">
        <v>532.66</v>
      </c>
      <c r="H15" s="112">
        <f t="shared" si="0"/>
        <v>-1.8799999999999955</v>
      </c>
      <c r="I15" s="113">
        <f t="shared" si="1"/>
        <v>-3.5170426909118036E-3</v>
      </c>
      <c r="J15" s="101">
        <v>0.1</v>
      </c>
      <c r="K15" s="85"/>
      <c r="L15" s="139">
        <v>-1.88</v>
      </c>
      <c r="M15" s="146">
        <v>-3.5170426909118036E-3</v>
      </c>
      <c r="N15" s="85"/>
      <c r="O15" s="43">
        <v>49.819999999999936</v>
      </c>
      <c r="P15" s="44">
        <v>0.10278098696154467</v>
      </c>
      <c r="Q15" s="98"/>
      <c r="R15" s="43">
        <f t="shared" si="2"/>
        <v>55.760000000000048</v>
      </c>
      <c r="S15" s="44">
        <f t="shared" si="3"/>
        <v>0.12998881014546823</v>
      </c>
      <c r="U15" s="43">
        <f t="shared" si="4"/>
        <v>189.51999999999998</v>
      </c>
      <c r="V15" s="44">
        <f t="shared" si="5"/>
        <v>0.54930148976870907</v>
      </c>
    </row>
    <row r="16" spans="1:22" ht="15.75" x14ac:dyDescent="0.25">
      <c r="A16" s="54" t="s">
        <v>14</v>
      </c>
      <c r="B16" s="36">
        <v>327.24</v>
      </c>
      <c r="C16" s="36">
        <v>338.92</v>
      </c>
      <c r="D16" s="36">
        <v>340.64</v>
      </c>
      <c r="E16" s="36">
        <v>333.78</v>
      </c>
      <c r="F16" s="36">
        <v>344.18</v>
      </c>
      <c r="G16" s="131">
        <v>366.56</v>
      </c>
      <c r="H16" s="112">
        <f t="shared" si="0"/>
        <v>22.379999999999995</v>
      </c>
      <c r="I16" s="113">
        <f t="shared" si="1"/>
        <v>6.5024115288511805E-2</v>
      </c>
      <c r="J16" s="101">
        <v>0.1</v>
      </c>
      <c r="K16" s="85"/>
      <c r="L16" s="139">
        <v>22.38</v>
      </c>
      <c r="M16" s="146">
        <v>6.5024115288511805E-2</v>
      </c>
      <c r="N16" s="85"/>
      <c r="O16" s="43">
        <v>10.4</v>
      </c>
      <c r="P16" s="44">
        <v>3.1158247947750118E-2</v>
      </c>
      <c r="Q16" s="98"/>
      <c r="R16" s="43">
        <f t="shared" si="2"/>
        <v>-6.8600000000000136</v>
      </c>
      <c r="S16" s="44">
        <f t="shared" si="3"/>
        <v>-2.0138562705495577E-2</v>
      </c>
      <c r="U16" s="43">
        <f t="shared" si="4"/>
        <v>16.939999999999998</v>
      </c>
      <c r="V16" s="44">
        <f t="shared" si="5"/>
        <v>5.1766287739885092E-2</v>
      </c>
    </row>
    <row r="17" spans="1:22" ht="15.75" x14ac:dyDescent="0.25">
      <c r="A17" s="54" t="s">
        <v>15</v>
      </c>
      <c r="B17" s="36">
        <v>292.02</v>
      </c>
      <c r="C17" s="36">
        <v>302.44</v>
      </c>
      <c r="D17" s="36">
        <v>303.98</v>
      </c>
      <c r="E17" s="36">
        <v>303.44</v>
      </c>
      <c r="F17" s="36">
        <v>312.89999999999998</v>
      </c>
      <c r="G17" s="131">
        <v>333.26</v>
      </c>
      <c r="H17" s="112">
        <f t="shared" si="0"/>
        <v>20.360000000000014</v>
      </c>
      <c r="I17" s="113">
        <f t="shared" si="1"/>
        <v>6.5068712048577865E-2</v>
      </c>
      <c r="J17" s="101">
        <v>0.1</v>
      </c>
      <c r="K17" s="85"/>
      <c r="L17" s="139">
        <v>20.36</v>
      </c>
      <c r="M17" s="146">
        <v>6.5068712048577865E-2</v>
      </c>
      <c r="N17" s="85"/>
      <c r="O17" s="43">
        <v>9.4599999999999795</v>
      </c>
      <c r="P17" s="44">
        <v>3.1175850250461309E-2</v>
      </c>
      <c r="Q17" s="98"/>
      <c r="R17" s="43">
        <f t="shared" si="2"/>
        <v>-0.54000000000002046</v>
      </c>
      <c r="S17" s="44">
        <f t="shared" si="3"/>
        <v>-1.7764326600434911E-3</v>
      </c>
      <c r="U17" s="43">
        <f t="shared" si="4"/>
        <v>20.879999999999995</v>
      </c>
      <c r="V17" s="44">
        <f t="shared" si="5"/>
        <v>7.1501951921101287E-2</v>
      </c>
    </row>
    <row r="18" spans="1:22" ht="15.75" x14ac:dyDescent="0.25">
      <c r="A18" s="54" t="s">
        <v>16</v>
      </c>
      <c r="B18" s="36">
        <v>496.52</v>
      </c>
      <c r="C18" s="36">
        <v>606.55999999999995</v>
      </c>
      <c r="D18" s="36">
        <v>649.14</v>
      </c>
      <c r="E18" s="36">
        <v>600.46</v>
      </c>
      <c r="F18" s="36">
        <v>605.20000000000005</v>
      </c>
      <c r="G18" s="131">
        <v>686.42</v>
      </c>
      <c r="H18" s="112">
        <f t="shared" si="0"/>
        <v>81.219999999999914</v>
      </c>
      <c r="I18" s="113">
        <f t="shared" si="1"/>
        <v>0.13420356906807651</v>
      </c>
      <c r="J18" s="101">
        <v>0.1</v>
      </c>
      <c r="K18" s="85"/>
      <c r="L18" s="139">
        <v>81.219999999999914</v>
      </c>
      <c r="M18" s="146">
        <v>0.13420356906807651</v>
      </c>
      <c r="N18" s="85"/>
      <c r="O18" s="43">
        <v>4.7400000000000091</v>
      </c>
      <c r="P18" s="44">
        <v>7.8939479732205459E-3</v>
      </c>
      <c r="Q18" s="98"/>
      <c r="R18" s="43">
        <f t="shared" si="2"/>
        <v>-48.67999999999995</v>
      </c>
      <c r="S18" s="44">
        <f t="shared" si="3"/>
        <v>-7.4991527251440288E-2</v>
      </c>
      <c r="U18" s="43">
        <f t="shared" si="4"/>
        <v>108.68000000000006</v>
      </c>
      <c r="V18" s="44">
        <f t="shared" si="5"/>
        <v>0.21888342866349808</v>
      </c>
    </row>
    <row r="19" spans="1:22" ht="15.75" x14ac:dyDescent="0.25">
      <c r="A19" s="55" t="s">
        <v>17</v>
      </c>
      <c r="B19" s="29">
        <v>305</v>
      </c>
      <c r="C19" s="29">
        <v>352.8</v>
      </c>
      <c r="D19" s="29">
        <v>377.57</v>
      </c>
      <c r="E19" s="29">
        <v>388.7</v>
      </c>
      <c r="F19" s="29">
        <v>417.38</v>
      </c>
      <c r="G19" s="132">
        <v>473.39</v>
      </c>
      <c r="H19" s="114">
        <f t="shared" si="0"/>
        <v>56.009999999999991</v>
      </c>
      <c r="I19" s="115">
        <f t="shared" si="1"/>
        <v>0.13419425942785948</v>
      </c>
      <c r="J19" s="105">
        <v>0.1</v>
      </c>
      <c r="K19" s="85"/>
      <c r="L19" s="139">
        <v>56.01</v>
      </c>
      <c r="M19" s="146">
        <v>0.13419425942785948</v>
      </c>
      <c r="N19" s="85"/>
      <c r="O19" s="45">
        <v>28.68</v>
      </c>
      <c r="P19" s="46">
        <v>7.3784409570362766E-2</v>
      </c>
      <c r="Q19" s="98"/>
      <c r="R19" s="45">
        <f>+E19-D19</f>
        <v>11.129999999999995</v>
      </c>
      <c r="S19" s="46">
        <f>+R19/D19</f>
        <v>2.9477977593558798E-2</v>
      </c>
      <c r="U19" s="43">
        <f t="shared" si="4"/>
        <v>112.38</v>
      </c>
      <c r="V19" s="44">
        <f t="shared" si="5"/>
        <v>0.36845901639344258</v>
      </c>
    </row>
    <row r="20" spans="1:22" ht="15.75" x14ac:dyDescent="0.25">
      <c r="A20" s="5"/>
      <c r="B20" s="56"/>
      <c r="C20" s="56"/>
      <c r="D20" s="56"/>
      <c r="E20" s="56"/>
      <c r="F20" s="56"/>
      <c r="G20" s="133"/>
      <c r="H20" s="119"/>
      <c r="I20" s="117"/>
      <c r="J20" s="103"/>
      <c r="K20" s="86"/>
      <c r="L20" s="139"/>
      <c r="M20" s="147"/>
      <c r="N20" s="86"/>
      <c r="O20" s="89"/>
      <c r="P20" s="11"/>
      <c r="Q20" s="99"/>
      <c r="R20" s="12"/>
      <c r="S20" s="11"/>
      <c r="U20" s="12"/>
      <c r="V20" s="11"/>
    </row>
    <row r="21" spans="1:22" ht="15.75" x14ac:dyDescent="0.25">
      <c r="A21" s="5"/>
      <c r="B21" s="56"/>
      <c r="C21" s="56"/>
      <c r="D21" s="56"/>
      <c r="E21" s="56"/>
      <c r="F21" s="56"/>
      <c r="G21" s="134"/>
      <c r="H21" s="126"/>
      <c r="I21" s="127"/>
      <c r="J21" s="128"/>
      <c r="K21" s="86"/>
      <c r="L21" s="139"/>
      <c r="M21" s="147"/>
      <c r="N21" s="86"/>
      <c r="O21" s="89"/>
      <c r="P21" s="11"/>
      <c r="Q21" s="99"/>
      <c r="R21" s="12"/>
      <c r="S21" s="11"/>
      <c r="U21" s="12"/>
      <c r="V21" s="11"/>
    </row>
    <row r="22" spans="1:22" ht="16.5" thickBot="1" x14ac:dyDescent="0.3">
      <c r="A22" s="4" t="s">
        <v>18</v>
      </c>
      <c r="B22" s="3">
        <v>2006</v>
      </c>
      <c r="C22" s="3">
        <v>2007</v>
      </c>
      <c r="D22" s="3">
        <v>2008</v>
      </c>
      <c r="E22" s="3">
        <v>2009</v>
      </c>
      <c r="F22" s="3">
        <v>2010</v>
      </c>
      <c r="G22" s="3">
        <v>2011</v>
      </c>
      <c r="H22" s="108" t="s">
        <v>3</v>
      </c>
      <c r="I22" s="109" t="s">
        <v>4</v>
      </c>
      <c r="J22" s="104" t="s">
        <v>90</v>
      </c>
      <c r="K22" s="87"/>
      <c r="L22" s="142" t="s">
        <v>3</v>
      </c>
      <c r="M22" s="148" t="s">
        <v>4</v>
      </c>
      <c r="N22" s="87"/>
      <c r="O22" s="8" t="s">
        <v>3</v>
      </c>
      <c r="P22" s="9" t="s">
        <v>4</v>
      </c>
      <c r="Q22" s="97"/>
      <c r="R22" s="8" t="s">
        <v>3</v>
      </c>
      <c r="S22" s="9" t="s">
        <v>4</v>
      </c>
      <c r="U22" s="8" t="s">
        <v>3</v>
      </c>
      <c r="V22" s="9" t="s">
        <v>4</v>
      </c>
    </row>
    <row r="23" spans="1:22" ht="15.75" x14ac:dyDescent="0.25">
      <c r="A23" s="53" t="s">
        <v>19</v>
      </c>
      <c r="B23" s="33">
        <v>26.8</v>
      </c>
      <c r="C23" s="33">
        <v>26.8</v>
      </c>
      <c r="D23" s="33">
        <v>26.8</v>
      </c>
      <c r="E23" s="33">
        <v>28.58</v>
      </c>
      <c r="F23" s="33">
        <v>30.28</v>
      </c>
      <c r="G23" s="130">
        <v>29.84</v>
      </c>
      <c r="H23" s="112">
        <f t="shared" ref="H23:H30" si="6">+G23-F23</f>
        <v>-0.44000000000000128</v>
      </c>
      <c r="I23" s="111">
        <f t="shared" ref="I23:I30" si="7">+H23/F23</f>
        <v>-1.4531043593130821E-2</v>
      </c>
      <c r="J23" s="100">
        <v>0.03</v>
      </c>
      <c r="K23" s="85"/>
      <c r="L23" s="139">
        <v>-0.44000000000000128</v>
      </c>
      <c r="M23" s="146">
        <v>-1.4531043593130821E-2</v>
      </c>
      <c r="N23" s="85"/>
      <c r="O23" s="41">
        <v>1.7</v>
      </c>
      <c r="P23" s="42">
        <v>5.9482155353394087E-2</v>
      </c>
      <c r="Q23" s="98"/>
      <c r="R23" s="41">
        <f>+E23-D23</f>
        <v>1.7799999999999976</v>
      </c>
      <c r="S23" s="42">
        <f>+R23/D23</f>
        <v>6.6417910447761103E-2</v>
      </c>
      <c r="U23" s="43">
        <f t="shared" ref="U23:U30" si="8">+F23-B23</f>
        <v>3.4800000000000004</v>
      </c>
      <c r="V23" s="44">
        <f t="shared" ref="V23:V30" si="9">+U23/B23</f>
        <v>0.12985074626865672</v>
      </c>
    </row>
    <row r="24" spans="1:22" ht="15.75" x14ac:dyDescent="0.25">
      <c r="A24" s="54" t="s">
        <v>20</v>
      </c>
      <c r="B24" s="36">
        <v>22.78</v>
      </c>
      <c r="C24" s="36">
        <v>24.84</v>
      </c>
      <c r="D24" s="36">
        <v>24.84</v>
      </c>
      <c r="E24" s="36">
        <v>24.84</v>
      </c>
      <c r="F24" s="36">
        <v>26.33</v>
      </c>
      <c r="G24" s="131">
        <v>28.83</v>
      </c>
      <c r="H24" s="112">
        <f t="shared" si="6"/>
        <v>2.5</v>
      </c>
      <c r="I24" s="113">
        <f t="shared" si="7"/>
        <v>9.4948727687048998E-2</v>
      </c>
      <c r="J24" s="101">
        <v>0.03</v>
      </c>
      <c r="K24" s="85"/>
      <c r="L24" s="139">
        <v>2.5</v>
      </c>
      <c r="M24" s="146">
        <v>9.4948727687048998E-2</v>
      </c>
      <c r="N24" s="85"/>
      <c r="O24" s="43">
        <v>1.49</v>
      </c>
      <c r="P24" s="44">
        <v>5.998389694041862E-2</v>
      </c>
      <c r="Q24" s="98"/>
      <c r="R24" s="43">
        <f t="shared" ref="R24:R30" si="10">+E24-D24</f>
        <v>0</v>
      </c>
      <c r="S24" s="44">
        <f t="shared" ref="S24:S30" si="11">+R24/D24</f>
        <v>0</v>
      </c>
      <c r="U24" s="43">
        <f t="shared" si="8"/>
        <v>3.5499999999999972</v>
      </c>
      <c r="V24" s="44">
        <f t="shared" si="9"/>
        <v>0.15583845478489891</v>
      </c>
    </row>
    <row r="25" spans="1:22" ht="15.75" x14ac:dyDescent="0.25">
      <c r="A25" s="54" t="s">
        <v>21</v>
      </c>
      <c r="B25" s="36">
        <v>11.74</v>
      </c>
      <c r="C25" s="36">
        <v>11.74</v>
      </c>
      <c r="D25" s="36">
        <v>11.74</v>
      </c>
      <c r="E25" s="36">
        <v>11.74</v>
      </c>
      <c r="F25" s="36">
        <v>11.74</v>
      </c>
      <c r="G25" s="131">
        <v>11.74</v>
      </c>
      <c r="H25" s="112">
        <f t="shared" si="6"/>
        <v>0</v>
      </c>
      <c r="I25" s="113">
        <f t="shared" si="7"/>
        <v>0</v>
      </c>
      <c r="J25" s="101">
        <v>0</v>
      </c>
      <c r="K25" s="85"/>
      <c r="L25" s="139">
        <v>0</v>
      </c>
      <c r="M25" s="146">
        <v>0</v>
      </c>
      <c r="N25" s="85"/>
      <c r="O25" s="43">
        <v>0</v>
      </c>
      <c r="P25" s="44">
        <v>0</v>
      </c>
      <c r="Q25" s="98"/>
      <c r="R25" s="43">
        <f t="shared" si="10"/>
        <v>0</v>
      </c>
      <c r="S25" s="44">
        <f t="shared" si="11"/>
        <v>0</v>
      </c>
      <c r="U25" s="43">
        <f t="shared" si="8"/>
        <v>0</v>
      </c>
      <c r="V25" s="44">
        <f t="shared" si="9"/>
        <v>0</v>
      </c>
    </row>
    <row r="26" spans="1:22" ht="15.75" x14ac:dyDescent="0.25">
      <c r="A26" s="54" t="s">
        <v>22</v>
      </c>
      <c r="B26" s="36"/>
      <c r="C26" s="36"/>
      <c r="D26" s="36">
        <v>7.2</v>
      </c>
      <c r="E26" s="36">
        <v>7.2</v>
      </c>
      <c r="F26" s="36">
        <v>7.2</v>
      </c>
      <c r="G26" s="131">
        <v>7.2</v>
      </c>
      <c r="H26" s="112">
        <f t="shared" si="6"/>
        <v>0</v>
      </c>
      <c r="I26" s="113">
        <f t="shared" si="7"/>
        <v>0</v>
      </c>
      <c r="J26" s="101">
        <v>0</v>
      </c>
      <c r="K26" s="85"/>
      <c r="L26" s="139">
        <v>0</v>
      </c>
      <c r="M26" s="146">
        <v>0</v>
      </c>
      <c r="N26" s="85"/>
      <c r="O26" s="43">
        <v>0</v>
      </c>
      <c r="P26" s="44">
        <v>0</v>
      </c>
      <c r="Q26" s="98"/>
      <c r="R26" s="43">
        <f t="shared" si="10"/>
        <v>0</v>
      </c>
      <c r="S26" s="44">
        <f t="shared" si="11"/>
        <v>0</v>
      </c>
      <c r="U26" s="62" t="s">
        <v>7</v>
      </c>
      <c r="V26" s="63" t="s">
        <v>7</v>
      </c>
    </row>
    <row r="27" spans="1:22" ht="15.75" x14ac:dyDescent="0.25">
      <c r="A27" s="54" t="s">
        <v>23</v>
      </c>
      <c r="B27" s="36">
        <v>8.99</v>
      </c>
      <c r="C27" s="36">
        <v>9.26</v>
      </c>
      <c r="D27" s="36">
        <v>9.26</v>
      </c>
      <c r="E27" s="36">
        <v>9.26</v>
      </c>
      <c r="F27" s="36">
        <v>9.26</v>
      </c>
      <c r="G27" s="131">
        <v>9.26</v>
      </c>
      <c r="H27" s="112">
        <f t="shared" si="6"/>
        <v>0</v>
      </c>
      <c r="I27" s="113">
        <f t="shared" si="7"/>
        <v>0</v>
      </c>
      <c r="J27" s="101">
        <v>0</v>
      </c>
      <c r="K27" s="85"/>
      <c r="L27" s="139">
        <v>0</v>
      </c>
      <c r="M27" s="146">
        <v>0</v>
      </c>
      <c r="N27" s="85"/>
      <c r="O27" s="43">
        <v>0</v>
      </c>
      <c r="P27" s="44">
        <v>0</v>
      </c>
      <c r="Q27" s="98"/>
      <c r="R27" s="43">
        <f t="shared" si="10"/>
        <v>0</v>
      </c>
      <c r="S27" s="44">
        <f t="shared" si="11"/>
        <v>0</v>
      </c>
      <c r="U27" s="43">
        <f t="shared" si="8"/>
        <v>0.26999999999999957</v>
      </c>
      <c r="V27" s="44">
        <f t="shared" si="9"/>
        <v>3.0033370411568363E-2</v>
      </c>
    </row>
    <row r="28" spans="1:22" ht="15.75" x14ac:dyDescent="0.25">
      <c r="A28" s="54" t="s">
        <v>24</v>
      </c>
      <c r="B28" s="36">
        <v>23.84</v>
      </c>
      <c r="C28" s="36">
        <v>27.58</v>
      </c>
      <c r="D28" s="36">
        <v>28.44</v>
      </c>
      <c r="E28" s="36">
        <v>29.88</v>
      </c>
      <c r="F28" s="36">
        <v>30.48</v>
      </c>
      <c r="G28" s="131">
        <v>31.14</v>
      </c>
      <c r="H28" s="112">
        <f t="shared" si="6"/>
        <v>0.66000000000000014</v>
      </c>
      <c r="I28" s="113">
        <f t="shared" si="7"/>
        <v>2.1653543307086617E-2</v>
      </c>
      <c r="J28" s="101">
        <v>0.03</v>
      </c>
      <c r="K28" s="85"/>
      <c r="L28" s="139">
        <v>0.66</v>
      </c>
      <c r="M28" s="146">
        <v>2.1653543307086617E-2</v>
      </c>
      <c r="N28" s="85"/>
      <c r="O28" s="43">
        <v>0.60000000000000142</v>
      </c>
      <c r="P28" s="44">
        <v>2.0080321285140611E-2</v>
      </c>
      <c r="Q28" s="98"/>
      <c r="R28" s="43">
        <f t="shared" si="10"/>
        <v>1.4399999999999977</v>
      </c>
      <c r="S28" s="44">
        <f t="shared" si="11"/>
        <v>5.0632911392404979E-2</v>
      </c>
      <c r="U28" s="43">
        <f t="shared" si="8"/>
        <v>6.6400000000000006</v>
      </c>
      <c r="V28" s="44">
        <f t="shared" si="9"/>
        <v>0.27852348993288595</v>
      </c>
    </row>
    <row r="29" spans="1:22" ht="15.75" x14ac:dyDescent="0.25">
      <c r="A29" s="55" t="s">
        <v>101</v>
      </c>
      <c r="G29" s="135">
        <v>35.520000000000003</v>
      </c>
      <c r="H29" s="118"/>
      <c r="I29" s="117"/>
      <c r="J29" s="103"/>
      <c r="K29" s="86"/>
      <c r="L29" s="140"/>
      <c r="M29" s="147"/>
      <c r="N29" s="86"/>
      <c r="O29" s="10"/>
      <c r="P29" s="11"/>
      <c r="Q29" s="99"/>
      <c r="R29" s="10"/>
      <c r="S29" s="11"/>
      <c r="U29" s="10"/>
      <c r="V29" s="11"/>
    </row>
    <row r="30" spans="1:22" ht="15.75" x14ac:dyDescent="0.25">
      <c r="A30" s="55" t="s">
        <v>25</v>
      </c>
      <c r="B30" s="29">
        <v>8.9</v>
      </c>
      <c r="C30" s="29">
        <v>9.7899999999999991</v>
      </c>
      <c r="D30" s="29">
        <v>12.26</v>
      </c>
      <c r="E30" s="29">
        <v>12.88</v>
      </c>
      <c r="F30" s="29">
        <v>13.4</v>
      </c>
      <c r="G30" s="132">
        <v>13.94</v>
      </c>
      <c r="H30" s="114">
        <f t="shared" si="6"/>
        <v>0.53999999999999915</v>
      </c>
      <c r="I30" s="115">
        <f t="shared" si="7"/>
        <v>4.0298507462686504E-2</v>
      </c>
      <c r="J30" s="105">
        <v>4.4999999999999998E-2</v>
      </c>
      <c r="K30" s="85"/>
      <c r="L30" s="139">
        <v>0.53999999999999915</v>
      </c>
      <c r="M30" s="146">
        <v>4.0298507462686504E-2</v>
      </c>
      <c r="N30" s="85"/>
      <c r="O30" s="45">
        <v>0.52</v>
      </c>
      <c r="P30" s="46">
        <v>4.0372670807453381E-2</v>
      </c>
      <c r="Q30" s="98"/>
      <c r="R30" s="45">
        <f t="shared" si="10"/>
        <v>0.62000000000000099</v>
      </c>
      <c r="S30" s="46">
        <f t="shared" si="11"/>
        <v>5.0570962479608565E-2</v>
      </c>
      <c r="U30" s="43">
        <f t="shared" si="8"/>
        <v>4.5</v>
      </c>
      <c r="V30" s="44">
        <f t="shared" si="9"/>
        <v>0.5056179775280899</v>
      </c>
    </row>
    <row r="31" spans="1:22" ht="15.75" x14ac:dyDescent="0.25">
      <c r="A31" s="5"/>
      <c r="H31" s="118"/>
      <c r="I31" s="117"/>
      <c r="J31" s="103"/>
      <c r="K31" s="86"/>
      <c r="L31" s="140"/>
      <c r="M31" s="147"/>
      <c r="N31" s="86"/>
      <c r="O31" s="10"/>
      <c r="P31" s="11"/>
      <c r="Q31" s="99"/>
      <c r="R31" s="10"/>
      <c r="S31" s="11"/>
      <c r="U31" s="10"/>
      <c r="V31" s="11"/>
    </row>
    <row r="32" spans="1:22" ht="16.5" thickBot="1" x14ac:dyDescent="0.3">
      <c r="A32" s="4" t="s">
        <v>26</v>
      </c>
      <c r="B32" s="3">
        <v>2006</v>
      </c>
      <c r="C32" s="3">
        <v>2007</v>
      </c>
      <c r="D32" s="3">
        <v>2008</v>
      </c>
      <c r="E32" s="3">
        <v>2009</v>
      </c>
      <c r="F32" s="3">
        <v>2010</v>
      </c>
      <c r="G32" s="3">
        <v>2011</v>
      </c>
      <c r="H32" s="108" t="s">
        <v>3</v>
      </c>
      <c r="I32" s="109" t="s">
        <v>4</v>
      </c>
      <c r="J32" s="104" t="s">
        <v>90</v>
      </c>
      <c r="K32" s="87"/>
      <c r="L32" s="142" t="s">
        <v>3</v>
      </c>
      <c r="M32" s="148" t="s">
        <v>4</v>
      </c>
      <c r="N32" s="87"/>
      <c r="O32" s="8" t="s">
        <v>3</v>
      </c>
      <c r="P32" s="9" t="s">
        <v>4</v>
      </c>
      <c r="Q32" s="97"/>
      <c r="R32" s="8" t="s">
        <v>3</v>
      </c>
      <c r="S32" s="9" t="s">
        <v>4</v>
      </c>
      <c r="U32" s="8" t="s">
        <v>3</v>
      </c>
      <c r="V32" s="9" t="s">
        <v>4</v>
      </c>
    </row>
    <row r="33" spans="1:22" ht="15.75" x14ac:dyDescent="0.25">
      <c r="A33" s="57" t="s">
        <v>27</v>
      </c>
      <c r="B33" s="32"/>
      <c r="C33" s="32"/>
      <c r="D33" s="26">
        <v>6.76</v>
      </c>
      <c r="E33" s="26">
        <v>6.76</v>
      </c>
      <c r="F33" s="26">
        <v>6.76</v>
      </c>
      <c r="G33" s="26">
        <v>6.76</v>
      </c>
      <c r="H33" s="112">
        <f>+G33-F33</f>
        <v>0</v>
      </c>
      <c r="I33" s="111">
        <f>+H33/F33</f>
        <v>0</v>
      </c>
      <c r="J33" s="100">
        <v>0</v>
      </c>
      <c r="K33" s="85"/>
      <c r="L33" s="139">
        <v>0</v>
      </c>
      <c r="M33" s="146">
        <v>0</v>
      </c>
      <c r="N33" s="85"/>
      <c r="O33" s="41">
        <v>0</v>
      </c>
      <c r="P33" s="42">
        <v>0</v>
      </c>
      <c r="Q33" s="98"/>
      <c r="R33" s="27">
        <v>0</v>
      </c>
      <c r="S33" s="28">
        <v>0</v>
      </c>
      <c r="U33" s="62" t="s">
        <v>7</v>
      </c>
      <c r="V33" s="63" t="s">
        <v>7</v>
      </c>
    </row>
    <row r="34" spans="1:22" ht="15.75" x14ac:dyDescent="0.25">
      <c r="A34" s="58" t="s">
        <v>28</v>
      </c>
      <c r="B34" s="34"/>
      <c r="C34" s="34"/>
      <c r="D34" s="35">
        <v>9.25</v>
      </c>
      <c r="E34" s="35">
        <v>9.25</v>
      </c>
      <c r="F34" s="35">
        <v>9.25</v>
      </c>
      <c r="G34" s="35">
        <v>9.25</v>
      </c>
      <c r="H34" s="112">
        <f>+G34-F34</f>
        <v>0</v>
      </c>
      <c r="I34" s="113">
        <f>+H34/F34</f>
        <v>0</v>
      </c>
      <c r="J34" s="101">
        <v>0</v>
      </c>
      <c r="K34" s="85"/>
      <c r="L34" s="139">
        <v>0</v>
      </c>
      <c r="M34" s="146">
        <v>0</v>
      </c>
      <c r="N34" s="85"/>
      <c r="O34" s="43">
        <v>0</v>
      </c>
      <c r="P34" s="44">
        <v>0</v>
      </c>
      <c r="Q34" s="98"/>
      <c r="R34" s="37">
        <v>0</v>
      </c>
      <c r="S34" s="38">
        <v>0</v>
      </c>
      <c r="U34" s="62" t="s">
        <v>7</v>
      </c>
      <c r="V34" s="63" t="s">
        <v>7</v>
      </c>
    </row>
    <row r="35" spans="1:22" ht="15.75" x14ac:dyDescent="0.25">
      <c r="A35" s="58" t="s">
        <v>104</v>
      </c>
      <c r="B35" s="34"/>
      <c r="C35" s="34"/>
      <c r="D35" s="35">
        <v>8.18</v>
      </c>
      <c r="E35" s="35">
        <v>8.18</v>
      </c>
      <c r="F35" s="35">
        <v>8.18</v>
      </c>
      <c r="G35" s="35">
        <v>8.18</v>
      </c>
      <c r="H35" s="112">
        <f>+G35-F35</f>
        <v>0</v>
      </c>
      <c r="I35" s="113">
        <f>+H35/F35</f>
        <v>0</v>
      </c>
      <c r="J35" s="101">
        <v>0</v>
      </c>
      <c r="K35" s="85"/>
      <c r="L35" s="139">
        <v>-8.18</v>
      </c>
      <c r="M35" s="146">
        <v>-1</v>
      </c>
      <c r="N35" s="85"/>
      <c r="O35" s="43">
        <v>0</v>
      </c>
      <c r="P35" s="44">
        <v>0</v>
      </c>
      <c r="Q35" s="98"/>
      <c r="R35" s="37">
        <v>0</v>
      </c>
      <c r="S35" s="38">
        <v>0</v>
      </c>
      <c r="U35" s="62" t="s">
        <v>7</v>
      </c>
      <c r="V35" s="63" t="s">
        <v>7</v>
      </c>
    </row>
    <row r="36" spans="1:22" ht="15.75" x14ac:dyDescent="0.25">
      <c r="A36" s="58" t="s">
        <v>29</v>
      </c>
      <c r="B36" s="34"/>
      <c r="C36" s="34"/>
      <c r="D36" s="35">
        <v>6.98</v>
      </c>
      <c r="E36" s="35">
        <v>6.98</v>
      </c>
      <c r="F36" s="35">
        <v>6.98</v>
      </c>
      <c r="G36" s="35">
        <v>6.98</v>
      </c>
      <c r="H36" s="112">
        <f>+G36-F36</f>
        <v>0</v>
      </c>
      <c r="I36" s="113">
        <f>+H36/F36</f>
        <v>0</v>
      </c>
      <c r="J36" s="101">
        <v>0</v>
      </c>
      <c r="K36" s="85"/>
      <c r="L36" s="139">
        <v>0</v>
      </c>
      <c r="M36" s="146">
        <v>0</v>
      </c>
      <c r="N36" s="85"/>
      <c r="O36" s="43">
        <v>0</v>
      </c>
      <c r="P36" s="44">
        <v>0</v>
      </c>
      <c r="Q36" s="98"/>
      <c r="R36" s="37">
        <v>0</v>
      </c>
      <c r="S36" s="38">
        <v>0</v>
      </c>
      <c r="U36" s="62" t="s">
        <v>7</v>
      </c>
      <c r="V36" s="63" t="s">
        <v>7</v>
      </c>
    </row>
    <row r="37" spans="1:22" ht="15.75" x14ac:dyDescent="0.25">
      <c r="A37" s="59" t="s">
        <v>30</v>
      </c>
      <c r="B37" s="48"/>
      <c r="C37" s="48"/>
      <c r="D37" s="49">
        <v>8.9600000000000009</v>
      </c>
      <c r="E37" s="49">
        <v>8.9600000000000009</v>
      </c>
      <c r="F37" s="49">
        <v>8.9600000000000009</v>
      </c>
      <c r="G37" s="49">
        <v>8.76</v>
      </c>
      <c r="H37" s="114">
        <f>+G37-F37</f>
        <v>-0.20000000000000107</v>
      </c>
      <c r="I37" s="115">
        <f>+H37/F37</f>
        <v>-2.232142857142869E-2</v>
      </c>
      <c r="J37" s="105">
        <v>0</v>
      </c>
      <c r="K37" s="85"/>
      <c r="L37" s="139">
        <v>-0.20000000000000107</v>
      </c>
      <c r="M37" s="146">
        <v>-2.232142857142869E-2</v>
      </c>
      <c r="N37" s="85"/>
      <c r="O37" s="45">
        <v>0</v>
      </c>
      <c r="P37" s="46">
        <v>0</v>
      </c>
      <c r="Q37" s="98"/>
      <c r="R37" s="39">
        <v>0</v>
      </c>
      <c r="S37" s="40">
        <v>0</v>
      </c>
      <c r="U37" s="62" t="s">
        <v>7</v>
      </c>
      <c r="V37" s="63" t="s">
        <v>7</v>
      </c>
    </row>
    <row r="38" spans="1:22" ht="15.75" x14ac:dyDescent="0.25">
      <c r="A38" s="5"/>
      <c r="H38" s="118"/>
      <c r="I38" s="117"/>
      <c r="J38" s="103"/>
      <c r="K38" s="86"/>
      <c r="L38" s="140"/>
      <c r="M38" s="147"/>
      <c r="N38" s="86"/>
      <c r="O38" s="10"/>
      <c r="P38" s="11"/>
      <c r="Q38" s="99"/>
      <c r="R38" s="10"/>
      <c r="S38" s="11"/>
      <c r="U38" s="10"/>
      <c r="V38" s="11"/>
    </row>
    <row r="39" spans="1:22" ht="16.5" thickBot="1" x14ac:dyDescent="0.3">
      <c r="A39" s="4" t="s">
        <v>31</v>
      </c>
      <c r="B39" s="3">
        <v>2006</v>
      </c>
      <c r="C39" s="3">
        <v>2007</v>
      </c>
      <c r="D39" s="3">
        <v>2008</v>
      </c>
      <c r="E39" s="3">
        <v>2009</v>
      </c>
      <c r="F39" s="3">
        <v>2010</v>
      </c>
      <c r="G39" s="3">
        <v>2011</v>
      </c>
      <c r="H39" s="108" t="s">
        <v>3</v>
      </c>
      <c r="I39" s="109" t="s">
        <v>4</v>
      </c>
      <c r="J39" s="104" t="s">
        <v>90</v>
      </c>
      <c r="K39" s="87"/>
      <c r="L39" s="142" t="s">
        <v>3</v>
      </c>
      <c r="M39" s="148" t="s">
        <v>4</v>
      </c>
      <c r="N39" s="87"/>
      <c r="O39" s="8" t="s">
        <v>3</v>
      </c>
      <c r="P39" s="9" t="s">
        <v>4</v>
      </c>
      <c r="Q39" s="97"/>
      <c r="R39" s="8" t="s">
        <v>3</v>
      </c>
      <c r="S39" s="9" t="s">
        <v>4</v>
      </c>
      <c r="U39" s="8" t="s">
        <v>3</v>
      </c>
      <c r="V39" s="9" t="s">
        <v>4</v>
      </c>
    </row>
    <row r="40" spans="1:22" ht="15.75" x14ac:dyDescent="0.25">
      <c r="A40" s="57" t="s">
        <v>32</v>
      </c>
      <c r="B40" s="25"/>
      <c r="C40" s="25"/>
      <c r="D40" s="26">
        <v>3.9</v>
      </c>
      <c r="E40" s="26">
        <v>3.5</v>
      </c>
      <c r="F40" s="26">
        <v>4.5599999999999996</v>
      </c>
      <c r="G40" s="136">
        <v>4.5599999999999996</v>
      </c>
      <c r="H40" s="112">
        <f>+G40-F40</f>
        <v>0</v>
      </c>
      <c r="I40" s="120">
        <f>+H40/F40</f>
        <v>0</v>
      </c>
      <c r="J40" s="106">
        <v>0</v>
      </c>
      <c r="K40" s="88"/>
      <c r="L40" s="141">
        <v>-4.5599999999999996</v>
      </c>
      <c r="M40" s="149">
        <v>-1</v>
      </c>
      <c r="N40" s="88"/>
      <c r="O40" s="90">
        <v>1.06</v>
      </c>
      <c r="P40" s="91">
        <v>0.30285714285714277</v>
      </c>
      <c r="Q40" s="98"/>
      <c r="R40" s="27">
        <v>-0.4</v>
      </c>
      <c r="S40" s="28">
        <v>-0.10256410256410255</v>
      </c>
      <c r="U40" s="62" t="s">
        <v>7</v>
      </c>
      <c r="V40" s="63" t="s">
        <v>7</v>
      </c>
    </row>
    <row r="41" spans="1:22" ht="15.75" x14ac:dyDescent="0.25">
      <c r="A41" s="60" t="s">
        <v>33</v>
      </c>
      <c r="B41" s="50"/>
      <c r="C41" s="50"/>
      <c r="D41" s="51">
        <v>3.9</v>
      </c>
      <c r="E41" s="51">
        <v>3.5</v>
      </c>
      <c r="F41" s="51">
        <v>4.5629999999999997</v>
      </c>
      <c r="G41" s="51">
        <v>4.5599999999999996</v>
      </c>
      <c r="H41" s="121">
        <f>+G41-F41</f>
        <v>-3.0000000000001137E-3</v>
      </c>
      <c r="I41" s="122">
        <f>+H41/F41</f>
        <v>-6.5746219592375935E-4</v>
      </c>
      <c r="J41" s="107">
        <v>0</v>
      </c>
      <c r="K41" s="88"/>
      <c r="L41" s="143">
        <v>-4.5629999999999997</v>
      </c>
      <c r="M41" s="150">
        <v>-1</v>
      </c>
      <c r="N41" s="88"/>
      <c r="O41" s="92">
        <v>1.0629999999999997</v>
      </c>
      <c r="P41" s="93">
        <v>0.30371428571428566</v>
      </c>
      <c r="Q41" s="98"/>
      <c r="R41" s="30">
        <v>-0.4</v>
      </c>
      <c r="S41" s="31">
        <v>-0.10256410256410255</v>
      </c>
      <c r="U41" s="64" t="s">
        <v>7</v>
      </c>
      <c r="V41" s="65" t="s">
        <v>7</v>
      </c>
    </row>
    <row r="42" spans="1:22" ht="15.75" x14ac:dyDescent="0.25">
      <c r="J42" s="76"/>
      <c r="K42" s="76"/>
      <c r="L42" s="76"/>
      <c r="M42" s="76"/>
      <c r="N42" s="76"/>
      <c r="O42" s="76"/>
      <c r="P42" s="76"/>
      <c r="Q42" s="76"/>
    </row>
  </sheetData>
  <phoneticPr fontId="2" type="noConversion"/>
  <printOptions horizontalCentered="1"/>
  <pageMargins left="0" right="0" top="0.5" bottom="0.5" header="0.25" footer="0.25"/>
  <pageSetup scale="50" orientation="portrait" r:id="rId1"/>
  <headerFooter alignWithMargins="0">
    <oddFooter>&amp;L&amp;8Date Created:  Aug 29, 2006;  Updated: Aug 31, 2009;  Date Printed:  &amp;D  &amp;T   &amp;Z&amp;F  &amp;A</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2"/>
  </sheetPr>
  <dimension ref="B1:D18"/>
  <sheetViews>
    <sheetView workbookViewId="0">
      <selection activeCell="G9" sqref="G9"/>
    </sheetView>
  </sheetViews>
  <sheetFormatPr defaultRowHeight="12.75" x14ac:dyDescent="0.2"/>
  <cols>
    <col min="1" max="1" width="1.33203125" customWidth="1"/>
    <col min="2" max="2" width="31.1640625" customWidth="1"/>
    <col min="3" max="3" width="33.83203125" customWidth="1"/>
    <col min="4" max="4" width="31.33203125" customWidth="1"/>
  </cols>
  <sheetData>
    <row r="1" spans="2:4" ht="22.5" customHeight="1" x14ac:dyDescent="0.25">
      <c r="B1" s="69" t="s">
        <v>97</v>
      </c>
      <c r="C1" s="70"/>
      <c r="D1" s="75"/>
    </row>
    <row r="2" spans="2:4" ht="60" customHeight="1" x14ac:dyDescent="0.2">
      <c r="B2" s="400" t="s">
        <v>95</v>
      </c>
      <c r="C2" s="401"/>
      <c r="D2" s="402"/>
    </row>
    <row r="4" spans="2:4" ht="13.5" thickBot="1" x14ac:dyDescent="0.25"/>
    <row r="5" spans="2:4" ht="41.25" customHeight="1" x14ac:dyDescent="0.2">
      <c r="B5" s="403" t="s">
        <v>73</v>
      </c>
      <c r="C5" s="405" t="s">
        <v>96</v>
      </c>
      <c r="D5" s="405" t="s">
        <v>98</v>
      </c>
    </row>
    <row r="6" spans="2:4" ht="12.75" hidden="1" customHeight="1" x14ac:dyDescent="0.2">
      <c r="B6" s="404"/>
      <c r="C6" s="406"/>
      <c r="D6" s="406"/>
    </row>
    <row r="7" spans="2:4" ht="32.25" customHeight="1" x14ac:dyDescent="0.2">
      <c r="B7" s="398" t="s">
        <v>74</v>
      </c>
      <c r="C7" s="399" t="s">
        <v>80</v>
      </c>
      <c r="D7" s="397" t="s">
        <v>81</v>
      </c>
    </row>
    <row r="8" spans="2:4" hidden="1" x14ac:dyDescent="0.2">
      <c r="B8" s="398"/>
      <c r="C8" s="399"/>
      <c r="D8" s="397"/>
    </row>
    <row r="9" spans="2:4" ht="48" customHeight="1" x14ac:dyDescent="0.2">
      <c r="B9" s="398" t="s">
        <v>75</v>
      </c>
      <c r="C9" s="399" t="s">
        <v>82</v>
      </c>
      <c r="D9" s="397" t="s">
        <v>83</v>
      </c>
    </row>
    <row r="10" spans="2:4" hidden="1" x14ac:dyDescent="0.2">
      <c r="B10" s="398"/>
      <c r="C10" s="399"/>
      <c r="D10" s="397"/>
    </row>
    <row r="11" spans="2:4" ht="16.5" customHeight="1" x14ac:dyDescent="0.2">
      <c r="B11" s="398" t="s">
        <v>76</v>
      </c>
      <c r="C11" s="396" t="s">
        <v>84</v>
      </c>
      <c r="D11" s="397" t="s">
        <v>85</v>
      </c>
    </row>
    <row r="12" spans="2:4" hidden="1" x14ac:dyDescent="0.2">
      <c r="B12" s="398"/>
      <c r="C12" s="396"/>
      <c r="D12" s="397"/>
    </row>
    <row r="13" spans="2:4" ht="32.25" customHeight="1" x14ac:dyDescent="0.2">
      <c r="B13" s="398" t="s">
        <v>77</v>
      </c>
      <c r="C13" s="396" t="s">
        <v>86</v>
      </c>
      <c r="D13" s="397" t="s">
        <v>83</v>
      </c>
    </row>
    <row r="14" spans="2:4" hidden="1" x14ac:dyDescent="0.2">
      <c r="B14" s="398"/>
      <c r="C14" s="396"/>
      <c r="D14" s="397"/>
    </row>
    <row r="15" spans="2:4" ht="16.5" customHeight="1" x14ac:dyDescent="0.2">
      <c r="B15" s="395" t="s">
        <v>87</v>
      </c>
      <c r="C15" s="396" t="s">
        <v>88</v>
      </c>
      <c r="D15" s="397" t="s">
        <v>85</v>
      </c>
    </row>
    <row r="16" spans="2:4" hidden="1" x14ac:dyDescent="0.2">
      <c r="B16" s="395"/>
      <c r="C16" s="396"/>
      <c r="D16" s="397"/>
    </row>
    <row r="17" spans="2:4" ht="16.5" customHeight="1" thickBot="1" x14ac:dyDescent="0.25">
      <c r="B17" s="71" t="s">
        <v>78</v>
      </c>
      <c r="C17" s="72" t="s">
        <v>89</v>
      </c>
      <c r="D17" s="73" t="s">
        <v>79</v>
      </c>
    </row>
    <row r="18" spans="2:4" x14ac:dyDescent="0.2">
      <c r="B18" s="74"/>
    </row>
  </sheetData>
  <mergeCells count="19">
    <mergeCell ref="B9:B10"/>
    <mergeCell ref="C9:C10"/>
    <mergeCell ref="D9:D10"/>
    <mergeCell ref="B2:D2"/>
    <mergeCell ref="B5:B6"/>
    <mergeCell ref="C5:C6"/>
    <mergeCell ref="D5:D6"/>
    <mergeCell ref="B7:B8"/>
    <mergeCell ref="C7:C8"/>
    <mergeCell ref="D7:D8"/>
    <mergeCell ref="B15:B16"/>
    <mergeCell ref="C15:C16"/>
    <mergeCell ref="D15:D16"/>
    <mergeCell ref="B11:B12"/>
    <mergeCell ref="C11:C12"/>
    <mergeCell ref="D11:D12"/>
    <mergeCell ref="B13:B14"/>
    <mergeCell ref="C13:C14"/>
    <mergeCell ref="D13:D14"/>
  </mergeCells>
  <phoneticPr fontId="2" type="noConversion"/>
  <printOptions horizontalCentered="1"/>
  <pageMargins left="0.25" right="0.25" top="1.25" bottom="1" header="0.5" footer="0.5"/>
  <pageSetup orientation="portrait" r:id="rId1"/>
  <headerFooter alignWithMargins="0">
    <oddFooter>&amp;L&amp;8Date Created:  Sept 3, 2008
Date Printed:  &amp;D  &amp;T   &amp;Z&amp;F  &amp;A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31"/>
  <sheetViews>
    <sheetView topLeftCell="A7" workbookViewId="0">
      <selection activeCell="A7" sqref="A7"/>
    </sheetView>
  </sheetViews>
  <sheetFormatPr defaultRowHeight="15.75" x14ac:dyDescent="0.25"/>
  <cols>
    <col min="1" max="1" width="115.83203125" style="184" customWidth="1"/>
    <col min="2" max="2" width="13.83203125" customWidth="1"/>
    <col min="3" max="4" width="12.83203125" customWidth="1"/>
  </cols>
  <sheetData>
    <row r="1" spans="1:1" x14ac:dyDescent="0.25">
      <c r="A1" s="238" t="s">
        <v>232</v>
      </c>
    </row>
    <row r="2" spans="1:1" x14ac:dyDescent="0.25">
      <c r="A2" s="184" t="s">
        <v>153</v>
      </c>
    </row>
    <row r="3" spans="1:1" x14ac:dyDescent="0.25">
      <c r="A3" s="184" t="s">
        <v>154</v>
      </c>
    </row>
    <row r="4" spans="1:1" x14ac:dyDescent="0.25">
      <c r="A4" s="184" t="s">
        <v>155</v>
      </c>
    </row>
    <row r="5" spans="1:1" x14ac:dyDescent="0.25">
      <c r="A5" s="184" t="s">
        <v>156</v>
      </c>
    </row>
    <row r="8" spans="1:1" ht="39.75" customHeight="1" x14ac:dyDescent="0.25"/>
    <row r="10" spans="1:1" ht="30.75" customHeight="1" x14ac:dyDescent="0.25"/>
    <row r="14" spans="1:1" x14ac:dyDescent="0.2">
      <c r="A14" s="200" t="s">
        <v>121</v>
      </c>
    </row>
    <row r="15" spans="1:1" ht="64.5" hidden="1" customHeight="1" x14ac:dyDescent="0.2">
      <c r="A15" s="188" t="s">
        <v>122</v>
      </c>
    </row>
    <row r="16" spans="1:1" ht="52.9" customHeight="1" x14ac:dyDescent="0.2">
      <c r="A16" s="188" t="s">
        <v>127</v>
      </c>
    </row>
    <row r="17" spans="1:1" ht="9.75" customHeight="1" x14ac:dyDescent="0.2">
      <c r="A17" s="188"/>
    </row>
    <row r="18" spans="1:1" x14ac:dyDescent="0.2">
      <c r="A18" s="200" t="s">
        <v>123</v>
      </c>
    </row>
    <row r="19" spans="1:1" ht="49.5" customHeight="1" x14ac:dyDescent="0.2">
      <c r="A19" s="188" t="s">
        <v>124</v>
      </c>
    </row>
    <row r="20" spans="1:1" ht="9.75" customHeight="1" x14ac:dyDescent="0.25"/>
    <row r="21" spans="1:1" x14ac:dyDescent="0.25">
      <c r="A21" s="202" t="s">
        <v>125</v>
      </c>
    </row>
    <row r="22" spans="1:1" ht="47.25" x14ac:dyDescent="0.25">
      <c r="A22" s="201" t="s">
        <v>126</v>
      </c>
    </row>
    <row r="23" spans="1:1" ht="31.5" x14ac:dyDescent="0.25">
      <c r="A23" s="239" t="s">
        <v>159</v>
      </c>
    </row>
    <row r="24" spans="1:1" x14ac:dyDescent="0.25">
      <c r="A24" s="201"/>
    </row>
    <row r="25" spans="1:1" ht="16.5" customHeight="1" x14ac:dyDescent="0.2">
      <c r="A25" s="200" t="s">
        <v>160</v>
      </c>
    </row>
    <row r="26" spans="1:1" ht="63" x14ac:dyDescent="0.2">
      <c r="A26" s="188" t="s">
        <v>128</v>
      </c>
    </row>
    <row r="27" spans="1:1" ht="31.5" x14ac:dyDescent="0.2">
      <c r="A27" s="228" t="s">
        <v>212</v>
      </c>
    </row>
    <row r="29" spans="1:1" x14ac:dyDescent="0.2">
      <c r="A29" s="200" t="s">
        <v>130</v>
      </c>
    </row>
    <row r="30" spans="1:1" ht="31.5" x14ac:dyDescent="0.2">
      <c r="A30" s="188" t="s">
        <v>131</v>
      </c>
    </row>
    <row r="31" spans="1:1" ht="47.25" x14ac:dyDescent="0.2">
      <c r="A31" s="188" t="s">
        <v>132</v>
      </c>
    </row>
  </sheetData>
  <printOptions horizontalCentered="1"/>
  <pageMargins left="0" right="0" top="0.5" bottom="0.25" header="0.25" footer="0.2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5"/>
  <sheetViews>
    <sheetView workbookViewId="0"/>
  </sheetViews>
  <sheetFormatPr defaultRowHeight="12.75" x14ac:dyDescent="0.2"/>
  <cols>
    <col min="1" max="1" width="36.1640625" customWidth="1"/>
    <col min="2" max="2" width="12.83203125" customWidth="1"/>
  </cols>
  <sheetData>
    <row r="1" spans="1:7" s="287" customFormat="1" ht="16.5" x14ac:dyDescent="0.2">
      <c r="A1" s="286" t="s">
        <v>134</v>
      </c>
    </row>
    <row r="2" spans="1:7" s="287" customFormat="1" x14ac:dyDescent="0.2"/>
    <row r="3" spans="1:7" s="287" customFormat="1" ht="54" customHeight="1" x14ac:dyDescent="0.2">
      <c r="A3" s="407" t="s">
        <v>135</v>
      </c>
      <c r="B3" s="408"/>
      <c r="C3" s="408"/>
      <c r="D3" s="408"/>
      <c r="E3" s="408"/>
      <c r="F3" s="408"/>
      <c r="G3" s="408"/>
    </row>
    <row r="4" spans="1:7" s="287" customFormat="1" x14ac:dyDescent="0.2"/>
    <row r="5" spans="1:7" s="287" customFormat="1" x14ac:dyDescent="0.2">
      <c r="A5" s="288" t="s">
        <v>136</v>
      </c>
    </row>
    <row r="6" spans="1:7" s="287" customFormat="1" x14ac:dyDescent="0.2"/>
    <row r="7" spans="1:7" s="287" customFormat="1" x14ac:dyDescent="0.2">
      <c r="A7" s="289" t="s">
        <v>137</v>
      </c>
    </row>
    <row r="8" spans="1:7" s="287" customFormat="1" ht="25.9" customHeight="1" x14ac:dyDescent="0.2">
      <c r="A8" s="409" t="s">
        <v>138</v>
      </c>
      <c r="B8" s="408"/>
      <c r="C8" s="408"/>
      <c r="D8" s="408"/>
      <c r="E8" s="408"/>
      <c r="F8" s="408"/>
      <c r="G8" s="408"/>
    </row>
    <row r="9" spans="1:7" s="287" customFormat="1" x14ac:dyDescent="0.2"/>
    <row r="10" spans="1:7" s="287" customFormat="1" x14ac:dyDescent="0.2">
      <c r="A10" s="289" t="s">
        <v>139</v>
      </c>
    </row>
    <row r="11" spans="1:7" s="287" customFormat="1" x14ac:dyDescent="0.2">
      <c r="A11" s="285" t="s">
        <v>140</v>
      </c>
    </row>
    <row r="12" spans="1:7" s="287" customFormat="1" x14ac:dyDescent="0.2"/>
    <row r="13" spans="1:7" s="287" customFormat="1" x14ac:dyDescent="0.2">
      <c r="A13" s="289" t="s">
        <v>141</v>
      </c>
    </row>
    <row r="14" spans="1:7" s="287" customFormat="1" ht="26.45" customHeight="1" x14ac:dyDescent="0.2">
      <c r="A14" s="409" t="s">
        <v>142</v>
      </c>
      <c r="B14" s="408"/>
      <c r="C14" s="408"/>
      <c r="D14" s="408"/>
      <c r="E14" s="408"/>
      <c r="F14" s="408"/>
      <c r="G14" s="408"/>
    </row>
    <row r="15" spans="1:7" s="287" customFormat="1" x14ac:dyDescent="0.2"/>
    <row r="16" spans="1:7" s="287" customFormat="1" x14ac:dyDescent="0.2">
      <c r="A16" s="290" t="s">
        <v>157</v>
      </c>
      <c r="B16" s="290"/>
    </row>
    <row r="17" spans="1:7" s="287" customFormat="1" ht="25.5" x14ac:dyDescent="0.2">
      <c r="A17" s="291" t="s">
        <v>143</v>
      </c>
      <c r="B17" s="291" t="s">
        <v>144</v>
      </c>
    </row>
    <row r="18" spans="1:7" s="287" customFormat="1" ht="13.9" customHeight="1" x14ac:dyDescent="0.2">
      <c r="A18" s="292" t="s">
        <v>145</v>
      </c>
      <c r="B18" s="293">
        <v>250000</v>
      </c>
    </row>
    <row r="19" spans="1:7" s="287" customFormat="1" ht="13.9" customHeight="1" x14ac:dyDescent="0.2">
      <c r="A19" s="292" t="s">
        <v>146</v>
      </c>
      <c r="B19" s="293">
        <v>125000</v>
      </c>
    </row>
    <row r="20" spans="1:7" s="287" customFormat="1" x14ac:dyDescent="0.2">
      <c r="A20" s="292" t="s">
        <v>147</v>
      </c>
      <c r="B20" s="293">
        <v>200000</v>
      </c>
    </row>
    <row r="21" spans="1:7" s="287" customFormat="1" ht="13.9" customHeight="1" x14ac:dyDescent="0.2">
      <c r="A21" s="292" t="s">
        <v>148</v>
      </c>
      <c r="B21" s="293">
        <v>200000</v>
      </c>
    </row>
    <row r="22" spans="1:7" s="287" customFormat="1" ht="13.9" customHeight="1" x14ac:dyDescent="0.2">
      <c r="A22" s="292" t="s">
        <v>149</v>
      </c>
      <c r="B22" s="293">
        <v>200000</v>
      </c>
    </row>
    <row r="23" spans="1:7" s="287" customFormat="1" x14ac:dyDescent="0.2"/>
    <row r="24" spans="1:7" s="287" customFormat="1" x14ac:dyDescent="0.2">
      <c r="A24" s="289" t="s">
        <v>150</v>
      </c>
    </row>
    <row r="25" spans="1:7" s="287" customFormat="1" ht="54" customHeight="1" x14ac:dyDescent="0.2">
      <c r="A25" s="409" t="s">
        <v>151</v>
      </c>
      <c r="B25" s="408"/>
      <c r="C25" s="408"/>
      <c r="D25" s="408"/>
      <c r="E25" s="408"/>
      <c r="F25" s="408"/>
      <c r="G25" s="408"/>
    </row>
  </sheetData>
  <mergeCells count="4">
    <mergeCell ref="A3:G3"/>
    <mergeCell ref="A8:G8"/>
    <mergeCell ref="A14:G14"/>
    <mergeCell ref="A25:G25"/>
  </mergeCells>
  <hyperlinks>
    <hyperlink ref="A3" r:id="rId1" display="http://apps.irs.gov/app/scripts/exit.jsp?dest=https://s3.amazonaws.com/public-inspection.federalregister.gov/2013-28411.pdf" xr:uid="{00000000-0004-0000-08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72b8a51b-08d1-4d14-a7b4-ff767462a449}" enabled="1" method="Standard" siteId="{f3996c88-1035-4508-9259-b125f4c50b1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Notes</vt:lpstr>
      <vt:lpstr>Guidance</vt:lpstr>
      <vt:lpstr>Social Security</vt:lpstr>
      <vt:lpstr>Health Ins Rates 2027</vt:lpstr>
      <vt:lpstr>Health Ins Rates FY11</vt:lpstr>
      <vt:lpstr>Risk Management Chgs</vt:lpstr>
      <vt:lpstr>OTRS</vt:lpstr>
      <vt:lpstr>Additional Medicare Tax</vt:lpstr>
      <vt:lpstr>Guidance!Print_Area</vt:lpstr>
      <vt:lpstr>'Health Ins Rates 2027'!Print_Area</vt:lpstr>
      <vt:lpstr>'Health Ins Rates FY11'!Print_Area</vt:lpstr>
      <vt:lpstr>OTRS!Print_Area</vt:lpstr>
      <vt:lpstr>'Social Security'!Print_Area</vt:lpstr>
    </vt:vector>
  </TitlesOfParts>
  <Company>OSRHE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Chambless</dc:creator>
  <cp:lastModifiedBy>Collier, Yolenda</cp:lastModifiedBy>
  <cp:lastPrinted>2023-08-23T19:36:03Z</cp:lastPrinted>
  <dcterms:created xsi:type="dcterms:W3CDTF">2009-08-31T14:56:47Z</dcterms:created>
  <dcterms:modified xsi:type="dcterms:W3CDTF">2026-08-06T20:38:26Z</dcterms:modified>
</cp:coreProperties>
</file>