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MAIN STREET\REINVEST\"/>
    </mc:Choice>
  </mc:AlternateContent>
  <bookViews>
    <workbookView xWindow="0" yWindow="0" windowWidth="28800" windowHeight="12435" tabRatio="599"/>
  </bookViews>
  <sheets>
    <sheet name="E-SUMMR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xlnm.Print_Area" localSheetId="0">'E-SUMMRY'!$A$1:$W$61</definedName>
  </definedNames>
  <calcPr calcId="152511"/>
</workbook>
</file>

<file path=xl/calcChain.xml><?xml version="1.0" encoding="utf-8"?>
<calcChain xmlns="http://schemas.openxmlformats.org/spreadsheetml/2006/main">
  <c r="W51" i="1" l="1"/>
  <c r="S51" i="1"/>
  <c r="Q51" i="1"/>
  <c r="O51" i="1"/>
  <c r="M51" i="1"/>
  <c r="K51" i="1"/>
  <c r="H51" i="1"/>
  <c r="G51" i="1"/>
  <c r="F51" i="1"/>
  <c r="E51" i="1"/>
  <c r="D51" i="1"/>
  <c r="C51" i="1"/>
  <c r="W50" i="1"/>
  <c r="S50" i="1"/>
  <c r="Q50" i="1"/>
  <c r="O50" i="1"/>
  <c r="M50" i="1"/>
  <c r="K50" i="1"/>
  <c r="H50" i="1"/>
  <c r="G50" i="1"/>
  <c r="F50" i="1"/>
  <c r="E50" i="1"/>
  <c r="D50" i="1"/>
  <c r="C50" i="1"/>
  <c r="I50" i="1" l="1"/>
  <c r="U50" i="1" s="1"/>
  <c r="I51" i="1"/>
  <c r="U51" i="1" s="1"/>
  <c r="W49" i="1"/>
  <c r="S49" i="1"/>
  <c r="Q49" i="1"/>
  <c r="O49" i="1"/>
  <c r="M49" i="1"/>
  <c r="K49" i="1"/>
  <c r="H49" i="1"/>
  <c r="G49" i="1"/>
  <c r="F49" i="1"/>
  <c r="E49" i="1"/>
  <c r="D49" i="1"/>
  <c r="C49" i="1"/>
  <c r="I49" i="1" l="1"/>
  <c r="U49" i="1" s="1"/>
  <c r="W48" i="1"/>
  <c r="S48" i="1"/>
  <c r="Q48" i="1"/>
  <c r="O48" i="1"/>
  <c r="M48" i="1"/>
  <c r="K48" i="1"/>
  <c r="H48" i="1"/>
  <c r="G48" i="1"/>
  <c r="F48" i="1"/>
  <c r="E48" i="1"/>
  <c r="D48" i="1"/>
  <c r="C48" i="1"/>
  <c r="I48" i="1" l="1"/>
  <c r="U48" i="1" s="1"/>
  <c r="W47" i="1"/>
  <c r="S47" i="1"/>
  <c r="Q47" i="1"/>
  <c r="O47" i="1"/>
  <c r="M47" i="1"/>
  <c r="K47" i="1"/>
  <c r="H47" i="1"/>
  <c r="G47" i="1"/>
  <c r="F47" i="1"/>
  <c r="E47" i="1"/>
  <c r="D47" i="1"/>
  <c r="C47" i="1"/>
  <c r="W45" i="1"/>
  <c r="S45" i="1"/>
  <c r="Q45" i="1"/>
  <c r="O45" i="1"/>
  <c r="M45" i="1"/>
  <c r="K45" i="1"/>
  <c r="H45" i="1"/>
  <c r="G45" i="1"/>
  <c r="F45" i="1"/>
  <c r="E45" i="1"/>
  <c r="D45" i="1"/>
  <c r="C45" i="1"/>
  <c r="W44" i="1"/>
  <c r="S44" i="1"/>
  <c r="Q44" i="1"/>
  <c r="O44" i="1"/>
  <c r="M44" i="1"/>
  <c r="K44" i="1"/>
  <c r="H44" i="1"/>
  <c r="G44" i="1"/>
  <c r="F44" i="1"/>
  <c r="E44" i="1"/>
  <c r="D44" i="1"/>
  <c r="C44" i="1"/>
  <c r="W43" i="1"/>
  <c r="S43" i="1"/>
  <c r="Q43" i="1"/>
  <c r="O43" i="1"/>
  <c r="M43" i="1"/>
  <c r="K43" i="1"/>
  <c r="H43" i="1"/>
  <c r="G43" i="1"/>
  <c r="F43" i="1"/>
  <c r="E43" i="1"/>
  <c r="D43" i="1"/>
  <c r="C43" i="1"/>
  <c r="W42" i="1"/>
  <c r="S42" i="1"/>
  <c r="Q42" i="1"/>
  <c r="O42" i="1"/>
  <c r="M42" i="1"/>
  <c r="K42" i="1"/>
  <c r="H42" i="1"/>
  <c r="G42" i="1"/>
  <c r="F42" i="1"/>
  <c r="E42" i="1"/>
  <c r="D42" i="1"/>
  <c r="C42" i="1"/>
  <c r="W41" i="1"/>
  <c r="S41" i="1"/>
  <c r="Q41" i="1"/>
  <c r="O41" i="1"/>
  <c r="M41" i="1"/>
  <c r="K41" i="1"/>
  <c r="H41" i="1"/>
  <c r="G41" i="1"/>
  <c r="F41" i="1"/>
  <c r="E41" i="1"/>
  <c r="D41" i="1"/>
  <c r="C41" i="1"/>
  <c r="W39" i="1"/>
  <c r="S39" i="1"/>
  <c r="Q39" i="1"/>
  <c r="O39" i="1"/>
  <c r="M39" i="1"/>
  <c r="K39" i="1"/>
  <c r="H39" i="1"/>
  <c r="G39" i="1"/>
  <c r="F39" i="1"/>
  <c r="E39" i="1"/>
  <c r="D39" i="1"/>
  <c r="C39" i="1"/>
  <c r="W38" i="1"/>
  <c r="S38" i="1"/>
  <c r="Q38" i="1"/>
  <c r="O38" i="1"/>
  <c r="M38" i="1"/>
  <c r="K38" i="1"/>
  <c r="H38" i="1"/>
  <c r="G38" i="1"/>
  <c r="F38" i="1"/>
  <c r="E38" i="1"/>
  <c r="D38" i="1"/>
  <c r="C38" i="1"/>
  <c r="W37" i="1"/>
  <c r="S37" i="1"/>
  <c r="Q37" i="1"/>
  <c r="O37" i="1"/>
  <c r="M37" i="1"/>
  <c r="K37" i="1"/>
  <c r="H37" i="1"/>
  <c r="G37" i="1"/>
  <c r="F37" i="1"/>
  <c r="E37" i="1"/>
  <c r="D37" i="1"/>
  <c r="C37" i="1"/>
  <c r="W36" i="1"/>
  <c r="S36" i="1"/>
  <c r="Q36" i="1"/>
  <c r="O36" i="1"/>
  <c r="M36" i="1"/>
  <c r="K36" i="1"/>
  <c r="H36" i="1"/>
  <c r="G36" i="1"/>
  <c r="F36" i="1"/>
  <c r="E36" i="1"/>
  <c r="D36" i="1"/>
  <c r="C36" i="1"/>
  <c r="W35" i="1"/>
  <c r="S35" i="1"/>
  <c r="Q35" i="1"/>
  <c r="O35" i="1"/>
  <c r="M35" i="1"/>
  <c r="K35" i="1"/>
  <c r="H35" i="1"/>
  <c r="G35" i="1"/>
  <c r="F35" i="1"/>
  <c r="E35" i="1"/>
  <c r="D35" i="1"/>
  <c r="C35" i="1"/>
  <c r="W33" i="1"/>
  <c r="S33" i="1"/>
  <c r="Q33" i="1"/>
  <c r="O33" i="1"/>
  <c r="M33" i="1"/>
  <c r="K33" i="1"/>
  <c r="H33" i="1"/>
  <c r="G33" i="1"/>
  <c r="F33" i="1"/>
  <c r="E33" i="1"/>
  <c r="D33" i="1"/>
  <c r="C33" i="1"/>
  <c r="W32" i="1"/>
  <c r="S32" i="1"/>
  <c r="Q32" i="1"/>
  <c r="O32" i="1"/>
  <c r="M32" i="1"/>
  <c r="K32" i="1"/>
  <c r="H32" i="1"/>
  <c r="G32" i="1"/>
  <c r="F32" i="1"/>
  <c r="E32" i="1"/>
  <c r="D32" i="1"/>
  <c r="C32" i="1"/>
  <c r="W31" i="1"/>
  <c r="S31" i="1"/>
  <c r="Q31" i="1"/>
  <c r="O31" i="1"/>
  <c r="M31" i="1"/>
  <c r="K31" i="1"/>
  <c r="H31" i="1"/>
  <c r="G31" i="1"/>
  <c r="F31" i="1"/>
  <c r="E31" i="1"/>
  <c r="D31" i="1"/>
  <c r="C31" i="1"/>
  <c r="W30" i="1"/>
  <c r="S30" i="1"/>
  <c r="Q30" i="1"/>
  <c r="O30" i="1"/>
  <c r="M30" i="1"/>
  <c r="K30" i="1"/>
  <c r="H30" i="1"/>
  <c r="G30" i="1"/>
  <c r="F30" i="1"/>
  <c r="E30" i="1"/>
  <c r="D30" i="1"/>
  <c r="C30" i="1"/>
  <c r="W29" i="1"/>
  <c r="S29" i="1"/>
  <c r="Q29" i="1"/>
  <c r="O29" i="1"/>
  <c r="M29" i="1"/>
  <c r="K29" i="1"/>
  <c r="H29" i="1"/>
  <c r="G29" i="1"/>
  <c r="F29" i="1"/>
  <c r="E29" i="1"/>
  <c r="D29" i="1"/>
  <c r="C29" i="1"/>
  <c r="W27" i="1"/>
  <c r="S27" i="1"/>
  <c r="Q27" i="1"/>
  <c r="O27" i="1"/>
  <c r="M27" i="1"/>
  <c r="K27" i="1"/>
  <c r="H27" i="1"/>
  <c r="G27" i="1"/>
  <c r="F27" i="1"/>
  <c r="E27" i="1"/>
  <c r="D27" i="1"/>
  <c r="C27" i="1"/>
  <c r="W26" i="1"/>
  <c r="S26" i="1"/>
  <c r="Q26" i="1"/>
  <c r="O26" i="1"/>
  <c r="M26" i="1"/>
  <c r="K26" i="1"/>
  <c r="H26" i="1"/>
  <c r="G26" i="1"/>
  <c r="F26" i="1"/>
  <c r="E26" i="1"/>
  <c r="D26" i="1"/>
  <c r="C26" i="1"/>
  <c r="W25" i="1"/>
  <c r="S25" i="1"/>
  <c r="Q25" i="1"/>
  <c r="O25" i="1"/>
  <c r="M25" i="1"/>
  <c r="K25" i="1"/>
  <c r="H25" i="1"/>
  <c r="G25" i="1"/>
  <c r="F25" i="1"/>
  <c r="E25" i="1"/>
  <c r="D25" i="1"/>
  <c r="C25" i="1"/>
  <c r="W24" i="1"/>
  <c r="S24" i="1"/>
  <c r="Q24" i="1"/>
  <c r="O24" i="1"/>
  <c r="M24" i="1"/>
  <c r="K24" i="1"/>
  <c r="H24" i="1"/>
  <c r="G24" i="1"/>
  <c r="F24" i="1"/>
  <c r="E24" i="1"/>
  <c r="D24" i="1"/>
  <c r="C24" i="1"/>
  <c r="W23" i="1"/>
  <c r="S23" i="1"/>
  <c r="Q23" i="1"/>
  <c r="O23" i="1"/>
  <c r="M23" i="1"/>
  <c r="K23" i="1"/>
  <c r="H23" i="1"/>
  <c r="G23" i="1"/>
  <c r="F23" i="1"/>
  <c r="E23" i="1"/>
  <c r="D23" i="1"/>
  <c r="C23" i="1"/>
  <c r="W21" i="1"/>
  <c r="S21" i="1"/>
  <c r="Q21" i="1"/>
  <c r="O21" i="1"/>
  <c r="M21" i="1"/>
  <c r="K21" i="1"/>
  <c r="H21" i="1"/>
  <c r="G21" i="1"/>
  <c r="F21" i="1"/>
  <c r="E21" i="1"/>
  <c r="D21" i="1"/>
  <c r="C21" i="1"/>
  <c r="W20" i="1"/>
  <c r="S20" i="1"/>
  <c r="Q20" i="1"/>
  <c r="O20" i="1"/>
  <c r="M20" i="1"/>
  <c r="K20" i="1"/>
  <c r="H20" i="1"/>
  <c r="G20" i="1"/>
  <c r="F20" i="1"/>
  <c r="E20" i="1"/>
  <c r="D20" i="1"/>
  <c r="C20" i="1"/>
  <c r="W19" i="1"/>
  <c r="S19" i="1"/>
  <c r="Q19" i="1"/>
  <c r="O19" i="1"/>
  <c r="M19" i="1"/>
  <c r="K19" i="1"/>
  <c r="H19" i="1"/>
  <c r="G19" i="1"/>
  <c r="F19" i="1"/>
  <c r="E19" i="1"/>
  <c r="D19" i="1"/>
  <c r="C19" i="1"/>
  <c r="W18" i="1"/>
  <c r="S18" i="1"/>
  <c r="Q18" i="1"/>
  <c r="O18" i="1"/>
  <c r="M18" i="1"/>
  <c r="K18" i="1"/>
  <c r="H18" i="1"/>
  <c r="G18" i="1"/>
  <c r="F18" i="1"/>
  <c r="E18" i="1"/>
  <c r="D18" i="1"/>
  <c r="C18" i="1"/>
  <c r="W17" i="1"/>
  <c r="S17" i="1"/>
  <c r="Q17" i="1"/>
  <c r="O17" i="1"/>
  <c r="M17" i="1"/>
  <c r="K17" i="1"/>
  <c r="H17" i="1"/>
  <c r="G17" i="1"/>
  <c r="F17" i="1"/>
  <c r="E17" i="1"/>
  <c r="D17" i="1"/>
  <c r="C17" i="1"/>
  <c r="W15" i="1"/>
  <c r="S15" i="1"/>
  <c r="Q15" i="1"/>
  <c r="O15" i="1"/>
  <c r="M15" i="1"/>
  <c r="K15" i="1"/>
  <c r="H15" i="1"/>
  <c r="G15" i="1"/>
  <c r="F15" i="1"/>
  <c r="E15" i="1"/>
  <c r="D15" i="1"/>
  <c r="C15" i="1"/>
  <c r="W14" i="1"/>
  <c r="S14" i="1"/>
  <c r="Q14" i="1"/>
  <c r="O14" i="1"/>
  <c r="M14" i="1"/>
  <c r="K14" i="1"/>
  <c r="H14" i="1"/>
  <c r="G14" i="1"/>
  <c r="F14" i="1"/>
  <c r="E14" i="1"/>
  <c r="D14" i="1"/>
  <c r="C14" i="1"/>
  <c r="W13" i="1"/>
  <c r="S13" i="1"/>
  <c r="Q13" i="1"/>
  <c r="O13" i="1"/>
  <c r="M13" i="1"/>
  <c r="K13" i="1"/>
  <c r="H13" i="1"/>
  <c r="G13" i="1"/>
  <c r="F13" i="1"/>
  <c r="E13" i="1"/>
  <c r="D13" i="1"/>
  <c r="C13" i="1"/>
  <c r="W12" i="1"/>
  <c r="S12" i="1"/>
  <c r="Q12" i="1"/>
  <c r="O12" i="1"/>
  <c r="M12" i="1"/>
  <c r="K12" i="1"/>
  <c r="H12" i="1"/>
  <c r="G12" i="1"/>
  <c r="F12" i="1"/>
  <c r="E12" i="1"/>
  <c r="D12" i="1"/>
  <c r="C12" i="1"/>
  <c r="W11" i="1"/>
  <c r="W52" i="1" s="1"/>
  <c r="S11" i="1"/>
  <c r="S52" i="1" s="1"/>
  <c r="Q11" i="1"/>
  <c r="Q52" i="1" s="1"/>
  <c r="O11" i="1"/>
  <c r="O52" i="1" s="1"/>
  <c r="M11" i="1"/>
  <c r="M52" i="1" s="1"/>
  <c r="K11" i="1"/>
  <c r="K52" i="1" s="1"/>
  <c r="H11" i="1"/>
  <c r="H52" i="1" s="1"/>
  <c r="G11" i="1"/>
  <c r="G52" i="1" s="1"/>
  <c r="F11" i="1" l="1"/>
  <c r="F52" i="1" s="1"/>
  <c r="E11" i="1"/>
  <c r="E52" i="1" s="1"/>
  <c r="D11" i="1"/>
  <c r="D52" i="1" s="1"/>
  <c r="C11" i="1"/>
  <c r="C52" i="1" s="1"/>
  <c r="I52" i="1" l="1"/>
  <c r="T106" i="1"/>
  <c r="Q106" i="1"/>
  <c r="P106" i="1"/>
  <c r="M106" i="1"/>
  <c r="K106" i="1"/>
  <c r="J106" i="1"/>
  <c r="E106" i="1"/>
  <c r="F106" i="1"/>
  <c r="G106" i="1"/>
  <c r="H106" i="1"/>
  <c r="D106" i="1"/>
  <c r="C106" i="1"/>
  <c r="S58" i="1" l="1"/>
  <c r="Q58" i="1"/>
  <c r="O58" i="1"/>
  <c r="K58" i="1"/>
  <c r="E58" i="1"/>
  <c r="F58" i="1"/>
  <c r="G58" i="1"/>
  <c r="H58" i="1"/>
  <c r="C58" i="1"/>
  <c r="I96" i="1"/>
  <c r="S96" i="1"/>
  <c r="I97" i="1"/>
  <c r="S97" i="1" s="1"/>
  <c r="W58" i="1"/>
  <c r="M58" i="1"/>
  <c r="I94" i="1"/>
  <c r="S94" i="1" s="1"/>
  <c r="I95" i="1"/>
  <c r="S95" i="1" s="1"/>
  <c r="I93" i="1"/>
  <c r="S93" i="1" s="1"/>
  <c r="I92" i="1"/>
  <c r="S92" i="1" s="1"/>
  <c r="I91" i="1"/>
  <c r="S91" i="1" s="1"/>
  <c r="I67" i="1"/>
  <c r="I68" i="1"/>
  <c r="S68" i="1" s="1"/>
  <c r="I69" i="1"/>
  <c r="S69" i="1" s="1"/>
  <c r="I70" i="1"/>
  <c r="S70" i="1"/>
  <c r="I71" i="1"/>
  <c r="S71" i="1" s="1"/>
  <c r="I72" i="1"/>
  <c r="S72" i="1" s="1"/>
  <c r="I73" i="1"/>
  <c r="S73" i="1" s="1"/>
  <c r="I74" i="1"/>
  <c r="S74" i="1" s="1"/>
  <c r="I75" i="1"/>
  <c r="S75" i="1" s="1"/>
  <c r="I76" i="1"/>
  <c r="S76" i="1" s="1"/>
  <c r="I77" i="1"/>
  <c r="S77" i="1" s="1"/>
  <c r="I78" i="1"/>
  <c r="S78" i="1"/>
  <c r="I79" i="1"/>
  <c r="S79" i="1" s="1"/>
  <c r="I80" i="1"/>
  <c r="S80" i="1" s="1"/>
  <c r="I81" i="1"/>
  <c r="S81" i="1" s="1"/>
  <c r="I82" i="1"/>
  <c r="S82" i="1" s="1"/>
  <c r="I83" i="1"/>
  <c r="S83" i="1" s="1"/>
  <c r="I84" i="1"/>
  <c r="S84" i="1"/>
  <c r="I85" i="1"/>
  <c r="S85" i="1" s="1"/>
  <c r="I86" i="1"/>
  <c r="S86" i="1" s="1"/>
  <c r="I87" i="1"/>
  <c r="S87" i="1" s="1"/>
  <c r="I88" i="1"/>
  <c r="S88" i="1" s="1"/>
  <c r="I89" i="1"/>
  <c r="S89" i="1" s="1"/>
  <c r="I90" i="1"/>
  <c r="S90" i="1"/>
  <c r="D58" i="1"/>
  <c r="S67" i="1" l="1"/>
  <c r="S106" i="1" s="1"/>
  <c r="I106" i="1"/>
  <c r="I58" i="1" s="1"/>
  <c r="U58" i="1"/>
  <c r="I15" i="1"/>
  <c r="U15" i="1" s="1"/>
  <c r="I18" i="1"/>
  <c r="U18" i="1" s="1"/>
  <c r="I11" i="1"/>
  <c r="U11" i="1" s="1"/>
  <c r="Q60" i="1"/>
  <c r="I36" i="1"/>
  <c r="U36" i="1" s="1"/>
  <c r="I38" i="1"/>
  <c r="U38" i="1" s="1"/>
  <c r="I20" i="1"/>
  <c r="U20" i="1" s="1"/>
  <c r="E60" i="1"/>
  <c r="E53" i="1" s="1"/>
  <c r="K60" i="1"/>
  <c r="K53" i="1" s="1"/>
  <c r="S60" i="1"/>
  <c r="F60" i="1"/>
  <c r="F53" i="1" s="1"/>
  <c r="M60" i="1"/>
  <c r="I24" i="1"/>
  <c r="U24" i="1" s="1"/>
  <c r="I25" i="1"/>
  <c r="U25" i="1" s="1"/>
  <c r="I26" i="1"/>
  <c r="U26" i="1" s="1"/>
  <c r="I29" i="1"/>
  <c r="U29" i="1" s="1"/>
  <c r="I31" i="1"/>
  <c r="U31" i="1" s="1"/>
  <c r="I32" i="1"/>
  <c r="U32" i="1" s="1"/>
  <c r="I33" i="1"/>
  <c r="U33" i="1" s="1"/>
  <c r="I35" i="1"/>
  <c r="U35" i="1" s="1"/>
  <c r="I37" i="1"/>
  <c r="U37" i="1" s="1"/>
  <c r="I39" i="1"/>
  <c r="U39" i="1" s="1"/>
  <c r="I41" i="1"/>
  <c r="U41" i="1" s="1"/>
  <c r="I42" i="1"/>
  <c r="U42" i="1" s="1"/>
  <c r="I43" i="1"/>
  <c r="U43" i="1" s="1"/>
  <c r="I44" i="1"/>
  <c r="U44" i="1" s="1"/>
  <c r="I45" i="1"/>
  <c r="U45" i="1" s="1"/>
  <c r="H60" i="1"/>
  <c r="I30" i="1"/>
  <c r="U30" i="1" s="1"/>
  <c r="I12" i="1"/>
  <c r="U12" i="1" s="1"/>
  <c r="I13" i="1"/>
  <c r="U13" i="1" s="1"/>
  <c r="I14" i="1"/>
  <c r="U14" i="1" s="1"/>
  <c r="I17" i="1"/>
  <c r="U17" i="1" s="1"/>
  <c r="I19" i="1"/>
  <c r="U19" i="1" s="1"/>
  <c r="I27" i="1"/>
  <c r="U27" i="1" s="1"/>
  <c r="I47" i="1"/>
  <c r="U47" i="1" s="1"/>
  <c r="I23" i="1"/>
  <c r="U23" i="1" s="1"/>
  <c r="I21" i="1"/>
  <c r="U21" i="1" s="1"/>
  <c r="W60" i="1"/>
  <c r="W53" i="1" s="1"/>
  <c r="O60" i="1"/>
  <c r="G60" i="1"/>
  <c r="Q53" i="1" l="1"/>
  <c r="S53" i="1"/>
  <c r="H53" i="1"/>
  <c r="C60" i="1"/>
  <c r="C53" i="1" s="1"/>
  <c r="M53" i="1"/>
  <c r="G53" i="1"/>
  <c r="O53" i="1"/>
  <c r="D60" i="1"/>
  <c r="D53" i="1" s="1"/>
  <c r="U52" i="1" l="1"/>
  <c r="I60" i="1"/>
  <c r="I53" i="1" s="1"/>
  <c r="U60" i="1" l="1"/>
  <c r="U53" i="1" s="1"/>
</calcChain>
</file>

<file path=xl/sharedStrings.xml><?xml version="1.0" encoding="utf-8"?>
<sst xmlns="http://schemas.openxmlformats.org/spreadsheetml/2006/main" count="336" uniqueCount="166">
  <si>
    <t xml:space="preserve"> </t>
  </si>
  <si>
    <t>TOTAL</t>
  </si>
  <si>
    <t>Private</t>
  </si>
  <si>
    <t xml:space="preserve">   Net Gain</t>
  </si>
  <si>
    <t>REINVESTMENT</t>
  </si>
  <si>
    <t>Year</t>
  </si>
  <si>
    <t xml:space="preserve">      Dollar</t>
  </si>
  <si>
    <t xml:space="preserve">   in Jobs</t>
  </si>
  <si>
    <t xml:space="preserve">(Private Sector and </t>
  </si>
  <si>
    <t>City</t>
  </si>
  <si>
    <t>Accepted</t>
  </si>
  <si>
    <t xml:space="preserve">      Amount</t>
  </si>
  <si>
    <t xml:space="preserve">   Created</t>
  </si>
  <si>
    <t>Projects</t>
  </si>
  <si>
    <t>Public Improvements)</t>
  </si>
  <si>
    <t>ACTIVE TOWNS:</t>
  </si>
  <si>
    <t>Duncan</t>
  </si>
  <si>
    <t>Okmulgee</t>
  </si>
  <si>
    <t>Ada</t>
  </si>
  <si>
    <t>Ponca City</t>
  </si>
  <si>
    <t>El Reno</t>
  </si>
  <si>
    <t>Ardmore</t>
  </si>
  <si>
    <t>Shawnee</t>
  </si>
  <si>
    <t>Stillwater</t>
  </si>
  <si>
    <t>Sapulpa</t>
  </si>
  <si>
    <t>Woodward</t>
  </si>
  <si>
    <t>Altus</t>
  </si>
  <si>
    <t>Newkirk (ST)</t>
  </si>
  <si>
    <t>Stockyards City (U)</t>
  </si>
  <si>
    <t>Enid</t>
  </si>
  <si>
    <t>Miami</t>
  </si>
  <si>
    <t>Perry (ST)</t>
  </si>
  <si>
    <t>Chickasha</t>
  </si>
  <si>
    <t>Prague (ST)</t>
  </si>
  <si>
    <t>Capitol Hill (U)</t>
  </si>
  <si>
    <t>Durant</t>
  </si>
  <si>
    <t>Pauls Valley</t>
  </si>
  <si>
    <t>Sulphur (ST)</t>
  </si>
  <si>
    <t>Watonga (ST)</t>
  </si>
  <si>
    <t>Broken Bow (ST)</t>
  </si>
  <si>
    <t>Cushing</t>
  </si>
  <si>
    <t>Idabel</t>
  </si>
  <si>
    <t>GRAND TOTAL</t>
  </si>
  <si>
    <t>ST = Small Towns     U = Urban</t>
  </si>
  <si>
    <t>Other Rehab.</t>
  </si>
  <si>
    <t>Bldg Sold</t>
  </si>
  <si>
    <t>Bus.</t>
  </si>
  <si>
    <t>Public Impr.</t>
  </si>
  <si>
    <t>#</t>
  </si>
  <si>
    <t>$</t>
  </si>
  <si>
    <t>Reinv.</t>
  </si>
  <si>
    <t>Openings</t>
  </si>
  <si>
    <t>Alva*</t>
  </si>
  <si>
    <t xml:space="preserve"> Alva*</t>
  </si>
  <si>
    <t>n/a</t>
  </si>
  <si>
    <t>Anadarko*</t>
  </si>
  <si>
    <t xml:space="preserve"> Anadarko*</t>
  </si>
  <si>
    <t>Eufaula*</t>
  </si>
  <si>
    <t xml:space="preserve"> Eufaula*</t>
  </si>
  <si>
    <t>Pawhuska*</t>
  </si>
  <si>
    <t xml:space="preserve"> Pawhuska*</t>
  </si>
  <si>
    <t>Bethany*</t>
  </si>
  <si>
    <t xml:space="preserve"> Bethany*</t>
  </si>
  <si>
    <t>Sand Springs</t>
  </si>
  <si>
    <t>Stroud*</t>
  </si>
  <si>
    <t>Stroud</t>
  </si>
  <si>
    <t>Inactive Totals:</t>
  </si>
  <si>
    <t>Chickasha*</t>
  </si>
  <si>
    <t>Sand Springs*</t>
  </si>
  <si>
    <t>Snyder*</t>
  </si>
  <si>
    <t>Snyder</t>
  </si>
  <si>
    <t>Collinsville (ST)</t>
  </si>
  <si>
    <t>Sayre (ST)</t>
  </si>
  <si>
    <t>Nowata*</t>
  </si>
  <si>
    <t>Nowata</t>
  </si>
  <si>
    <t>Purcell*</t>
  </si>
  <si>
    <t>Purcell</t>
  </si>
  <si>
    <t>Auto Alley</t>
  </si>
  <si>
    <t>Wynnewood</t>
  </si>
  <si>
    <t>Mountain View</t>
  </si>
  <si>
    <t>Mt. View</t>
  </si>
  <si>
    <t>Cherokee (ST)</t>
  </si>
  <si>
    <t>Wilburton (ST)</t>
  </si>
  <si>
    <t>Vol</t>
  </si>
  <si>
    <t>Hrs</t>
  </si>
  <si>
    <t>Inactive Towns Total</t>
  </si>
  <si>
    <t>Inactive Towns</t>
  </si>
  <si>
    <t>Active Towns Total</t>
  </si>
  <si>
    <t>Claremore</t>
  </si>
  <si>
    <t>Hobart (ST)</t>
  </si>
  <si>
    <t>Ratio …  Active:Total</t>
  </si>
  <si>
    <t>Hooker</t>
  </si>
  <si>
    <t>Perkins</t>
  </si>
  <si>
    <t>Guthrie</t>
  </si>
  <si>
    <t>Guymon</t>
  </si>
  <si>
    <t>Poteau</t>
  </si>
  <si>
    <t>Since '02</t>
  </si>
  <si>
    <t>Mangum (ST)</t>
  </si>
  <si>
    <t>Pawnee</t>
  </si>
  <si>
    <t>Bristow</t>
  </si>
  <si>
    <t>Facade Rehabilitations</t>
  </si>
  <si>
    <t xml:space="preserve">    #</t>
  </si>
  <si>
    <t xml:space="preserve">$    </t>
  </si>
  <si>
    <t xml:space="preserve">           Facade Rehab.</t>
  </si>
  <si>
    <t xml:space="preserve">       Net Bus.</t>
  </si>
  <si>
    <t xml:space="preserve">     Net Jobs</t>
  </si>
  <si>
    <t xml:space="preserve">      #</t>
  </si>
  <si>
    <t xml:space="preserve">    Private+Public</t>
  </si>
  <si>
    <t>Projects, New Construction</t>
  </si>
  <si>
    <t>Buildings Sold</t>
  </si>
  <si>
    <r>
      <t>Tahlequah</t>
    </r>
    <r>
      <rPr>
        <sz val="12"/>
        <color indexed="8"/>
        <rFont val="Arial Narrow"/>
        <family val="2"/>
      </rPr>
      <t xml:space="preserve"> ('86-'88)</t>
    </r>
  </si>
  <si>
    <t xml:space="preserve"> No. of</t>
  </si>
  <si>
    <t>Dollar</t>
  </si>
  <si>
    <t>Amount</t>
  </si>
  <si>
    <t>No. of</t>
  </si>
  <si>
    <t>TOTAL$</t>
  </si>
  <si>
    <t>PRIVATE</t>
  </si>
  <si>
    <t>SECTOR</t>
  </si>
  <si>
    <t>Tahlequah ('86-'88)</t>
  </si>
  <si>
    <t>Volunteer</t>
  </si>
  <si>
    <t>Hours</t>
  </si>
  <si>
    <t xml:space="preserve">Projects </t>
  </si>
  <si>
    <t>Cordell</t>
  </si>
  <si>
    <t>Total</t>
  </si>
  <si>
    <t>Business</t>
  </si>
  <si>
    <t>Relocations</t>
  </si>
  <si>
    <t>Expansions</t>
  </si>
  <si>
    <t>Net Gain</t>
  </si>
  <si>
    <t>Number</t>
  </si>
  <si>
    <t>of</t>
  </si>
  <si>
    <t>Public</t>
  </si>
  <si>
    <t>Improvement</t>
  </si>
  <si>
    <t>Dollars</t>
  </si>
  <si>
    <t>Spent on</t>
  </si>
  <si>
    <t xml:space="preserve"> Buildings</t>
  </si>
  <si>
    <t>Other Building Rehabilitation</t>
  </si>
  <si>
    <t xml:space="preserve">   City</t>
  </si>
  <si>
    <t>Muskogee</t>
  </si>
  <si>
    <t>McAlester ('88-'93)</t>
  </si>
  <si>
    <t>Antlers</t>
  </si>
  <si>
    <t>Checotah</t>
  </si>
  <si>
    <t xml:space="preserve">1986-Alva, Anadarko; 1987- Eufaula, Pawhuska; 1988-Bethany; 1989-Stillwater; 1992-Sand Springs, Nowata, Purcell; 1993-Cordell, Checotah;  </t>
  </si>
  <si>
    <t>INACTIVE TOWNS/Entry YR:</t>
  </si>
  <si>
    <t>Shattuck (ST)</t>
  </si>
  <si>
    <t>Eastside Capitol Gtwy</t>
  </si>
  <si>
    <t>ECG</t>
  </si>
  <si>
    <t>Bartlesville</t>
  </si>
  <si>
    <t>Kendall-Whittier (U)</t>
  </si>
  <si>
    <t>*</t>
  </si>
  <si>
    <t>Talihina</t>
  </si>
  <si>
    <t xml:space="preserve">1994-Hooker, Stroud; 1995-Mountain View; 1996-Chickasha, Automobile Alley; 1997-Snyder, Wynnewood; 1998-Cushing, Perkins; 2002 - Eastside Capitol Gateway;2003-Pawnee; 2004-Antlers, </t>
  </si>
  <si>
    <t>Plaza District (U)</t>
  </si>
  <si>
    <t>Atoka (ST)</t>
  </si>
  <si>
    <t>Laverne (ST)</t>
  </si>
  <si>
    <t>Plaza Distrcit (U)</t>
  </si>
  <si>
    <t>Seminole</t>
  </si>
  <si>
    <t xml:space="preserve">Pryor </t>
  </si>
  <si>
    <t>Pryor</t>
  </si>
  <si>
    <t>Tulsa Rt 66 (U)</t>
  </si>
  <si>
    <t xml:space="preserve">Talihina; 2005-Guthrie;  2006-Bristow; 2009-Shawnee; 2011-Capitol Hill; 2011 Plaza District; 2012 Watonga; 2013 Sayre; 2013 Atoka; 2014 Poteau; 2015 Broken Bow; 2015 Mangum  </t>
  </si>
  <si>
    <t>Frederick (ST)</t>
  </si>
  <si>
    <t>Yukon</t>
  </si>
  <si>
    <t>Wagoner</t>
  </si>
  <si>
    <t>2015 Miami; 2015 Pauls Valley; 2015 Sulphur; 2016 Laverne</t>
  </si>
  <si>
    <t>Stroud (ST)</t>
  </si>
  <si>
    <t>May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</si>
</sst>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"/>
    <numFmt numFmtId="165" formatCode="#,##0__"/>
    <numFmt numFmtId="166" formatCode="&quot;$&quot;\ \ #,##0__"/>
    <numFmt numFmtId="167" formatCode="0.0%"/>
  </numFmts>
  <fonts count="49" x14ac:knownFonts="1">
    <font>
      <b/>
      <sz val="10"/>
      <name val="Helv"/>
    </font>
    <font>
      <b/>
      <sz val="8"/>
      <name val="Helv"/>
    </font>
    <font>
      <sz val="10"/>
      <name val="Arial Narrow"/>
      <family val="2"/>
    </font>
    <font>
      <b/>
      <sz val="10"/>
      <color indexed="18"/>
      <name val="Arial Narrow"/>
      <family val="2"/>
    </font>
    <font>
      <b/>
      <sz val="8"/>
      <color indexed="18"/>
      <name val="Arial Narrow"/>
      <family val="2"/>
    </font>
    <font>
      <b/>
      <sz val="10"/>
      <color indexed="18"/>
      <name val="Helv"/>
    </font>
    <font>
      <sz val="10"/>
      <color indexed="18"/>
      <name val="Arial Narrow"/>
      <family val="2"/>
    </font>
    <font>
      <u/>
      <sz val="10"/>
      <color indexed="18"/>
      <name val="Arial Narrow"/>
      <family val="2"/>
    </font>
    <font>
      <b/>
      <sz val="8"/>
      <color indexed="18"/>
      <name val="Arial Narrow"/>
      <family val="2"/>
    </font>
    <font>
      <sz val="10"/>
      <color indexed="18"/>
      <name val="Arial Narrow"/>
      <family val="2"/>
    </font>
    <font>
      <b/>
      <sz val="10"/>
      <name val="Helv"/>
    </font>
    <font>
      <b/>
      <sz val="11"/>
      <color indexed="18"/>
      <name val="Arial Narrow"/>
      <family val="2"/>
    </font>
    <font>
      <b/>
      <sz val="6"/>
      <color indexed="18"/>
      <name val="Arial Narrow"/>
      <family val="2"/>
    </font>
    <font>
      <sz val="8"/>
      <color indexed="18"/>
      <name val="Arial Narrow"/>
      <family val="2"/>
    </font>
    <font>
      <b/>
      <sz val="10"/>
      <name val="Arial Narrow"/>
      <family val="2"/>
    </font>
    <font>
      <b/>
      <sz val="10"/>
      <name val="Arial"/>
      <family val="2"/>
    </font>
    <font>
      <sz val="11"/>
      <color indexed="18"/>
      <name val="Arial Narrow"/>
      <family val="2"/>
    </font>
    <font>
      <b/>
      <sz val="11"/>
      <color indexed="18"/>
      <name val="Arial Narrow"/>
      <family val="2"/>
    </font>
    <font>
      <sz val="11"/>
      <color indexed="18"/>
      <name val="Arial Narrow"/>
      <family val="2"/>
    </font>
    <font>
      <u/>
      <sz val="11"/>
      <color indexed="18"/>
      <name val="Arial Narrow"/>
      <family val="2"/>
    </font>
    <font>
      <b/>
      <sz val="8"/>
      <color indexed="10"/>
      <name val="Arial Narrow"/>
      <family val="2"/>
    </font>
    <font>
      <sz val="10"/>
      <color indexed="10"/>
      <name val="Arial Narrow"/>
      <family val="2"/>
    </font>
    <font>
      <b/>
      <sz val="9"/>
      <color indexed="18"/>
      <name val="Arial Narrow"/>
      <family val="2"/>
    </font>
    <font>
      <sz val="12"/>
      <color indexed="18"/>
      <name val="Arial Narrow"/>
      <family val="2"/>
    </font>
    <font>
      <b/>
      <sz val="12"/>
      <color indexed="18"/>
      <name val="Arial Narrow"/>
      <family val="2"/>
    </font>
    <font>
      <sz val="12"/>
      <color indexed="18"/>
      <name val="Arial Narrow"/>
      <family val="2"/>
    </font>
    <font>
      <b/>
      <sz val="12"/>
      <name val="Helv"/>
    </font>
    <font>
      <b/>
      <sz val="12"/>
      <color indexed="18"/>
      <name val="Helv"/>
    </font>
    <font>
      <b/>
      <sz val="11"/>
      <color indexed="50"/>
      <name val="Arial Narrow"/>
      <family val="2"/>
    </font>
    <font>
      <b/>
      <sz val="8"/>
      <name val="Arial Narrow"/>
      <family val="2"/>
    </font>
    <font>
      <b/>
      <sz val="8"/>
      <name val="Arial"/>
      <family val="2"/>
    </font>
    <font>
      <b/>
      <sz val="9"/>
      <color indexed="18"/>
      <name val="Arial"/>
      <family val="2"/>
    </font>
    <font>
      <b/>
      <sz val="10"/>
      <color indexed="8"/>
      <name val="Arial Narrow"/>
      <family val="2"/>
    </font>
    <font>
      <b/>
      <sz val="10"/>
      <color indexed="8"/>
      <name val="Helv"/>
    </font>
    <font>
      <b/>
      <sz val="8"/>
      <color indexed="8"/>
      <name val="Arial Narrow"/>
      <family val="2"/>
    </font>
    <font>
      <sz val="9"/>
      <color indexed="8"/>
      <name val="Arial"/>
      <family val="2"/>
    </font>
    <font>
      <sz val="10"/>
      <color indexed="8"/>
      <name val="Arial Narrow"/>
      <family val="2"/>
    </font>
    <font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b/>
      <sz val="10"/>
      <color indexed="8"/>
      <name val="Arial"/>
      <family val="2"/>
    </font>
    <font>
      <sz val="8"/>
      <color indexed="8"/>
      <name val="Arial Narrow"/>
      <family val="2"/>
    </font>
    <font>
      <b/>
      <sz val="14"/>
      <color indexed="10"/>
      <name val="Arial"/>
      <family val="2"/>
    </font>
    <font>
      <sz val="10"/>
      <color indexed="10"/>
      <name val="Helv"/>
    </font>
    <font>
      <sz val="10"/>
      <color indexed="10"/>
      <name val="Arial Narrow"/>
      <family val="2"/>
    </font>
    <font>
      <b/>
      <sz val="11"/>
      <color indexed="57"/>
      <name val="Informal Roman"/>
      <family val="4"/>
    </font>
    <font>
      <b/>
      <sz val="12"/>
      <color indexed="57"/>
      <name val="Informal Roman"/>
      <family val="4"/>
    </font>
    <font>
      <b/>
      <sz val="10"/>
      <color indexed="8"/>
      <name val="Arial Narrow"/>
      <family val="2"/>
    </font>
    <font>
      <sz val="12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5" fillId="0" borderId="0" xfId="0" applyFont="1" applyBorder="1"/>
    <xf numFmtId="0" fontId="6" fillId="0" borderId="0" xfId="0" applyNumberFormat="1" applyFont="1" applyBorder="1"/>
    <xf numFmtId="0" fontId="6" fillId="0" borderId="0" xfId="0" applyNumberFormat="1" applyFont="1" applyBorder="1" applyAlignment="1" applyProtection="1">
      <alignment horizontal="center"/>
      <protection locked="0"/>
    </xf>
    <xf numFmtId="0" fontId="3" fillId="0" borderId="0" xfId="0" applyFont="1" applyBorder="1" applyProtection="1"/>
    <xf numFmtId="0" fontId="6" fillId="0" borderId="0" xfId="0" applyNumberFormat="1" applyFont="1" applyBorder="1" applyProtection="1"/>
    <xf numFmtId="0" fontId="6" fillId="0" borderId="0" xfId="0" applyNumberFormat="1" applyFont="1" applyBorder="1" applyAlignment="1" applyProtection="1">
      <alignment horizontal="center"/>
    </xf>
    <xf numFmtId="0" fontId="5" fillId="0" borderId="0" xfId="0" applyFont="1" applyBorder="1" applyProtection="1"/>
    <xf numFmtId="3" fontId="3" fillId="0" borderId="0" xfId="0" applyNumberFormat="1" applyFont="1" applyBorder="1" applyProtection="1"/>
    <xf numFmtId="0" fontId="5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0" fontId="0" fillId="0" borderId="0" xfId="0" applyProtection="1"/>
    <xf numFmtId="0" fontId="0" fillId="0" borderId="0" xfId="0" applyAlignment="1" applyProtection="1">
      <alignment horizontal="centerContinuous"/>
    </xf>
    <xf numFmtId="0" fontId="2" fillId="0" borderId="0" xfId="0" applyNumberFormat="1" applyFont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3" fontId="3" fillId="0" borderId="0" xfId="0" applyNumberFormat="1" applyFont="1" applyBorder="1" applyAlignment="1" applyProtection="1">
      <alignment horizontal="right"/>
    </xf>
    <xf numFmtId="0" fontId="3" fillId="0" borderId="0" xfId="0" applyNumberFormat="1" applyFont="1" applyBorder="1" applyAlignment="1" applyProtection="1">
      <alignment horizontal="right"/>
      <protection locked="0"/>
    </xf>
    <xf numFmtId="3" fontId="3" fillId="0" borderId="0" xfId="0" applyNumberFormat="1" applyFont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right"/>
    </xf>
    <xf numFmtId="3" fontId="3" fillId="0" borderId="0" xfId="0" applyNumberFormat="1" applyFont="1" applyBorder="1" applyAlignment="1">
      <alignment horizontal="right"/>
    </xf>
    <xf numFmtId="165" fontId="6" fillId="0" borderId="0" xfId="0" applyNumberFormat="1" applyFont="1" applyBorder="1" applyAlignment="1" applyProtection="1">
      <alignment horizontal="right"/>
    </xf>
    <xf numFmtId="165" fontId="6" fillId="0" borderId="0" xfId="0" applyNumberFormat="1" applyFont="1" applyBorder="1" applyAlignment="1" applyProtection="1">
      <alignment horizontal="right"/>
      <protection locked="0"/>
    </xf>
    <xf numFmtId="165" fontId="7" fillId="0" borderId="0" xfId="0" applyNumberFormat="1" applyFont="1" applyBorder="1" applyAlignment="1" applyProtection="1">
      <alignment horizontal="right"/>
    </xf>
    <xf numFmtId="165" fontId="3" fillId="0" borderId="0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center"/>
    </xf>
    <xf numFmtId="0" fontId="9" fillId="0" borderId="0" xfId="0" applyNumberFormat="1" applyFont="1" applyBorder="1" applyAlignment="1" applyProtection="1">
      <alignment horizontal="center"/>
    </xf>
    <xf numFmtId="165" fontId="9" fillId="0" borderId="0" xfId="0" applyNumberFormat="1" applyFont="1" applyBorder="1" applyAlignment="1" applyProtection="1">
      <alignment horizontal="right"/>
    </xf>
    <xf numFmtId="3" fontId="9" fillId="0" borderId="0" xfId="0" applyNumberFormat="1" applyFont="1" applyBorder="1" applyAlignment="1" applyProtection="1">
      <alignment horizontal="right"/>
    </xf>
    <xf numFmtId="0" fontId="9" fillId="0" borderId="0" xfId="0" applyNumberFormat="1" applyFont="1" applyBorder="1" applyAlignment="1" applyProtection="1">
      <alignment horizontal="right"/>
    </xf>
    <xf numFmtId="0" fontId="9" fillId="0" borderId="0" xfId="0" applyNumberFormat="1" applyFont="1" applyBorder="1" applyAlignment="1" applyProtection="1">
      <alignment horizontal="center"/>
      <protection locked="0"/>
    </xf>
    <xf numFmtId="165" fontId="9" fillId="0" borderId="0" xfId="0" applyNumberFormat="1" applyFont="1" applyBorder="1" applyAlignment="1" applyProtection="1">
      <alignment horizontal="right"/>
      <protection locked="0"/>
    </xf>
    <xf numFmtId="3" fontId="9" fillId="0" borderId="0" xfId="0" applyNumberFormat="1" applyFont="1" applyBorder="1" applyAlignment="1" applyProtection="1">
      <alignment horizontal="right"/>
      <protection locked="0"/>
    </xf>
    <xf numFmtId="0" fontId="9" fillId="0" borderId="0" xfId="0" applyNumberFormat="1" applyFont="1" applyBorder="1" applyProtection="1"/>
    <xf numFmtId="0" fontId="9" fillId="0" borderId="0" xfId="0" applyNumberFormat="1" applyFont="1" applyBorder="1"/>
    <xf numFmtId="3" fontId="9" fillId="0" borderId="0" xfId="0" applyNumberFormat="1" applyFont="1" applyBorder="1" applyAlignment="1">
      <alignment horizontal="right"/>
    </xf>
    <xf numFmtId="3" fontId="0" fillId="0" borderId="0" xfId="0" applyNumberFormat="1"/>
    <xf numFmtId="0" fontId="10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8" fillId="0" borderId="0" xfId="0" applyNumberFormat="1" applyFont="1" applyBorder="1" applyProtection="1"/>
    <xf numFmtId="14" fontId="12" fillId="0" borderId="0" xfId="0" applyNumberFormat="1" applyFont="1" applyBorder="1" applyAlignment="1" applyProtection="1">
      <alignment horizontal="right"/>
      <protection locked="0"/>
    </xf>
    <xf numFmtId="165" fontId="6" fillId="0" borderId="0" xfId="0" applyNumberFormat="1" applyFont="1" applyBorder="1" applyAlignment="1" applyProtection="1">
      <alignment horizontal="left"/>
      <protection locked="0"/>
    </xf>
    <xf numFmtId="0" fontId="13" fillId="0" borderId="0" xfId="0" applyNumberFormat="1" applyFont="1" applyFill="1" applyBorder="1" applyAlignment="1" applyProtection="1">
      <alignment vertical="top"/>
    </xf>
    <xf numFmtId="3" fontId="3" fillId="0" borderId="0" xfId="0" applyNumberFormat="1" applyFont="1" applyFill="1" applyBorder="1" applyAlignment="1" applyProtection="1">
      <alignment horizontal="right"/>
    </xf>
    <xf numFmtId="3" fontId="9" fillId="0" borderId="0" xfId="0" applyNumberFormat="1" applyFont="1" applyFill="1" applyBorder="1" applyAlignment="1" applyProtection="1">
      <alignment horizontal="right"/>
    </xf>
    <xf numFmtId="164" fontId="9" fillId="0" borderId="0" xfId="0" applyNumberFormat="1" applyFont="1" applyBorder="1" applyAlignment="1" applyProtection="1">
      <alignment horizontal="right"/>
    </xf>
    <xf numFmtId="164" fontId="9" fillId="0" borderId="0" xfId="0" applyNumberFormat="1" applyFont="1" applyBorder="1" applyAlignment="1" applyProtection="1">
      <alignment horizontal="right"/>
      <protection locked="0"/>
    </xf>
    <xf numFmtId="164" fontId="6" fillId="0" borderId="0" xfId="0" applyNumberFormat="1" applyFont="1" applyBorder="1" applyAlignment="1" applyProtection="1">
      <alignment horizontal="right"/>
      <protection locked="0"/>
    </xf>
    <xf numFmtId="0" fontId="6" fillId="0" borderId="0" xfId="0" applyNumberFormat="1" applyFont="1" applyBorder="1" applyAlignment="1">
      <alignment horizontal="right"/>
    </xf>
    <xf numFmtId="0" fontId="15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right"/>
    </xf>
    <xf numFmtId="165" fontId="14" fillId="0" borderId="0" xfId="0" applyNumberFormat="1" applyFont="1"/>
    <xf numFmtId="0" fontId="16" fillId="0" borderId="0" xfId="0" applyNumberFormat="1" applyFont="1" applyBorder="1" applyAlignment="1" applyProtection="1">
      <alignment horizontal="center"/>
    </xf>
    <xf numFmtId="0" fontId="18" fillId="0" borderId="0" xfId="0" applyNumberFormat="1" applyFont="1" applyFill="1" applyBorder="1" applyAlignment="1" applyProtection="1">
      <alignment vertical="top"/>
    </xf>
    <xf numFmtId="37" fontId="17" fillId="0" borderId="0" xfId="0" applyNumberFormat="1" applyFont="1" applyFill="1" applyBorder="1" applyAlignment="1" applyProtection="1">
      <alignment horizontal="right"/>
    </xf>
    <xf numFmtId="3" fontId="17" fillId="0" borderId="0" xfId="0" applyNumberFormat="1" applyFont="1" applyFill="1" applyBorder="1" applyAlignment="1" applyProtection="1">
      <alignment horizontal="right"/>
    </xf>
    <xf numFmtId="0" fontId="19" fillId="0" borderId="0" xfId="0" applyNumberFormat="1" applyFont="1" applyFill="1" applyBorder="1" applyAlignment="1" applyProtection="1">
      <alignment vertical="top" wrapText="1"/>
    </xf>
    <xf numFmtId="0" fontId="16" fillId="0" borderId="0" xfId="0" applyNumberFormat="1" applyFont="1" applyFill="1" applyBorder="1" applyAlignment="1" applyProtection="1">
      <alignment horizontal="center"/>
    </xf>
    <xf numFmtId="165" fontId="16" fillId="0" borderId="0" xfId="0" applyNumberFormat="1" applyFont="1" applyFill="1" applyBorder="1" applyAlignment="1" applyProtection="1">
      <alignment horizontal="right"/>
      <protection locked="0"/>
    </xf>
    <xf numFmtId="0" fontId="16" fillId="0" borderId="1" xfId="0" applyNumberFormat="1" applyFont="1" applyBorder="1" applyAlignment="1" applyProtection="1">
      <alignment vertical="top" wrapText="1"/>
    </xf>
    <xf numFmtId="0" fontId="16" fillId="0" borderId="1" xfId="0" applyNumberFormat="1" applyFont="1" applyBorder="1" applyAlignment="1" applyProtection="1">
      <alignment horizontal="center"/>
    </xf>
    <xf numFmtId="165" fontId="16" fillId="0" borderId="1" xfId="0" applyNumberFormat="1" applyFont="1" applyBorder="1" applyAlignment="1" applyProtection="1">
      <alignment horizontal="right"/>
      <protection locked="0"/>
    </xf>
    <xf numFmtId="0" fontId="20" fillId="2" borderId="1" xfId="0" applyFont="1" applyFill="1" applyBorder="1" applyAlignment="1" applyProtection="1">
      <alignment horizontal="center"/>
    </xf>
    <xf numFmtId="0" fontId="21" fillId="2" borderId="0" xfId="0" applyNumberFormat="1" applyFont="1" applyFill="1" applyBorder="1" applyAlignment="1" applyProtection="1">
      <alignment horizontal="center"/>
      <protection locked="0"/>
    </xf>
    <xf numFmtId="37" fontId="22" fillId="0" borderId="0" xfId="0" applyNumberFormat="1" applyFont="1" applyFill="1" applyBorder="1" applyAlignment="1" applyProtection="1">
      <alignment horizontal="right"/>
    </xf>
    <xf numFmtId="3" fontId="22" fillId="0" borderId="0" xfId="0" applyNumberFormat="1" applyFont="1" applyFill="1" applyBorder="1" applyAlignment="1" applyProtection="1">
      <alignment horizontal="right"/>
    </xf>
    <xf numFmtId="165" fontId="23" fillId="0" borderId="0" xfId="0" applyNumberFormat="1" applyFont="1" applyBorder="1" applyAlignment="1" applyProtection="1">
      <alignment horizontal="right"/>
      <protection locked="0"/>
    </xf>
    <xf numFmtId="164" fontId="23" fillId="0" borderId="0" xfId="0" applyNumberFormat="1" applyFont="1" applyBorder="1" applyAlignment="1" applyProtection="1">
      <alignment horizontal="right"/>
    </xf>
    <xf numFmtId="164" fontId="23" fillId="0" borderId="0" xfId="0" applyNumberFormat="1" applyFont="1" applyBorder="1" applyAlignment="1" applyProtection="1">
      <alignment horizontal="right"/>
      <protection locked="0"/>
    </xf>
    <xf numFmtId="0" fontId="23" fillId="3" borderId="0" xfId="0" applyNumberFormat="1" applyFont="1" applyFill="1" applyBorder="1" applyAlignment="1" applyProtection="1">
      <alignment horizontal="center"/>
    </xf>
    <xf numFmtId="165" fontId="24" fillId="3" borderId="0" xfId="0" applyNumberFormat="1" applyFont="1" applyFill="1" applyBorder="1" applyAlignment="1" applyProtection="1">
      <alignment horizontal="right"/>
      <protection locked="0"/>
    </xf>
    <xf numFmtId="165" fontId="23" fillId="0" borderId="0" xfId="0" applyNumberFormat="1" applyFont="1" applyBorder="1" applyAlignment="1" applyProtection="1">
      <alignment horizontal="center"/>
      <protection locked="0"/>
    </xf>
    <xf numFmtId="166" fontId="23" fillId="0" borderId="0" xfId="0" applyNumberFormat="1" applyFont="1" applyBorder="1" applyAlignment="1" applyProtection="1">
      <alignment horizontal="right"/>
      <protection locked="0"/>
    </xf>
    <xf numFmtId="0" fontId="26" fillId="0" borderId="0" xfId="0" applyFont="1"/>
    <xf numFmtId="0" fontId="27" fillId="0" borderId="0" xfId="0" applyFont="1" applyBorder="1"/>
    <xf numFmtId="0" fontId="27" fillId="0" borderId="0" xfId="0" applyFont="1" applyBorder="1" applyProtection="1"/>
    <xf numFmtId="0" fontId="25" fillId="0" borderId="0" xfId="0" applyNumberFormat="1" applyFont="1" applyFill="1" applyBorder="1" applyAlignment="1" applyProtection="1">
      <alignment vertical="top"/>
    </xf>
    <xf numFmtId="37" fontId="24" fillId="0" borderId="0" xfId="0" applyNumberFormat="1" applyFont="1" applyFill="1" applyBorder="1" applyAlignment="1" applyProtection="1">
      <alignment horizontal="right"/>
    </xf>
    <xf numFmtId="3" fontId="24" fillId="0" borderId="0" xfId="0" applyNumberFormat="1" applyFont="1" applyFill="1" applyBorder="1" applyAlignment="1" applyProtection="1">
      <alignment horizontal="right"/>
    </xf>
    <xf numFmtId="165" fontId="23" fillId="0" borderId="0" xfId="0" applyNumberFormat="1" applyFont="1" applyFill="1" applyBorder="1" applyAlignment="1" applyProtection="1">
      <alignment horizontal="right"/>
      <protection locked="0"/>
    </xf>
    <xf numFmtId="164" fontId="23" fillId="0" borderId="0" xfId="0" applyNumberFormat="1" applyFont="1" applyFill="1" applyBorder="1" applyAlignment="1" applyProtection="1">
      <alignment horizontal="right"/>
      <protection locked="0"/>
    </xf>
    <xf numFmtId="3" fontId="24" fillId="0" borderId="1" xfId="0" applyNumberFormat="1" applyFont="1" applyBorder="1" applyAlignment="1" applyProtection="1">
      <alignment horizontal="right"/>
    </xf>
    <xf numFmtId="165" fontId="23" fillId="0" borderId="1" xfId="0" applyNumberFormat="1" applyFont="1" applyBorder="1" applyAlignment="1" applyProtection="1">
      <alignment horizontal="right"/>
      <protection locked="0"/>
    </xf>
    <xf numFmtId="37" fontId="24" fillId="0" borderId="1" xfId="0" applyNumberFormat="1" applyFont="1" applyBorder="1" applyAlignment="1" applyProtection="1">
      <alignment horizontal="right"/>
    </xf>
    <xf numFmtId="165" fontId="18" fillId="0" borderId="0" xfId="0" applyNumberFormat="1" applyFont="1" applyFill="1" applyBorder="1" applyAlignment="1" applyProtection="1">
      <alignment horizontal="right"/>
      <protection locked="0"/>
    </xf>
    <xf numFmtId="37" fontId="11" fillId="0" borderId="0" xfId="0" applyNumberFormat="1" applyFont="1" applyFill="1" applyBorder="1" applyAlignment="1" applyProtection="1">
      <alignment horizontal="right"/>
    </xf>
    <xf numFmtId="164" fontId="18" fillId="0" borderId="0" xfId="0" applyNumberFormat="1" applyFont="1" applyFill="1" applyBorder="1" applyAlignment="1" applyProtection="1">
      <alignment horizontal="right"/>
      <protection locked="0"/>
    </xf>
    <xf numFmtId="167" fontId="28" fillId="0" borderId="0" xfId="0" applyNumberFormat="1" applyFont="1" applyBorder="1" applyProtection="1"/>
    <xf numFmtId="37" fontId="28" fillId="0" borderId="0" xfId="0" applyNumberFormat="1" applyFont="1" applyBorder="1" applyAlignment="1" applyProtection="1">
      <alignment horizontal="right"/>
    </xf>
    <xf numFmtId="3" fontId="28" fillId="0" borderId="0" xfId="0" applyNumberFormat="1" applyFont="1" applyBorder="1" applyAlignment="1" applyProtection="1">
      <alignment horizontal="right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30" fillId="0" borderId="0" xfId="0" applyFont="1"/>
    <xf numFmtId="0" fontId="30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1" fillId="0" borderId="0" xfId="0" applyFont="1"/>
    <xf numFmtId="0" fontId="29" fillId="0" borderId="0" xfId="0" applyFont="1" applyAlignment="1">
      <alignment horizontal="right"/>
    </xf>
    <xf numFmtId="0" fontId="27" fillId="0" borderId="2" xfId="0" applyFont="1" applyBorder="1" applyProtection="1"/>
    <xf numFmtId="0" fontId="32" fillId="0" borderId="0" xfId="0" applyNumberFormat="1" applyFont="1" applyFill="1" applyBorder="1" applyProtection="1"/>
    <xf numFmtId="0" fontId="33" fillId="0" borderId="0" xfId="0" applyFont="1" applyBorder="1"/>
    <xf numFmtId="0" fontId="34" fillId="0" borderId="0" xfId="0" applyNumberFormat="1" applyFont="1" applyFill="1" applyBorder="1" applyAlignment="1" applyProtection="1">
      <alignment horizontal="center"/>
    </xf>
    <xf numFmtId="0" fontId="35" fillId="0" borderId="1" xfId="0" applyNumberFormat="1" applyFont="1" applyFill="1" applyBorder="1" applyAlignment="1" applyProtection="1">
      <alignment horizontal="center"/>
    </xf>
    <xf numFmtId="0" fontId="36" fillId="0" borderId="0" xfId="0" applyNumberFormat="1" applyFont="1" applyBorder="1"/>
    <xf numFmtId="0" fontId="37" fillId="0" borderId="0" xfId="0" applyNumberFormat="1" applyFont="1" applyBorder="1"/>
    <xf numFmtId="0" fontId="38" fillId="0" borderId="0" xfId="0" applyFont="1" applyBorder="1"/>
    <xf numFmtId="0" fontId="37" fillId="0" borderId="0" xfId="0" applyNumberFormat="1" applyFont="1" applyBorder="1" applyProtection="1"/>
    <xf numFmtId="0" fontId="39" fillId="3" borderId="0" xfId="0" applyNumberFormat="1" applyFont="1" applyFill="1" applyBorder="1" applyProtection="1"/>
    <xf numFmtId="0" fontId="35" fillId="0" borderId="0" xfId="0" applyNumberFormat="1" applyFont="1" applyFill="1" applyBorder="1" applyAlignment="1" applyProtection="1">
      <alignment horizontal="centerContinuous"/>
    </xf>
    <xf numFmtId="0" fontId="35" fillId="0" borderId="0" xfId="0" applyFont="1" applyBorder="1"/>
    <xf numFmtId="0" fontId="35" fillId="0" borderId="0" xfId="0" applyNumberFormat="1" applyFont="1" applyFill="1" applyBorder="1" applyAlignment="1" applyProtection="1">
      <alignment horizontal="center"/>
    </xf>
    <xf numFmtId="0" fontId="35" fillId="0" borderId="0" xfId="0" applyNumberFormat="1" applyFont="1" applyFill="1" applyBorder="1" applyAlignment="1" applyProtection="1">
      <alignment horizontal="left"/>
    </xf>
    <xf numFmtId="0" fontId="35" fillId="0" borderId="0" xfId="0" applyFont="1" applyBorder="1" applyAlignment="1" applyProtection="1">
      <alignment horizontal="center"/>
    </xf>
    <xf numFmtId="0" fontId="35" fillId="0" borderId="0" xfId="0" applyFont="1" applyBorder="1" applyProtection="1"/>
    <xf numFmtId="0" fontId="35" fillId="0" borderId="0" xfId="0" applyFont="1"/>
    <xf numFmtId="0" fontId="35" fillId="0" borderId="0" xfId="0" applyFont="1" applyBorder="1" applyAlignment="1" applyProtection="1">
      <alignment vertical="top"/>
    </xf>
    <xf numFmtId="0" fontId="35" fillId="0" borderId="0" xfId="0" applyFont="1" applyBorder="1" applyAlignment="1">
      <alignment horizontal="centerContinuous"/>
    </xf>
    <xf numFmtId="0" fontId="35" fillId="0" borderId="0" xfId="0" applyFont="1" applyBorder="1" applyAlignment="1" applyProtection="1">
      <alignment horizontal="center" vertical="top"/>
    </xf>
    <xf numFmtId="0" fontId="35" fillId="4" borderId="0" xfId="0" applyFont="1" applyFill="1" applyBorder="1" applyAlignment="1" applyProtection="1">
      <alignment horizontal="center"/>
    </xf>
    <xf numFmtId="0" fontId="35" fillId="0" borderId="3" xfId="0" applyNumberFormat="1" applyFont="1" applyFill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Continuous"/>
    </xf>
    <xf numFmtId="0" fontId="35" fillId="0" borderId="4" xfId="0" applyNumberFormat="1" applyFont="1" applyFill="1" applyBorder="1" applyAlignment="1" applyProtection="1">
      <alignment horizontal="center"/>
    </xf>
    <xf numFmtId="0" fontId="35" fillId="0" borderId="1" xfId="0" applyNumberFormat="1" applyFont="1" applyFill="1" applyBorder="1" applyAlignment="1" applyProtection="1">
      <alignment horizontal="left"/>
    </xf>
    <xf numFmtId="0" fontId="35" fillId="0" borderId="1" xfId="0" applyNumberFormat="1" applyFont="1" applyFill="1" applyBorder="1" applyAlignment="1" applyProtection="1">
      <alignment horizontal="centerContinuous"/>
    </xf>
    <xf numFmtId="0" fontId="35" fillId="0" borderId="1" xfId="0" applyFont="1" applyBorder="1" applyAlignment="1" applyProtection="1">
      <alignment horizontal="center" vertical="top"/>
    </xf>
    <xf numFmtId="0" fontId="35" fillId="0" borderId="1" xfId="0" applyFont="1" applyBorder="1" applyAlignment="1" applyProtection="1">
      <alignment vertical="top"/>
    </xf>
    <xf numFmtId="0" fontId="35" fillId="0" borderId="1" xfId="0" applyFont="1" applyBorder="1" applyAlignment="1" applyProtection="1">
      <alignment horizontal="center"/>
    </xf>
    <xf numFmtId="0" fontId="35" fillId="0" borderId="1" xfId="0" applyFont="1" applyBorder="1" applyAlignment="1">
      <alignment horizontal="centerContinuous"/>
    </xf>
    <xf numFmtId="0" fontId="40" fillId="0" borderId="0" xfId="0" applyNumberFormat="1" applyFont="1" applyBorder="1" applyProtection="1"/>
    <xf numFmtId="0" fontId="40" fillId="0" borderId="0" xfId="0" applyNumberFormat="1" applyFont="1" applyBorder="1" applyAlignment="1" applyProtection="1">
      <alignment horizontal="center"/>
    </xf>
    <xf numFmtId="165" fontId="40" fillId="0" borderId="0" xfId="0" applyNumberFormat="1" applyFont="1" applyBorder="1" applyAlignment="1" applyProtection="1">
      <alignment horizontal="right"/>
      <protection locked="0"/>
    </xf>
    <xf numFmtId="164" fontId="40" fillId="0" borderId="0" xfId="0" applyNumberFormat="1" applyFont="1" applyBorder="1" applyAlignment="1" applyProtection="1">
      <alignment horizontal="right"/>
      <protection locked="0"/>
    </xf>
    <xf numFmtId="0" fontId="40" fillId="0" borderId="0" xfId="0" applyFont="1" applyBorder="1"/>
    <xf numFmtId="165" fontId="40" fillId="4" borderId="0" xfId="0" applyNumberFormat="1" applyFont="1" applyFill="1" applyBorder="1" applyAlignment="1" applyProtection="1">
      <alignment horizontal="right"/>
      <protection locked="0"/>
    </xf>
    <xf numFmtId="0" fontId="40" fillId="0" borderId="0" xfId="0" applyFont="1" applyBorder="1" applyAlignment="1" applyProtection="1">
      <alignment horizontal="center"/>
    </xf>
    <xf numFmtId="0" fontId="41" fillId="0" borderId="0" xfId="0" applyFont="1" applyBorder="1" applyAlignment="1" applyProtection="1">
      <alignment horizontal="right"/>
    </xf>
    <xf numFmtId="164" fontId="37" fillId="0" borderId="0" xfId="0" applyNumberFormat="1" applyFont="1" applyBorder="1" applyAlignment="1" applyProtection="1">
      <alignment horizontal="right"/>
      <protection locked="0"/>
    </xf>
    <xf numFmtId="0" fontId="40" fillId="0" borderId="0" xfId="0" applyNumberFormat="1" applyFont="1" applyFill="1" applyBorder="1" applyAlignment="1" applyProtection="1">
      <alignment horizontal="center"/>
    </xf>
    <xf numFmtId="0" fontId="40" fillId="0" borderId="1" xfId="0" applyNumberFormat="1" applyFont="1" applyFill="1" applyBorder="1" applyAlignment="1" applyProtection="1">
      <alignment horizontal="center"/>
    </xf>
    <xf numFmtId="0" fontId="20" fillId="2" borderId="0" xfId="0" applyNumberFormat="1" applyFont="1" applyFill="1" applyBorder="1" applyAlignment="1" applyProtection="1">
      <alignment horizontal="center"/>
    </xf>
    <xf numFmtId="0" fontId="43" fillId="2" borderId="0" xfId="0" applyFont="1" applyFill="1" applyBorder="1" applyProtection="1"/>
    <xf numFmtId="0" fontId="44" fillId="2" borderId="0" xfId="0" applyNumberFormat="1" applyFont="1" applyFill="1" applyBorder="1" applyAlignment="1" applyProtection="1">
      <alignment horizontal="center"/>
      <protection locked="0"/>
    </xf>
    <xf numFmtId="0" fontId="44" fillId="2" borderId="0" xfId="0" applyNumberFormat="1" applyFont="1" applyFill="1" applyBorder="1" applyAlignment="1" applyProtection="1">
      <alignment horizontal="center"/>
    </xf>
    <xf numFmtId="0" fontId="21" fillId="2" borderId="0" xfId="0" applyNumberFormat="1" applyFont="1" applyFill="1" applyBorder="1" applyAlignment="1" applyProtection="1">
      <alignment horizontal="center"/>
    </xf>
    <xf numFmtId="0" fontId="31" fillId="0" borderId="0" xfId="0" applyNumberFormat="1" applyFont="1" applyFill="1" applyBorder="1" applyProtection="1"/>
    <xf numFmtId="0" fontId="35" fillId="4" borderId="1" xfId="0" applyFont="1" applyFill="1" applyBorder="1" applyAlignment="1" applyProtection="1">
      <alignment horizontal="center"/>
    </xf>
    <xf numFmtId="3" fontId="13" fillId="0" borderId="0" xfId="0" applyNumberFormat="1" applyFont="1" applyFill="1" applyBorder="1" applyAlignment="1" applyProtection="1">
      <alignment horizontal="right"/>
    </xf>
    <xf numFmtId="164" fontId="38" fillId="0" borderId="0" xfId="0" applyNumberFormat="1" applyFont="1" applyBorder="1" applyAlignment="1" applyProtection="1">
      <alignment horizontal="right"/>
      <protection locked="0"/>
    </xf>
    <xf numFmtId="164" fontId="38" fillId="3" borderId="0" xfId="0" applyNumberFormat="1" applyFont="1" applyFill="1" applyBorder="1" applyAlignment="1" applyProtection="1">
      <alignment horizontal="right"/>
      <protection locked="0"/>
    </xf>
    <xf numFmtId="164" fontId="40" fillId="5" borderId="5" xfId="0" applyNumberFormat="1" applyFont="1" applyFill="1" applyBorder="1" applyAlignment="1" applyProtection="1">
      <alignment horizontal="right"/>
      <protection locked="0"/>
    </xf>
    <xf numFmtId="0" fontId="38" fillId="0" borderId="0" xfId="0" applyNumberFormat="1" applyFont="1" applyBorder="1"/>
    <xf numFmtId="0" fontId="38" fillId="0" borderId="0" xfId="0" applyNumberFormat="1" applyFont="1" applyBorder="1" applyProtection="1"/>
    <xf numFmtId="164" fontId="40" fillId="2" borderId="6" xfId="0" applyNumberFormat="1" applyFont="1" applyFill="1" applyBorder="1" applyAlignment="1" applyProtection="1">
      <alignment horizontal="right"/>
      <protection locked="0"/>
    </xf>
    <xf numFmtId="0" fontId="45" fillId="0" borderId="0" xfId="0" applyNumberFormat="1" applyFont="1" applyBorder="1" applyProtection="1"/>
    <xf numFmtId="0" fontId="46" fillId="0" borderId="0" xfId="0" applyNumberFormat="1" applyFont="1" applyBorder="1" applyProtection="1"/>
    <xf numFmtId="164" fontId="37" fillId="6" borderId="0" xfId="0" applyNumberFormat="1" applyFont="1" applyFill="1" applyBorder="1" applyAlignment="1" applyProtection="1">
      <alignment horizontal="right"/>
      <protection locked="0"/>
    </xf>
    <xf numFmtId="0" fontId="26" fillId="3" borderId="0" xfId="0" applyFont="1" applyFill="1"/>
    <xf numFmtId="0" fontId="27" fillId="0" borderId="0" xfId="0" applyFont="1" applyFill="1" applyBorder="1"/>
    <xf numFmtId="164" fontId="38" fillId="0" borderId="0" xfId="0" applyNumberFormat="1" applyFont="1" applyFill="1" applyBorder="1" applyAlignment="1" applyProtection="1">
      <alignment horizontal="right"/>
      <protection locked="0"/>
    </xf>
    <xf numFmtId="0" fontId="38" fillId="0" borderId="0" xfId="0" applyNumberFormat="1" applyFont="1" applyFill="1" applyBorder="1"/>
    <xf numFmtId="165" fontId="23" fillId="0" borderId="0" xfId="0" applyNumberFormat="1" applyFont="1" applyFill="1" applyBorder="1" applyAlignment="1" applyProtection="1">
      <alignment horizontal="center"/>
      <protection locked="0"/>
    </xf>
    <xf numFmtId="165" fontId="24" fillId="0" borderId="0" xfId="0" applyNumberFormat="1" applyFont="1" applyFill="1" applyBorder="1" applyAlignment="1" applyProtection="1">
      <alignment horizontal="right"/>
      <protection locked="0"/>
    </xf>
    <xf numFmtId="164" fontId="37" fillId="0" borderId="0" xfId="0" applyNumberFormat="1" applyFont="1" applyFill="1" applyBorder="1" applyAlignment="1" applyProtection="1">
      <alignment horizontal="right"/>
      <protection locked="0"/>
    </xf>
    <xf numFmtId="0" fontId="37" fillId="0" borderId="0" xfId="0" applyNumberFormat="1" applyFont="1" applyFill="1" applyBorder="1"/>
    <xf numFmtId="0" fontId="47" fillId="0" borderId="0" xfId="0" applyNumberFormat="1" applyFont="1" applyFill="1" applyBorder="1" applyProtection="1"/>
    <xf numFmtId="0" fontId="13" fillId="0" borderId="0" xfId="0" applyNumberFormat="1" applyFont="1" applyFill="1" applyBorder="1" applyAlignment="1" applyProtection="1">
      <alignment horizontal="left" vertical="top"/>
    </xf>
    <xf numFmtId="0" fontId="48" fillId="0" borderId="0" xfId="0" applyNumberFormat="1" applyFont="1" applyBorder="1" applyProtection="1"/>
    <xf numFmtId="165" fontId="14" fillId="0" borderId="0" xfId="0" applyNumberFormat="1" applyFont="1" applyAlignment="1"/>
    <xf numFmtId="0" fontId="1" fillId="0" borderId="0" xfId="0" applyFont="1" applyAlignment="1">
      <alignment wrapText="1"/>
    </xf>
    <xf numFmtId="0" fontId="37" fillId="0" borderId="0" xfId="0" applyNumberFormat="1" applyFont="1" applyFill="1" applyBorder="1" applyProtection="1"/>
    <xf numFmtId="164" fontId="48" fillId="0" borderId="0" xfId="0" applyNumberFormat="1" applyFont="1" applyFill="1" applyBorder="1" applyProtection="1"/>
    <xf numFmtId="0" fontId="26" fillId="0" borderId="0" xfId="0" applyFont="1" applyFill="1"/>
    <xf numFmtId="0" fontId="5" fillId="0" borderId="0" xfId="0" applyFont="1" applyFill="1" applyBorder="1" applyProtection="1"/>
    <xf numFmtId="49" fontId="42" fillId="0" borderId="0" xfId="0" applyNumberFormat="1" applyFont="1" applyAlignment="1" applyProtection="1">
      <alignment horizontal="center"/>
    </xf>
    <xf numFmtId="0" fontId="35" fillId="0" borderId="0" xfId="0" applyNumberFormat="1" applyFont="1" applyFill="1" applyBorder="1" applyAlignment="1" applyProtection="1">
      <alignment horizontal="center"/>
    </xf>
    <xf numFmtId="0" fontId="35" fillId="0" borderId="2" xfId="0" applyNumberFormat="1" applyFont="1" applyFill="1" applyBorder="1" applyAlignment="1" applyProtection="1">
      <alignment horizontal="left"/>
    </xf>
    <xf numFmtId="0" fontId="35" fillId="0" borderId="2" xfId="0" applyFont="1" applyBorder="1" applyAlignment="1">
      <alignment horizontal="left"/>
    </xf>
    <xf numFmtId="0" fontId="35" fillId="0" borderId="2" xfId="0" applyNumberFormat="1" applyFont="1" applyFill="1" applyBorder="1" applyAlignment="1" applyProtection="1">
      <alignment horizontal="center"/>
    </xf>
    <xf numFmtId="0" fontId="35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0</xdr:row>
      <xdr:rowOff>19050</xdr:rowOff>
    </xdr:from>
    <xdr:to>
      <xdr:col>7</xdr:col>
      <xdr:colOff>152400</xdr:colOff>
      <xdr:row>3</xdr:row>
      <xdr:rowOff>47625</xdr:rowOff>
    </xdr:to>
    <xdr:sp macro="" textlink="" fLocksText="0">
      <xdr:nvSpPr>
        <xdr:cNvPr id="1025" name="Text 1"/>
        <xdr:cNvSpPr txBox="1">
          <a:spLocks noChangeArrowheads="1"/>
        </xdr:cNvSpPr>
      </xdr:nvSpPr>
      <xdr:spPr bwMode="auto">
        <a:xfrm>
          <a:off x="438150" y="19050"/>
          <a:ext cx="5391150" cy="676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3333CC"/>
              </a:solidFill>
              <a:latin typeface="Comic Sans MS"/>
            </a:rPr>
            <a:t>Oklahoma Main Street Program</a:t>
          </a:r>
          <a:endParaRPr lang="en-US" sz="2000" b="1" i="0" u="none" strike="noStrike" baseline="0">
            <a:solidFill>
              <a:srgbClr val="800000"/>
            </a:solidFill>
            <a:latin typeface="Century Gothic"/>
          </a:endParaRPr>
        </a:p>
        <a:p>
          <a:pPr algn="ctr" rtl="0">
            <a:defRPr sz="1000"/>
          </a:pPr>
          <a:r>
            <a:rPr lang="en-US" sz="2100" b="1" i="0" u="none" strike="noStrike" baseline="0">
              <a:solidFill>
                <a:srgbClr val="008000"/>
              </a:solidFill>
              <a:latin typeface="Century Gothic"/>
            </a:rPr>
            <a:t>REINVESTMENT REPORT</a:t>
          </a:r>
        </a:p>
      </xdr:txBody>
    </xdr:sp>
    <xdr:clientData fLocksWithSheet="0"/>
  </xdr:twoCellAnchor>
  <xdr:twoCellAnchor>
    <xdr:from>
      <xdr:col>9</xdr:col>
      <xdr:colOff>476250</xdr:colOff>
      <xdr:row>0</xdr:row>
      <xdr:rowOff>0</xdr:rowOff>
    </xdr:from>
    <xdr:to>
      <xdr:col>18</xdr:col>
      <xdr:colOff>676275</xdr:colOff>
      <xdr:row>2</xdr:row>
      <xdr:rowOff>133350</xdr:rowOff>
    </xdr:to>
    <xdr:sp macro="" textlink="" fLocksText="0">
      <xdr:nvSpPr>
        <xdr:cNvPr id="1059" name="Text 35"/>
        <xdr:cNvSpPr txBox="1">
          <a:spLocks noChangeArrowheads="1"/>
        </xdr:cNvSpPr>
      </xdr:nvSpPr>
      <xdr:spPr bwMode="auto">
        <a:xfrm>
          <a:off x="8210550" y="0"/>
          <a:ext cx="5362575" cy="600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3333CC"/>
              </a:solidFill>
              <a:latin typeface="Comic Sans MS"/>
            </a:rPr>
            <a:t>Oklahoma Main Street Program</a:t>
          </a:r>
          <a:endParaRPr lang="en-US" sz="1200" b="1" i="0" u="none" strike="noStrike" baseline="0">
            <a:solidFill>
              <a:srgbClr val="800000"/>
            </a:solidFill>
            <a:latin typeface="Century Gothic"/>
          </a:endParaRPr>
        </a:p>
        <a:p>
          <a:pPr algn="ctr" rtl="0">
            <a:defRPr sz="1000"/>
          </a:pPr>
          <a:r>
            <a:rPr lang="en-US" sz="2000" b="1" i="0" u="none" strike="noStrike" baseline="0">
              <a:solidFill>
                <a:srgbClr val="008000"/>
              </a:solidFill>
              <a:latin typeface="Century Gothic"/>
            </a:rPr>
            <a:t>REINVESTMENT REPORT</a:t>
          </a:r>
          <a:r>
            <a:rPr lang="en-US" sz="1000" b="0" i="0" u="none" strike="noStrike" baseline="0">
              <a:solidFill>
                <a:srgbClr val="000000"/>
              </a:solidFill>
              <a:latin typeface="Century Gothic"/>
            </a:rPr>
            <a:t>,   Page 2</a:t>
          </a:r>
        </a:p>
      </xdr:txBody>
    </xdr:sp>
    <xdr:clientData fLocksWithSheet="0"/>
  </xdr:twoCellAnchor>
  <xdr:twoCellAnchor>
    <xdr:from>
      <xdr:col>20</xdr:col>
      <xdr:colOff>1009650</xdr:colOff>
      <xdr:row>66</xdr:row>
      <xdr:rowOff>114300</xdr:rowOff>
    </xdr:from>
    <xdr:to>
      <xdr:col>23</xdr:col>
      <xdr:colOff>381000</xdr:colOff>
      <xdr:row>70</xdr:row>
      <xdr:rowOff>47625</xdr:rowOff>
    </xdr:to>
    <xdr:sp macro="" textlink="">
      <xdr:nvSpPr>
        <xdr:cNvPr id="1062" name="Text Box 38"/>
        <xdr:cNvSpPr txBox="1">
          <a:spLocks noChangeArrowheads="1"/>
        </xdr:cNvSpPr>
      </xdr:nvSpPr>
      <xdr:spPr bwMode="auto">
        <a:xfrm>
          <a:off x="15382875" y="10906125"/>
          <a:ext cx="1333500" cy="542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Helv"/>
            </a:rPr>
            <a:t>Volunteer Hours initial entry Jan. 2002</a:t>
          </a:r>
        </a:p>
      </xdr:txBody>
    </xdr:sp>
    <xdr:clientData/>
  </xdr:twoCellAnchor>
  <xdr:twoCellAnchor>
    <xdr:from>
      <xdr:col>15</xdr:col>
      <xdr:colOff>76200</xdr:colOff>
      <xdr:row>106</xdr:row>
      <xdr:rowOff>104775</xdr:rowOff>
    </xdr:from>
    <xdr:to>
      <xdr:col>18</xdr:col>
      <xdr:colOff>257175</xdr:colOff>
      <xdr:row>107</xdr:row>
      <xdr:rowOff>104775</xdr:rowOff>
    </xdr:to>
    <xdr:sp macro="" textlink="">
      <xdr:nvSpPr>
        <xdr:cNvPr id="1064" name="Text Box 40"/>
        <xdr:cNvSpPr txBox="1">
          <a:spLocks noChangeArrowheads="1"/>
        </xdr:cNvSpPr>
      </xdr:nvSpPr>
      <xdr:spPr bwMode="auto">
        <a:xfrm>
          <a:off x="11763375" y="15154275"/>
          <a:ext cx="1390650" cy="323850"/>
        </a:xfrm>
        <a:prstGeom prst="rect">
          <a:avLst/>
        </a:prstGeom>
        <a:solidFill>
          <a:srgbClr val="69FFFF">
            <a:alpha val="2300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750" b="1" i="0" u="none" strike="noStrike" baseline="0">
              <a:solidFill>
                <a:srgbClr val="993366"/>
              </a:solidFill>
              <a:latin typeface="Broadway"/>
            </a:rPr>
            <a:t>*</a:t>
          </a:r>
          <a:r>
            <a:rPr lang="en-US" sz="800" b="0" i="0" u="none" strike="noStrike" baseline="0">
              <a:solidFill>
                <a:srgbClr val="993366"/>
              </a:solidFill>
              <a:latin typeface="Broadway"/>
            </a:rPr>
            <a:t> </a:t>
          </a:r>
          <a:r>
            <a:rPr lang="en-US" sz="800" b="0" i="0" u="none" strike="noStrike" baseline="0">
              <a:solidFill>
                <a:srgbClr val="993366"/>
              </a:solidFill>
              <a:latin typeface="Arial Narrow"/>
            </a:rPr>
            <a:t>Includes improvements to the State Capitol Complex</a:t>
          </a:r>
        </a:p>
      </xdr:txBody>
    </xdr:sp>
    <xdr:clientData/>
  </xdr:twoCellAnchor>
  <xdr:twoCellAnchor>
    <xdr:from>
      <xdr:col>8</xdr:col>
      <xdr:colOff>0</xdr:colOff>
      <xdr:row>59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336" name="Rectangle 42"/>
        <xdr:cNvSpPr>
          <a:spLocks noChangeArrowheads="1"/>
        </xdr:cNvSpPr>
      </xdr:nvSpPr>
      <xdr:spPr bwMode="auto">
        <a:xfrm>
          <a:off x="6648450" y="9477375"/>
          <a:ext cx="1085850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Dunca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Okmulge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Ad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Ponca%20City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El%20Ren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Ardmo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Sapulpa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Woodward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Altu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Newkirk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Stockyards%20City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Enid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Perry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Prague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Shattuck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Durant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Idabel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Collinsville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Cherokee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Wilburton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Claremore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Hobart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Tahlequah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Guymon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TulsaRt66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McAlester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Muskogee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Bartlesville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Kendall-Whittier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Seminole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Pryor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Frederick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Yukon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Wagoner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Stro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158</v>
          </cell>
          <cell r="C28">
            <v>1888542</v>
          </cell>
          <cell r="D28">
            <v>285</v>
          </cell>
          <cell r="E28">
            <v>8559478</v>
          </cell>
          <cell r="F28">
            <v>120</v>
          </cell>
          <cell r="G28">
            <v>9077400</v>
          </cell>
          <cell r="I28">
            <v>472</v>
          </cell>
          <cell r="J28">
            <v>266</v>
          </cell>
          <cell r="K28">
            <v>1098</v>
          </cell>
          <cell r="M28">
            <v>57</v>
          </cell>
          <cell r="N28">
            <v>2448414</v>
          </cell>
          <cell r="P28">
            <v>17653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474</v>
          </cell>
          <cell r="C28">
            <v>4010782</v>
          </cell>
          <cell r="D28">
            <v>951</v>
          </cell>
          <cell r="E28">
            <v>16159179</v>
          </cell>
          <cell r="F28">
            <v>156</v>
          </cell>
          <cell r="G28">
            <v>12691050</v>
          </cell>
          <cell r="I28">
            <v>329</v>
          </cell>
          <cell r="J28">
            <v>239</v>
          </cell>
          <cell r="K28">
            <v>716</v>
          </cell>
          <cell r="M28">
            <v>96</v>
          </cell>
          <cell r="N28">
            <v>5197037</v>
          </cell>
          <cell r="P28">
            <v>44845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260</v>
          </cell>
          <cell r="C28">
            <v>2202203</v>
          </cell>
          <cell r="D28">
            <v>431</v>
          </cell>
          <cell r="E28">
            <v>12637096</v>
          </cell>
          <cell r="F28">
            <v>88</v>
          </cell>
          <cell r="G28">
            <v>7003662</v>
          </cell>
          <cell r="I28">
            <v>332</v>
          </cell>
          <cell r="J28">
            <v>178</v>
          </cell>
          <cell r="K28">
            <v>1097</v>
          </cell>
          <cell r="M28">
            <v>167</v>
          </cell>
          <cell r="N28">
            <v>13985946</v>
          </cell>
          <cell r="P28">
            <v>13766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166</v>
          </cell>
          <cell r="C28">
            <v>1721536</v>
          </cell>
          <cell r="D28">
            <v>255</v>
          </cell>
          <cell r="E28">
            <v>15630539</v>
          </cell>
          <cell r="F28">
            <v>144</v>
          </cell>
          <cell r="G28">
            <v>14553376</v>
          </cell>
          <cell r="I28">
            <v>364</v>
          </cell>
          <cell r="J28">
            <v>240</v>
          </cell>
          <cell r="K28">
            <v>666</v>
          </cell>
          <cell r="M28">
            <v>177</v>
          </cell>
          <cell r="N28">
            <v>21084484</v>
          </cell>
          <cell r="P28">
            <v>51996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101</v>
          </cell>
          <cell r="C28">
            <v>1167561</v>
          </cell>
          <cell r="D28">
            <v>199</v>
          </cell>
          <cell r="E28">
            <v>6381959</v>
          </cell>
          <cell r="F28">
            <v>79</v>
          </cell>
          <cell r="G28">
            <v>4407329</v>
          </cell>
          <cell r="I28">
            <v>191</v>
          </cell>
          <cell r="J28">
            <v>158</v>
          </cell>
          <cell r="K28">
            <v>415</v>
          </cell>
          <cell r="M28">
            <v>9</v>
          </cell>
          <cell r="N28">
            <v>11705585</v>
          </cell>
          <cell r="P28">
            <v>55223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344</v>
          </cell>
          <cell r="C28">
            <v>3481230</v>
          </cell>
          <cell r="D28">
            <v>494</v>
          </cell>
          <cell r="E28">
            <v>23154272</v>
          </cell>
          <cell r="F28">
            <v>216</v>
          </cell>
          <cell r="G28">
            <v>22004160</v>
          </cell>
          <cell r="I28">
            <v>440</v>
          </cell>
          <cell r="J28">
            <v>182</v>
          </cell>
          <cell r="K28">
            <v>612</v>
          </cell>
          <cell r="M28">
            <v>153</v>
          </cell>
          <cell r="N28">
            <v>6129753</v>
          </cell>
          <cell r="P28">
            <v>32699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197</v>
          </cell>
          <cell r="C28">
            <v>1290546</v>
          </cell>
          <cell r="D28">
            <v>295</v>
          </cell>
          <cell r="E28">
            <v>18957382</v>
          </cell>
          <cell r="F28">
            <v>98</v>
          </cell>
          <cell r="G28">
            <v>12531452</v>
          </cell>
          <cell r="I28">
            <v>301</v>
          </cell>
          <cell r="J28">
            <v>200</v>
          </cell>
          <cell r="K28">
            <v>520</v>
          </cell>
          <cell r="M28">
            <v>116</v>
          </cell>
          <cell r="N28">
            <v>14135428</v>
          </cell>
          <cell r="P28">
            <v>34202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117</v>
          </cell>
          <cell r="C28">
            <v>1207676</v>
          </cell>
          <cell r="D28">
            <v>283</v>
          </cell>
          <cell r="E28">
            <v>6626877</v>
          </cell>
          <cell r="F28">
            <v>108</v>
          </cell>
          <cell r="G28">
            <v>7495155</v>
          </cell>
          <cell r="I28">
            <v>301</v>
          </cell>
          <cell r="J28">
            <v>239</v>
          </cell>
          <cell r="K28">
            <v>521</v>
          </cell>
          <cell r="M28">
            <v>135</v>
          </cell>
          <cell r="N28">
            <v>9379013</v>
          </cell>
          <cell r="P28">
            <v>39220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92</v>
          </cell>
          <cell r="C28">
            <v>457330</v>
          </cell>
          <cell r="D28">
            <v>158</v>
          </cell>
          <cell r="E28">
            <v>10251205</v>
          </cell>
          <cell r="F28">
            <v>60</v>
          </cell>
          <cell r="G28">
            <v>2453617</v>
          </cell>
          <cell r="I28">
            <v>165</v>
          </cell>
          <cell r="J28">
            <v>100</v>
          </cell>
          <cell r="K28">
            <v>456</v>
          </cell>
          <cell r="M28">
            <v>15</v>
          </cell>
          <cell r="N28">
            <v>12402280</v>
          </cell>
          <cell r="P28">
            <v>47152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93</v>
          </cell>
          <cell r="C28">
            <v>386480.9</v>
          </cell>
          <cell r="D28">
            <v>192</v>
          </cell>
          <cell r="E28">
            <v>5150850</v>
          </cell>
          <cell r="F28">
            <v>113</v>
          </cell>
          <cell r="G28">
            <v>3095064</v>
          </cell>
          <cell r="I28">
            <v>100</v>
          </cell>
          <cell r="J28">
            <v>79</v>
          </cell>
          <cell r="K28">
            <v>117</v>
          </cell>
          <cell r="M28">
            <v>57</v>
          </cell>
          <cell r="N28">
            <v>4925117</v>
          </cell>
          <cell r="P28">
            <v>107784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136</v>
          </cell>
          <cell r="C28">
            <v>2457720</v>
          </cell>
          <cell r="D28">
            <v>186</v>
          </cell>
          <cell r="E28">
            <v>8176996</v>
          </cell>
          <cell r="F28">
            <v>28</v>
          </cell>
          <cell r="G28">
            <v>4195500</v>
          </cell>
          <cell r="I28">
            <v>165</v>
          </cell>
          <cell r="J28">
            <v>130</v>
          </cell>
          <cell r="K28">
            <v>659</v>
          </cell>
          <cell r="M28">
            <v>80</v>
          </cell>
          <cell r="N28">
            <v>3023553</v>
          </cell>
          <cell r="P28">
            <v>17068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56</v>
          </cell>
          <cell r="C28">
            <v>1195992</v>
          </cell>
          <cell r="D28">
            <v>225</v>
          </cell>
          <cell r="E28">
            <v>28162117</v>
          </cell>
          <cell r="F28">
            <v>82</v>
          </cell>
          <cell r="G28">
            <v>14897334</v>
          </cell>
          <cell r="I28">
            <v>182</v>
          </cell>
          <cell r="J28">
            <v>143</v>
          </cell>
          <cell r="K28">
            <v>1081</v>
          </cell>
          <cell r="M28">
            <v>31</v>
          </cell>
          <cell r="N28">
            <v>31313538</v>
          </cell>
          <cell r="P28">
            <v>19707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100</v>
          </cell>
          <cell r="C28">
            <v>551981</v>
          </cell>
          <cell r="D28">
            <v>96</v>
          </cell>
          <cell r="E28">
            <v>6290933</v>
          </cell>
          <cell r="F28">
            <v>107</v>
          </cell>
          <cell r="G28">
            <v>4293000</v>
          </cell>
          <cell r="I28">
            <v>137</v>
          </cell>
          <cell r="J28">
            <v>109</v>
          </cell>
          <cell r="K28">
            <v>230</v>
          </cell>
          <cell r="M28">
            <v>74</v>
          </cell>
          <cell r="N28">
            <v>5942402</v>
          </cell>
          <cell r="P28">
            <v>31894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38</v>
          </cell>
          <cell r="C28">
            <v>301846</v>
          </cell>
          <cell r="D28">
            <v>91</v>
          </cell>
          <cell r="E28">
            <v>7109246</v>
          </cell>
          <cell r="F28">
            <v>48</v>
          </cell>
          <cell r="G28">
            <v>2994500</v>
          </cell>
          <cell r="I28">
            <v>110</v>
          </cell>
          <cell r="J28">
            <v>72</v>
          </cell>
          <cell r="K28">
            <v>166</v>
          </cell>
          <cell r="M28">
            <v>27</v>
          </cell>
          <cell r="N28">
            <v>7118878</v>
          </cell>
          <cell r="P28">
            <v>23334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73</v>
          </cell>
          <cell r="C28">
            <v>2629494</v>
          </cell>
          <cell r="D28">
            <v>191</v>
          </cell>
          <cell r="E28">
            <v>9775990</v>
          </cell>
          <cell r="F28">
            <v>41</v>
          </cell>
          <cell r="G28">
            <v>1824351</v>
          </cell>
          <cell r="I28">
            <v>79</v>
          </cell>
          <cell r="J28">
            <v>63</v>
          </cell>
          <cell r="K28">
            <v>168</v>
          </cell>
          <cell r="M28">
            <v>94</v>
          </cell>
          <cell r="N28">
            <v>2636546</v>
          </cell>
          <cell r="P28">
            <v>10398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119</v>
          </cell>
          <cell r="C28">
            <v>1383505</v>
          </cell>
          <cell r="D28">
            <v>211</v>
          </cell>
          <cell r="E28">
            <v>5292123</v>
          </cell>
          <cell r="F28">
            <v>99</v>
          </cell>
          <cell r="G28">
            <v>7340718</v>
          </cell>
          <cell r="I28">
            <v>235</v>
          </cell>
          <cell r="J28">
            <v>156</v>
          </cell>
          <cell r="K28">
            <v>182</v>
          </cell>
          <cell r="M28">
            <v>31</v>
          </cell>
          <cell r="N28">
            <v>2638406</v>
          </cell>
          <cell r="P28">
            <v>77523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55</v>
          </cell>
          <cell r="C28">
            <v>606992</v>
          </cell>
          <cell r="D28">
            <v>58</v>
          </cell>
          <cell r="E28">
            <v>5734653</v>
          </cell>
          <cell r="F28">
            <v>30</v>
          </cell>
          <cell r="G28">
            <v>2227950</v>
          </cell>
          <cell r="I28">
            <v>74</v>
          </cell>
          <cell r="J28">
            <v>48</v>
          </cell>
          <cell r="K28">
            <v>151</v>
          </cell>
          <cell r="M28">
            <v>26</v>
          </cell>
          <cell r="N28">
            <v>7341172</v>
          </cell>
          <cell r="P28">
            <v>42912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38</v>
          </cell>
          <cell r="C28">
            <v>383667</v>
          </cell>
          <cell r="D28">
            <v>87</v>
          </cell>
          <cell r="E28">
            <v>7172739</v>
          </cell>
          <cell r="F28">
            <v>49</v>
          </cell>
          <cell r="G28">
            <v>4367000</v>
          </cell>
          <cell r="I28">
            <v>161</v>
          </cell>
          <cell r="J28">
            <v>124</v>
          </cell>
          <cell r="K28">
            <v>380</v>
          </cell>
          <cell r="M28">
            <v>195</v>
          </cell>
          <cell r="N28">
            <v>5351026</v>
          </cell>
          <cell r="P28">
            <v>42753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19</v>
          </cell>
          <cell r="C28">
            <v>933642</v>
          </cell>
          <cell r="D28">
            <v>82</v>
          </cell>
          <cell r="E28">
            <v>8679531</v>
          </cell>
          <cell r="F28">
            <v>42</v>
          </cell>
          <cell r="G28">
            <v>2320539</v>
          </cell>
          <cell r="I28">
            <v>67</v>
          </cell>
          <cell r="J28">
            <v>41</v>
          </cell>
          <cell r="K28">
            <v>191</v>
          </cell>
          <cell r="M28">
            <v>40</v>
          </cell>
          <cell r="N28">
            <v>4204688</v>
          </cell>
          <cell r="P28">
            <v>21168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62</v>
          </cell>
          <cell r="C28">
            <v>227008</v>
          </cell>
          <cell r="D28">
            <v>85</v>
          </cell>
          <cell r="E28">
            <v>3058353</v>
          </cell>
          <cell r="F28">
            <v>53</v>
          </cell>
          <cell r="G28">
            <v>3334000</v>
          </cell>
          <cell r="I28">
            <v>116</v>
          </cell>
          <cell r="J28">
            <v>70</v>
          </cell>
          <cell r="K28">
            <v>260</v>
          </cell>
          <cell r="M28">
            <v>25</v>
          </cell>
          <cell r="N28">
            <v>891756</v>
          </cell>
          <cell r="P28">
            <v>34518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59</v>
          </cell>
          <cell r="C28">
            <v>5397435</v>
          </cell>
          <cell r="D28">
            <v>106</v>
          </cell>
          <cell r="E28">
            <v>7449111</v>
          </cell>
          <cell r="F28">
            <v>31</v>
          </cell>
          <cell r="G28">
            <v>3761500</v>
          </cell>
          <cell r="I28">
            <v>84</v>
          </cell>
          <cell r="J28">
            <v>58</v>
          </cell>
          <cell r="K28">
            <v>185</v>
          </cell>
          <cell r="M28">
            <v>17</v>
          </cell>
          <cell r="N28">
            <v>2834142</v>
          </cell>
          <cell r="P28">
            <v>24056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300</v>
          </cell>
          <cell r="C28">
            <v>998086</v>
          </cell>
          <cell r="D28">
            <v>411</v>
          </cell>
          <cell r="E28">
            <v>14373465</v>
          </cell>
          <cell r="F28">
            <v>85</v>
          </cell>
          <cell r="G28">
            <v>3804083</v>
          </cell>
          <cell r="I28">
            <v>128</v>
          </cell>
          <cell r="J28">
            <v>125</v>
          </cell>
          <cell r="K28">
            <v>277</v>
          </cell>
          <cell r="M28">
            <v>184</v>
          </cell>
          <cell r="N28">
            <v>1653992</v>
          </cell>
          <cell r="P28">
            <v>83946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28</v>
          </cell>
          <cell r="C28">
            <v>762300</v>
          </cell>
          <cell r="D28">
            <v>89</v>
          </cell>
          <cell r="E28">
            <v>9311151</v>
          </cell>
          <cell r="F28">
            <v>40</v>
          </cell>
          <cell r="G28">
            <v>7783466</v>
          </cell>
          <cell r="I28">
            <v>119</v>
          </cell>
          <cell r="J28">
            <v>111</v>
          </cell>
          <cell r="K28">
            <v>304</v>
          </cell>
          <cell r="M28">
            <v>10</v>
          </cell>
          <cell r="N28">
            <v>1698500</v>
          </cell>
          <cell r="P28">
            <v>19973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34</v>
          </cell>
          <cell r="C28">
            <v>397270</v>
          </cell>
          <cell r="D28">
            <v>55</v>
          </cell>
          <cell r="E28">
            <v>4894315</v>
          </cell>
          <cell r="F28">
            <v>22</v>
          </cell>
          <cell r="G28">
            <v>8053008</v>
          </cell>
          <cell r="I28">
            <v>73</v>
          </cell>
          <cell r="J28">
            <v>60</v>
          </cell>
          <cell r="K28">
            <v>309</v>
          </cell>
          <cell r="M28">
            <v>16</v>
          </cell>
          <cell r="N28">
            <v>5015235</v>
          </cell>
          <cell r="P28">
            <v>23620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21</v>
          </cell>
          <cell r="C28">
            <v>1280632</v>
          </cell>
          <cell r="D28">
            <v>53</v>
          </cell>
          <cell r="E28">
            <v>245974784</v>
          </cell>
          <cell r="F28">
            <v>23</v>
          </cell>
          <cell r="G28">
            <v>4456500</v>
          </cell>
          <cell r="I28">
            <v>56</v>
          </cell>
          <cell r="J28">
            <v>43</v>
          </cell>
          <cell r="K28">
            <v>1236</v>
          </cell>
          <cell r="M28">
            <v>24</v>
          </cell>
          <cell r="N28">
            <v>28131041</v>
          </cell>
          <cell r="P28">
            <v>19056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32</v>
          </cell>
          <cell r="C28">
            <v>271270</v>
          </cell>
          <cell r="D28">
            <v>101</v>
          </cell>
          <cell r="E28">
            <v>2680919</v>
          </cell>
          <cell r="F28">
            <v>34</v>
          </cell>
          <cell r="G28">
            <v>2657900</v>
          </cell>
          <cell r="I28">
            <v>120</v>
          </cell>
          <cell r="J28">
            <v>59</v>
          </cell>
          <cell r="K28">
            <v>209</v>
          </cell>
          <cell r="M28">
            <v>25</v>
          </cell>
          <cell r="N28">
            <v>7081748</v>
          </cell>
          <cell r="P28">
            <v>8573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71</v>
          </cell>
          <cell r="C28">
            <v>1071467</v>
          </cell>
          <cell r="D28">
            <v>168</v>
          </cell>
          <cell r="E28">
            <v>31059631</v>
          </cell>
          <cell r="F28">
            <v>22</v>
          </cell>
          <cell r="G28">
            <v>1973600</v>
          </cell>
          <cell r="I28">
            <v>94</v>
          </cell>
          <cell r="J28">
            <v>68</v>
          </cell>
          <cell r="K28">
            <v>177</v>
          </cell>
          <cell r="M28">
            <v>18</v>
          </cell>
          <cell r="N28">
            <v>10504995</v>
          </cell>
          <cell r="P28">
            <v>6348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38</v>
          </cell>
          <cell r="C28">
            <v>1313939</v>
          </cell>
          <cell r="D28">
            <v>73</v>
          </cell>
          <cell r="E28">
            <v>9338397</v>
          </cell>
          <cell r="F28">
            <v>40</v>
          </cell>
          <cell r="G28">
            <v>8101028</v>
          </cell>
          <cell r="I28">
            <v>100</v>
          </cell>
          <cell r="J28">
            <v>73</v>
          </cell>
          <cell r="K28">
            <v>280</v>
          </cell>
          <cell r="M28">
            <v>4</v>
          </cell>
          <cell r="N28">
            <v>6639400</v>
          </cell>
          <cell r="P28">
            <v>23963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16</v>
          </cell>
          <cell r="C28">
            <v>155476</v>
          </cell>
          <cell r="D28">
            <v>64</v>
          </cell>
          <cell r="E28">
            <v>118004530</v>
          </cell>
          <cell r="F28">
            <v>23</v>
          </cell>
          <cell r="G28">
            <v>9691001</v>
          </cell>
          <cell r="I28">
            <v>35</v>
          </cell>
          <cell r="J28">
            <v>30</v>
          </cell>
          <cell r="K28">
            <v>227</v>
          </cell>
          <cell r="M28">
            <v>2</v>
          </cell>
          <cell r="N28">
            <v>550000</v>
          </cell>
          <cell r="P28">
            <v>11434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28</v>
          </cell>
          <cell r="C28">
            <v>221000</v>
          </cell>
          <cell r="D28">
            <v>59</v>
          </cell>
          <cell r="E28">
            <v>1014000</v>
          </cell>
          <cell r="F28">
            <v>4</v>
          </cell>
          <cell r="G28">
            <v>270000</v>
          </cell>
          <cell r="I28">
            <v>32</v>
          </cell>
          <cell r="J28">
            <v>18</v>
          </cell>
          <cell r="K28">
            <v>89</v>
          </cell>
          <cell r="M28">
            <v>11</v>
          </cell>
          <cell r="N28">
            <v>245750</v>
          </cell>
          <cell r="P28">
            <v>4382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18</v>
          </cell>
          <cell r="C28">
            <v>231800</v>
          </cell>
          <cell r="D28">
            <v>19</v>
          </cell>
          <cell r="E28">
            <v>867900</v>
          </cell>
          <cell r="F28">
            <v>15</v>
          </cell>
          <cell r="G28">
            <v>1483500</v>
          </cell>
          <cell r="I28">
            <v>30</v>
          </cell>
          <cell r="J28">
            <v>24</v>
          </cell>
          <cell r="K28">
            <v>45</v>
          </cell>
          <cell r="M28">
            <v>1</v>
          </cell>
          <cell r="N28">
            <v>3200000</v>
          </cell>
          <cell r="P28">
            <v>18154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</v>
          </cell>
          <cell r="C28">
            <v>100</v>
          </cell>
          <cell r="D28">
            <v>14</v>
          </cell>
          <cell r="E28">
            <v>32193</v>
          </cell>
          <cell r="F28">
            <v>4</v>
          </cell>
          <cell r="G28">
            <v>25050</v>
          </cell>
          <cell r="I28">
            <v>2</v>
          </cell>
          <cell r="J28">
            <v>1</v>
          </cell>
          <cell r="K28">
            <v>0</v>
          </cell>
          <cell r="M28">
            <v>5</v>
          </cell>
          <cell r="N28">
            <v>2044</v>
          </cell>
          <cell r="P28">
            <v>803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0</v>
          </cell>
          <cell r="J28">
            <v>0</v>
          </cell>
          <cell r="K28">
            <v>0</v>
          </cell>
          <cell r="M28">
            <v>0</v>
          </cell>
          <cell r="N28">
            <v>0</v>
          </cell>
          <cell r="P28">
            <v>0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0</v>
          </cell>
          <cell r="J28">
            <v>0</v>
          </cell>
          <cell r="K28">
            <v>0</v>
          </cell>
          <cell r="M28">
            <v>0</v>
          </cell>
          <cell r="N28">
            <v>0</v>
          </cell>
          <cell r="P28">
            <v>0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0</v>
          </cell>
          <cell r="J28">
            <v>0</v>
          </cell>
          <cell r="K28">
            <v>0</v>
          </cell>
          <cell r="M28">
            <v>0</v>
          </cell>
          <cell r="N28">
            <v>0</v>
          </cell>
          <cell r="P2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X141"/>
  <sheetViews>
    <sheetView showGridLines="0" tabSelected="1" zoomScale="85" zoomScaleNormal="85" zoomScaleSheetLayoutView="100" workbookViewId="0">
      <selection activeCell="W62" sqref="W62"/>
    </sheetView>
  </sheetViews>
  <sheetFormatPr defaultRowHeight="12.75" x14ac:dyDescent="0.2"/>
  <cols>
    <col min="1" max="1" width="21.125" customWidth="1"/>
    <col min="2" max="2" width="5.625" customWidth="1"/>
    <col min="3" max="3" width="7.25" customWidth="1"/>
    <col min="4" max="4" width="11.375" customWidth="1"/>
    <col min="5" max="5" width="8.25" customWidth="1"/>
    <col min="6" max="6" width="14.5" customWidth="1"/>
    <col min="7" max="7" width="7.625" customWidth="1"/>
    <col min="8" max="8" width="12.75" customWidth="1"/>
    <col min="9" max="9" width="14.25" customWidth="1"/>
    <col min="10" max="10" width="20" customWidth="1"/>
    <col min="12" max="12" width="2.625" customWidth="1"/>
    <col min="13" max="13" width="8.75" customWidth="1"/>
    <col min="14" max="14" width="2.5" customWidth="1"/>
    <col min="16" max="16" width="3.875" customWidth="1"/>
    <col min="17" max="17" width="9.75" customWidth="1"/>
    <col min="18" max="18" width="2.25" customWidth="1"/>
    <col min="19" max="19" width="12.25" customWidth="1"/>
    <col min="20" max="20" width="7.125" customWidth="1"/>
    <col min="21" max="21" width="14" customWidth="1"/>
    <col min="22" max="22" width="0.25" customWidth="1"/>
    <col min="23" max="23" width="12.125" customWidth="1"/>
    <col min="24" max="24" width="12.25" customWidth="1"/>
    <col min="25" max="25" width="8.5" customWidth="1"/>
    <col min="26" max="26" width="4.5" customWidth="1"/>
  </cols>
  <sheetData>
    <row r="1" spans="1:23" s="12" customFormat="1" ht="24" customHeight="1" x14ac:dyDescent="0.25">
      <c r="A1" s="12" t="s">
        <v>0</v>
      </c>
      <c r="H1" s="176" t="s">
        <v>165</v>
      </c>
      <c r="I1" s="176"/>
      <c r="Q1" s="13"/>
      <c r="R1" s="13"/>
      <c r="S1" s="13"/>
      <c r="T1" s="13"/>
      <c r="U1" s="176" t="s">
        <v>165</v>
      </c>
      <c r="V1" s="176"/>
      <c r="W1" s="176"/>
    </row>
    <row r="2" spans="1:23" s="12" customFormat="1" ht="13.15" customHeight="1" x14ac:dyDescent="0.2">
      <c r="Q2" s="13"/>
      <c r="R2" s="13"/>
      <c r="S2" s="13"/>
      <c r="T2" s="13"/>
      <c r="U2" s="13"/>
      <c r="V2" s="13"/>
    </row>
    <row r="3" spans="1:23" s="12" customFormat="1" ht="14.25" customHeight="1" x14ac:dyDescent="0.2">
      <c r="H3" s="14"/>
    </row>
    <row r="4" spans="1:23" s="7" customFormat="1" ht="12" customHeight="1" x14ac:dyDescent="0.2">
      <c r="A4" s="102"/>
      <c r="C4" s="111" t="s">
        <v>0</v>
      </c>
      <c r="D4" s="111"/>
      <c r="E4" s="112"/>
      <c r="F4" s="111"/>
      <c r="G4" s="111" t="s">
        <v>0</v>
      </c>
      <c r="H4" s="111"/>
      <c r="I4" s="113"/>
      <c r="J4" s="113"/>
      <c r="K4" s="113" t="s">
        <v>123</v>
      </c>
      <c r="L4" s="111"/>
      <c r="M4" s="114" t="s">
        <v>127</v>
      </c>
      <c r="N4" s="111"/>
      <c r="O4" s="113" t="s">
        <v>0</v>
      </c>
      <c r="P4" s="113"/>
      <c r="Q4" s="115" t="s">
        <v>128</v>
      </c>
      <c r="R4" s="115"/>
      <c r="S4" s="115" t="s">
        <v>132</v>
      </c>
      <c r="T4" s="115"/>
      <c r="U4" s="115"/>
      <c r="V4" s="115"/>
      <c r="W4" s="116"/>
    </row>
    <row r="5" spans="1:23" s="7" customFormat="1" ht="12" customHeight="1" x14ac:dyDescent="0.2">
      <c r="A5" s="102"/>
      <c r="C5" s="111"/>
      <c r="D5" s="111"/>
      <c r="E5" s="177" t="s">
        <v>135</v>
      </c>
      <c r="F5" s="177"/>
      <c r="G5" s="117"/>
      <c r="H5" s="111"/>
      <c r="I5" s="140" t="s">
        <v>115</v>
      </c>
      <c r="J5" s="113"/>
      <c r="K5" s="113" t="s">
        <v>124</v>
      </c>
      <c r="L5" s="111"/>
      <c r="M5" s="114" t="s">
        <v>124</v>
      </c>
      <c r="N5" s="111"/>
      <c r="O5" s="113" t="s">
        <v>0</v>
      </c>
      <c r="P5" s="113"/>
      <c r="Q5" s="120" t="s">
        <v>129</v>
      </c>
      <c r="R5" s="118"/>
      <c r="S5" s="115" t="s">
        <v>133</v>
      </c>
      <c r="T5" s="115"/>
      <c r="U5" s="137" t="s">
        <v>1</v>
      </c>
      <c r="V5" s="119"/>
      <c r="W5" s="116"/>
    </row>
    <row r="6" spans="1:23" s="7" customFormat="1" ht="13.5" x14ac:dyDescent="0.25">
      <c r="A6" s="103"/>
      <c r="B6" s="15"/>
      <c r="C6" s="178" t="s">
        <v>100</v>
      </c>
      <c r="D6" s="179"/>
      <c r="E6" s="180" t="s">
        <v>108</v>
      </c>
      <c r="F6" s="181"/>
      <c r="G6" s="180" t="s">
        <v>109</v>
      </c>
      <c r="H6" s="181"/>
      <c r="I6" s="140" t="s">
        <v>116</v>
      </c>
      <c r="J6" s="113"/>
      <c r="K6" s="113" t="s">
        <v>51</v>
      </c>
      <c r="L6" s="111"/>
      <c r="M6" s="114" t="s">
        <v>51</v>
      </c>
      <c r="N6" s="111"/>
      <c r="O6" s="114" t="s">
        <v>3</v>
      </c>
      <c r="P6" s="111"/>
      <c r="Q6" s="120" t="s">
        <v>130</v>
      </c>
      <c r="R6" s="118"/>
      <c r="S6" s="115" t="s">
        <v>130</v>
      </c>
      <c r="T6" s="115"/>
      <c r="U6" s="137" t="s">
        <v>4</v>
      </c>
      <c r="V6" s="119"/>
      <c r="W6" s="121" t="s">
        <v>119</v>
      </c>
    </row>
    <row r="7" spans="1:23" s="7" customFormat="1" ht="13.5" x14ac:dyDescent="0.25">
      <c r="A7" s="104" t="s">
        <v>0</v>
      </c>
      <c r="B7" s="142" t="s">
        <v>5</v>
      </c>
      <c r="C7" s="113" t="s">
        <v>111</v>
      </c>
      <c r="D7" s="113" t="s">
        <v>112</v>
      </c>
      <c r="E7" s="122" t="s">
        <v>114</v>
      </c>
      <c r="F7" s="113" t="s">
        <v>6</v>
      </c>
      <c r="G7" s="122" t="s">
        <v>111</v>
      </c>
      <c r="H7" s="113" t="s">
        <v>6</v>
      </c>
      <c r="I7" s="140" t="s">
        <v>117</v>
      </c>
      <c r="J7" s="113"/>
      <c r="K7" s="113" t="s">
        <v>125</v>
      </c>
      <c r="L7" s="111"/>
      <c r="M7" s="114" t="s">
        <v>125</v>
      </c>
      <c r="N7" s="111"/>
      <c r="O7" s="114" t="s">
        <v>7</v>
      </c>
      <c r="P7" s="111"/>
      <c r="Q7" s="115" t="s">
        <v>131</v>
      </c>
      <c r="R7" s="123"/>
      <c r="S7" s="115" t="s">
        <v>131</v>
      </c>
      <c r="T7" s="115"/>
      <c r="U7" s="115" t="s">
        <v>8</v>
      </c>
      <c r="V7" s="119"/>
      <c r="W7" s="121" t="s">
        <v>120</v>
      </c>
    </row>
    <row r="8" spans="1:23" s="7" customFormat="1" ht="14.25" customHeight="1" thickBot="1" x14ac:dyDescent="0.3">
      <c r="A8" s="125" t="s">
        <v>9</v>
      </c>
      <c r="B8" s="64" t="s">
        <v>10</v>
      </c>
      <c r="C8" s="105" t="s">
        <v>13</v>
      </c>
      <c r="D8" s="105" t="s">
        <v>113</v>
      </c>
      <c r="E8" s="124" t="s">
        <v>121</v>
      </c>
      <c r="F8" s="105" t="s">
        <v>11</v>
      </c>
      <c r="G8" s="124" t="s">
        <v>134</v>
      </c>
      <c r="H8" s="105" t="s">
        <v>11</v>
      </c>
      <c r="I8" s="141" t="s">
        <v>4</v>
      </c>
      <c r="J8" s="125" t="s">
        <v>136</v>
      </c>
      <c r="K8" s="105" t="s">
        <v>126</v>
      </c>
      <c r="L8" s="126"/>
      <c r="M8" s="125" t="s">
        <v>126</v>
      </c>
      <c r="N8" s="126"/>
      <c r="O8" s="125" t="s">
        <v>12</v>
      </c>
      <c r="P8" s="126"/>
      <c r="Q8" s="127" t="s">
        <v>13</v>
      </c>
      <c r="R8" s="128"/>
      <c r="S8" s="129" t="s">
        <v>13</v>
      </c>
      <c r="T8" s="129"/>
      <c r="U8" s="129" t="s">
        <v>14</v>
      </c>
      <c r="V8" s="130"/>
      <c r="W8" s="148" t="s">
        <v>96</v>
      </c>
    </row>
    <row r="9" spans="1:23" s="1" customFormat="1" x14ac:dyDescent="0.2">
      <c r="A9" s="106"/>
      <c r="B9" s="65"/>
      <c r="C9" s="24"/>
      <c r="D9" s="18"/>
      <c r="E9" s="24"/>
      <c r="F9" s="18"/>
      <c r="G9" s="17"/>
      <c r="H9" s="18"/>
      <c r="I9" s="16"/>
      <c r="J9" s="16"/>
      <c r="K9" s="24"/>
      <c r="L9" s="24"/>
      <c r="M9" s="24"/>
      <c r="N9" s="24"/>
      <c r="O9" s="24"/>
      <c r="P9" s="24"/>
      <c r="Q9" s="18"/>
      <c r="R9" s="18"/>
      <c r="S9" s="18"/>
      <c r="T9" s="18"/>
      <c r="U9" s="20"/>
      <c r="V9"/>
    </row>
    <row r="10" spans="1:23" s="7" customFormat="1" ht="12.75" customHeight="1" x14ac:dyDescent="0.25">
      <c r="A10" s="102" t="s">
        <v>15</v>
      </c>
      <c r="B10" s="143"/>
      <c r="C10" s="15"/>
      <c r="D10" s="15" t="s">
        <v>0</v>
      </c>
      <c r="E10" s="15"/>
      <c r="F10" s="15"/>
      <c r="G10" s="15"/>
      <c r="H10" s="15"/>
      <c r="I10" s="15"/>
      <c r="J10" s="167" t="s">
        <v>15</v>
      </c>
      <c r="K10" s="15"/>
      <c r="L10" s="15"/>
      <c r="M10" s="15"/>
      <c r="N10" s="15"/>
      <c r="O10" s="15"/>
      <c r="P10" s="15"/>
      <c r="Q10" s="19"/>
      <c r="R10" s="19"/>
      <c r="S10" s="19"/>
      <c r="T10" s="19"/>
      <c r="U10" s="138"/>
      <c r="V10" s="19"/>
    </row>
    <row r="11" spans="1:23" s="1" customFormat="1" ht="13.15" customHeight="1" x14ac:dyDescent="0.25">
      <c r="A11" s="107" t="s">
        <v>16</v>
      </c>
      <c r="B11" s="144">
        <v>1986</v>
      </c>
      <c r="C11" s="68">
        <f>'[1]E-FORM'!$B$28</f>
        <v>158</v>
      </c>
      <c r="D11" s="69">
        <f>'[1]E-FORM'!$C$28</f>
        <v>1888542</v>
      </c>
      <c r="E11" s="68">
        <f>'[1]E-FORM'!$D$28</f>
        <v>285</v>
      </c>
      <c r="F11" s="70">
        <f>'[1]E-FORM'!$E$28</f>
        <v>8559478</v>
      </c>
      <c r="G11" s="68">
        <f>'[1]E-FORM'!$F$28</f>
        <v>120</v>
      </c>
      <c r="H11" s="70">
        <f>'[1]E-FORM'!$G$28</f>
        <v>9077400</v>
      </c>
      <c r="I11" s="150">
        <f>+D11+F11+H11</f>
        <v>19525420</v>
      </c>
      <c r="J11" s="153" t="s">
        <v>16</v>
      </c>
      <c r="K11" s="68">
        <f>'[1]E-FORM'!$I$28</f>
        <v>472</v>
      </c>
      <c r="L11" s="68"/>
      <c r="M11" s="68">
        <f>'[1]E-FORM'!$J$28</f>
        <v>266</v>
      </c>
      <c r="N11" s="68"/>
      <c r="O11" s="73">
        <f>'[1]E-FORM'!$K$28</f>
        <v>1098</v>
      </c>
      <c r="P11" s="68"/>
      <c r="Q11" s="68">
        <f>'[1]E-FORM'!$M$28</f>
        <v>57</v>
      </c>
      <c r="R11" s="68"/>
      <c r="S11" s="70">
        <f>'[1]E-FORM'!$N$28</f>
        <v>2448414</v>
      </c>
      <c r="T11" s="74"/>
      <c r="U11" s="139">
        <f>I11+S11</f>
        <v>21973834</v>
      </c>
      <c r="V11" s="75"/>
      <c r="W11" s="68">
        <f>'[1]E-FORM'!$P$28</f>
        <v>17653</v>
      </c>
    </row>
    <row r="12" spans="1:23" s="1" customFormat="1" ht="13.15" customHeight="1" x14ac:dyDescent="0.25">
      <c r="A12" s="107" t="s">
        <v>17</v>
      </c>
      <c r="B12" s="144">
        <v>1986</v>
      </c>
      <c r="C12" s="68">
        <f>'[2]E-FORM'!$B$28</f>
        <v>474</v>
      </c>
      <c r="D12" s="70">
        <f>'[2]E-FORM'!$C$28</f>
        <v>4010782</v>
      </c>
      <c r="E12" s="68">
        <f>'[2]E-FORM'!$D$28</f>
        <v>951</v>
      </c>
      <c r="F12" s="70">
        <f>'[2]E-FORM'!$E$28</f>
        <v>16159179</v>
      </c>
      <c r="G12" s="68">
        <f>'[2]E-FORM'!$F28</f>
        <v>156</v>
      </c>
      <c r="H12" s="70">
        <f>'[2]E-FORM'!$G28</f>
        <v>12691050</v>
      </c>
      <c r="I12" s="150">
        <f>+D12+F12+H12</f>
        <v>32861011</v>
      </c>
      <c r="J12" s="153" t="s">
        <v>17</v>
      </c>
      <c r="K12" s="68">
        <f>'[2]E-FORM'!$I28</f>
        <v>329</v>
      </c>
      <c r="L12" s="68" t="s">
        <v>0</v>
      </c>
      <c r="M12" s="68">
        <f>'[2]E-FORM'!$J28</f>
        <v>239</v>
      </c>
      <c r="N12" s="68"/>
      <c r="O12" s="73">
        <f>'[2]E-FORM'!$K28</f>
        <v>716</v>
      </c>
      <c r="P12" s="68"/>
      <c r="Q12" s="68">
        <f>'[2]E-FORM'!$M28</f>
        <v>96</v>
      </c>
      <c r="R12" s="68"/>
      <c r="S12" s="70">
        <f>'[2]E-FORM'!$N28</f>
        <v>5197037</v>
      </c>
      <c r="T12" s="68"/>
      <c r="U12" s="139">
        <f>I12+S12</f>
        <v>38058048</v>
      </c>
      <c r="V12" s="75"/>
      <c r="W12" s="68">
        <f>'[2]E-FORM'!$P28</f>
        <v>44845</v>
      </c>
    </row>
    <row r="13" spans="1:23" s="1" customFormat="1" ht="12.75" customHeight="1" x14ac:dyDescent="0.25">
      <c r="A13" s="108" t="s">
        <v>18</v>
      </c>
      <c r="B13" s="144">
        <v>1987</v>
      </c>
      <c r="C13" s="68">
        <f>'[3]E-FORM'!$B$28</f>
        <v>260</v>
      </c>
      <c r="D13" s="70">
        <f>'[3]E-FORM'!$C$28</f>
        <v>2202203</v>
      </c>
      <c r="E13" s="68">
        <f>'[3]E-FORM'!$D$28</f>
        <v>431</v>
      </c>
      <c r="F13" s="70">
        <f>'[3]E-FORM'!$E$28</f>
        <v>12637096</v>
      </c>
      <c r="G13" s="68">
        <f>'[3]E-FORM'!$F28</f>
        <v>88</v>
      </c>
      <c r="H13" s="70">
        <f>'[3]E-FORM'!$G28</f>
        <v>7003662</v>
      </c>
      <c r="I13" s="150">
        <f>+D13+F13+H13</f>
        <v>21842961</v>
      </c>
      <c r="J13" s="108" t="s">
        <v>18</v>
      </c>
      <c r="K13" s="68">
        <f>'[3]E-FORM'!$I28</f>
        <v>332</v>
      </c>
      <c r="L13" s="76"/>
      <c r="M13" s="68">
        <f>'[3]E-FORM'!$J28</f>
        <v>178</v>
      </c>
      <c r="N13" s="76"/>
      <c r="O13" s="73">
        <f>'[3]E-FORM'!$K28</f>
        <v>1097</v>
      </c>
      <c r="P13" s="76"/>
      <c r="Q13" s="68">
        <f>'[3]E-FORM'!$M28</f>
        <v>167</v>
      </c>
      <c r="R13" s="68"/>
      <c r="S13" s="70">
        <f>'[3]E-FORM'!$N28</f>
        <v>13985946</v>
      </c>
      <c r="T13" s="76"/>
      <c r="U13" s="139">
        <f>I13+S13</f>
        <v>35828907</v>
      </c>
      <c r="V13" s="75"/>
      <c r="W13" s="68">
        <f>'[3]E-FORM'!$P28</f>
        <v>13766</v>
      </c>
    </row>
    <row r="14" spans="1:23" s="1" customFormat="1" ht="13.15" customHeight="1" x14ac:dyDescent="0.25">
      <c r="A14" s="107" t="s">
        <v>19</v>
      </c>
      <c r="B14" s="144">
        <v>1987</v>
      </c>
      <c r="C14" s="68">
        <f>'[4]E-FORM'!$B$28</f>
        <v>166</v>
      </c>
      <c r="D14" s="70">
        <f>'[4]E-FORM'!$C$28</f>
        <v>1721536</v>
      </c>
      <c r="E14" s="68">
        <f>'[4]E-FORM'!$D$28</f>
        <v>255</v>
      </c>
      <c r="F14" s="70">
        <f>'[4]E-FORM'!$E$28</f>
        <v>15630539</v>
      </c>
      <c r="G14" s="68">
        <f>'[4]E-FORM'!$F$28</f>
        <v>144</v>
      </c>
      <c r="H14" s="70">
        <f>'[4]E-FORM'!$G$28</f>
        <v>14553376</v>
      </c>
      <c r="I14" s="150">
        <f>+D14+F14+H14</f>
        <v>31905451</v>
      </c>
      <c r="J14" s="153" t="s">
        <v>19</v>
      </c>
      <c r="K14" s="68">
        <f>'[4]E-FORM'!$I$28</f>
        <v>364</v>
      </c>
      <c r="L14" s="68"/>
      <c r="M14" s="68">
        <f>'[4]E-FORM'!$J$28</f>
        <v>240</v>
      </c>
      <c r="N14" s="68"/>
      <c r="O14" s="73">
        <f>'[4]E-FORM'!$K$28</f>
        <v>666</v>
      </c>
      <c r="P14" s="68"/>
      <c r="Q14" s="68">
        <f>'[4]E-FORM'!$M$28</f>
        <v>177</v>
      </c>
      <c r="R14" s="68"/>
      <c r="S14" s="70">
        <f>'[4]E-FORM'!$N$28</f>
        <v>21084484</v>
      </c>
      <c r="T14" s="68"/>
      <c r="U14" s="139">
        <f>I14+S14</f>
        <v>52989935</v>
      </c>
      <c r="V14" s="75"/>
      <c r="W14" s="68">
        <f>'[4]E-FORM'!$P$28</f>
        <v>51996</v>
      </c>
    </row>
    <row r="15" spans="1:23" s="1" customFormat="1" ht="12.75" customHeight="1" x14ac:dyDescent="0.25">
      <c r="A15" s="107" t="s">
        <v>20</v>
      </c>
      <c r="B15" s="144">
        <v>1988</v>
      </c>
      <c r="C15" s="68">
        <f>'[5]E-FORM'!$B$28</f>
        <v>101</v>
      </c>
      <c r="D15" s="70">
        <f>'[5]E-FORM'!$C$28</f>
        <v>1167561</v>
      </c>
      <c r="E15" s="68">
        <f>'[5]E-FORM'!$D$28</f>
        <v>199</v>
      </c>
      <c r="F15" s="70">
        <f>'[5]E-FORM'!$E$28</f>
        <v>6381959</v>
      </c>
      <c r="G15" s="68">
        <f>'[5]E-FORM'!$F$28</f>
        <v>79</v>
      </c>
      <c r="H15" s="70">
        <f>'[5]E-FORM'!$G$28</f>
        <v>4407329</v>
      </c>
      <c r="I15" s="150">
        <f>+D15+F15+H15</f>
        <v>11956849</v>
      </c>
      <c r="J15" s="153" t="s">
        <v>20</v>
      </c>
      <c r="K15" s="68">
        <f>'[5]E-FORM'!$I$28</f>
        <v>191</v>
      </c>
      <c r="L15" s="68"/>
      <c r="M15" s="68">
        <f>'[5]E-FORM'!$J$28</f>
        <v>158</v>
      </c>
      <c r="N15" s="68"/>
      <c r="O15" s="73">
        <f>'[5]E-FORM'!$K$28</f>
        <v>415</v>
      </c>
      <c r="P15" s="68"/>
      <c r="Q15" s="68">
        <f>'[5]E-FORM'!$M$28</f>
        <v>9</v>
      </c>
      <c r="R15" s="68"/>
      <c r="S15" s="70">
        <f>'[5]E-FORM'!$N$28</f>
        <v>11705585</v>
      </c>
      <c r="T15" s="68"/>
      <c r="U15" s="139">
        <f>I15+S15</f>
        <v>23662434</v>
      </c>
      <c r="V15" s="75"/>
      <c r="W15" s="68">
        <f>'[5]E-FORM'!$P$28</f>
        <v>55223</v>
      </c>
    </row>
    <row r="16" spans="1:23" s="1" customFormat="1" ht="4.5" customHeight="1" x14ac:dyDescent="0.25">
      <c r="A16" s="166"/>
      <c r="B16" s="65"/>
      <c r="C16" s="81"/>
      <c r="D16" s="82"/>
      <c r="E16" s="81"/>
      <c r="F16" s="82"/>
      <c r="G16" s="81"/>
      <c r="H16" s="82"/>
      <c r="I16" s="161"/>
      <c r="J16" s="162"/>
      <c r="K16" s="81"/>
      <c r="L16" s="81"/>
      <c r="M16" s="81"/>
      <c r="N16" s="81"/>
      <c r="O16" s="163"/>
      <c r="P16" s="164"/>
      <c r="Q16" s="81"/>
      <c r="R16" s="81"/>
      <c r="S16" s="82"/>
      <c r="T16" s="81"/>
      <c r="U16" s="165"/>
      <c r="V16" s="159"/>
      <c r="W16" s="160"/>
    </row>
    <row r="17" spans="1:24" s="1" customFormat="1" ht="12.75" customHeight="1" x14ac:dyDescent="0.25">
      <c r="A17" s="107" t="s">
        <v>21</v>
      </c>
      <c r="B17" s="144">
        <v>1989</v>
      </c>
      <c r="C17" s="68">
        <f>'[6]E-FORM'!$B$28</f>
        <v>344</v>
      </c>
      <c r="D17" s="70">
        <f>'[6]E-FORM'!$C$28</f>
        <v>3481230</v>
      </c>
      <c r="E17" s="68">
        <f>'[6]E-FORM'!$D$28</f>
        <v>494</v>
      </c>
      <c r="F17" s="70">
        <f>'[6]E-FORM'!$E$28</f>
        <v>23154272</v>
      </c>
      <c r="G17" s="68">
        <f>'[6]E-FORM'!$F$28</f>
        <v>216</v>
      </c>
      <c r="H17" s="70">
        <f>'[6]E-FORM'!$G$28</f>
        <v>22004160</v>
      </c>
      <c r="I17" s="150">
        <f>+D17+F17+H17</f>
        <v>48639662</v>
      </c>
      <c r="J17" s="153" t="s">
        <v>21</v>
      </c>
      <c r="K17" s="68">
        <f>'[6]E-FORM'!$I$28</f>
        <v>440</v>
      </c>
      <c r="L17" s="68"/>
      <c r="M17" s="68">
        <f>'[6]E-FORM'!$J$28</f>
        <v>182</v>
      </c>
      <c r="N17" s="68" t="s">
        <v>0</v>
      </c>
      <c r="O17" s="73">
        <f>'[6]E-FORM'!$K$28</f>
        <v>612</v>
      </c>
      <c r="P17" s="68" t="s">
        <v>0</v>
      </c>
      <c r="Q17" s="68">
        <f>'[6]E-FORM'!$M$28</f>
        <v>153</v>
      </c>
      <c r="R17" s="68" t="s">
        <v>0</v>
      </c>
      <c r="S17" s="70">
        <f>'[6]E-FORM'!$N$28</f>
        <v>6129753</v>
      </c>
      <c r="T17" s="68"/>
      <c r="U17" s="139">
        <f>I17+S17</f>
        <v>54769415</v>
      </c>
      <c r="V17" s="75"/>
      <c r="W17" s="68">
        <f>'[6]E-FORM'!$P$28</f>
        <v>32699</v>
      </c>
    </row>
    <row r="18" spans="1:24" s="1" customFormat="1" ht="13.15" customHeight="1" x14ac:dyDescent="0.25">
      <c r="A18" s="107" t="s">
        <v>24</v>
      </c>
      <c r="B18" s="144">
        <v>1990</v>
      </c>
      <c r="C18" s="68">
        <f>'[7]E-FORM'!$B$28</f>
        <v>197</v>
      </c>
      <c r="D18" s="70">
        <f>'[7]E-FORM'!$C$28</f>
        <v>1290546</v>
      </c>
      <c r="E18" s="68">
        <f>'[7]E-FORM'!$D$28</f>
        <v>295</v>
      </c>
      <c r="F18" s="70">
        <f>'[7]E-FORM'!$E$28</f>
        <v>18957382</v>
      </c>
      <c r="G18" s="68">
        <f>'[7]E-FORM'!$F$28</f>
        <v>98</v>
      </c>
      <c r="H18" s="70">
        <f>'[7]E-FORM'!$G$28</f>
        <v>12531452</v>
      </c>
      <c r="I18" s="150">
        <f>+D18+F18+H18</f>
        <v>32779380</v>
      </c>
      <c r="J18" s="153" t="s">
        <v>24</v>
      </c>
      <c r="K18" s="68">
        <f>'[7]E-FORM'!$I$28</f>
        <v>301</v>
      </c>
      <c r="L18" s="68" t="s">
        <v>0</v>
      </c>
      <c r="M18" s="68">
        <f>'[7]E-FORM'!$J$28</f>
        <v>200</v>
      </c>
      <c r="N18" s="68" t="s">
        <v>0</v>
      </c>
      <c r="O18" s="73">
        <f>'[7]E-FORM'!$K$28</f>
        <v>520</v>
      </c>
      <c r="P18" s="68" t="s">
        <v>0</v>
      </c>
      <c r="Q18" s="68">
        <f>'[7]E-FORM'!$M$28</f>
        <v>116</v>
      </c>
      <c r="R18" s="68" t="s">
        <v>0</v>
      </c>
      <c r="S18" s="70">
        <f>'[7]E-FORM'!$N$28</f>
        <v>14135428</v>
      </c>
      <c r="T18" s="68"/>
      <c r="U18" s="139">
        <f>I18+S18</f>
        <v>46914808</v>
      </c>
      <c r="V18" s="75"/>
      <c r="W18" s="68">
        <f>'[7]E-FORM'!$P$28</f>
        <v>34202</v>
      </c>
    </row>
    <row r="19" spans="1:24" s="1" customFormat="1" ht="12.75" customHeight="1" x14ac:dyDescent="0.25">
      <c r="A19" s="107" t="s">
        <v>25</v>
      </c>
      <c r="B19" s="65">
        <v>1990</v>
      </c>
      <c r="C19" s="68">
        <f>'[8]E-FORM'!$B$28</f>
        <v>117</v>
      </c>
      <c r="D19" s="70">
        <f>'[8]E-FORM'!$C$28</f>
        <v>1207676</v>
      </c>
      <c r="E19" s="68">
        <f>'[8]E-FORM'!$D$28</f>
        <v>283</v>
      </c>
      <c r="F19" s="70">
        <f>'[8]E-FORM'!$E$28</f>
        <v>6626877</v>
      </c>
      <c r="G19" s="68">
        <f>'[8]E-FORM'!$F$28</f>
        <v>108</v>
      </c>
      <c r="H19" s="70">
        <f>'[8]E-FORM'!$G$28</f>
        <v>7495155</v>
      </c>
      <c r="I19" s="150">
        <f>+D19+F19+H19</f>
        <v>15329708</v>
      </c>
      <c r="J19" s="153" t="s">
        <v>25</v>
      </c>
      <c r="K19" s="68">
        <f>'[8]E-FORM'!$I$28</f>
        <v>301</v>
      </c>
      <c r="L19" s="68" t="s">
        <v>0</v>
      </c>
      <c r="M19" s="68">
        <f>'[8]E-FORM'!$J$28</f>
        <v>239</v>
      </c>
      <c r="N19" s="68" t="s">
        <v>0</v>
      </c>
      <c r="O19" s="73">
        <f>'[8]E-FORM'!$K$28</f>
        <v>521</v>
      </c>
      <c r="P19" s="68" t="s">
        <v>0</v>
      </c>
      <c r="Q19" s="68">
        <f>'[8]E-FORM'!$M$28</f>
        <v>135</v>
      </c>
      <c r="R19" s="68" t="s">
        <v>0</v>
      </c>
      <c r="S19" s="70">
        <f>'[8]E-FORM'!$N$28</f>
        <v>9379013</v>
      </c>
      <c r="T19" s="68"/>
      <c r="U19" s="139">
        <f>I19+S19</f>
        <v>24708721</v>
      </c>
      <c r="V19" s="75"/>
      <c r="W19" s="68">
        <f>'[8]E-FORM'!$P$28</f>
        <v>39220</v>
      </c>
    </row>
    <row r="20" spans="1:24" s="1" customFormat="1" ht="13.15" customHeight="1" x14ac:dyDescent="0.25">
      <c r="A20" s="107" t="s">
        <v>26</v>
      </c>
      <c r="B20" s="144">
        <v>1992</v>
      </c>
      <c r="C20" s="68">
        <f>'[9]E-FORM'!$B$28</f>
        <v>92</v>
      </c>
      <c r="D20" s="70">
        <f>'[9]E-FORM'!$C$28</f>
        <v>457330</v>
      </c>
      <c r="E20" s="68">
        <f>'[9]E-FORM'!$D$28</f>
        <v>158</v>
      </c>
      <c r="F20" s="70">
        <f>'[9]E-FORM'!$E$28</f>
        <v>10251205</v>
      </c>
      <c r="G20" s="68">
        <f>'[9]E-FORM'!$F$28</f>
        <v>60</v>
      </c>
      <c r="H20" s="70">
        <f>'[9]E-FORM'!$G$28</f>
        <v>2453617</v>
      </c>
      <c r="I20" s="150">
        <f>D20+F20+H20</f>
        <v>13162152</v>
      </c>
      <c r="J20" s="153" t="s">
        <v>26</v>
      </c>
      <c r="K20" s="68">
        <f>'[9]E-FORM'!$I$28</f>
        <v>165</v>
      </c>
      <c r="L20" s="68" t="s">
        <v>0</v>
      </c>
      <c r="M20" s="68">
        <f>'[9]E-FORM'!$J$28</f>
        <v>100</v>
      </c>
      <c r="N20" s="68" t="s">
        <v>0</v>
      </c>
      <c r="O20" s="73">
        <f>'[9]E-FORM'!$K$28</f>
        <v>456</v>
      </c>
      <c r="P20" s="68" t="s">
        <v>0</v>
      </c>
      <c r="Q20" s="68">
        <f>'[9]E-FORM'!$M$28</f>
        <v>15</v>
      </c>
      <c r="R20" s="68" t="s">
        <v>0</v>
      </c>
      <c r="S20" s="70">
        <f>'[9]E-FORM'!$N$28</f>
        <v>12402280</v>
      </c>
      <c r="T20" s="68"/>
      <c r="U20" s="139">
        <f>I20+S20</f>
        <v>25564432</v>
      </c>
      <c r="V20" s="75"/>
      <c r="W20" s="68">
        <f>'[9]E-FORM'!$P$28</f>
        <v>47152</v>
      </c>
    </row>
    <row r="21" spans="1:24" s="1" customFormat="1" ht="13.15" customHeight="1" x14ac:dyDescent="0.25">
      <c r="A21" s="107" t="s">
        <v>27</v>
      </c>
      <c r="B21" s="65">
        <v>1992</v>
      </c>
      <c r="C21" s="68">
        <f>'[10]E-FORM'!$B$28</f>
        <v>93</v>
      </c>
      <c r="D21" s="70">
        <f>'[10]E-FORM'!$C$28</f>
        <v>386480.9</v>
      </c>
      <c r="E21" s="68">
        <f>'[10]E-FORM'!$D$28</f>
        <v>192</v>
      </c>
      <c r="F21" s="70">
        <f>'[10]E-FORM'!$E$28</f>
        <v>5150850</v>
      </c>
      <c r="G21" s="68">
        <f>'[10]E-FORM'!$F$28</f>
        <v>113</v>
      </c>
      <c r="H21" s="70">
        <f>'[10]E-FORM'!$G$28</f>
        <v>3095064</v>
      </c>
      <c r="I21" s="150">
        <f>D21+F21+H21</f>
        <v>8632394.9000000004</v>
      </c>
      <c r="J21" s="153" t="s">
        <v>27</v>
      </c>
      <c r="K21" s="68">
        <f>'[10]E-FORM'!$I$28</f>
        <v>100</v>
      </c>
      <c r="L21" s="68" t="s">
        <v>0</v>
      </c>
      <c r="M21" s="68">
        <f>'[10]E-FORM'!$J$28</f>
        <v>79</v>
      </c>
      <c r="N21" s="68" t="s">
        <v>0</v>
      </c>
      <c r="O21" s="73">
        <f>'[10]E-FORM'!$K$28</f>
        <v>117</v>
      </c>
      <c r="P21" s="68" t="s">
        <v>0</v>
      </c>
      <c r="Q21" s="68">
        <f>'[10]E-FORM'!$M$28</f>
        <v>57</v>
      </c>
      <c r="R21" s="68" t="s">
        <v>0</v>
      </c>
      <c r="S21" s="70">
        <f>'[10]E-FORM'!$N$28</f>
        <v>4925117</v>
      </c>
      <c r="T21" s="68"/>
      <c r="U21" s="139">
        <f>I21+S21</f>
        <v>13557511.9</v>
      </c>
      <c r="V21" s="75"/>
      <c r="W21" s="68">
        <f>'[10]E-FORM'!$P$28</f>
        <v>107784</v>
      </c>
    </row>
    <row r="22" spans="1:24" s="1" customFormat="1" ht="4.5" customHeight="1" x14ac:dyDescent="0.25">
      <c r="A22" s="107"/>
      <c r="B22" s="65"/>
      <c r="C22" s="68"/>
      <c r="D22" s="70"/>
      <c r="E22" s="68"/>
      <c r="F22" s="70"/>
      <c r="G22" s="68"/>
      <c r="H22" s="70"/>
      <c r="I22" s="150"/>
      <c r="J22" s="153"/>
      <c r="K22" s="68"/>
      <c r="L22" s="68"/>
      <c r="M22" s="68"/>
      <c r="N22" s="68"/>
      <c r="O22" s="73"/>
      <c r="P22" s="68"/>
      <c r="Q22" s="68"/>
      <c r="R22" s="68"/>
      <c r="S22" s="70"/>
      <c r="T22" s="68"/>
      <c r="U22" s="139"/>
      <c r="V22" s="75"/>
      <c r="W22" s="68"/>
    </row>
    <row r="23" spans="1:24" s="1" customFormat="1" ht="13.15" customHeight="1" x14ac:dyDescent="0.25">
      <c r="A23" s="107" t="s">
        <v>28</v>
      </c>
      <c r="B23" s="65">
        <v>1992</v>
      </c>
      <c r="C23" s="68">
        <f>'[11]E-FORM'!$B$28</f>
        <v>136</v>
      </c>
      <c r="D23" s="70">
        <f>'[11]E-FORM'!$C$28</f>
        <v>2457720</v>
      </c>
      <c r="E23" s="68">
        <f>'[11]E-FORM'!$D$28</f>
        <v>186</v>
      </c>
      <c r="F23" s="70">
        <f>'[11]E-FORM'!$E$28</f>
        <v>8176996</v>
      </c>
      <c r="G23" s="68">
        <f>'[11]E-FORM'!$F$28</f>
        <v>28</v>
      </c>
      <c r="H23" s="70">
        <f>'[11]E-FORM'!$G$28</f>
        <v>4195500</v>
      </c>
      <c r="I23" s="150">
        <f t="shared" ref="I23:I27" si="0">D23+F23+H23</f>
        <v>14830216</v>
      </c>
      <c r="J23" s="153" t="s">
        <v>28</v>
      </c>
      <c r="K23" s="68">
        <f>'[11]E-FORM'!$I$28</f>
        <v>165</v>
      </c>
      <c r="L23" s="68" t="s">
        <v>0</v>
      </c>
      <c r="M23" s="68">
        <f>'[11]E-FORM'!$J$28</f>
        <v>130</v>
      </c>
      <c r="N23" s="68" t="s">
        <v>0</v>
      </c>
      <c r="O23" s="73">
        <f>'[11]E-FORM'!$K$28</f>
        <v>659</v>
      </c>
      <c r="P23" s="68" t="s">
        <v>0</v>
      </c>
      <c r="Q23" s="68">
        <f>'[11]E-FORM'!$M$28</f>
        <v>80</v>
      </c>
      <c r="R23" s="68" t="s">
        <v>0</v>
      </c>
      <c r="S23" s="70">
        <f>'[11]E-FORM'!$N$28</f>
        <v>3023553</v>
      </c>
      <c r="T23" s="68"/>
      <c r="U23" s="139">
        <f t="shared" ref="U23:U27" si="1">I23+S23</f>
        <v>17853769</v>
      </c>
      <c r="V23" s="75"/>
      <c r="W23" s="68">
        <f>'[11]E-FORM'!$P$28</f>
        <v>17068</v>
      </c>
    </row>
    <row r="24" spans="1:24" s="1" customFormat="1" ht="13.15" customHeight="1" x14ac:dyDescent="0.25">
      <c r="A24" s="107" t="s">
        <v>29</v>
      </c>
      <c r="B24" s="144">
        <v>1994</v>
      </c>
      <c r="C24" s="68">
        <f>'[12]E-FORM'!$B$28</f>
        <v>56</v>
      </c>
      <c r="D24" s="70">
        <f>'[12]E-FORM'!$C$28</f>
        <v>1195992</v>
      </c>
      <c r="E24" s="68">
        <f>'[12]E-FORM'!$D$28</f>
        <v>225</v>
      </c>
      <c r="F24" s="70">
        <f>'[12]E-FORM'!$E$28</f>
        <v>28162117</v>
      </c>
      <c r="G24" s="68">
        <f>'[12]E-FORM'!$F$28</f>
        <v>82</v>
      </c>
      <c r="H24" s="70">
        <f>'[12]E-FORM'!$G$28</f>
        <v>14897334</v>
      </c>
      <c r="I24" s="150">
        <f t="shared" si="0"/>
        <v>44255443</v>
      </c>
      <c r="J24" s="153" t="s">
        <v>29</v>
      </c>
      <c r="K24" s="68">
        <f>'[12]E-FORM'!$I$28</f>
        <v>182</v>
      </c>
      <c r="L24" s="68" t="s">
        <v>0</v>
      </c>
      <c r="M24" s="68">
        <f>'[12]E-FORM'!$J$28</f>
        <v>143</v>
      </c>
      <c r="N24" s="68" t="s">
        <v>0</v>
      </c>
      <c r="O24" s="73">
        <f>'[12]E-FORM'!$K$28</f>
        <v>1081</v>
      </c>
      <c r="P24" s="68" t="s">
        <v>0</v>
      </c>
      <c r="Q24" s="68">
        <f>'[12]E-FORM'!$M$28</f>
        <v>31</v>
      </c>
      <c r="R24" s="68" t="s">
        <v>0</v>
      </c>
      <c r="S24" s="70">
        <f>'[12]E-FORM'!$N$28</f>
        <v>31313538</v>
      </c>
      <c r="T24" s="68"/>
      <c r="U24" s="139">
        <f t="shared" si="1"/>
        <v>75568981</v>
      </c>
      <c r="V24" s="75"/>
      <c r="W24" s="68">
        <f>'[12]E-FORM'!$P$28</f>
        <v>19707</v>
      </c>
    </row>
    <row r="25" spans="1:24" s="7" customFormat="1" ht="13.15" customHeight="1" x14ac:dyDescent="0.25">
      <c r="A25" s="109" t="s">
        <v>31</v>
      </c>
      <c r="B25" s="146">
        <v>1995</v>
      </c>
      <c r="C25" s="68">
        <f>'[13]E-FORM'!$B$28</f>
        <v>100</v>
      </c>
      <c r="D25" s="70">
        <f>'[13]E-FORM'!$C$28</f>
        <v>551981</v>
      </c>
      <c r="E25" s="68">
        <f>'[13]E-FORM'!$D$28</f>
        <v>96</v>
      </c>
      <c r="F25" s="70">
        <f>'[13]E-FORM'!$E$28</f>
        <v>6290933</v>
      </c>
      <c r="G25" s="68">
        <f>'[13]E-FORM'!$F$28</f>
        <v>107</v>
      </c>
      <c r="H25" s="70">
        <f>'[13]E-FORM'!$G$28</f>
        <v>4293000</v>
      </c>
      <c r="I25" s="150">
        <f t="shared" si="0"/>
        <v>11135914</v>
      </c>
      <c r="J25" s="153" t="s">
        <v>31</v>
      </c>
      <c r="K25" s="68">
        <f>'[13]E-FORM'!$I$28</f>
        <v>137</v>
      </c>
      <c r="L25" s="68" t="s">
        <v>0</v>
      </c>
      <c r="M25" s="68">
        <f>'[13]E-FORM'!$J$28</f>
        <v>109</v>
      </c>
      <c r="N25" s="68" t="s">
        <v>0</v>
      </c>
      <c r="O25" s="73">
        <f>'[13]E-FORM'!$K$28</f>
        <v>230</v>
      </c>
      <c r="P25" s="68" t="s">
        <v>0</v>
      </c>
      <c r="Q25" s="68">
        <f>'[13]E-FORM'!$M$28</f>
        <v>74</v>
      </c>
      <c r="R25" s="68" t="s">
        <v>0</v>
      </c>
      <c r="S25" s="70">
        <f>'[13]E-FORM'!$N$28</f>
        <v>5942402</v>
      </c>
      <c r="T25" s="68"/>
      <c r="U25" s="139">
        <f t="shared" si="1"/>
        <v>17078316</v>
      </c>
      <c r="V25" s="75"/>
      <c r="W25" s="68">
        <f>'[13]E-FORM'!$P$28</f>
        <v>31894</v>
      </c>
    </row>
    <row r="26" spans="1:24" s="7" customFormat="1" ht="15.75" x14ac:dyDescent="0.25">
      <c r="A26" s="109" t="s">
        <v>33</v>
      </c>
      <c r="B26" s="145">
        <v>1996</v>
      </c>
      <c r="C26" s="68">
        <f>'[14]E-FORM'!$B$28</f>
        <v>38</v>
      </c>
      <c r="D26" s="70">
        <f>'[14]E-FORM'!$C$28</f>
        <v>301846</v>
      </c>
      <c r="E26" s="68">
        <f>'[14]E-FORM'!$D$28</f>
        <v>91</v>
      </c>
      <c r="F26" s="70">
        <f>'[14]E-FORM'!$E$28</f>
        <v>7109246</v>
      </c>
      <c r="G26" s="68">
        <f>'[14]E-FORM'!$F$28</f>
        <v>48</v>
      </c>
      <c r="H26" s="70">
        <f>'[14]E-FORM'!$G$28</f>
        <v>2994500</v>
      </c>
      <c r="I26" s="150">
        <f t="shared" si="0"/>
        <v>10405592</v>
      </c>
      <c r="J26" s="154" t="s">
        <v>33</v>
      </c>
      <c r="K26" s="68">
        <f>'[14]E-FORM'!$I$28</f>
        <v>110</v>
      </c>
      <c r="L26" s="68" t="s">
        <v>0</v>
      </c>
      <c r="M26" s="68">
        <f>'[14]E-FORM'!$J$28</f>
        <v>72</v>
      </c>
      <c r="N26" s="68" t="s">
        <v>0</v>
      </c>
      <c r="O26" s="73">
        <f>'[14]E-FORM'!$K$28</f>
        <v>166</v>
      </c>
      <c r="P26" s="68" t="s">
        <v>0</v>
      </c>
      <c r="Q26" s="68">
        <f>'[14]E-FORM'!$M$28</f>
        <v>27</v>
      </c>
      <c r="R26" s="68" t="s">
        <v>0</v>
      </c>
      <c r="S26" s="70">
        <f>'[14]E-FORM'!$N$28</f>
        <v>7118878</v>
      </c>
      <c r="T26" s="68"/>
      <c r="U26" s="139">
        <f t="shared" si="1"/>
        <v>17524470</v>
      </c>
      <c r="V26" s="75"/>
      <c r="W26" s="68">
        <f>'[14]E-FORM'!$P$28</f>
        <v>23334</v>
      </c>
    </row>
    <row r="27" spans="1:24" s="7" customFormat="1" ht="15.75" customHeight="1" x14ac:dyDescent="0.25">
      <c r="A27" s="169" t="s">
        <v>143</v>
      </c>
      <c r="B27" s="145">
        <v>1996</v>
      </c>
      <c r="C27" s="68">
        <f>'[15]E-FORM'!$B$28</f>
        <v>73</v>
      </c>
      <c r="D27" s="70">
        <f>'[15]E-FORM'!$C$28</f>
        <v>2629494</v>
      </c>
      <c r="E27" s="68">
        <f>'[15]E-FORM'!$D$28</f>
        <v>191</v>
      </c>
      <c r="F27" s="70">
        <f>'[15]E-FORM'!$E$28</f>
        <v>9775990</v>
      </c>
      <c r="G27" s="68">
        <f>'[15]E-FORM'!$F$28</f>
        <v>41</v>
      </c>
      <c r="H27" s="70">
        <f>'[15]E-FORM'!$G$28</f>
        <v>1824351</v>
      </c>
      <c r="I27" s="150">
        <f t="shared" si="0"/>
        <v>14229835</v>
      </c>
      <c r="J27" s="169" t="s">
        <v>143</v>
      </c>
      <c r="K27" s="68">
        <f>'[15]E-FORM'!$I$28</f>
        <v>79</v>
      </c>
      <c r="L27" s="68"/>
      <c r="M27" s="68">
        <f>'[15]E-FORM'!$J$28</f>
        <v>63</v>
      </c>
      <c r="N27" s="68"/>
      <c r="O27" s="73">
        <f>'[15]E-FORM'!$K$28</f>
        <v>168</v>
      </c>
      <c r="P27" s="68"/>
      <c r="Q27" s="68">
        <f>'[15]E-FORM'!$M$28</f>
        <v>94</v>
      </c>
      <c r="R27" s="68"/>
      <c r="S27" s="70">
        <f>'[15]E-FORM'!$N$28</f>
        <v>2636546</v>
      </c>
      <c r="T27" s="68"/>
      <c r="U27" s="139">
        <f t="shared" si="1"/>
        <v>16866381</v>
      </c>
      <c r="V27" s="75"/>
      <c r="W27" s="68">
        <f>'[15]E-FORM'!$P$28</f>
        <v>10398</v>
      </c>
    </row>
    <row r="28" spans="1:24" s="7" customFormat="1" ht="4.5" customHeight="1" x14ac:dyDescent="0.25">
      <c r="A28" s="169"/>
      <c r="B28" s="145"/>
      <c r="C28" s="68"/>
      <c r="D28" s="70"/>
      <c r="E28" s="68"/>
      <c r="F28" s="70"/>
      <c r="G28" s="68"/>
      <c r="H28" s="70"/>
      <c r="I28" s="150"/>
      <c r="J28" s="169"/>
      <c r="K28" s="68"/>
      <c r="L28" s="68"/>
      <c r="M28" s="68"/>
      <c r="N28" s="68"/>
      <c r="O28" s="73"/>
      <c r="P28" s="68"/>
      <c r="Q28" s="68"/>
      <c r="R28" s="68"/>
      <c r="S28" s="70"/>
      <c r="T28" s="68"/>
      <c r="U28" s="139"/>
      <c r="V28" s="75"/>
      <c r="W28" s="68"/>
    </row>
    <row r="29" spans="1:24" s="7" customFormat="1" ht="15.75" customHeight="1" x14ac:dyDescent="0.25">
      <c r="A29" s="109" t="s">
        <v>35</v>
      </c>
      <c r="B29" s="146">
        <v>1997</v>
      </c>
      <c r="C29" s="68">
        <f>'[16]E-FORM'!$B$28</f>
        <v>119</v>
      </c>
      <c r="D29" s="70">
        <f>'[16]E-FORM'!$C$28</f>
        <v>1383505</v>
      </c>
      <c r="E29" s="68">
        <f>'[16]E-FORM'!$D$28</f>
        <v>211</v>
      </c>
      <c r="F29" s="70">
        <f>'[16]E-FORM'!$E$28</f>
        <v>5292123</v>
      </c>
      <c r="G29" s="68">
        <f>'[16]E-FORM'!$F$28</f>
        <v>99</v>
      </c>
      <c r="H29" s="70">
        <f>'[16]E-FORM'!$G$28</f>
        <v>7340718</v>
      </c>
      <c r="I29" s="150">
        <f t="shared" ref="I29:I30" si="2">D29+F29+H29</f>
        <v>14016346</v>
      </c>
      <c r="J29" s="154" t="s">
        <v>35</v>
      </c>
      <c r="K29" s="68">
        <f>'[16]E-FORM'!$I$28</f>
        <v>235</v>
      </c>
      <c r="L29" s="68" t="s">
        <v>0</v>
      </c>
      <c r="M29" s="68">
        <f>'[16]E-FORM'!$J$28</f>
        <v>156</v>
      </c>
      <c r="N29" s="68" t="s">
        <v>0</v>
      </c>
      <c r="O29" s="73">
        <f>'[16]E-FORM'!$K$28</f>
        <v>182</v>
      </c>
      <c r="P29" s="68" t="s">
        <v>0</v>
      </c>
      <c r="Q29" s="68">
        <f>'[16]E-FORM'!$M$28</f>
        <v>31</v>
      </c>
      <c r="R29" s="68" t="s">
        <v>0</v>
      </c>
      <c r="S29" s="70">
        <f>'[16]E-FORM'!$N$28</f>
        <v>2638406</v>
      </c>
      <c r="T29" s="68"/>
      <c r="U29" s="139">
        <f t="shared" ref="U29:U30" si="3">I29+S29</f>
        <v>16654752</v>
      </c>
      <c r="V29" s="75"/>
      <c r="W29" s="68">
        <f>'[16]E-FORM'!$P$28</f>
        <v>77523</v>
      </c>
      <c r="X29" s="22" t="s">
        <v>0</v>
      </c>
    </row>
    <row r="30" spans="1:24" s="7" customFormat="1" ht="12.75" customHeight="1" x14ac:dyDescent="0.25">
      <c r="A30" s="109" t="s">
        <v>41</v>
      </c>
      <c r="B30" s="146">
        <v>1998</v>
      </c>
      <c r="C30" s="68">
        <f>'[17]E-FORM'!$B$28</f>
        <v>55</v>
      </c>
      <c r="D30" s="70">
        <f>'[17]E-FORM'!$C$28</f>
        <v>606992</v>
      </c>
      <c r="E30" s="68">
        <f>'[17]E-FORM'!$D$28</f>
        <v>58</v>
      </c>
      <c r="F30" s="70">
        <f>'[17]E-FORM'!$E$28</f>
        <v>5734653</v>
      </c>
      <c r="G30" s="68">
        <f>'[17]E-FORM'!$F$28</f>
        <v>30</v>
      </c>
      <c r="H30" s="70">
        <f>'[17]E-FORM'!$G$28</f>
        <v>2227950</v>
      </c>
      <c r="I30" s="150">
        <f t="shared" si="2"/>
        <v>8569595</v>
      </c>
      <c r="J30" s="154" t="s">
        <v>41</v>
      </c>
      <c r="K30" s="68">
        <f>'[17]E-FORM'!$I$28</f>
        <v>74</v>
      </c>
      <c r="L30" s="68" t="s">
        <v>0</v>
      </c>
      <c r="M30" s="68">
        <f>'[17]E-FORM'!$J$28</f>
        <v>48</v>
      </c>
      <c r="N30" s="68" t="s">
        <v>0</v>
      </c>
      <c r="O30" s="73">
        <f>'[17]E-FORM'!$K$28</f>
        <v>151</v>
      </c>
      <c r="P30" s="68" t="s">
        <v>0</v>
      </c>
      <c r="Q30" s="68">
        <f>'[17]E-FORM'!$M$28</f>
        <v>26</v>
      </c>
      <c r="R30" s="68" t="s">
        <v>0</v>
      </c>
      <c r="S30" s="70">
        <f>'[17]E-FORM'!$N$28</f>
        <v>7341172</v>
      </c>
      <c r="T30" s="68"/>
      <c r="U30" s="139">
        <f t="shared" si="3"/>
        <v>15910767</v>
      </c>
      <c r="V30" s="75"/>
      <c r="W30" s="68">
        <f>'[17]E-FORM'!$P$28</f>
        <v>42912</v>
      </c>
    </row>
    <row r="31" spans="1:24" s="7" customFormat="1" ht="13.15" customHeight="1" x14ac:dyDescent="0.25">
      <c r="A31" s="109" t="s">
        <v>71</v>
      </c>
      <c r="B31" s="145">
        <v>2000</v>
      </c>
      <c r="C31" s="68">
        <f>'[18]E-FORM'!$B$28</f>
        <v>38</v>
      </c>
      <c r="D31" s="70">
        <f>'[18]E-FORM'!$C$28</f>
        <v>383667</v>
      </c>
      <c r="E31" s="68">
        <f>'[18]E-FORM'!$D$28</f>
        <v>87</v>
      </c>
      <c r="F31" s="70">
        <f>'[18]E-FORM'!$E$28</f>
        <v>7172739</v>
      </c>
      <c r="G31" s="68">
        <f>'[18]E-FORM'!$F$28</f>
        <v>49</v>
      </c>
      <c r="H31" s="70">
        <f>'[18]E-FORM'!$G$28</f>
        <v>4367000</v>
      </c>
      <c r="I31" s="150">
        <f>D31+F31+H31</f>
        <v>11923406</v>
      </c>
      <c r="J31" s="154" t="s">
        <v>71</v>
      </c>
      <c r="K31" s="68">
        <f>'[18]E-FORM'!$I$28</f>
        <v>161</v>
      </c>
      <c r="L31" s="68" t="s">
        <v>0</v>
      </c>
      <c r="M31" s="68">
        <f>'[18]E-FORM'!$J$28</f>
        <v>124</v>
      </c>
      <c r="N31" s="68" t="s">
        <v>0</v>
      </c>
      <c r="O31" s="73">
        <f>'[18]E-FORM'!$K$28</f>
        <v>380</v>
      </c>
      <c r="P31" s="68" t="s">
        <v>0</v>
      </c>
      <c r="Q31" s="68">
        <f>'[18]E-FORM'!$M$28</f>
        <v>195</v>
      </c>
      <c r="R31" s="68" t="s">
        <v>0</v>
      </c>
      <c r="S31" s="70">
        <f>'[18]E-FORM'!$N$28</f>
        <v>5351026</v>
      </c>
      <c r="T31" s="68"/>
      <c r="U31" s="139">
        <f>I31+S31</f>
        <v>17274432</v>
      </c>
      <c r="V31" s="75"/>
      <c r="W31" s="68">
        <f>'[18]E-FORM'!$P$28</f>
        <v>42753</v>
      </c>
    </row>
    <row r="32" spans="1:24" s="7" customFormat="1" ht="12.75" customHeight="1" x14ac:dyDescent="0.25">
      <c r="A32" s="109" t="s">
        <v>81</v>
      </c>
      <c r="B32" s="145">
        <v>2001</v>
      </c>
      <c r="C32" s="68">
        <f>'[19]E-FORM'!$B$28</f>
        <v>19</v>
      </c>
      <c r="D32" s="70">
        <f>'[19]E-FORM'!$C$28</f>
        <v>933642</v>
      </c>
      <c r="E32" s="68">
        <f>'[19]E-FORM'!$D$28</f>
        <v>82</v>
      </c>
      <c r="F32" s="70">
        <f>'[19]E-FORM'!$E$28</f>
        <v>8679531</v>
      </c>
      <c r="G32" s="68">
        <f>'[19]E-FORM'!$F$28</f>
        <v>42</v>
      </c>
      <c r="H32" s="70">
        <f>'[19]E-FORM'!$G$28</f>
        <v>2320539</v>
      </c>
      <c r="I32" s="150">
        <f>D32+F32+H32</f>
        <v>11933712</v>
      </c>
      <c r="J32" s="154" t="s">
        <v>81</v>
      </c>
      <c r="K32" s="68">
        <f>'[19]E-FORM'!$I$28</f>
        <v>67</v>
      </c>
      <c r="L32" s="68"/>
      <c r="M32" s="68">
        <f>'[19]E-FORM'!$J$28</f>
        <v>41</v>
      </c>
      <c r="N32" s="68"/>
      <c r="O32" s="73">
        <f>'[19]E-FORM'!$K$28</f>
        <v>191</v>
      </c>
      <c r="P32" s="68"/>
      <c r="Q32" s="68">
        <f>'[19]E-FORM'!$M$28</f>
        <v>40</v>
      </c>
      <c r="R32" s="68"/>
      <c r="S32" s="70">
        <f>'[19]E-FORM'!$N$28</f>
        <v>4204688</v>
      </c>
      <c r="T32" s="68"/>
      <c r="U32" s="139">
        <f>I32+S32</f>
        <v>16138400</v>
      </c>
      <c r="V32" s="75"/>
      <c r="W32" s="68">
        <f>'[19]E-FORM'!$P$28</f>
        <v>21168</v>
      </c>
    </row>
    <row r="33" spans="1:23" s="7" customFormat="1" ht="13.15" customHeight="1" x14ac:dyDescent="0.25">
      <c r="A33" s="109" t="s">
        <v>82</v>
      </c>
      <c r="B33" s="146">
        <v>2001</v>
      </c>
      <c r="C33" s="68">
        <f>'[20]E-FORM'!$B$28</f>
        <v>62</v>
      </c>
      <c r="D33" s="70">
        <f>'[20]E-FORM'!$C$28</f>
        <v>227008</v>
      </c>
      <c r="E33" s="68">
        <f>'[20]E-FORM'!$D$28</f>
        <v>85</v>
      </c>
      <c r="F33" s="70">
        <f>'[20]E-FORM'!$E$28</f>
        <v>3058353</v>
      </c>
      <c r="G33" s="68">
        <f>'[20]E-FORM'!$F$28</f>
        <v>53</v>
      </c>
      <c r="H33" s="70">
        <f>'[20]E-FORM'!$G$28</f>
        <v>3334000</v>
      </c>
      <c r="I33" s="150">
        <f>D33+F33+H33</f>
        <v>6619361</v>
      </c>
      <c r="J33" s="154" t="s">
        <v>82</v>
      </c>
      <c r="K33" s="68">
        <f>'[20]E-FORM'!$I$28</f>
        <v>116</v>
      </c>
      <c r="L33" s="68"/>
      <c r="M33" s="68">
        <f>'[20]E-FORM'!$J$28</f>
        <v>70</v>
      </c>
      <c r="N33" s="68"/>
      <c r="O33" s="73">
        <f>'[20]E-FORM'!$K$28</f>
        <v>260</v>
      </c>
      <c r="P33" s="68"/>
      <c r="Q33" s="68">
        <f>'[20]E-FORM'!$M$28</f>
        <v>25</v>
      </c>
      <c r="R33" s="68"/>
      <c r="S33" s="70">
        <f>'[20]E-FORM'!$N$28</f>
        <v>891756</v>
      </c>
      <c r="T33" s="68"/>
      <c r="U33" s="139">
        <f>I33+S33</f>
        <v>7511117</v>
      </c>
      <c r="V33" s="75"/>
      <c r="W33" s="68">
        <f>'[20]E-FORM'!$P$28</f>
        <v>34518</v>
      </c>
    </row>
    <row r="34" spans="1:23" s="7" customFormat="1" ht="4.5" customHeight="1" x14ac:dyDescent="0.25">
      <c r="A34" s="109"/>
      <c r="B34" s="146"/>
      <c r="C34" s="68"/>
      <c r="D34" s="70"/>
      <c r="E34" s="68"/>
      <c r="F34" s="70"/>
      <c r="G34" s="68"/>
      <c r="H34" s="70"/>
      <c r="I34" s="150"/>
      <c r="J34" s="154"/>
      <c r="K34" s="68"/>
      <c r="L34" s="68"/>
      <c r="M34" s="68"/>
      <c r="N34" s="68"/>
      <c r="O34" s="73"/>
      <c r="P34" s="68"/>
      <c r="Q34" s="68"/>
      <c r="R34" s="68"/>
      <c r="S34" s="70"/>
      <c r="T34" s="68"/>
      <c r="U34" s="139"/>
      <c r="V34" s="75"/>
      <c r="W34" s="68"/>
    </row>
    <row r="35" spans="1:23" s="7" customFormat="1" ht="13.15" customHeight="1" x14ac:dyDescent="0.25">
      <c r="A35" s="109" t="s">
        <v>88</v>
      </c>
      <c r="B35" s="146">
        <v>2002</v>
      </c>
      <c r="C35" s="68">
        <f>'[21]E-FORM'!$B$28</f>
        <v>59</v>
      </c>
      <c r="D35" s="70">
        <f>'[21]E-FORM'!$C$28</f>
        <v>5397435</v>
      </c>
      <c r="E35" s="68">
        <f>'[21]E-FORM'!$D$28</f>
        <v>106</v>
      </c>
      <c r="F35" s="70">
        <f>'[21]E-FORM'!$E$28</f>
        <v>7449111</v>
      </c>
      <c r="G35" s="68">
        <f>'[21]E-FORM'!$F$28</f>
        <v>31</v>
      </c>
      <c r="H35" s="70">
        <f>'[21]E-FORM'!$G$28</f>
        <v>3761500</v>
      </c>
      <c r="I35" s="150">
        <f>D35+F35+H35</f>
        <v>16608046</v>
      </c>
      <c r="J35" s="154" t="s">
        <v>88</v>
      </c>
      <c r="K35" s="68">
        <f>'[21]E-FORM'!$I$28</f>
        <v>84</v>
      </c>
      <c r="L35" s="68"/>
      <c r="M35" s="68">
        <f>'[21]E-FORM'!$J$28</f>
        <v>58</v>
      </c>
      <c r="N35" s="68"/>
      <c r="O35" s="73">
        <f>'[21]E-FORM'!$K$28</f>
        <v>185</v>
      </c>
      <c r="P35" s="68"/>
      <c r="Q35" s="68">
        <f>'[21]E-FORM'!$M$28</f>
        <v>17</v>
      </c>
      <c r="R35" s="68"/>
      <c r="S35" s="70">
        <f>'[21]E-FORM'!$N$28</f>
        <v>2834142</v>
      </c>
      <c r="T35" s="68"/>
      <c r="U35" s="139">
        <f>I35+S35</f>
        <v>19442188</v>
      </c>
      <c r="V35" s="75"/>
      <c r="W35" s="68">
        <f>'[21]E-FORM'!$P$28</f>
        <v>24056</v>
      </c>
    </row>
    <row r="36" spans="1:23" s="7" customFormat="1" ht="13.15" customHeight="1" x14ac:dyDescent="0.25">
      <c r="A36" s="109" t="s">
        <v>89</v>
      </c>
      <c r="B36" s="146">
        <v>2002</v>
      </c>
      <c r="C36" s="68">
        <f>'[22]E-FORM'!$B$28</f>
        <v>300</v>
      </c>
      <c r="D36" s="70">
        <f>'[22]E-FORM'!$C$28</f>
        <v>998086</v>
      </c>
      <c r="E36" s="68">
        <f>'[22]E-FORM'!$D$28</f>
        <v>411</v>
      </c>
      <c r="F36" s="70">
        <f>'[22]E-FORM'!$E$28</f>
        <v>14373465</v>
      </c>
      <c r="G36" s="68">
        <f>'[22]E-FORM'!$F$28</f>
        <v>85</v>
      </c>
      <c r="H36" s="70">
        <f>'[22]E-FORM'!$G$28</f>
        <v>3804083</v>
      </c>
      <c r="I36" s="150">
        <f>D36+F36+H36</f>
        <v>19175634</v>
      </c>
      <c r="J36" s="154" t="s">
        <v>89</v>
      </c>
      <c r="K36" s="68">
        <f>'[22]E-FORM'!$I$28</f>
        <v>128</v>
      </c>
      <c r="L36" s="68"/>
      <c r="M36" s="68">
        <f>'[22]E-FORM'!$J$28</f>
        <v>125</v>
      </c>
      <c r="N36" s="68"/>
      <c r="O36" s="73">
        <f>'[22]E-FORM'!$K$28</f>
        <v>277</v>
      </c>
      <c r="P36" s="68"/>
      <c r="Q36" s="68">
        <f>'[22]E-FORM'!$M$28</f>
        <v>184</v>
      </c>
      <c r="R36" s="68"/>
      <c r="S36" s="70">
        <f>'[22]E-FORM'!$N$28</f>
        <v>1653992</v>
      </c>
      <c r="T36" s="68"/>
      <c r="U36" s="139">
        <f>I36+S36</f>
        <v>20829626</v>
      </c>
      <c r="V36" s="75"/>
      <c r="W36" s="68">
        <f>'[22]E-FORM'!$P$28</f>
        <v>83946</v>
      </c>
    </row>
    <row r="37" spans="1:23" s="7" customFormat="1" ht="12.75" customHeight="1" x14ac:dyDescent="0.25">
      <c r="A37" s="109" t="s">
        <v>110</v>
      </c>
      <c r="B37" s="145">
        <v>2003</v>
      </c>
      <c r="C37" s="68">
        <f>'[23]E-FORM'!$B$28</f>
        <v>28</v>
      </c>
      <c r="D37" s="70">
        <f>'[23]E-FORM'!$C$28</f>
        <v>762300</v>
      </c>
      <c r="E37" s="68">
        <f>'[23]E-FORM'!$D$28</f>
        <v>89</v>
      </c>
      <c r="F37" s="70">
        <f>'[23]E-FORM'!$E$28</f>
        <v>9311151</v>
      </c>
      <c r="G37" s="68">
        <f>'[23]E-FORM'!$F$28</f>
        <v>40</v>
      </c>
      <c r="H37" s="70">
        <f>'[23]E-FORM'!$G$28</f>
        <v>7783466</v>
      </c>
      <c r="I37" s="150">
        <f>D37+F37+H37</f>
        <v>17856917</v>
      </c>
      <c r="J37" s="154" t="s">
        <v>118</v>
      </c>
      <c r="K37" s="68">
        <f>'[23]E-FORM'!$I$28</f>
        <v>119</v>
      </c>
      <c r="L37" s="68"/>
      <c r="M37" s="68">
        <f>'[23]E-FORM'!$J$28</f>
        <v>111</v>
      </c>
      <c r="N37" s="68"/>
      <c r="O37" s="73">
        <f>'[23]E-FORM'!$K$28</f>
        <v>304</v>
      </c>
      <c r="P37" s="68"/>
      <c r="Q37" s="68">
        <f>'[23]E-FORM'!$M$28</f>
        <v>10</v>
      </c>
      <c r="R37" s="68"/>
      <c r="S37" s="70">
        <f>'[23]E-FORM'!$N$28</f>
        <v>1698500</v>
      </c>
      <c r="T37" s="68"/>
      <c r="U37" s="139">
        <f>I37+S37</f>
        <v>19555417</v>
      </c>
      <c r="V37" s="75"/>
      <c r="W37" s="68">
        <f>'[23]E-FORM'!$P$28</f>
        <v>19973</v>
      </c>
    </row>
    <row r="38" spans="1:23" s="7" customFormat="1" ht="13.15" customHeight="1" x14ac:dyDescent="0.25">
      <c r="A38" s="109" t="s">
        <v>94</v>
      </c>
      <c r="B38" s="145">
        <v>2005</v>
      </c>
      <c r="C38" s="68">
        <f>'[24]E-FORM'!$B$28</f>
        <v>34</v>
      </c>
      <c r="D38" s="70">
        <f>'[24]E-FORM'!$C$28</f>
        <v>397270</v>
      </c>
      <c r="E38" s="68">
        <f>'[24]E-FORM'!$D$28</f>
        <v>55</v>
      </c>
      <c r="F38" s="70">
        <f>'[24]E-FORM'!$E$28</f>
        <v>4894315</v>
      </c>
      <c r="G38" s="68">
        <f>'[24]E-FORM'!$F$28</f>
        <v>22</v>
      </c>
      <c r="H38" s="70">
        <f>'[24]E-FORM'!$G$28</f>
        <v>8053008</v>
      </c>
      <c r="I38" s="150">
        <f>D38+F38+H38</f>
        <v>13344593</v>
      </c>
      <c r="J38" s="154" t="s">
        <v>94</v>
      </c>
      <c r="K38" s="68">
        <f>'[24]E-FORM'!$I$28</f>
        <v>73</v>
      </c>
      <c r="L38" s="68"/>
      <c r="M38" s="68">
        <f>'[24]E-FORM'!$J$28</f>
        <v>60</v>
      </c>
      <c r="N38" s="68"/>
      <c r="O38" s="73">
        <f>'[24]E-FORM'!$K$28</f>
        <v>309</v>
      </c>
      <c r="P38" s="68"/>
      <c r="Q38" s="68">
        <f>'[24]E-FORM'!$M$28</f>
        <v>16</v>
      </c>
      <c r="R38" s="68"/>
      <c r="S38" s="70">
        <f>'[24]E-FORM'!$N$28</f>
        <v>5015235</v>
      </c>
      <c r="T38" s="68"/>
      <c r="U38" s="139">
        <f>I38+S38</f>
        <v>18359828</v>
      </c>
      <c r="V38" s="75"/>
      <c r="W38" s="68">
        <f>'[24]E-FORM'!$P$28</f>
        <v>23620</v>
      </c>
    </row>
    <row r="39" spans="1:23" s="175" customFormat="1" ht="12.75" customHeight="1" x14ac:dyDescent="0.25">
      <c r="A39" s="172" t="s">
        <v>158</v>
      </c>
      <c r="B39" s="145">
        <v>2007</v>
      </c>
      <c r="C39" s="81">
        <f>'[25]E-FORM'!$B$28</f>
        <v>21</v>
      </c>
      <c r="D39" s="82">
        <f>'[25]E-FORM'!$C$28</f>
        <v>1280632</v>
      </c>
      <c r="E39" s="81">
        <f>'[25]E-FORM'!$D$28</f>
        <v>53</v>
      </c>
      <c r="F39" s="82">
        <f>'[25]E-FORM'!$E$28</f>
        <v>245974784</v>
      </c>
      <c r="G39" s="81">
        <f>'[25]E-FORM'!$F$28</f>
        <v>23</v>
      </c>
      <c r="H39" s="82">
        <f>'[25]E-FORM'!$G$28</f>
        <v>4456500</v>
      </c>
      <c r="I39" s="161">
        <f>D39+F39+H39</f>
        <v>251711916</v>
      </c>
      <c r="J39" s="172" t="s">
        <v>158</v>
      </c>
      <c r="K39" s="81">
        <f>'[25]E-FORM'!$I$28</f>
        <v>56</v>
      </c>
      <c r="L39" s="81"/>
      <c r="M39" s="81">
        <f>'[25]E-FORM'!$J$28</f>
        <v>43</v>
      </c>
      <c r="N39" s="81"/>
      <c r="O39" s="163">
        <f>'[25]E-FORM'!$K$28</f>
        <v>1236</v>
      </c>
      <c r="P39" s="81"/>
      <c r="Q39" s="81">
        <f>'[25]E-FORM'!$M$28</f>
        <v>24</v>
      </c>
      <c r="R39" s="81"/>
      <c r="S39" s="82">
        <f>'[25]E-FORM'!$N$28</f>
        <v>28131041</v>
      </c>
      <c r="T39" s="81"/>
      <c r="U39" s="173">
        <f>I39+S39</f>
        <v>279842957</v>
      </c>
      <c r="V39" s="174"/>
      <c r="W39" s="81">
        <f>'[25]E-FORM'!$P$28</f>
        <v>19056</v>
      </c>
    </row>
    <row r="40" spans="1:23" s="175" customFormat="1" ht="4.5" customHeight="1" x14ac:dyDescent="0.25">
      <c r="A40" s="172"/>
      <c r="B40" s="145"/>
      <c r="C40" s="81"/>
      <c r="D40" s="82"/>
      <c r="E40" s="81"/>
      <c r="F40" s="82"/>
      <c r="G40" s="81"/>
      <c r="H40" s="82"/>
      <c r="I40" s="161"/>
      <c r="J40" s="172"/>
      <c r="K40" s="81"/>
      <c r="L40" s="81"/>
      <c r="M40" s="81"/>
      <c r="N40" s="81"/>
      <c r="O40" s="163"/>
      <c r="P40" s="81"/>
      <c r="Q40" s="81"/>
      <c r="R40" s="81"/>
      <c r="S40" s="82"/>
      <c r="T40" s="81"/>
      <c r="U40" s="173"/>
      <c r="V40" s="174"/>
      <c r="W40" s="81"/>
    </row>
    <row r="41" spans="1:23" s="7" customFormat="1" ht="13.15" customHeight="1" x14ac:dyDescent="0.25">
      <c r="A41" s="109" t="s">
        <v>138</v>
      </c>
      <c r="B41" s="145">
        <v>2008</v>
      </c>
      <c r="C41" s="68">
        <f>'[26]E-FORM'!$B$28</f>
        <v>32</v>
      </c>
      <c r="D41" s="70">
        <f>'[26]E-FORM'!$C$28</f>
        <v>271270</v>
      </c>
      <c r="E41" s="68">
        <f>'[26]E-FORM'!$D$28</f>
        <v>101</v>
      </c>
      <c r="F41" s="70">
        <f>'[26]E-FORM'!$E$28</f>
        <v>2680919</v>
      </c>
      <c r="G41" s="68">
        <f>'[26]E-FORM'!$F$28</f>
        <v>34</v>
      </c>
      <c r="H41" s="70">
        <f>'[26]E-FORM'!$G$28</f>
        <v>2657900</v>
      </c>
      <c r="I41" s="150">
        <f>D41+F41+H41</f>
        <v>5610089</v>
      </c>
      <c r="J41" s="109" t="s">
        <v>138</v>
      </c>
      <c r="K41" s="68">
        <f>'[26]E-FORM'!$I$28</f>
        <v>120</v>
      </c>
      <c r="L41" s="68"/>
      <c r="M41" s="68">
        <f>'[26]E-FORM'!$J$28</f>
        <v>59</v>
      </c>
      <c r="N41" s="68"/>
      <c r="O41" s="73">
        <f>'[26]E-FORM'!$K$28</f>
        <v>209</v>
      </c>
      <c r="P41" s="68"/>
      <c r="Q41" s="68">
        <f>'[26]E-FORM'!$M$28</f>
        <v>25</v>
      </c>
      <c r="R41" s="68"/>
      <c r="S41" s="70">
        <f>'[26]E-FORM'!$N$28</f>
        <v>7081748</v>
      </c>
      <c r="T41" s="68"/>
      <c r="U41" s="139">
        <f>I41+S41</f>
        <v>12691837</v>
      </c>
      <c r="V41" s="75"/>
      <c r="W41" s="68">
        <f>'[26]E-FORM'!$P$28</f>
        <v>8573</v>
      </c>
    </row>
    <row r="42" spans="1:23" s="7" customFormat="1" ht="13.15" customHeight="1" x14ac:dyDescent="0.25">
      <c r="A42" s="109" t="s">
        <v>137</v>
      </c>
      <c r="B42" s="145">
        <v>2008</v>
      </c>
      <c r="C42" s="68">
        <f>'[27]E-FORM'!$B$28</f>
        <v>71</v>
      </c>
      <c r="D42" s="70">
        <f>'[27]E-FORM'!$C$28</f>
        <v>1071467</v>
      </c>
      <c r="E42" s="68">
        <f>'[27]E-FORM'!$D$28</f>
        <v>168</v>
      </c>
      <c r="F42" s="70">
        <f>'[27]E-FORM'!$E$28</f>
        <v>31059631</v>
      </c>
      <c r="G42" s="68">
        <f>'[27]E-FORM'!$F$28</f>
        <v>22</v>
      </c>
      <c r="H42" s="70">
        <f>'[27]E-FORM'!$G$28</f>
        <v>1973600</v>
      </c>
      <c r="I42" s="150">
        <f>D42+F42+H42</f>
        <v>34104698</v>
      </c>
      <c r="J42" s="109" t="s">
        <v>137</v>
      </c>
      <c r="K42" s="68">
        <f>'[27]E-FORM'!$I$28</f>
        <v>94</v>
      </c>
      <c r="L42" s="68"/>
      <c r="M42" s="68">
        <f>'[27]E-FORM'!$J$28</f>
        <v>68</v>
      </c>
      <c r="N42" s="68"/>
      <c r="O42" s="73">
        <f>'[27]E-FORM'!$K$28</f>
        <v>177</v>
      </c>
      <c r="P42" s="68"/>
      <c r="Q42" s="68">
        <f>'[27]E-FORM'!$M$28</f>
        <v>18</v>
      </c>
      <c r="R42" s="68"/>
      <c r="S42" s="70">
        <f>'[27]E-FORM'!$N$28</f>
        <v>10504995</v>
      </c>
      <c r="T42" s="68"/>
      <c r="U42" s="139">
        <f>I42+S42</f>
        <v>44609693</v>
      </c>
      <c r="V42" s="75"/>
      <c r="W42" s="68">
        <f>'[27]E-FORM'!$P$28</f>
        <v>6348</v>
      </c>
    </row>
    <row r="43" spans="1:23" s="7" customFormat="1" ht="13.15" customHeight="1" x14ac:dyDescent="0.25">
      <c r="A43" s="109" t="s">
        <v>146</v>
      </c>
      <c r="B43" s="145">
        <v>2010</v>
      </c>
      <c r="C43" s="68">
        <f>'[28]E-FORM'!$B$28</f>
        <v>38</v>
      </c>
      <c r="D43" s="70">
        <f>'[28]E-FORM'!$C$28</f>
        <v>1313939</v>
      </c>
      <c r="E43" s="68">
        <f>'[28]E-FORM'!$D$28</f>
        <v>73</v>
      </c>
      <c r="F43" s="70">
        <f>'[28]E-FORM'!$E$28</f>
        <v>9338397</v>
      </c>
      <c r="G43" s="68">
        <f>'[28]E-FORM'!$F$28</f>
        <v>40</v>
      </c>
      <c r="H43" s="70">
        <f>'[28]E-FORM'!$G$28</f>
        <v>8101028</v>
      </c>
      <c r="I43" s="150">
        <f t="shared" ref="I43:I52" si="4">D43+F43+H43</f>
        <v>18753364</v>
      </c>
      <c r="J43" s="109" t="s">
        <v>146</v>
      </c>
      <c r="K43" s="68">
        <f>'[28]E-FORM'!$I$28</f>
        <v>100</v>
      </c>
      <c r="L43" s="68"/>
      <c r="M43" s="68">
        <f>'[28]E-FORM'!$J$28</f>
        <v>73</v>
      </c>
      <c r="N43" s="68"/>
      <c r="O43" s="73">
        <f>'[28]E-FORM'!$K$28</f>
        <v>280</v>
      </c>
      <c r="P43" s="68"/>
      <c r="Q43" s="68">
        <f>'[28]E-FORM'!$M$28</f>
        <v>4</v>
      </c>
      <c r="R43" s="68"/>
      <c r="S43" s="70">
        <f>'[28]E-FORM'!$N$28</f>
        <v>6639400</v>
      </c>
      <c r="T43" s="68"/>
      <c r="U43" s="139">
        <f t="shared" ref="U43:U52" si="5">I43+S43</f>
        <v>25392764</v>
      </c>
      <c r="V43" s="75"/>
      <c r="W43" s="68">
        <f>'[28]E-FORM'!$P$28</f>
        <v>23963</v>
      </c>
    </row>
    <row r="44" spans="1:23" s="7" customFormat="1" ht="12.75" customHeight="1" x14ac:dyDescent="0.25">
      <c r="A44" s="109" t="s">
        <v>147</v>
      </c>
      <c r="B44" s="145">
        <v>2010</v>
      </c>
      <c r="C44" s="68">
        <f>'[29]E-FORM'!$B$28</f>
        <v>16</v>
      </c>
      <c r="D44" s="70">
        <f>'[29]E-FORM'!$C$28</f>
        <v>155476</v>
      </c>
      <c r="E44" s="68">
        <f>'[29]E-FORM'!$D$28</f>
        <v>64</v>
      </c>
      <c r="F44" s="70">
        <f>'[29]E-FORM'!$E$28</f>
        <v>118004530</v>
      </c>
      <c r="G44" s="68">
        <f>'[29]E-FORM'!$F$28</f>
        <v>23</v>
      </c>
      <c r="H44" s="70">
        <f>'[29]E-FORM'!$G$28</f>
        <v>9691001</v>
      </c>
      <c r="I44" s="150">
        <f t="shared" si="4"/>
        <v>127851007</v>
      </c>
      <c r="J44" s="109" t="s">
        <v>147</v>
      </c>
      <c r="K44" s="68">
        <f>'[29]E-FORM'!$I$28</f>
        <v>35</v>
      </c>
      <c r="L44" s="68"/>
      <c r="M44" s="68">
        <f>'[29]E-FORM'!$J$28</f>
        <v>30</v>
      </c>
      <c r="N44" s="68"/>
      <c r="O44" s="73">
        <f>'[29]E-FORM'!$K$28</f>
        <v>227</v>
      </c>
      <c r="P44" s="68"/>
      <c r="Q44" s="68">
        <f>'[29]E-FORM'!$M$28</f>
        <v>2</v>
      </c>
      <c r="R44" s="68"/>
      <c r="S44" s="70">
        <f>'[29]E-FORM'!$N$28</f>
        <v>550000</v>
      </c>
      <c r="T44" s="68"/>
      <c r="U44" s="139">
        <f t="shared" si="5"/>
        <v>128401007</v>
      </c>
      <c r="V44" s="75"/>
      <c r="W44" s="68">
        <f>'[29]E-FORM'!$P$28</f>
        <v>11434</v>
      </c>
    </row>
    <row r="45" spans="1:23" s="7" customFormat="1" ht="12.75" customHeight="1" x14ac:dyDescent="0.25">
      <c r="A45" s="109" t="s">
        <v>155</v>
      </c>
      <c r="B45" s="145">
        <v>2012</v>
      </c>
      <c r="C45" s="68">
        <f>'[30]E-FORM'!$B$28</f>
        <v>28</v>
      </c>
      <c r="D45" s="70">
        <f>'[30]E-FORM'!$C$28</f>
        <v>221000</v>
      </c>
      <c r="E45" s="68">
        <f>'[30]E-FORM'!$D$28</f>
        <v>59</v>
      </c>
      <c r="F45" s="70">
        <f>'[30]E-FORM'!$E$28</f>
        <v>1014000</v>
      </c>
      <c r="G45" s="68">
        <f>'[30]E-FORM'!$F$28</f>
        <v>4</v>
      </c>
      <c r="H45" s="70">
        <f>'[30]E-FORM'!$G$28</f>
        <v>270000</v>
      </c>
      <c r="I45" s="150">
        <f t="shared" si="4"/>
        <v>1505000</v>
      </c>
      <c r="J45" s="109" t="s">
        <v>155</v>
      </c>
      <c r="K45" s="68">
        <f>'[30]E-FORM'!$I$28</f>
        <v>32</v>
      </c>
      <c r="L45" s="68"/>
      <c r="M45" s="68">
        <f>'[30]E-FORM'!$J$28</f>
        <v>18</v>
      </c>
      <c r="N45" s="68"/>
      <c r="O45" s="73">
        <f>'[30]E-FORM'!$K$28</f>
        <v>89</v>
      </c>
      <c r="P45" s="68"/>
      <c r="Q45" s="68">
        <f>'[30]E-FORM'!$M$28</f>
        <v>11</v>
      </c>
      <c r="R45" s="68"/>
      <c r="S45" s="70">
        <f>'[30]E-FORM'!$N$28</f>
        <v>245750</v>
      </c>
      <c r="T45" s="68"/>
      <c r="U45" s="139">
        <f t="shared" si="5"/>
        <v>1750750</v>
      </c>
      <c r="V45" s="75"/>
      <c r="W45" s="68">
        <f>'[30]E-FORM'!$P$28</f>
        <v>4382</v>
      </c>
    </row>
    <row r="46" spans="1:23" s="7" customFormat="1" ht="4.5" customHeight="1" x14ac:dyDescent="0.25">
      <c r="A46" s="109"/>
      <c r="B46" s="145"/>
      <c r="C46" s="68"/>
      <c r="D46" s="70"/>
      <c r="E46" s="68"/>
      <c r="F46" s="70"/>
      <c r="G46" s="68"/>
      <c r="H46" s="70"/>
      <c r="I46" s="150"/>
      <c r="J46" s="109"/>
      <c r="K46" s="68"/>
      <c r="L46" s="68"/>
      <c r="M46" s="68"/>
      <c r="N46" s="68"/>
      <c r="O46" s="73"/>
      <c r="P46" s="68"/>
      <c r="Q46" s="68"/>
      <c r="R46" s="68"/>
      <c r="S46" s="70"/>
      <c r="T46" s="68"/>
      <c r="U46" s="139"/>
      <c r="V46" s="75"/>
      <c r="W46" s="68"/>
    </row>
    <row r="47" spans="1:23" s="7" customFormat="1" ht="12.75" customHeight="1" x14ac:dyDescent="0.25">
      <c r="A47" s="109" t="s">
        <v>156</v>
      </c>
      <c r="B47" s="145">
        <v>2013</v>
      </c>
      <c r="C47" s="68">
        <f>'[31]E-FORM'!$B$28</f>
        <v>18</v>
      </c>
      <c r="D47" s="70">
        <f>'[31]E-FORM'!$C$28</f>
        <v>231800</v>
      </c>
      <c r="E47" s="68">
        <f>'[31]E-FORM'!$D$28</f>
        <v>19</v>
      </c>
      <c r="F47" s="70">
        <f>'[31]E-FORM'!$E$28</f>
        <v>867900</v>
      </c>
      <c r="G47" s="68">
        <f>'[31]E-FORM'!$F$28</f>
        <v>15</v>
      </c>
      <c r="H47" s="70">
        <f>'[31]E-FORM'!$G$28</f>
        <v>1483500</v>
      </c>
      <c r="I47" s="150">
        <f t="shared" si="4"/>
        <v>2583200</v>
      </c>
      <c r="J47" s="109" t="s">
        <v>157</v>
      </c>
      <c r="K47" s="68">
        <f>'[31]E-FORM'!$I$28</f>
        <v>30</v>
      </c>
      <c r="L47" s="68"/>
      <c r="M47" s="68">
        <f>'[31]E-FORM'!$J$28</f>
        <v>24</v>
      </c>
      <c r="N47" s="68"/>
      <c r="O47" s="73">
        <f>'[31]E-FORM'!$K$28</f>
        <v>45</v>
      </c>
      <c r="P47" s="68"/>
      <c r="Q47" s="68">
        <f>'[31]E-FORM'!$M$28</f>
        <v>1</v>
      </c>
      <c r="R47" s="68"/>
      <c r="S47" s="70">
        <f>'[31]E-FORM'!$N$28</f>
        <v>3200000</v>
      </c>
      <c r="T47" s="68"/>
      <c r="U47" s="139">
        <f t="shared" si="5"/>
        <v>5783200</v>
      </c>
      <c r="V47" s="75"/>
      <c r="W47" s="68">
        <f>'[31]E-FORM'!$P$28</f>
        <v>18154</v>
      </c>
    </row>
    <row r="48" spans="1:23" s="7" customFormat="1" ht="12.75" customHeight="1" x14ac:dyDescent="0.25">
      <c r="A48" s="109" t="s">
        <v>160</v>
      </c>
      <c r="B48" s="145">
        <v>2014</v>
      </c>
      <c r="C48" s="68">
        <f>'[32]E-FORM'!$B$28</f>
        <v>1</v>
      </c>
      <c r="D48" s="70">
        <f>'[32]E-FORM'!$C$28</f>
        <v>100</v>
      </c>
      <c r="E48" s="68">
        <f>'[32]E-FORM'!$D$28</f>
        <v>14</v>
      </c>
      <c r="F48" s="70">
        <f>'[32]E-FORM'!$E$28</f>
        <v>32193</v>
      </c>
      <c r="G48" s="68">
        <f>'[32]E-FORM'!$F$28</f>
        <v>4</v>
      </c>
      <c r="H48" s="70">
        <f>'[32]E-FORM'!$G$28</f>
        <v>25050</v>
      </c>
      <c r="I48" s="150">
        <f t="shared" ref="I48:I51" si="6">D48+F48+H48</f>
        <v>57343</v>
      </c>
      <c r="J48" s="109" t="s">
        <v>160</v>
      </c>
      <c r="K48" s="68">
        <f>'[32]E-FORM'!$I$28</f>
        <v>2</v>
      </c>
      <c r="L48" s="68"/>
      <c r="M48" s="68">
        <f>'[32]E-FORM'!$J$28</f>
        <v>1</v>
      </c>
      <c r="N48" s="68"/>
      <c r="O48" s="73">
        <f>'[32]E-FORM'!$K$28</f>
        <v>0</v>
      </c>
      <c r="P48" s="68"/>
      <c r="Q48" s="68">
        <f>'[32]E-FORM'!$M$28</f>
        <v>5</v>
      </c>
      <c r="R48" s="68"/>
      <c r="S48" s="70">
        <f>'[32]E-FORM'!$N$28</f>
        <v>2044</v>
      </c>
      <c r="T48" s="68"/>
      <c r="U48" s="139">
        <f t="shared" ref="U48:U51" si="7">I48+S48</f>
        <v>59387</v>
      </c>
      <c r="V48" s="75"/>
      <c r="W48" s="68">
        <f>'[32]E-FORM'!$P$28</f>
        <v>803</v>
      </c>
    </row>
    <row r="49" spans="1:23" s="7" customFormat="1" ht="12.75" customHeight="1" x14ac:dyDescent="0.25">
      <c r="A49" s="109" t="s">
        <v>161</v>
      </c>
      <c r="B49" s="145">
        <v>2014</v>
      </c>
      <c r="C49" s="68">
        <f>'[33]E-FORM'!$B$28</f>
        <v>0</v>
      </c>
      <c r="D49" s="70">
        <f>'[33]E-FORM'!$C$28</f>
        <v>0</v>
      </c>
      <c r="E49" s="68">
        <f>'[33]E-FORM'!$D$28</f>
        <v>0</v>
      </c>
      <c r="F49" s="70">
        <f>'[33]E-FORM'!$E$28</f>
        <v>0</v>
      </c>
      <c r="G49" s="68">
        <f>'[33]E-FORM'!$F$28</f>
        <v>0</v>
      </c>
      <c r="H49" s="70">
        <f>'[33]E-FORM'!$G$28</f>
        <v>0</v>
      </c>
      <c r="I49" s="150">
        <f t="shared" si="6"/>
        <v>0</v>
      </c>
      <c r="J49" s="109" t="s">
        <v>161</v>
      </c>
      <c r="K49" s="68">
        <f>'[33]E-FORM'!$I$28</f>
        <v>0</v>
      </c>
      <c r="L49" s="68"/>
      <c r="M49" s="68">
        <f>'[33]E-FORM'!$J$28</f>
        <v>0</v>
      </c>
      <c r="N49" s="68"/>
      <c r="O49" s="73">
        <f>'[33]E-FORM'!$K$28</f>
        <v>0</v>
      </c>
      <c r="P49" s="68"/>
      <c r="Q49" s="68">
        <f>'[33]E-FORM'!$M$28</f>
        <v>0</v>
      </c>
      <c r="R49" s="68"/>
      <c r="S49" s="70">
        <f>'[33]E-FORM'!$N$28</f>
        <v>0</v>
      </c>
      <c r="T49" s="68"/>
      <c r="U49" s="139">
        <f t="shared" si="7"/>
        <v>0</v>
      </c>
      <c r="V49" s="75"/>
      <c r="W49" s="68">
        <f>'[33]E-FORM'!$P$28</f>
        <v>0</v>
      </c>
    </row>
    <row r="50" spans="1:23" s="7" customFormat="1" ht="12.75" customHeight="1" x14ac:dyDescent="0.25">
      <c r="A50" s="109" t="s">
        <v>162</v>
      </c>
      <c r="B50" s="145">
        <v>2015</v>
      </c>
      <c r="C50" s="68">
        <f>'[34]E-FORM'!$B$28</f>
        <v>0</v>
      </c>
      <c r="D50" s="70">
        <f>'[34]E-FORM'!$C$28</f>
        <v>0</v>
      </c>
      <c r="E50" s="68">
        <f>'[34]E-FORM'!$D$28</f>
        <v>0</v>
      </c>
      <c r="F50" s="70">
        <f>'[34]E-FORM'!$E$28</f>
        <v>0</v>
      </c>
      <c r="G50" s="68">
        <f>'[34]E-FORM'!$F$28</f>
        <v>0</v>
      </c>
      <c r="H50" s="70">
        <f>'[34]E-FORM'!$G$28</f>
        <v>0</v>
      </c>
      <c r="I50" s="150">
        <f t="shared" si="6"/>
        <v>0</v>
      </c>
      <c r="J50" s="109" t="s">
        <v>162</v>
      </c>
      <c r="K50" s="68">
        <f>'[34]E-FORM'!$I$28</f>
        <v>0</v>
      </c>
      <c r="L50" s="68"/>
      <c r="M50" s="68">
        <f>'[34]E-FORM'!$J$28</f>
        <v>0</v>
      </c>
      <c r="N50" s="68"/>
      <c r="O50" s="73">
        <f>'[34]E-FORM'!$K$28</f>
        <v>0</v>
      </c>
      <c r="P50" s="68"/>
      <c r="Q50" s="68">
        <f>'[34]E-FORM'!$M$28</f>
        <v>0</v>
      </c>
      <c r="R50" s="68"/>
      <c r="S50" s="70">
        <f>'[34]E-FORM'!$N$28</f>
        <v>0</v>
      </c>
      <c r="T50" s="68"/>
      <c r="U50" s="139">
        <f t="shared" si="7"/>
        <v>0</v>
      </c>
      <c r="V50" s="75"/>
      <c r="W50" s="68">
        <f>'[34]E-FORM'!$P$28</f>
        <v>0</v>
      </c>
    </row>
    <row r="51" spans="1:23" s="7" customFormat="1" ht="12.75" customHeight="1" x14ac:dyDescent="0.25">
      <c r="A51" s="109" t="s">
        <v>164</v>
      </c>
      <c r="B51" s="145">
        <v>2016</v>
      </c>
      <c r="C51" s="68">
        <f>'[35]E-FORM'!$B$28</f>
        <v>0</v>
      </c>
      <c r="D51" s="70">
        <f>'[35]E-FORM'!$C$28</f>
        <v>0</v>
      </c>
      <c r="E51" s="68">
        <f>'[35]E-FORM'!$D$28</f>
        <v>0</v>
      </c>
      <c r="F51" s="70">
        <f>'[35]E-FORM'!$E$28</f>
        <v>0</v>
      </c>
      <c r="G51" s="68">
        <f>'[35]E-FORM'!$F$28</f>
        <v>0</v>
      </c>
      <c r="H51" s="70">
        <f>'[35]E-FORM'!$G$28</f>
        <v>0</v>
      </c>
      <c r="I51" s="150">
        <f t="shared" si="6"/>
        <v>0</v>
      </c>
      <c r="J51" s="109" t="s">
        <v>164</v>
      </c>
      <c r="K51" s="68">
        <f>'[35]E-FORM'!$I$28</f>
        <v>0</v>
      </c>
      <c r="L51" s="68"/>
      <c r="M51" s="68">
        <f>'[35]E-FORM'!$J$28</f>
        <v>0</v>
      </c>
      <c r="N51" s="68"/>
      <c r="O51" s="73">
        <f>'[35]E-FORM'!$K$28</f>
        <v>0</v>
      </c>
      <c r="P51" s="68"/>
      <c r="Q51" s="68">
        <f>'[35]E-FORM'!$M$28</f>
        <v>0</v>
      </c>
      <c r="R51" s="68"/>
      <c r="S51" s="70">
        <f>'[35]E-FORM'!$N$28</f>
        <v>0</v>
      </c>
      <c r="T51" s="68"/>
      <c r="U51" s="139">
        <f t="shared" si="7"/>
        <v>0</v>
      </c>
      <c r="V51" s="75"/>
      <c r="W51" s="68">
        <f>'[35]E-FORM'!$P$28</f>
        <v>0</v>
      </c>
    </row>
    <row r="52" spans="1:23" s="7" customFormat="1" ht="14.25" customHeight="1" x14ac:dyDescent="0.25">
      <c r="A52" s="110" t="s">
        <v>87</v>
      </c>
      <c r="B52" s="71"/>
      <c r="C52" s="72">
        <f>SUM(C11:C51)</f>
        <v>3344</v>
      </c>
      <c r="D52" s="72">
        <f t="shared" ref="D52:H52" si="8">SUM(D11:D51)</f>
        <v>40586508.899999999</v>
      </c>
      <c r="E52" s="72">
        <f t="shared" si="8"/>
        <v>6067</v>
      </c>
      <c r="F52" s="72">
        <f t="shared" si="8"/>
        <v>657961914</v>
      </c>
      <c r="G52" s="72">
        <f t="shared" si="8"/>
        <v>2104</v>
      </c>
      <c r="H52" s="72">
        <f t="shared" si="8"/>
        <v>195167793</v>
      </c>
      <c r="I52" s="151">
        <f t="shared" si="4"/>
        <v>893716215.89999998</v>
      </c>
      <c r="J52" s="110" t="s">
        <v>87</v>
      </c>
      <c r="K52" s="72">
        <f>SUM(K11:K51)</f>
        <v>5194</v>
      </c>
      <c r="L52" s="72"/>
      <c r="M52" s="72">
        <f t="shared" ref="M52:S52" si="9">SUM(M11:M51)</f>
        <v>3507</v>
      </c>
      <c r="N52" s="72"/>
      <c r="O52" s="72">
        <f t="shared" si="9"/>
        <v>13024</v>
      </c>
      <c r="P52" s="72"/>
      <c r="Q52" s="72">
        <f t="shared" si="9"/>
        <v>1922</v>
      </c>
      <c r="R52" s="72"/>
      <c r="S52" s="72">
        <f t="shared" si="9"/>
        <v>239411869</v>
      </c>
      <c r="T52" s="72"/>
      <c r="U52" s="158">
        <f t="shared" si="5"/>
        <v>1133128084.9000001</v>
      </c>
      <c r="V52" s="72"/>
      <c r="W52" s="72">
        <f>SUM(W11:W51)</f>
        <v>1010123</v>
      </c>
    </row>
    <row r="53" spans="1:23" s="7" customFormat="1" ht="14.25" customHeight="1" x14ac:dyDescent="0.3">
      <c r="A53" s="156" t="s">
        <v>90</v>
      </c>
      <c r="B53" s="54"/>
      <c r="C53" s="89">
        <f t="shared" ref="C53:I53" si="10">C52/C60</f>
        <v>0.70075440067057837</v>
      </c>
      <c r="D53" s="89">
        <f t="shared" si="10"/>
        <v>0.75081541377523375</v>
      </c>
      <c r="E53" s="89">
        <f t="shared" si="10"/>
        <v>0.6841452413170952</v>
      </c>
      <c r="F53" s="89">
        <f>F52/F60</f>
        <v>0.72984981763058854</v>
      </c>
      <c r="G53" s="89">
        <f t="shared" si="10"/>
        <v>0.66561214805441316</v>
      </c>
      <c r="H53" s="89">
        <f t="shared" si="10"/>
        <v>0.74356745916327582</v>
      </c>
      <c r="I53" s="89">
        <f t="shared" si="10"/>
        <v>0.73373629569205767</v>
      </c>
      <c r="J53" s="157" t="s">
        <v>90</v>
      </c>
      <c r="K53" s="89">
        <f>K52/K60</f>
        <v>0.66478945347497764</v>
      </c>
      <c r="L53" s="90"/>
      <c r="M53" s="89">
        <f>M52/M60</f>
        <v>0.65588180288011966</v>
      </c>
      <c r="N53" s="90"/>
      <c r="O53" s="89">
        <f>O52/O60</f>
        <v>0.70867341386440308</v>
      </c>
      <c r="P53" s="90"/>
      <c r="Q53" s="89">
        <f>Q52/Q60</f>
        <v>0.75343002744021947</v>
      </c>
      <c r="R53" s="91"/>
      <c r="S53" s="89">
        <f>S52/S60</f>
        <v>0.63499717446896942</v>
      </c>
      <c r="T53" s="91"/>
      <c r="U53" s="89">
        <f>U52/U60</f>
        <v>0.71039712952546041</v>
      </c>
      <c r="V53" s="92"/>
      <c r="W53" s="89">
        <f>W52/W60</f>
        <v>0.73085519180442093</v>
      </c>
    </row>
    <row r="54" spans="1:23" s="7" customFormat="1" ht="11.45" customHeight="1" x14ac:dyDescent="0.3">
      <c r="A54" s="147" t="s">
        <v>142</v>
      </c>
      <c r="B54" s="43" t="s">
        <v>141</v>
      </c>
      <c r="C54" s="66"/>
      <c r="D54" s="67"/>
      <c r="E54" s="66"/>
      <c r="F54" s="67"/>
      <c r="G54" s="67"/>
      <c r="H54" s="57"/>
      <c r="I54" s="44"/>
      <c r="J54" s="147" t="s">
        <v>142</v>
      </c>
      <c r="K54" s="43" t="s">
        <v>141</v>
      </c>
      <c r="L54" s="66"/>
      <c r="M54" s="67"/>
      <c r="N54" s="66"/>
      <c r="O54" s="67"/>
      <c r="P54" s="67"/>
      <c r="Q54" s="57"/>
      <c r="R54" s="44"/>
      <c r="S54" s="80"/>
      <c r="T54" s="80"/>
      <c r="U54" s="80"/>
      <c r="V54" s="75"/>
      <c r="W54" s="77"/>
    </row>
    <row r="55" spans="1:23" s="7" customFormat="1" ht="10.9" customHeight="1" x14ac:dyDescent="0.3">
      <c r="A55" s="43" t="s">
        <v>150</v>
      </c>
      <c r="B55" s="55"/>
      <c r="C55" s="56"/>
      <c r="D55" s="57"/>
      <c r="E55" s="56"/>
      <c r="F55" s="57"/>
      <c r="G55" s="57"/>
      <c r="H55" s="57"/>
      <c r="I55" s="44"/>
      <c r="J55" s="43" t="s">
        <v>150</v>
      </c>
      <c r="K55" s="55"/>
      <c r="L55" s="56"/>
      <c r="M55" s="57"/>
      <c r="N55" s="56"/>
      <c r="O55" s="57"/>
      <c r="P55" s="57"/>
      <c r="Q55" s="57"/>
      <c r="R55" s="44"/>
      <c r="S55" s="80"/>
      <c r="T55" s="80"/>
      <c r="U55" s="80"/>
      <c r="V55" s="75"/>
      <c r="W55" s="77"/>
    </row>
    <row r="56" spans="1:23" s="7" customFormat="1" ht="12.75" customHeight="1" x14ac:dyDescent="0.3">
      <c r="A56" s="168" t="s">
        <v>159</v>
      </c>
      <c r="B56" s="55"/>
      <c r="C56" s="56"/>
      <c r="D56" s="57"/>
      <c r="E56" s="56"/>
      <c r="F56" s="57"/>
      <c r="G56" s="57"/>
      <c r="H56" s="57"/>
      <c r="I56" s="44"/>
      <c r="J56" s="168" t="s">
        <v>159</v>
      </c>
      <c r="K56" s="55"/>
      <c r="L56" s="56"/>
      <c r="M56" s="57"/>
      <c r="N56" s="56"/>
      <c r="O56" s="57"/>
      <c r="P56" s="57"/>
      <c r="Q56" s="57"/>
      <c r="R56" s="44"/>
      <c r="S56" s="80"/>
      <c r="T56" s="80"/>
      <c r="U56" s="80"/>
      <c r="V56" s="75"/>
      <c r="W56" s="77"/>
    </row>
    <row r="57" spans="1:23" s="7" customFormat="1" ht="10.5" customHeight="1" x14ac:dyDescent="0.3">
      <c r="A57" s="43" t="s">
        <v>163</v>
      </c>
      <c r="B57" s="55"/>
      <c r="C57" s="56"/>
      <c r="D57" s="57"/>
      <c r="E57" s="56"/>
      <c r="F57" s="57"/>
      <c r="G57" s="57"/>
      <c r="H57" s="57"/>
      <c r="I57" s="44"/>
      <c r="J57" s="43" t="s">
        <v>163</v>
      </c>
      <c r="K57" s="78"/>
      <c r="L57" s="79"/>
      <c r="M57" s="79"/>
      <c r="N57" s="79"/>
      <c r="O57" s="79"/>
      <c r="P57" s="79"/>
      <c r="Q57" s="80"/>
      <c r="R57" s="80"/>
      <c r="S57" s="80"/>
      <c r="T57" s="80"/>
      <c r="U57" s="80"/>
      <c r="V57" s="75"/>
      <c r="W57" s="77"/>
    </row>
    <row r="58" spans="1:23" s="7" customFormat="1" ht="13.15" customHeight="1" x14ac:dyDescent="0.3">
      <c r="A58" s="58" t="s">
        <v>85</v>
      </c>
      <c r="B58" s="59"/>
      <c r="C58" s="60">
        <f t="shared" ref="C58:H58" si="11">C106</f>
        <v>1428</v>
      </c>
      <c r="D58" s="60">
        <f t="shared" si="11"/>
        <v>13470065</v>
      </c>
      <c r="E58" s="60">
        <f t="shared" si="11"/>
        <v>2801</v>
      </c>
      <c r="F58" s="60">
        <f t="shared" si="11"/>
        <v>243541242</v>
      </c>
      <c r="G58" s="60">
        <f t="shared" si="11"/>
        <v>1057</v>
      </c>
      <c r="H58" s="60">
        <f t="shared" si="11"/>
        <v>67307105</v>
      </c>
      <c r="I58" s="60">
        <f>I106</f>
        <v>324318412</v>
      </c>
      <c r="J58" s="58" t="s">
        <v>86</v>
      </c>
      <c r="K58" s="86">
        <f>J106</f>
        <v>2619</v>
      </c>
      <c r="L58" s="86"/>
      <c r="M58" s="86">
        <f>K106</f>
        <v>1840</v>
      </c>
      <c r="N58" s="86"/>
      <c r="O58" s="86">
        <f>M106</f>
        <v>5354</v>
      </c>
      <c r="P58" s="87"/>
      <c r="Q58" s="86">
        <f>P106</f>
        <v>629</v>
      </c>
      <c r="R58" s="86"/>
      <c r="S58" s="88">
        <f>Q106</f>
        <v>137616374</v>
      </c>
      <c r="T58" s="77"/>
      <c r="U58" s="82">
        <f>S106</f>
        <v>461934786</v>
      </c>
      <c r="V58" s="75"/>
      <c r="W58" s="81">
        <f>T106</f>
        <v>371988</v>
      </c>
    </row>
    <row r="59" spans="1:23" s="7" customFormat="1" ht="2.4500000000000002" customHeight="1" thickBot="1" x14ac:dyDescent="0.35">
      <c r="A59" s="61"/>
      <c r="B59" s="62"/>
      <c r="C59" s="63"/>
      <c r="D59" s="63"/>
      <c r="E59" s="63"/>
      <c r="F59" s="63"/>
      <c r="G59" s="63"/>
      <c r="H59" s="63"/>
      <c r="I59" s="63"/>
      <c r="J59" s="83"/>
      <c r="K59" s="84"/>
      <c r="L59" s="84"/>
      <c r="M59" s="84"/>
      <c r="N59" s="84"/>
      <c r="O59" s="84"/>
      <c r="P59" s="85"/>
      <c r="Q59" s="84"/>
      <c r="R59" s="84"/>
      <c r="S59" s="84"/>
      <c r="T59" s="84"/>
      <c r="U59" s="84"/>
      <c r="V59" s="84"/>
      <c r="W59" s="101"/>
    </row>
    <row r="60" spans="1:23" s="7" customFormat="1" ht="15.6" customHeight="1" x14ac:dyDescent="0.2">
      <c r="A60" s="131" t="s">
        <v>42</v>
      </c>
      <c r="B60" s="132"/>
      <c r="C60" s="133">
        <f t="shared" ref="C60:H60" si="12">SUM(C52+C58)</f>
        <v>4772</v>
      </c>
      <c r="D60" s="134">
        <f t="shared" si="12"/>
        <v>54056573.899999999</v>
      </c>
      <c r="E60" s="133">
        <f t="shared" si="12"/>
        <v>8868</v>
      </c>
      <c r="F60" s="134">
        <f t="shared" si="12"/>
        <v>901503156</v>
      </c>
      <c r="G60" s="133">
        <f t="shared" si="12"/>
        <v>3161</v>
      </c>
      <c r="H60" s="134">
        <f t="shared" si="12"/>
        <v>262474898</v>
      </c>
      <c r="I60" s="155">
        <f>SUM(I52+I58)</f>
        <v>1218034627.9000001</v>
      </c>
      <c r="J60" s="131" t="s">
        <v>42</v>
      </c>
      <c r="K60" s="133">
        <f>SUM(K52+K58)</f>
        <v>7813</v>
      </c>
      <c r="L60" s="133"/>
      <c r="M60" s="133">
        <f t="shared" ref="M60:S60" si="13">SUM(M52+M58)</f>
        <v>5347</v>
      </c>
      <c r="N60" s="133"/>
      <c r="O60" s="133">
        <f t="shared" si="13"/>
        <v>18378</v>
      </c>
      <c r="P60" s="133"/>
      <c r="Q60" s="133">
        <f t="shared" si="13"/>
        <v>2551</v>
      </c>
      <c r="R60" s="133"/>
      <c r="S60" s="134">
        <f t="shared" si="13"/>
        <v>377028243</v>
      </c>
      <c r="T60" s="133" t="s">
        <v>0</v>
      </c>
      <c r="U60" s="152">
        <f>SUM(U52+U58)</f>
        <v>1595062870.9000001</v>
      </c>
      <c r="V60" s="135"/>
      <c r="W60" s="136">
        <f>SUM(W52+W58)</f>
        <v>1382111</v>
      </c>
    </row>
    <row r="61" spans="1:23" s="7" customFormat="1" ht="12.6" customHeight="1" x14ac:dyDescent="0.25">
      <c r="A61" s="40" t="s">
        <v>43</v>
      </c>
      <c r="B61" s="6"/>
      <c r="C61" s="4"/>
      <c r="D61" s="4"/>
      <c r="E61" s="4"/>
      <c r="F61" s="4"/>
      <c r="G61" s="4"/>
      <c r="H61"/>
      <c r="I61" s="4"/>
      <c r="J61" s="4"/>
      <c r="K61" s="4"/>
      <c r="L61" s="4"/>
      <c r="M61" s="4"/>
      <c r="N61" s="11"/>
      <c r="O61" s="4"/>
      <c r="P61" s="4"/>
    </row>
    <row r="62" spans="1:23" s="7" customFormat="1" ht="11.45" customHeight="1" x14ac:dyDescent="0.2">
      <c r="B62" s="6"/>
      <c r="C62" s="4"/>
      <c r="D62" s="4"/>
      <c r="E62" s="8"/>
      <c r="F62"/>
      <c r="G62" s="4"/>
      <c r="H62"/>
      <c r="I62" s="4"/>
      <c r="J62" s="4"/>
      <c r="K62" s="25"/>
      <c r="L62" s="11"/>
      <c r="M62" s="9"/>
      <c r="N62" s="11"/>
      <c r="O62"/>
      <c r="P62" s="10"/>
      <c r="S62"/>
      <c r="U62" s="10"/>
      <c r="V62"/>
      <c r="W62" s="41">
        <v>42914</v>
      </c>
    </row>
    <row r="63" spans="1:23" ht="0.6" customHeight="1" x14ac:dyDescent="0.2"/>
    <row r="65" spans="1:22" ht="13.5" x14ac:dyDescent="0.25">
      <c r="B65" s="93" t="s">
        <v>5</v>
      </c>
      <c r="C65" s="98" t="s">
        <v>103</v>
      </c>
      <c r="D65" s="51"/>
      <c r="E65" s="51"/>
      <c r="F65" s="95" t="s">
        <v>44</v>
      </c>
      <c r="H65" s="95" t="s">
        <v>45</v>
      </c>
      <c r="I65" s="52" t="s">
        <v>2</v>
      </c>
      <c r="J65" s="96" t="s">
        <v>46</v>
      </c>
      <c r="K65" s="51"/>
      <c r="L65" s="51"/>
      <c r="M65" s="51"/>
      <c r="N65" s="51"/>
      <c r="O65" s="51"/>
      <c r="P65" s="99" t="s">
        <v>47</v>
      </c>
      <c r="R65" s="36" t="s">
        <v>0</v>
      </c>
      <c r="T65" s="100" t="s">
        <v>83</v>
      </c>
    </row>
    <row r="66" spans="1:22" ht="22.5" x14ac:dyDescent="0.25">
      <c r="B66" s="94" t="s">
        <v>10</v>
      </c>
      <c r="C66" s="50" t="s">
        <v>101</v>
      </c>
      <c r="D66" s="52" t="s">
        <v>102</v>
      </c>
      <c r="E66" s="50" t="s">
        <v>101</v>
      </c>
      <c r="F66" s="50" t="s">
        <v>49</v>
      </c>
      <c r="G66" s="39" t="s">
        <v>48</v>
      </c>
      <c r="H66" s="50" t="s">
        <v>49</v>
      </c>
      <c r="I66" s="52" t="s">
        <v>50</v>
      </c>
      <c r="J66" s="96" t="s">
        <v>51</v>
      </c>
      <c r="K66" s="97" t="s">
        <v>104</v>
      </c>
      <c r="L66" s="50"/>
      <c r="M66" s="97" t="s">
        <v>105</v>
      </c>
      <c r="N66" s="51"/>
      <c r="O66" s="51"/>
      <c r="P66" s="38" t="s">
        <v>106</v>
      </c>
      <c r="Q66" s="39" t="s">
        <v>49</v>
      </c>
      <c r="S66" s="171" t="s">
        <v>107</v>
      </c>
      <c r="T66" s="100" t="s">
        <v>84</v>
      </c>
    </row>
    <row r="67" spans="1:22" s="1" customFormat="1" ht="12" customHeight="1" x14ac:dyDescent="0.2">
      <c r="A67" s="5" t="s">
        <v>52</v>
      </c>
      <c r="B67" s="26">
        <v>1986</v>
      </c>
      <c r="C67" s="27">
        <v>35</v>
      </c>
      <c r="D67" s="28">
        <v>41910</v>
      </c>
      <c r="E67" s="27">
        <v>42</v>
      </c>
      <c r="F67" s="28">
        <v>383944</v>
      </c>
      <c r="G67" s="29">
        <v>6</v>
      </c>
      <c r="H67" s="28">
        <v>180000</v>
      </c>
      <c r="I67" s="28">
        <f t="shared" ref="I67:I75" si="14">+D67+F67+H67</f>
        <v>605854</v>
      </c>
      <c r="J67" s="27">
        <v>32</v>
      </c>
      <c r="K67" s="27">
        <v>17</v>
      </c>
      <c r="L67" s="27"/>
      <c r="M67" s="27">
        <v>27</v>
      </c>
      <c r="N67" s="21"/>
      <c r="O67" s="33" t="s">
        <v>53</v>
      </c>
      <c r="P67" s="28" t="s">
        <v>54</v>
      </c>
      <c r="Q67" s="46" t="s">
        <v>54</v>
      </c>
      <c r="R67" s="28"/>
      <c r="S67" s="28">
        <f>I67</f>
        <v>605854</v>
      </c>
      <c r="T67" s="45" t="s">
        <v>54</v>
      </c>
    </row>
    <row r="68" spans="1:22" s="1" customFormat="1" ht="12" customHeight="1" x14ac:dyDescent="0.2">
      <c r="A68" s="5" t="s">
        <v>55</v>
      </c>
      <c r="B68" s="26">
        <v>1986</v>
      </c>
      <c r="C68" s="27">
        <v>33</v>
      </c>
      <c r="D68" s="28">
        <v>122450</v>
      </c>
      <c r="E68" s="27">
        <v>66</v>
      </c>
      <c r="F68" s="28">
        <v>461096</v>
      </c>
      <c r="G68" s="29">
        <v>25</v>
      </c>
      <c r="H68" s="28">
        <v>447300</v>
      </c>
      <c r="I68" s="28">
        <f t="shared" si="14"/>
        <v>1030846</v>
      </c>
      <c r="J68" s="27">
        <v>59</v>
      </c>
      <c r="K68" s="27">
        <v>53</v>
      </c>
      <c r="L68" s="27"/>
      <c r="M68" s="27">
        <v>101</v>
      </c>
      <c r="N68" s="21"/>
      <c r="O68" s="33" t="s">
        <v>56</v>
      </c>
      <c r="P68" s="28" t="s">
        <v>54</v>
      </c>
      <c r="Q68" s="46" t="s">
        <v>54</v>
      </c>
      <c r="R68" s="28"/>
      <c r="S68" s="28">
        <f>I68</f>
        <v>1030846</v>
      </c>
      <c r="T68" s="45" t="s">
        <v>54</v>
      </c>
    </row>
    <row r="69" spans="1:22" s="7" customFormat="1" ht="12" customHeight="1" x14ac:dyDescent="0.2">
      <c r="A69" s="5" t="s">
        <v>57</v>
      </c>
      <c r="B69" s="26">
        <v>1987</v>
      </c>
      <c r="C69" s="27">
        <v>7</v>
      </c>
      <c r="D69" s="28">
        <v>148770</v>
      </c>
      <c r="E69" s="27">
        <v>63</v>
      </c>
      <c r="F69" s="28">
        <v>1870944</v>
      </c>
      <c r="G69" s="28">
        <v>19</v>
      </c>
      <c r="H69" s="28">
        <v>674600</v>
      </c>
      <c r="I69" s="28">
        <f t="shared" si="14"/>
        <v>2694314</v>
      </c>
      <c r="J69" s="27">
        <v>56</v>
      </c>
      <c r="K69" s="27">
        <v>42</v>
      </c>
      <c r="L69" s="27"/>
      <c r="M69" s="27">
        <v>70</v>
      </c>
      <c r="N69" s="21"/>
      <c r="O69" s="33" t="s">
        <v>58</v>
      </c>
      <c r="P69" s="28" t="s">
        <v>54</v>
      </c>
      <c r="Q69" s="46" t="s">
        <v>54</v>
      </c>
      <c r="R69" s="28"/>
      <c r="S69" s="28">
        <f>I69</f>
        <v>2694314</v>
      </c>
      <c r="T69" s="45" t="s">
        <v>54</v>
      </c>
    </row>
    <row r="70" spans="1:22" s="7" customFormat="1" ht="12" customHeight="1" x14ac:dyDescent="0.2">
      <c r="A70" s="5" t="s">
        <v>59</v>
      </c>
      <c r="B70" s="26">
        <v>1987</v>
      </c>
      <c r="C70" s="27">
        <v>17</v>
      </c>
      <c r="D70" s="28">
        <v>63470</v>
      </c>
      <c r="E70" s="27">
        <v>31</v>
      </c>
      <c r="F70" s="28">
        <v>140860</v>
      </c>
      <c r="G70" s="28">
        <v>6</v>
      </c>
      <c r="H70" s="28">
        <v>119000</v>
      </c>
      <c r="I70" s="28">
        <f t="shared" si="14"/>
        <v>323330</v>
      </c>
      <c r="J70" s="27">
        <v>20</v>
      </c>
      <c r="K70" s="27">
        <v>9</v>
      </c>
      <c r="L70" s="27"/>
      <c r="M70" s="27">
        <v>16</v>
      </c>
      <c r="N70" s="21"/>
      <c r="O70" s="33" t="s">
        <v>60</v>
      </c>
      <c r="P70" s="28" t="s">
        <v>54</v>
      </c>
      <c r="Q70" s="46" t="s">
        <v>54</v>
      </c>
      <c r="R70" s="28"/>
      <c r="S70" s="28">
        <f>I70</f>
        <v>323330</v>
      </c>
      <c r="T70" s="45" t="s">
        <v>54</v>
      </c>
    </row>
    <row r="71" spans="1:22" s="1" customFormat="1" ht="12" customHeight="1" x14ac:dyDescent="0.2">
      <c r="A71" s="2" t="s">
        <v>61</v>
      </c>
      <c r="B71" s="30">
        <v>1988</v>
      </c>
      <c r="C71" s="31">
        <v>40</v>
      </c>
      <c r="D71" s="32">
        <v>58199</v>
      </c>
      <c r="E71" s="31">
        <v>44</v>
      </c>
      <c r="F71" s="32">
        <v>1186323</v>
      </c>
      <c r="G71" s="32">
        <v>19</v>
      </c>
      <c r="H71" s="32">
        <v>1601960</v>
      </c>
      <c r="I71" s="28">
        <f>+D71+F71+H71</f>
        <v>2846482</v>
      </c>
      <c r="J71" s="31">
        <v>71</v>
      </c>
      <c r="K71" s="31">
        <v>42</v>
      </c>
      <c r="L71" s="31"/>
      <c r="M71" s="31">
        <v>102</v>
      </c>
      <c r="N71" s="22"/>
      <c r="O71" s="34" t="s">
        <v>62</v>
      </c>
      <c r="P71" s="32">
        <v>8</v>
      </c>
      <c r="Q71" s="47">
        <v>220514</v>
      </c>
      <c r="R71" s="32"/>
      <c r="S71" s="35">
        <f>I71+Q71</f>
        <v>3066996</v>
      </c>
      <c r="T71" s="45" t="s">
        <v>54</v>
      </c>
    </row>
    <row r="72" spans="1:22" s="7" customFormat="1" ht="12" customHeight="1" x14ac:dyDescent="0.2">
      <c r="A72" s="5" t="s">
        <v>68</v>
      </c>
      <c r="B72" s="26">
        <v>1992</v>
      </c>
      <c r="C72" s="27">
        <v>28</v>
      </c>
      <c r="D72" s="28">
        <v>71535</v>
      </c>
      <c r="E72" s="27">
        <v>96</v>
      </c>
      <c r="F72" s="28">
        <v>2718320</v>
      </c>
      <c r="G72" s="28">
        <v>22</v>
      </c>
      <c r="H72" s="28">
        <v>1182500</v>
      </c>
      <c r="I72" s="28">
        <f t="shared" si="14"/>
        <v>3972355</v>
      </c>
      <c r="J72" s="27">
        <v>70</v>
      </c>
      <c r="K72" s="27">
        <v>55</v>
      </c>
      <c r="L72" s="27"/>
      <c r="M72" s="27">
        <v>208</v>
      </c>
      <c r="N72" s="23"/>
      <c r="O72" s="33" t="s">
        <v>63</v>
      </c>
      <c r="P72" s="28">
        <v>25</v>
      </c>
      <c r="Q72" s="46">
        <v>2333140</v>
      </c>
      <c r="R72" s="28"/>
      <c r="S72" s="35">
        <f t="shared" ref="S72:S93" si="15">I72+Q72</f>
        <v>6305495</v>
      </c>
      <c r="T72" s="45" t="s">
        <v>54</v>
      </c>
    </row>
    <row r="73" spans="1:22" s="1" customFormat="1" ht="12" customHeight="1" x14ac:dyDescent="0.2">
      <c r="A73" s="2" t="s">
        <v>64</v>
      </c>
      <c r="B73" s="30">
        <v>1994</v>
      </c>
      <c r="C73" s="31">
        <v>13</v>
      </c>
      <c r="D73" s="32">
        <v>26550</v>
      </c>
      <c r="E73" s="31">
        <v>35</v>
      </c>
      <c r="F73" s="32">
        <v>1221738</v>
      </c>
      <c r="G73" s="32">
        <v>32</v>
      </c>
      <c r="H73" s="32">
        <v>1371000</v>
      </c>
      <c r="I73" s="28">
        <f t="shared" si="14"/>
        <v>2619288</v>
      </c>
      <c r="J73" s="31">
        <v>16</v>
      </c>
      <c r="K73" s="31">
        <v>17</v>
      </c>
      <c r="L73" s="31"/>
      <c r="M73" s="31">
        <v>19</v>
      </c>
      <c r="N73" s="22"/>
      <c r="O73" s="34" t="s">
        <v>65</v>
      </c>
      <c r="P73" s="32">
        <v>16</v>
      </c>
      <c r="Q73" s="47">
        <v>102175</v>
      </c>
      <c r="R73" s="32"/>
      <c r="S73" s="35">
        <f t="shared" si="15"/>
        <v>2721463</v>
      </c>
      <c r="T73" s="45" t="s">
        <v>54</v>
      </c>
    </row>
    <row r="74" spans="1:22" s="1" customFormat="1" ht="12" customHeight="1" x14ac:dyDescent="0.2">
      <c r="A74" s="2" t="s">
        <v>67</v>
      </c>
      <c r="B74" s="30">
        <v>1996</v>
      </c>
      <c r="C74" s="31">
        <v>24</v>
      </c>
      <c r="D74" s="32">
        <v>392033</v>
      </c>
      <c r="E74" s="31">
        <v>27</v>
      </c>
      <c r="F74" s="32">
        <v>1203667</v>
      </c>
      <c r="G74" s="32">
        <v>10</v>
      </c>
      <c r="H74" s="32">
        <v>526300</v>
      </c>
      <c r="I74" s="28">
        <f t="shared" si="14"/>
        <v>2122000</v>
      </c>
      <c r="J74" s="31">
        <v>42</v>
      </c>
      <c r="K74" s="31">
        <v>20</v>
      </c>
      <c r="L74" s="31"/>
      <c r="M74" s="31">
        <v>24</v>
      </c>
      <c r="N74" s="22"/>
      <c r="O74" s="34" t="s">
        <v>32</v>
      </c>
      <c r="P74" s="32">
        <v>5</v>
      </c>
      <c r="Q74" s="47">
        <v>455130</v>
      </c>
      <c r="R74" s="32"/>
      <c r="S74" s="35">
        <f t="shared" si="15"/>
        <v>2577130</v>
      </c>
      <c r="T74" s="45" t="s">
        <v>54</v>
      </c>
    </row>
    <row r="75" spans="1:22" s="1" customFormat="1" ht="12" customHeight="1" x14ac:dyDescent="0.2">
      <c r="A75" s="2" t="s">
        <v>69</v>
      </c>
      <c r="B75" s="30">
        <v>1997</v>
      </c>
      <c r="C75" s="31">
        <v>3</v>
      </c>
      <c r="D75" s="32">
        <v>7750</v>
      </c>
      <c r="E75" s="31">
        <v>3</v>
      </c>
      <c r="F75" s="32">
        <v>76500</v>
      </c>
      <c r="G75" s="32">
        <v>2</v>
      </c>
      <c r="H75" s="32">
        <v>25000</v>
      </c>
      <c r="I75" s="28">
        <f t="shared" si="14"/>
        <v>109250</v>
      </c>
      <c r="J75" s="31">
        <v>6</v>
      </c>
      <c r="K75" s="31">
        <v>7</v>
      </c>
      <c r="L75" s="31"/>
      <c r="M75" s="31">
        <v>3</v>
      </c>
      <c r="N75" s="22"/>
      <c r="O75" s="34" t="s">
        <v>70</v>
      </c>
      <c r="P75" s="32">
        <v>0</v>
      </c>
      <c r="Q75" s="47">
        <v>0</v>
      </c>
      <c r="R75" s="32"/>
      <c r="S75" s="35">
        <f t="shared" si="15"/>
        <v>109250</v>
      </c>
      <c r="T75" s="45" t="s">
        <v>54</v>
      </c>
    </row>
    <row r="76" spans="1:22" s="1" customFormat="1" ht="12" customHeight="1" x14ac:dyDescent="0.2">
      <c r="A76" s="2" t="s">
        <v>73</v>
      </c>
      <c r="B76" s="3">
        <v>1992</v>
      </c>
      <c r="C76" s="22">
        <v>36</v>
      </c>
      <c r="D76" s="22">
        <v>1382144</v>
      </c>
      <c r="E76" s="22">
        <v>69</v>
      </c>
      <c r="F76" s="22">
        <v>2560465</v>
      </c>
      <c r="G76" s="22">
        <v>10</v>
      </c>
      <c r="H76" s="22">
        <v>184000</v>
      </c>
      <c r="I76" s="22">
        <f t="shared" ref="I76:I93" si="16">D76+F76+H76</f>
        <v>4126609</v>
      </c>
      <c r="J76" s="49">
        <v>48</v>
      </c>
      <c r="K76" s="22">
        <v>34</v>
      </c>
      <c r="L76" s="22" t="s">
        <v>0</v>
      </c>
      <c r="M76" s="22">
        <v>94</v>
      </c>
      <c r="N76" s="22" t="s">
        <v>0</v>
      </c>
      <c r="O76" s="42" t="s">
        <v>74</v>
      </c>
      <c r="P76" s="22">
        <v>2</v>
      </c>
      <c r="Q76" s="48">
        <v>15562</v>
      </c>
      <c r="R76" s="22" t="s">
        <v>0</v>
      </c>
      <c r="S76" s="35">
        <f t="shared" si="15"/>
        <v>4142171</v>
      </c>
      <c r="T76" s="45" t="s">
        <v>54</v>
      </c>
      <c r="U76" s="22" t="s">
        <v>0</v>
      </c>
      <c r="V76" s="37"/>
    </row>
    <row r="77" spans="1:22" s="1" customFormat="1" ht="12" customHeight="1" x14ac:dyDescent="0.2">
      <c r="A77" s="2" t="s">
        <v>75</v>
      </c>
      <c r="B77" s="3">
        <v>1992</v>
      </c>
      <c r="C77" s="22">
        <v>70</v>
      </c>
      <c r="D77" s="22">
        <v>434281</v>
      </c>
      <c r="E77" s="22">
        <v>118</v>
      </c>
      <c r="F77" s="22">
        <v>4470447</v>
      </c>
      <c r="G77" s="22">
        <v>35</v>
      </c>
      <c r="H77" s="22">
        <v>1755100</v>
      </c>
      <c r="I77" s="22">
        <f t="shared" si="16"/>
        <v>6659828</v>
      </c>
      <c r="J77" s="49">
        <v>75</v>
      </c>
      <c r="K77" s="22">
        <v>50</v>
      </c>
      <c r="L77" s="22"/>
      <c r="M77" s="22">
        <v>145</v>
      </c>
      <c r="N77" s="22"/>
      <c r="O77" s="42" t="s">
        <v>76</v>
      </c>
      <c r="P77" s="22">
        <v>33</v>
      </c>
      <c r="Q77" s="48">
        <v>156272</v>
      </c>
      <c r="R77" s="22"/>
      <c r="S77" s="35">
        <f t="shared" si="15"/>
        <v>6816100</v>
      </c>
      <c r="T77" s="45" t="s">
        <v>54</v>
      </c>
      <c r="U77" s="22"/>
      <c r="V77" s="37"/>
    </row>
    <row r="78" spans="1:22" s="1" customFormat="1" ht="12" customHeight="1" x14ac:dyDescent="0.2">
      <c r="A78" s="2" t="s">
        <v>77</v>
      </c>
      <c r="B78" s="3">
        <v>1996</v>
      </c>
      <c r="C78" s="22">
        <v>18</v>
      </c>
      <c r="D78" s="22">
        <v>3701300</v>
      </c>
      <c r="E78" s="22">
        <v>30</v>
      </c>
      <c r="F78" s="22">
        <v>20879600</v>
      </c>
      <c r="G78" s="22">
        <v>8</v>
      </c>
      <c r="H78" s="22">
        <v>1981000</v>
      </c>
      <c r="I78" s="22">
        <f t="shared" si="16"/>
        <v>26561900</v>
      </c>
      <c r="J78" s="49">
        <v>33</v>
      </c>
      <c r="K78" s="22">
        <v>30</v>
      </c>
      <c r="L78" s="22"/>
      <c r="M78" s="22">
        <v>72</v>
      </c>
      <c r="N78" s="22"/>
      <c r="O78" s="42" t="s">
        <v>77</v>
      </c>
      <c r="P78" s="22">
        <v>1</v>
      </c>
      <c r="Q78" s="48">
        <v>2491000</v>
      </c>
      <c r="R78" s="22"/>
      <c r="S78" s="35">
        <f t="shared" si="15"/>
        <v>29052900</v>
      </c>
      <c r="T78" s="45" t="s">
        <v>54</v>
      </c>
      <c r="U78" s="22"/>
      <c r="V78" s="37"/>
    </row>
    <row r="79" spans="1:22" s="1" customFormat="1" ht="12" customHeight="1" x14ac:dyDescent="0.2">
      <c r="A79" s="2" t="s">
        <v>78</v>
      </c>
      <c r="B79" s="3">
        <v>1997</v>
      </c>
      <c r="C79" s="22">
        <v>10</v>
      </c>
      <c r="D79" s="22">
        <v>139149</v>
      </c>
      <c r="E79" s="22">
        <v>10</v>
      </c>
      <c r="F79" s="22">
        <v>897215</v>
      </c>
      <c r="G79" s="22">
        <v>4</v>
      </c>
      <c r="H79" s="22">
        <v>73500</v>
      </c>
      <c r="I79" s="22">
        <f t="shared" si="16"/>
        <v>1109864</v>
      </c>
      <c r="J79" s="49">
        <v>48</v>
      </c>
      <c r="K79" s="22">
        <v>44</v>
      </c>
      <c r="L79" s="22" t="s">
        <v>0</v>
      </c>
      <c r="M79" s="22">
        <v>25</v>
      </c>
      <c r="N79" s="22"/>
      <c r="O79" s="42" t="s">
        <v>78</v>
      </c>
      <c r="P79" s="22">
        <v>1</v>
      </c>
      <c r="Q79" s="48">
        <v>31672</v>
      </c>
      <c r="R79" s="22"/>
      <c r="S79" s="35">
        <f t="shared" si="15"/>
        <v>1141536</v>
      </c>
      <c r="T79" s="45" t="s">
        <v>54</v>
      </c>
      <c r="U79" s="22"/>
      <c r="V79" s="37"/>
    </row>
    <row r="80" spans="1:22" s="1" customFormat="1" ht="12" customHeight="1" x14ac:dyDescent="0.2">
      <c r="A80" s="2" t="s">
        <v>79</v>
      </c>
      <c r="B80" s="3">
        <v>1995</v>
      </c>
      <c r="C80" s="22">
        <v>16</v>
      </c>
      <c r="D80" s="22">
        <v>74339</v>
      </c>
      <c r="E80" s="22">
        <v>39</v>
      </c>
      <c r="F80" s="22">
        <v>456295</v>
      </c>
      <c r="G80" s="22">
        <v>17</v>
      </c>
      <c r="H80" s="22">
        <v>574200</v>
      </c>
      <c r="I80" s="22">
        <f t="shared" si="16"/>
        <v>1104834</v>
      </c>
      <c r="J80" s="49">
        <v>19</v>
      </c>
      <c r="K80" s="22">
        <v>19</v>
      </c>
      <c r="L80" s="22"/>
      <c r="M80" s="22">
        <v>41</v>
      </c>
      <c r="N80" s="22"/>
      <c r="O80" s="42" t="s">
        <v>80</v>
      </c>
      <c r="P80" s="22">
        <v>10</v>
      </c>
      <c r="Q80" s="48">
        <v>57640</v>
      </c>
      <c r="R80" s="22"/>
      <c r="S80" s="35">
        <f t="shared" si="15"/>
        <v>1162474</v>
      </c>
      <c r="T80" s="45" t="s">
        <v>54</v>
      </c>
      <c r="U80" s="22"/>
      <c r="V80" s="37"/>
    </row>
    <row r="81" spans="1:22" s="1" customFormat="1" ht="12" customHeight="1" x14ac:dyDescent="0.25">
      <c r="A81" s="2" t="s">
        <v>91</v>
      </c>
      <c r="B81" s="3">
        <v>1994</v>
      </c>
      <c r="C81" s="22">
        <v>4</v>
      </c>
      <c r="D81" s="22">
        <v>8113</v>
      </c>
      <c r="E81" s="22">
        <v>34</v>
      </c>
      <c r="F81" s="22">
        <v>622503</v>
      </c>
      <c r="G81" s="22">
        <v>12</v>
      </c>
      <c r="H81" s="22">
        <v>258000</v>
      </c>
      <c r="I81" s="22">
        <f t="shared" si="16"/>
        <v>888616</v>
      </c>
      <c r="J81" s="49">
        <v>19</v>
      </c>
      <c r="K81" s="22">
        <v>14</v>
      </c>
      <c r="L81" s="22"/>
      <c r="M81" s="22">
        <v>39</v>
      </c>
      <c r="N81" s="22"/>
      <c r="O81" s="42" t="s">
        <v>91</v>
      </c>
      <c r="P81" s="22">
        <v>4</v>
      </c>
      <c r="Q81" s="48">
        <v>415283</v>
      </c>
      <c r="R81" s="22"/>
      <c r="S81" s="35">
        <f t="shared" si="15"/>
        <v>1303899</v>
      </c>
      <c r="T81" s="149">
        <v>7340</v>
      </c>
      <c r="U81" s="22"/>
      <c r="V81" s="37"/>
    </row>
    <row r="82" spans="1:22" s="1" customFormat="1" ht="12" customHeight="1" x14ac:dyDescent="0.25">
      <c r="A82" s="2" t="s">
        <v>92</v>
      </c>
      <c r="B82" s="3">
        <v>1998</v>
      </c>
      <c r="C82" s="22">
        <v>12</v>
      </c>
      <c r="D82" s="22">
        <v>86111</v>
      </c>
      <c r="E82" s="22">
        <v>23</v>
      </c>
      <c r="F82" s="22">
        <v>633969</v>
      </c>
      <c r="G82" s="22">
        <v>14</v>
      </c>
      <c r="H82" s="22">
        <v>736500</v>
      </c>
      <c r="I82" s="22">
        <f t="shared" si="16"/>
        <v>1456580</v>
      </c>
      <c r="J82" s="49">
        <v>83</v>
      </c>
      <c r="K82" s="22">
        <v>51</v>
      </c>
      <c r="L82" s="22"/>
      <c r="M82" s="22">
        <v>70</v>
      </c>
      <c r="N82" s="22"/>
      <c r="O82" s="42" t="s">
        <v>92</v>
      </c>
      <c r="P82" s="22">
        <v>16</v>
      </c>
      <c r="Q82" s="48">
        <v>192901</v>
      </c>
      <c r="R82" s="22"/>
      <c r="S82" s="35">
        <f t="shared" si="15"/>
        <v>1649481</v>
      </c>
      <c r="T82" s="149">
        <v>4693</v>
      </c>
      <c r="U82" s="22"/>
      <c r="V82" s="37"/>
    </row>
    <row r="83" spans="1:22" s="1" customFormat="1" ht="12" customHeight="1" x14ac:dyDescent="0.25">
      <c r="A83" s="2" t="s">
        <v>98</v>
      </c>
      <c r="B83" s="3">
        <v>2003</v>
      </c>
      <c r="C83" s="22">
        <v>10</v>
      </c>
      <c r="D83" s="22">
        <v>71390</v>
      </c>
      <c r="E83" s="22">
        <v>20</v>
      </c>
      <c r="F83" s="22">
        <v>680103</v>
      </c>
      <c r="G83" s="22">
        <v>8</v>
      </c>
      <c r="H83" s="22">
        <v>545000</v>
      </c>
      <c r="I83" s="22">
        <f t="shared" si="16"/>
        <v>1296493</v>
      </c>
      <c r="J83" s="2">
        <v>13</v>
      </c>
      <c r="K83" s="22">
        <v>9</v>
      </c>
      <c r="L83" s="22"/>
      <c r="M83" s="22">
        <v>14</v>
      </c>
      <c r="N83" s="22"/>
      <c r="O83" s="42" t="s">
        <v>98</v>
      </c>
      <c r="P83" s="22">
        <v>2</v>
      </c>
      <c r="Q83" s="48">
        <v>1560</v>
      </c>
      <c r="R83" s="22"/>
      <c r="S83" s="35">
        <f t="shared" si="15"/>
        <v>1298053</v>
      </c>
      <c r="T83" s="149">
        <v>4573</v>
      </c>
      <c r="U83" s="22"/>
      <c r="V83" s="37"/>
    </row>
    <row r="84" spans="1:22" s="1" customFormat="1" ht="12" customHeight="1" x14ac:dyDescent="0.25">
      <c r="A84" s="5" t="s">
        <v>93</v>
      </c>
      <c r="B84" s="3">
        <v>2005</v>
      </c>
      <c r="C84" s="22">
        <v>7</v>
      </c>
      <c r="D84" s="22">
        <v>12050</v>
      </c>
      <c r="E84" s="22">
        <v>4</v>
      </c>
      <c r="F84" s="22">
        <v>81500</v>
      </c>
      <c r="G84" s="22">
        <v>6</v>
      </c>
      <c r="H84" s="22">
        <v>1117500</v>
      </c>
      <c r="I84" s="22">
        <f t="shared" si="16"/>
        <v>1211050</v>
      </c>
      <c r="J84" s="2">
        <v>12</v>
      </c>
      <c r="K84" s="22">
        <v>9</v>
      </c>
      <c r="L84" s="22"/>
      <c r="M84" s="22">
        <v>17</v>
      </c>
      <c r="N84" s="22"/>
      <c r="O84" s="42" t="s">
        <v>93</v>
      </c>
      <c r="P84" s="22">
        <v>0</v>
      </c>
      <c r="Q84" s="48">
        <v>0</v>
      </c>
      <c r="R84" s="22"/>
      <c r="S84" s="35">
        <f t="shared" si="15"/>
        <v>1211050</v>
      </c>
      <c r="T84" s="149">
        <v>2877</v>
      </c>
      <c r="U84" s="22"/>
      <c r="V84" s="37"/>
    </row>
    <row r="85" spans="1:22" s="1" customFormat="1" ht="12" customHeight="1" x14ac:dyDescent="0.25">
      <c r="A85" s="5" t="s">
        <v>122</v>
      </c>
      <c r="B85" s="3">
        <v>1993</v>
      </c>
      <c r="C85" s="22">
        <v>78</v>
      </c>
      <c r="D85" s="22">
        <v>341633</v>
      </c>
      <c r="E85" s="22">
        <v>73</v>
      </c>
      <c r="F85" s="22">
        <v>3164875</v>
      </c>
      <c r="G85" s="22">
        <v>56</v>
      </c>
      <c r="H85" s="22">
        <v>1842100</v>
      </c>
      <c r="I85" s="22">
        <f t="shared" si="16"/>
        <v>5348608</v>
      </c>
      <c r="J85" s="2">
        <v>90</v>
      </c>
      <c r="K85" s="22">
        <v>36</v>
      </c>
      <c r="L85" s="22"/>
      <c r="M85" s="22">
        <v>149</v>
      </c>
      <c r="N85" s="22"/>
      <c r="O85" s="42" t="s">
        <v>122</v>
      </c>
      <c r="P85" s="22">
        <v>13</v>
      </c>
      <c r="Q85" s="48">
        <v>2871950</v>
      </c>
      <c r="R85" s="22"/>
      <c r="S85" s="35">
        <f t="shared" si="15"/>
        <v>8220558</v>
      </c>
      <c r="T85" s="149">
        <v>3777</v>
      </c>
      <c r="U85" s="22"/>
      <c r="V85" s="37"/>
    </row>
    <row r="86" spans="1:22" s="1" customFormat="1" ht="12" customHeight="1" x14ac:dyDescent="0.25">
      <c r="A86" s="5" t="s">
        <v>23</v>
      </c>
      <c r="B86" s="3">
        <v>1989</v>
      </c>
      <c r="C86" s="22">
        <v>89</v>
      </c>
      <c r="D86" s="22">
        <v>886010</v>
      </c>
      <c r="E86" s="22">
        <v>147</v>
      </c>
      <c r="F86" s="22">
        <v>8932351</v>
      </c>
      <c r="G86" s="22">
        <v>72</v>
      </c>
      <c r="H86" s="22">
        <v>8136818</v>
      </c>
      <c r="I86" s="22">
        <f t="shared" si="16"/>
        <v>17955179</v>
      </c>
      <c r="J86" s="2">
        <v>196</v>
      </c>
      <c r="K86" s="22">
        <v>126</v>
      </c>
      <c r="L86" s="22"/>
      <c r="M86" s="22">
        <v>331</v>
      </c>
      <c r="N86" s="22"/>
      <c r="O86" s="42" t="s">
        <v>23</v>
      </c>
      <c r="P86" s="22">
        <v>37</v>
      </c>
      <c r="Q86" s="48">
        <v>5999845</v>
      </c>
      <c r="R86" s="22"/>
      <c r="S86" s="35">
        <f t="shared" si="15"/>
        <v>23955024</v>
      </c>
      <c r="T86" s="149">
        <v>7564</v>
      </c>
      <c r="U86" s="22"/>
      <c r="V86" s="37"/>
    </row>
    <row r="87" spans="1:22" s="1" customFormat="1" ht="12" customHeight="1" x14ac:dyDescent="0.25">
      <c r="A87" s="5" t="s">
        <v>99</v>
      </c>
      <c r="B87" s="3">
        <v>2006</v>
      </c>
      <c r="C87" s="22">
        <v>3</v>
      </c>
      <c r="D87" s="22">
        <v>34500</v>
      </c>
      <c r="E87" s="22">
        <v>4</v>
      </c>
      <c r="F87" s="22">
        <v>191500</v>
      </c>
      <c r="G87" s="22">
        <v>2</v>
      </c>
      <c r="H87" s="22">
        <v>73000</v>
      </c>
      <c r="I87" s="22">
        <f t="shared" si="16"/>
        <v>299000</v>
      </c>
      <c r="J87" s="2">
        <v>10</v>
      </c>
      <c r="K87" s="22">
        <v>8</v>
      </c>
      <c r="L87" s="22"/>
      <c r="M87" s="22">
        <v>17</v>
      </c>
      <c r="N87" s="22"/>
      <c r="O87" s="42" t="s">
        <v>99</v>
      </c>
      <c r="P87" s="22">
        <v>2</v>
      </c>
      <c r="Q87" s="48">
        <v>17000</v>
      </c>
      <c r="R87" s="22"/>
      <c r="S87" s="35">
        <f t="shared" si="15"/>
        <v>316000</v>
      </c>
      <c r="T87" s="149">
        <v>1224</v>
      </c>
      <c r="U87" s="22"/>
      <c r="V87" s="37"/>
    </row>
    <row r="88" spans="1:22" s="1" customFormat="1" ht="12" customHeight="1" x14ac:dyDescent="0.25">
      <c r="A88" s="5" t="s">
        <v>139</v>
      </c>
      <c r="B88" s="3">
        <v>2004</v>
      </c>
      <c r="C88" s="22">
        <v>23</v>
      </c>
      <c r="D88" s="22">
        <v>114433</v>
      </c>
      <c r="E88" s="22">
        <v>19</v>
      </c>
      <c r="F88" s="22">
        <v>548148</v>
      </c>
      <c r="G88" s="22">
        <v>3</v>
      </c>
      <c r="H88" s="22">
        <v>40000</v>
      </c>
      <c r="I88" s="22">
        <f t="shared" si="16"/>
        <v>702581</v>
      </c>
      <c r="J88" s="2">
        <v>20</v>
      </c>
      <c r="K88" s="22">
        <v>19</v>
      </c>
      <c r="L88" s="22"/>
      <c r="M88" s="22">
        <v>42</v>
      </c>
      <c r="N88" s="22"/>
      <c r="O88" s="42" t="s">
        <v>139</v>
      </c>
      <c r="P88" s="22">
        <v>14</v>
      </c>
      <c r="Q88" s="48">
        <v>17429</v>
      </c>
      <c r="R88" s="22"/>
      <c r="S88" s="35">
        <f t="shared" si="15"/>
        <v>720010</v>
      </c>
      <c r="T88" s="149">
        <v>15968</v>
      </c>
      <c r="U88" s="22"/>
      <c r="V88" s="37"/>
    </row>
    <row r="89" spans="1:22" s="1" customFormat="1" ht="12" customHeight="1" x14ac:dyDescent="0.25">
      <c r="A89" s="5" t="s">
        <v>140</v>
      </c>
      <c r="B89" s="3">
        <v>1993</v>
      </c>
      <c r="C89" s="22">
        <v>69</v>
      </c>
      <c r="D89" s="22">
        <v>297286</v>
      </c>
      <c r="E89" s="22">
        <v>120</v>
      </c>
      <c r="F89" s="22">
        <v>3255670</v>
      </c>
      <c r="G89" s="22">
        <v>51</v>
      </c>
      <c r="H89" s="22">
        <v>2188000</v>
      </c>
      <c r="I89" s="22">
        <f t="shared" si="16"/>
        <v>5740956</v>
      </c>
      <c r="J89" s="2">
        <v>115</v>
      </c>
      <c r="K89" s="22">
        <v>59</v>
      </c>
      <c r="L89" s="22"/>
      <c r="M89" s="22">
        <v>145</v>
      </c>
      <c r="N89" s="22"/>
      <c r="O89" s="42" t="s">
        <v>140</v>
      </c>
      <c r="P89" s="22">
        <v>48</v>
      </c>
      <c r="Q89" s="48">
        <v>1355031</v>
      </c>
      <c r="R89" s="22"/>
      <c r="S89" s="35">
        <f t="shared" si="15"/>
        <v>7095987</v>
      </c>
      <c r="T89" s="149">
        <v>48678</v>
      </c>
      <c r="U89" s="22"/>
      <c r="V89" s="37"/>
    </row>
    <row r="90" spans="1:22" s="1" customFormat="1" ht="12" customHeight="1" x14ac:dyDescent="0.25">
      <c r="A90" s="5" t="s">
        <v>40</v>
      </c>
      <c r="B90" s="3">
        <v>1998</v>
      </c>
      <c r="C90" s="22">
        <v>23</v>
      </c>
      <c r="D90" s="22">
        <v>46720</v>
      </c>
      <c r="E90" s="22">
        <v>55</v>
      </c>
      <c r="F90" s="22">
        <v>1065069</v>
      </c>
      <c r="G90" s="22">
        <v>35</v>
      </c>
      <c r="H90" s="22">
        <v>1677000</v>
      </c>
      <c r="I90" s="22">
        <f t="shared" si="16"/>
        <v>2788789</v>
      </c>
      <c r="J90" s="2">
        <v>48</v>
      </c>
      <c r="K90" s="22">
        <v>39</v>
      </c>
      <c r="L90" s="22"/>
      <c r="M90" s="22">
        <v>59</v>
      </c>
      <c r="N90" s="22"/>
      <c r="O90" s="42" t="s">
        <v>40</v>
      </c>
      <c r="P90" s="22">
        <v>8</v>
      </c>
      <c r="Q90" s="48">
        <v>570718</v>
      </c>
      <c r="R90" s="22"/>
      <c r="S90" s="35">
        <f t="shared" si="15"/>
        <v>3359507</v>
      </c>
      <c r="T90" s="149">
        <v>17583</v>
      </c>
      <c r="U90" s="22"/>
      <c r="V90" s="37"/>
    </row>
    <row r="91" spans="1:22" s="1" customFormat="1" ht="12" customHeight="1" x14ac:dyDescent="0.25">
      <c r="A91" s="5" t="s">
        <v>22</v>
      </c>
      <c r="B91" s="3">
        <v>1989</v>
      </c>
      <c r="C91" s="22">
        <v>120</v>
      </c>
      <c r="D91" s="22">
        <v>1127531</v>
      </c>
      <c r="E91" s="22">
        <v>255</v>
      </c>
      <c r="F91" s="22">
        <v>17963917</v>
      </c>
      <c r="G91" s="22">
        <v>116</v>
      </c>
      <c r="H91" s="22">
        <v>6570845</v>
      </c>
      <c r="I91" s="22">
        <f t="shared" si="16"/>
        <v>25662293</v>
      </c>
      <c r="J91" s="2">
        <v>239</v>
      </c>
      <c r="K91" s="22">
        <v>182</v>
      </c>
      <c r="L91" s="22"/>
      <c r="M91" s="22">
        <v>479</v>
      </c>
      <c r="N91" s="22"/>
      <c r="O91" s="42" t="s">
        <v>22</v>
      </c>
      <c r="P91" s="22">
        <v>58</v>
      </c>
      <c r="Q91" s="48">
        <v>4775854</v>
      </c>
      <c r="R91" s="22"/>
      <c r="S91" s="35">
        <f t="shared" si="15"/>
        <v>30438147</v>
      </c>
      <c r="T91" s="149">
        <v>15060</v>
      </c>
      <c r="U91" s="22"/>
      <c r="V91" s="37"/>
    </row>
    <row r="92" spans="1:22" s="1" customFormat="1" ht="12" customHeight="1" x14ac:dyDescent="0.25">
      <c r="A92" s="5" t="s">
        <v>144</v>
      </c>
      <c r="B92" s="3">
        <v>2002</v>
      </c>
      <c r="C92" s="22">
        <v>30</v>
      </c>
      <c r="D92" s="22">
        <v>326800</v>
      </c>
      <c r="E92" s="22">
        <v>78</v>
      </c>
      <c r="F92" s="22">
        <v>5040500</v>
      </c>
      <c r="G92" s="22">
        <v>14</v>
      </c>
      <c r="H92" s="22">
        <v>5330000</v>
      </c>
      <c r="I92" s="22">
        <f t="shared" si="16"/>
        <v>10697300</v>
      </c>
      <c r="J92" s="2">
        <v>67</v>
      </c>
      <c r="K92" s="22">
        <v>51</v>
      </c>
      <c r="L92" s="22"/>
      <c r="M92" s="22">
        <v>371</v>
      </c>
      <c r="N92" s="22"/>
      <c r="O92" s="5" t="s">
        <v>145</v>
      </c>
      <c r="P92" s="22">
        <v>4</v>
      </c>
      <c r="Q92" s="48">
        <v>70401200</v>
      </c>
      <c r="R92" s="42" t="s">
        <v>148</v>
      </c>
      <c r="S92" s="35">
        <f t="shared" si="15"/>
        <v>81098500</v>
      </c>
      <c r="T92" s="149">
        <v>8342</v>
      </c>
      <c r="U92" s="22"/>
      <c r="V92" s="37"/>
    </row>
    <row r="93" spans="1:22" s="1" customFormat="1" ht="12" customHeight="1" x14ac:dyDescent="0.25">
      <c r="A93" s="5" t="s">
        <v>149</v>
      </c>
      <c r="B93" s="3">
        <v>2004</v>
      </c>
      <c r="C93" s="22">
        <v>13</v>
      </c>
      <c r="D93" s="22">
        <v>54689</v>
      </c>
      <c r="E93" s="22">
        <v>32</v>
      </c>
      <c r="F93" s="22">
        <v>335997</v>
      </c>
      <c r="G93" s="22">
        <v>14</v>
      </c>
      <c r="H93" s="22">
        <v>329750</v>
      </c>
      <c r="I93" s="22">
        <f t="shared" si="16"/>
        <v>720436</v>
      </c>
      <c r="J93" s="2">
        <v>50</v>
      </c>
      <c r="K93" s="22">
        <v>35</v>
      </c>
      <c r="L93" s="22"/>
      <c r="M93" s="22">
        <v>49</v>
      </c>
      <c r="N93" s="22"/>
      <c r="O93" s="5" t="s">
        <v>149</v>
      </c>
      <c r="P93" s="22">
        <v>19</v>
      </c>
      <c r="Q93" s="48">
        <v>150180</v>
      </c>
      <c r="R93" s="42"/>
      <c r="S93" s="35">
        <f t="shared" si="15"/>
        <v>870616</v>
      </c>
      <c r="T93" s="149">
        <v>15686</v>
      </c>
      <c r="U93" s="22"/>
      <c r="V93" s="37"/>
    </row>
    <row r="94" spans="1:22" s="1" customFormat="1" ht="12" customHeight="1" x14ac:dyDescent="0.25">
      <c r="A94" s="5" t="s">
        <v>34</v>
      </c>
      <c r="B94" s="3">
        <v>1997</v>
      </c>
      <c r="C94" s="22">
        <v>31</v>
      </c>
      <c r="D94" s="22">
        <v>425615</v>
      </c>
      <c r="E94" s="22">
        <v>137</v>
      </c>
      <c r="F94" s="22">
        <v>8023464</v>
      </c>
      <c r="G94" s="22">
        <v>37</v>
      </c>
      <c r="H94" s="22">
        <v>3917199</v>
      </c>
      <c r="I94" s="22">
        <f>D94+F94+H94</f>
        <v>12366278</v>
      </c>
      <c r="J94" s="2">
        <v>126</v>
      </c>
      <c r="K94" s="22">
        <v>73</v>
      </c>
      <c r="L94" s="22"/>
      <c r="M94" s="22">
        <v>444</v>
      </c>
      <c r="N94" s="22"/>
      <c r="O94" s="5" t="s">
        <v>34</v>
      </c>
      <c r="P94" s="22">
        <v>19</v>
      </c>
      <c r="Q94" s="48">
        <v>3102833</v>
      </c>
      <c r="R94" s="42"/>
      <c r="S94" s="35">
        <f>I94+Q94</f>
        <v>15469111</v>
      </c>
      <c r="T94" s="149">
        <v>6487</v>
      </c>
      <c r="U94" s="22"/>
      <c r="V94" s="37"/>
    </row>
    <row r="95" spans="1:22" s="1" customFormat="1" ht="12" customHeight="1" x14ac:dyDescent="0.25">
      <c r="A95" s="5" t="s">
        <v>151</v>
      </c>
      <c r="B95" s="3">
        <v>2007</v>
      </c>
      <c r="C95" s="22">
        <v>6</v>
      </c>
      <c r="D95" s="22">
        <v>313950</v>
      </c>
      <c r="E95" s="22">
        <v>51</v>
      </c>
      <c r="F95" s="22">
        <v>3481599</v>
      </c>
      <c r="G95" s="22">
        <v>4</v>
      </c>
      <c r="H95" s="22">
        <v>432000</v>
      </c>
      <c r="I95" s="22">
        <f>D95+F95+H95</f>
        <v>4227549</v>
      </c>
      <c r="J95" s="2">
        <v>22</v>
      </c>
      <c r="K95" s="22">
        <v>22</v>
      </c>
      <c r="L95" s="22"/>
      <c r="M95" s="22">
        <v>37</v>
      </c>
      <c r="N95" s="22"/>
      <c r="O95" s="5" t="s">
        <v>154</v>
      </c>
      <c r="P95" s="22">
        <v>2</v>
      </c>
      <c r="Q95" s="48">
        <v>10000</v>
      </c>
      <c r="R95" s="42"/>
      <c r="S95" s="35">
        <f>I95+Q95</f>
        <v>4237549</v>
      </c>
      <c r="T95" s="149">
        <v>6744</v>
      </c>
      <c r="U95" s="22"/>
      <c r="V95" s="37"/>
    </row>
    <row r="96" spans="1:22" s="1" customFormat="1" ht="12" customHeight="1" x14ac:dyDescent="0.25">
      <c r="A96" s="5" t="s">
        <v>38</v>
      </c>
      <c r="B96" s="3">
        <v>1997</v>
      </c>
      <c r="C96" s="22">
        <v>53</v>
      </c>
      <c r="D96" s="22">
        <v>362357</v>
      </c>
      <c r="E96" s="22">
        <v>97</v>
      </c>
      <c r="F96" s="22">
        <v>1640725</v>
      </c>
      <c r="G96" s="22">
        <v>50</v>
      </c>
      <c r="H96" s="22">
        <v>1869534</v>
      </c>
      <c r="I96" s="22">
        <f>D96+F96+H96</f>
        <v>3872616</v>
      </c>
      <c r="J96" s="2">
        <v>94</v>
      </c>
      <c r="K96" s="22">
        <v>82</v>
      </c>
      <c r="L96" s="22"/>
      <c r="M96" s="22">
        <v>267</v>
      </c>
      <c r="N96" s="22"/>
      <c r="O96" s="5" t="s">
        <v>38</v>
      </c>
      <c r="P96" s="22">
        <v>25</v>
      </c>
      <c r="Q96" s="48">
        <v>1882810</v>
      </c>
      <c r="R96" s="42"/>
      <c r="S96" s="35">
        <f>I96+Q96</f>
        <v>5755426</v>
      </c>
      <c r="T96" s="149">
        <v>19453</v>
      </c>
      <c r="U96" s="22"/>
      <c r="V96" s="37"/>
    </row>
    <row r="97" spans="1:22" s="1" customFormat="1" ht="12" customHeight="1" x14ac:dyDescent="0.25">
      <c r="A97" s="5" t="s">
        <v>72</v>
      </c>
      <c r="B97" s="3">
        <v>2000</v>
      </c>
      <c r="C97" s="22">
        <v>40</v>
      </c>
      <c r="D97" s="22">
        <v>233122</v>
      </c>
      <c r="E97" s="22">
        <v>41</v>
      </c>
      <c r="F97" s="22">
        <v>798625</v>
      </c>
      <c r="G97" s="22">
        <v>32</v>
      </c>
      <c r="H97" s="22">
        <v>1493500</v>
      </c>
      <c r="I97" s="22">
        <f>D97+F97+H97</f>
        <v>2525247</v>
      </c>
      <c r="J97" s="2">
        <v>67</v>
      </c>
      <c r="K97" s="22">
        <v>26</v>
      </c>
      <c r="L97" s="22"/>
      <c r="M97" s="22">
        <v>91</v>
      </c>
      <c r="N97" s="22"/>
      <c r="O97" s="5" t="s">
        <v>72</v>
      </c>
      <c r="P97" s="22">
        <v>20</v>
      </c>
      <c r="Q97" s="48">
        <v>2054101</v>
      </c>
      <c r="R97" s="42"/>
      <c r="S97" s="35">
        <f>I97+Q97</f>
        <v>4579348</v>
      </c>
      <c r="T97" s="149">
        <v>30449</v>
      </c>
      <c r="U97" s="22"/>
      <c r="V97" s="37"/>
    </row>
    <row r="98" spans="1:22" s="1" customFormat="1" ht="12" customHeight="1" x14ac:dyDescent="0.25">
      <c r="A98" s="5" t="s">
        <v>152</v>
      </c>
      <c r="B98" s="3">
        <v>2009</v>
      </c>
      <c r="C98" s="22">
        <v>17</v>
      </c>
      <c r="D98" s="22">
        <v>16196</v>
      </c>
      <c r="E98" s="22">
        <v>44</v>
      </c>
      <c r="F98" s="22">
        <v>337072</v>
      </c>
      <c r="G98" s="22">
        <v>6</v>
      </c>
      <c r="H98" s="22">
        <v>319700</v>
      </c>
      <c r="I98" s="22">
        <v>672968</v>
      </c>
      <c r="J98" s="2">
        <v>15</v>
      </c>
      <c r="K98" s="22">
        <v>21</v>
      </c>
      <c r="M98" s="22">
        <v>30</v>
      </c>
      <c r="O98" s="5" t="s">
        <v>152</v>
      </c>
      <c r="P98" s="22">
        <v>9</v>
      </c>
      <c r="Q98" s="48">
        <v>8526</v>
      </c>
      <c r="R98" s="42"/>
      <c r="S98" s="35">
        <v>681494</v>
      </c>
      <c r="T98" s="149">
        <v>7286</v>
      </c>
      <c r="U98" s="22"/>
      <c r="V98" s="37"/>
    </row>
    <row r="99" spans="1:22" s="1" customFormat="1" ht="12" customHeight="1" x14ac:dyDescent="0.25">
      <c r="A99" s="5" t="s">
        <v>95</v>
      </c>
      <c r="B99" s="3">
        <v>2005</v>
      </c>
      <c r="C99" s="22">
        <v>68</v>
      </c>
      <c r="D99" s="22">
        <v>112928</v>
      </c>
      <c r="E99" s="22">
        <v>89</v>
      </c>
      <c r="F99" s="22">
        <v>13494798</v>
      </c>
      <c r="G99" s="22">
        <v>27</v>
      </c>
      <c r="H99" s="22">
        <v>2354000</v>
      </c>
      <c r="I99" s="22">
        <v>15961726</v>
      </c>
      <c r="J99" s="2">
        <v>89</v>
      </c>
      <c r="K99" s="22">
        <v>71</v>
      </c>
      <c r="M99" s="22">
        <v>145</v>
      </c>
      <c r="O99" s="5" t="s">
        <v>95</v>
      </c>
      <c r="P99" s="22">
        <v>10</v>
      </c>
      <c r="Q99" s="48">
        <v>17346176</v>
      </c>
      <c r="R99" s="42"/>
      <c r="S99" s="35">
        <v>33307902</v>
      </c>
      <c r="T99" s="149">
        <v>15926</v>
      </c>
      <c r="U99" s="22"/>
      <c r="V99" s="37"/>
    </row>
    <row r="100" spans="1:22" s="1" customFormat="1" ht="12" customHeight="1" x14ac:dyDescent="0.25">
      <c r="A100" s="5" t="s">
        <v>30</v>
      </c>
      <c r="B100" s="3">
        <v>1995</v>
      </c>
      <c r="C100" s="22">
        <v>57</v>
      </c>
      <c r="D100" s="22">
        <v>448176</v>
      </c>
      <c r="E100" s="68">
        <v>151</v>
      </c>
      <c r="F100" s="22">
        <v>11434692</v>
      </c>
      <c r="G100" s="22">
        <v>116</v>
      </c>
      <c r="H100" s="22">
        <v>9197834</v>
      </c>
      <c r="I100" s="22">
        <v>21080702</v>
      </c>
      <c r="J100" s="2">
        <v>127</v>
      </c>
      <c r="K100" s="22">
        <v>97</v>
      </c>
      <c r="M100" s="22">
        <v>284</v>
      </c>
      <c r="O100" s="5" t="s">
        <v>30</v>
      </c>
      <c r="P100" s="22">
        <v>26</v>
      </c>
      <c r="Q100" s="48">
        <v>6288108</v>
      </c>
      <c r="R100" s="42"/>
      <c r="S100" s="35">
        <v>27368810</v>
      </c>
      <c r="T100" s="149">
        <v>7503</v>
      </c>
      <c r="U100" s="22"/>
      <c r="V100" s="37"/>
    </row>
    <row r="101" spans="1:22" s="1" customFormat="1" ht="12" customHeight="1" x14ac:dyDescent="0.25">
      <c r="A101" s="5" t="s">
        <v>36</v>
      </c>
      <c r="B101" s="3">
        <v>1997</v>
      </c>
      <c r="C101" s="22">
        <v>134</v>
      </c>
      <c r="D101" s="22">
        <v>794585</v>
      </c>
      <c r="E101" s="22">
        <v>304</v>
      </c>
      <c r="F101" s="22">
        <v>4376315</v>
      </c>
      <c r="G101" s="22">
        <v>48</v>
      </c>
      <c r="H101" s="22">
        <v>1953800</v>
      </c>
      <c r="I101" s="22">
        <v>7124700</v>
      </c>
      <c r="J101" s="2">
        <v>169</v>
      </c>
      <c r="K101" s="22">
        <v>119</v>
      </c>
      <c r="M101" s="22">
        <v>320</v>
      </c>
      <c r="O101" s="5" t="s">
        <v>36</v>
      </c>
      <c r="P101" s="22">
        <v>56</v>
      </c>
      <c r="Q101" s="48">
        <v>8119379</v>
      </c>
      <c r="R101" s="42"/>
      <c r="S101" s="35">
        <v>15244079</v>
      </c>
      <c r="T101" s="149">
        <v>47570</v>
      </c>
      <c r="U101" s="22"/>
      <c r="V101" s="37"/>
    </row>
    <row r="102" spans="1:22" s="1" customFormat="1" ht="12" customHeight="1" x14ac:dyDescent="0.25">
      <c r="A102" s="5" t="s">
        <v>37</v>
      </c>
      <c r="B102" s="3">
        <v>1997</v>
      </c>
      <c r="C102" s="22">
        <v>34</v>
      </c>
      <c r="D102" s="22">
        <v>125787</v>
      </c>
      <c r="E102" s="22">
        <v>71</v>
      </c>
      <c r="F102" s="22">
        <v>114978623</v>
      </c>
      <c r="G102" s="22">
        <v>53</v>
      </c>
      <c r="H102" s="22">
        <v>3764550</v>
      </c>
      <c r="I102" s="22">
        <v>118868960</v>
      </c>
      <c r="J102" s="2">
        <v>136</v>
      </c>
      <c r="K102" s="22">
        <v>100</v>
      </c>
      <c r="M102" s="22">
        <v>680</v>
      </c>
      <c r="O102" s="5" t="s">
        <v>37</v>
      </c>
      <c r="P102" s="22">
        <v>27</v>
      </c>
      <c r="Q102" s="48">
        <v>334610</v>
      </c>
      <c r="R102" s="42"/>
      <c r="S102" s="35">
        <v>119203570</v>
      </c>
      <c r="T102" s="149">
        <v>21495</v>
      </c>
      <c r="U102" s="22"/>
      <c r="V102" s="37"/>
    </row>
    <row r="103" spans="1:22" s="1" customFormat="1" ht="12" customHeight="1" x14ac:dyDescent="0.25">
      <c r="A103" s="5" t="s">
        <v>39</v>
      </c>
      <c r="B103" s="3">
        <v>1998</v>
      </c>
      <c r="C103" s="22">
        <v>61</v>
      </c>
      <c r="D103" s="22">
        <v>153957</v>
      </c>
      <c r="E103" s="22">
        <v>146</v>
      </c>
      <c r="F103" s="22">
        <v>1132192</v>
      </c>
      <c r="G103" s="22">
        <v>28</v>
      </c>
      <c r="H103" s="22">
        <v>1186015</v>
      </c>
      <c r="I103" s="22">
        <v>2472164</v>
      </c>
      <c r="J103" s="2">
        <v>103</v>
      </c>
      <c r="K103" s="22">
        <v>63</v>
      </c>
      <c r="M103" s="22">
        <v>167</v>
      </c>
      <c r="O103" s="5" t="s">
        <v>39</v>
      </c>
      <c r="P103" s="22">
        <v>70</v>
      </c>
      <c r="Q103" s="48">
        <v>1033024</v>
      </c>
      <c r="R103" s="42"/>
      <c r="S103" s="35">
        <v>3505188</v>
      </c>
      <c r="T103" s="149">
        <v>16497</v>
      </c>
      <c r="U103" s="22"/>
      <c r="V103" s="37"/>
    </row>
    <row r="104" spans="1:22" s="1" customFormat="1" ht="12" customHeight="1" x14ac:dyDescent="0.25">
      <c r="A104" s="5" t="s">
        <v>97</v>
      </c>
      <c r="B104" s="3">
        <v>2004</v>
      </c>
      <c r="C104" s="22">
        <v>70</v>
      </c>
      <c r="D104" s="22">
        <v>158628</v>
      </c>
      <c r="E104" s="22">
        <v>83</v>
      </c>
      <c r="F104" s="22">
        <v>1363485</v>
      </c>
      <c r="G104" s="22">
        <v>28</v>
      </c>
      <c r="H104" s="22">
        <v>812000</v>
      </c>
      <c r="I104" s="22">
        <v>2334113</v>
      </c>
      <c r="J104" s="2">
        <v>76</v>
      </c>
      <c r="K104" s="22">
        <v>57</v>
      </c>
      <c r="M104" s="22">
        <v>97</v>
      </c>
      <c r="O104" s="5" t="s">
        <v>97</v>
      </c>
      <c r="P104" s="22">
        <v>29</v>
      </c>
      <c r="Q104" s="48">
        <v>2023026</v>
      </c>
      <c r="R104" s="42"/>
      <c r="S104" s="35">
        <v>4357139</v>
      </c>
      <c r="T104" s="149">
        <v>35294</v>
      </c>
      <c r="U104" s="22"/>
      <c r="V104" s="37"/>
    </row>
    <row r="105" spans="1:22" s="1" customFormat="1" ht="12" customHeight="1" x14ac:dyDescent="0.25">
      <c r="A105" s="5" t="s">
        <v>153</v>
      </c>
      <c r="B105" s="3">
        <v>2009</v>
      </c>
      <c r="C105" s="22">
        <v>26</v>
      </c>
      <c r="D105" s="22">
        <v>253618</v>
      </c>
      <c r="E105" s="22">
        <v>50</v>
      </c>
      <c r="F105" s="22">
        <v>1436136</v>
      </c>
      <c r="G105" s="22">
        <v>10</v>
      </c>
      <c r="H105" s="22">
        <v>467000</v>
      </c>
      <c r="I105" s="22">
        <v>2156754</v>
      </c>
      <c r="J105" s="2">
        <v>38</v>
      </c>
      <c r="K105" s="22">
        <v>32</v>
      </c>
      <c r="M105" s="22">
        <v>63</v>
      </c>
      <c r="O105" s="5" t="s">
        <v>153</v>
      </c>
      <c r="P105" s="22">
        <v>10</v>
      </c>
      <c r="Q105" s="48">
        <v>2781725</v>
      </c>
      <c r="R105" s="42"/>
      <c r="S105" s="35">
        <v>4938479</v>
      </c>
      <c r="T105" s="149">
        <v>3919</v>
      </c>
      <c r="U105" s="22"/>
      <c r="V105" s="37"/>
    </row>
    <row r="106" spans="1:22" x14ac:dyDescent="0.2">
      <c r="A106" t="s">
        <v>66</v>
      </c>
      <c r="C106" s="53">
        <f>SUM(C67:C105)</f>
        <v>1428</v>
      </c>
      <c r="D106" s="53">
        <f>SUM(D67:D105)</f>
        <v>13470065</v>
      </c>
      <c r="E106" s="53">
        <f t="shared" ref="E106:I106" si="17">SUM(E67:E105)</f>
        <v>2801</v>
      </c>
      <c r="F106" s="53">
        <f t="shared" si="17"/>
        <v>243541242</v>
      </c>
      <c r="G106" s="53">
        <f t="shared" si="17"/>
        <v>1057</v>
      </c>
      <c r="H106" s="53">
        <f t="shared" si="17"/>
        <v>67307105</v>
      </c>
      <c r="I106" s="53">
        <f t="shared" si="17"/>
        <v>324318412</v>
      </c>
      <c r="J106" s="170">
        <f>SUM(J67:J105)</f>
        <v>2619</v>
      </c>
      <c r="K106" s="170">
        <f>SUM(K67:K105)</f>
        <v>1840</v>
      </c>
      <c r="L106" s="170"/>
      <c r="M106" s="170">
        <f>SUM(M67:M105)</f>
        <v>5354</v>
      </c>
      <c r="N106" s="170"/>
      <c r="O106" s="170"/>
      <c r="P106" s="170">
        <f>SUM(P67:P105)</f>
        <v>629</v>
      </c>
      <c r="Q106" s="170">
        <f>SUM(Q67:Q105)</f>
        <v>137616374</v>
      </c>
      <c r="R106" s="170"/>
      <c r="S106" s="170">
        <f>SUM(S67:S105)</f>
        <v>461934786</v>
      </c>
      <c r="T106" s="170">
        <f>SUM(T67:T105)</f>
        <v>371988</v>
      </c>
    </row>
    <row r="141" spans="1:1" x14ac:dyDescent="0.2">
      <c r="A141" t="s">
        <v>0</v>
      </c>
    </row>
  </sheetData>
  <sheetProtection password="F01A"/>
  <mergeCells count="6">
    <mergeCell ref="U1:W1"/>
    <mergeCell ref="E5:F5"/>
    <mergeCell ref="C6:D6"/>
    <mergeCell ref="E6:F6"/>
    <mergeCell ref="G6:H6"/>
    <mergeCell ref="H1:I1"/>
  </mergeCells>
  <phoneticPr fontId="1" type="noConversion"/>
  <printOptions horizontalCentered="1"/>
  <pageMargins left="0.17" right="0.16" top="0.17" bottom="0" header="0.17" footer="0"/>
  <pageSetup scale="88" fitToWidth="2" fitToHeight="2" orientation="portrait" r:id="rId1"/>
  <headerFooter alignWithMargins="0"/>
  <rowBreaks count="1" manualBreakCount="1">
    <brk id="62" max="22" man="1"/>
  </rowBreaks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E-SUMMRY</vt:lpstr>
      <vt:lpstr>'E-SUMMRY'!Print_Area</vt:lpstr>
    </vt:vector>
  </TitlesOfParts>
  <Company>Micron Electronics,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OMES</cp:lastModifiedBy>
  <cp:lastPrinted>2017-03-29T14:12:30Z</cp:lastPrinted>
  <dcterms:created xsi:type="dcterms:W3CDTF">1998-01-26T21:58:46Z</dcterms:created>
  <dcterms:modified xsi:type="dcterms:W3CDTF">2017-06-28T14:13:21Z</dcterms:modified>
</cp:coreProperties>
</file>