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0">'E-SUMMRY'!$A$1:$W$54</definedName>
  </definedNames>
  <calcPr calcId="162913" iterate="1" iterateCount="1000"/>
</workbook>
</file>

<file path=xl/calcChain.xml><?xml version="1.0" encoding="utf-8"?>
<calcChain xmlns="http://schemas.openxmlformats.org/spreadsheetml/2006/main">
  <c r="K23" i="1" l="1"/>
  <c r="W44" i="1" l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W11" i="1"/>
  <c r="S11" i="1"/>
  <c r="Q11" i="1"/>
  <c r="O11" i="1"/>
  <c r="M11" i="1"/>
  <c r="K11" i="1"/>
  <c r="H11" i="1"/>
  <c r="G11" i="1"/>
  <c r="F11" i="1"/>
  <c r="E11" i="1"/>
  <c r="D11" i="1"/>
  <c r="T104" i="1" l="1"/>
  <c r="S104" i="1"/>
  <c r="Q104" i="1"/>
  <c r="P104" i="1"/>
  <c r="M104" i="1"/>
  <c r="K104" i="1"/>
  <c r="J104" i="1"/>
  <c r="E104" i="1"/>
  <c r="F104" i="1"/>
  <c r="G104" i="1"/>
  <c r="H104" i="1"/>
  <c r="I104" i="1"/>
  <c r="D104" i="1"/>
  <c r="C104" i="1"/>
  <c r="C12" i="1"/>
  <c r="C11" i="1"/>
  <c r="AB8" i="2" l="1"/>
  <c r="W11" i="2"/>
  <c r="R6" i="2"/>
  <c r="M5" i="2"/>
  <c r="H5" i="2"/>
  <c r="C4" i="2"/>
  <c r="I44" i="1" l="1"/>
  <c r="U44" i="1" s="1"/>
  <c r="I43" i="1" l="1"/>
  <c r="U43" i="1" s="1"/>
  <c r="S45" i="1" l="1"/>
  <c r="Q45" i="1"/>
  <c r="O45" i="1"/>
  <c r="M45" i="1"/>
  <c r="K45" i="1"/>
  <c r="G45" i="1"/>
  <c r="W45" i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45" i="1"/>
  <c r="F45" i="1"/>
  <c r="E45" i="1"/>
  <c r="D45" i="1"/>
  <c r="D4" i="2" l="1"/>
  <c r="D5" i="2" s="1"/>
  <c r="I5" i="2"/>
  <c r="I6" i="2" s="1"/>
  <c r="C45" i="1"/>
  <c r="N2" i="2"/>
  <c r="N5" i="2" s="1"/>
  <c r="N6" i="2" s="1"/>
  <c r="AC8" i="2"/>
  <c r="AC9" i="2" s="1"/>
  <c r="S6" i="2"/>
  <c r="S7" i="2" s="1"/>
  <c r="X11" i="2"/>
  <c r="X12" i="2" s="1"/>
  <c r="I45" i="1"/>
  <c r="I53" i="1" s="1"/>
  <c r="S51" i="1" l="1"/>
  <c r="Q51" i="1"/>
  <c r="O51" i="1"/>
  <c r="K51" i="1"/>
  <c r="E51" i="1"/>
  <c r="F51" i="1"/>
  <c r="G51" i="1"/>
  <c r="H51" i="1"/>
  <c r="C51" i="1"/>
  <c r="I89" i="1"/>
  <c r="S89" i="1" s="1"/>
  <c r="I90" i="1"/>
  <c r="S90" i="1" s="1"/>
  <c r="W51" i="1"/>
  <c r="M51" i="1"/>
  <c r="I87" i="1"/>
  <c r="S87" i="1" s="1"/>
  <c r="I88" i="1"/>
  <c r="S88" i="1" s="1"/>
  <c r="I86" i="1"/>
  <c r="S86" i="1" s="1"/>
  <c r="I85" i="1"/>
  <c r="S85" i="1" s="1"/>
  <c r="I84" i="1"/>
  <c r="S84" i="1" s="1"/>
  <c r="I60" i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D51" i="1"/>
  <c r="S60" i="1" l="1"/>
  <c r="U51" i="1" s="1"/>
  <c r="I51" i="1"/>
  <c r="I15" i="1"/>
  <c r="U15" i="1" s="1"/>
  <c r="I18" i="1"/>
  <c r="U18" i="1" s="1"/>
  <c r="I11" i="1"/>
  <c r="U11" i="1" s="1"/>
  <c r="Q53" i="1"/>
  <c r="I33" i="1"/>
  <c r="U33" i="1" s="1"/>
  <c r="I36" i="1"/>
  <c r="U36" i="1" s="1"/>
  <c r="I19" i="1"/>
  <c r="U19" i="1" s="1"/>
  <c r="E53" i="1"/>
  <c r="E46" i="1" s="1"/>
  <c r="K53" i="1"/>
  <c r="K46" i="1" s="1"/>
  <c r="S53" i="1"/>
  <c r="F53" i="1"/>
  <c r="F46" i="1" s="1"/>
  <c r="M53" i="1"/>
  <c r="I23" i="1"/>
  <c r="U23" i="1" s="1"/>
  <c r="I24" i="1"/>
  <c r="U24" i="1" s="1"/>
  <c r="I25" i="1"/>
  <c r="U25" i="1" s="1"/>
  <c r="I26" i="1"/>
  <c r="U26" i="1" s="1"/>
  <c r="I29" i="1"/>
  <c r="U29" i="1" s="1"/>
  <c r="I30" i="1"/>
  <c r="U30" i="1" s="1"/>
  <c r="I31" i="1"/>
  <c r="U31" i="1" s="1"/>
  <c r="I32" i="1"/>
  <c r="U32" i="1" s="1"/>
  <c r="I35" i="1"/>
  <c r="U35" i="1" s="1"/>
  <c r="I37" i="1"/>
  <c r="U37" i="1" s="1"/>
  <c r="I38" i="1"/>
  <c r="U38" i="1" s="1"/>
  <c r="I39" i="1"/>
  <c r="U39" i="1" s="1"/>
  <c r="I41" i="1"/>
  <c r="U41" i="1" s="1"/>
  <c r="H53" i="1"/>
  <c r="I27" i="1"/>
  <c r="U27" i="1" s="1"/>
  <c r="I12" i="1"/>
  <c r="U12" i="1" s="1"/>
  <c r="I13" i="1"/>
  <c r="U13" i="1" s="1"/>
  <c r="I14" i="1"/>
  <c r="U14" i="1" s="1"/>
  <c r="I17" i="1"/>
  <c r="U17" i="1" s="1"/>
  <c r="I42" i="1"/>
  <c r="U42" i="1" s="1"/>
  <c r="I21" i="1"/>
  <c r="U21" i="1" s="1"/>
  <c r="I20" i="1"/>
  <c r="U20" i="1" s="1"/>
  <c r="W53" i="1"/>
  <c r="W46" i="1" s="1"/>
  <c r="O53" i="1"/>
  <c r="G53" i="1"/>
  <c r="Q46" i="1" l="1"/>
  <c r="S46" i="1"/>
  <c r="H46" i="1"/>
  <c r="C53" i="1"/>
  <c r="C46" i="1" s="1"/>
  <c r="M46" i="1"/>
  <c r="G46" i="1"/>
  <c r="O46" i="1"/>
  <c r="D53" i="1"/>
  <c r="D46" i="1" s="1"/>
  <c r="U45" i="1" l="1"/>
  <c r="I46" i="1"/>
  <c r="U53" i="1" l="1"/>
  <c r="U46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<sst xmlns="http://schemas.openxmlformats.org/spreadsheetml/2006/main" count="375" uniqueCount="185">
  <si>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</si>
  <si>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</si>
  <si>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</si>
  <si>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</si>
  <si>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</si>
  <si>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</si>
  <si>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</si>
  <si>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</si>
  <si>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</si>
  <si>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</si>
  <si>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</si>
  <si>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</si>
  <si>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</si>
  <si>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</si>
  <si>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</si>
  <si>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</si>
  <si>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</si>
  <si>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</si>
  <si>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</si>
  <si>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</si>
  <si>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</si>
  <si>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</si>
  <si>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</si>
  <si>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</si>
  <si>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</si>
  <si>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</si>
  <si>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</si>
  <si>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</si>
  <si>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</si>
  <si>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</si>
  <si>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</si>
  <si>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</si>
  <si>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</si>
  <si>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</si>
  <si>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</si>
  <si>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</si>
  <si>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</si>
  <si>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</si>
  <si>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</si>
  <si>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</si>
  <si>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</si>
  <si>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</si>
  <si>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</si>
  <si>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</si>
  <si>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</si>
  <si>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</si>
  <si>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</si>
  <si>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</si>
  <si>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</si>
  <si>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</si>
  <si>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</si>
  <si>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</si>
  <si>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</si>
  <si>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</si>
  <si>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</si>
  <si>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</si>
  <si>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</si>
  <si>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</si>
  <si>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</si>
  <si>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</si>
  <si>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</si>
  <si>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</si>
  <si>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</si>
  <si>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</si>
  <si>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</si>
  <si>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</si>
  <si>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</si>
  <si>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</si>
  <si>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</si>
  <si>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</si>
  <si>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</si>
  <si>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</si>
  <si>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</si>
  <si>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</si>
  <si>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</si>
  <si>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</si>
  <si>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</si>
  <si>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</si>
  <si>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</si>
  <si>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</si>
  <si>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</si>
  <si>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</si>
  <si>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</si>
  <si>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</si>
  <si>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</si>
  <si>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</si>
  <si>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</si>
  <si>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</si>
  <si>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</si>
  <si>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</si>
  <si>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</si>
  <si>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</si>
  <si>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</si>
  <si>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</si>
  <si>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</si>
  <si>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</si>
  <si>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</si>
  <si>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</si>
  <si>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</si>
  <si>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</si>
  <si>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</si>
  <si>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</si>
  <si>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</si>
  <si>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</si>
  <si>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</si>
  <si>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</si>
  <si>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</si>
  <si>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</si>
  <si>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</si>
  <si>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</si>
  <si>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</si>
  <si>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</si>
  <si>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</si>
  <si>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</si>
  <si>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</si>
  <si>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</si>
  <si>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</si>
  <si>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</si>
  <si>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</si>
  <si>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</si>
  <si>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</si>
  <si>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</si>
  <si>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</si>
  <si>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</si>
  <si>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</si>
  <si>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</si>
  <si>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</si>
  <si>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</si>
  <si>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</si>
  <si>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</si>
  <si>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</si>
  <si>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</si>
  <si>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</si>
  <si>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</si>
  <si>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</si>
  <si>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</si>
  <si>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</si>
  <si>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</si>
  <si>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</si>
  <si>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</si>
  <si>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</si>
  <si>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</si>
  <si>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</si>
  <si>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</si>
  <si>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</si>
  <si>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</si>
  <si>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</si>
  <si>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</si>
  <si>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</si>
  <si>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</si>
  <si>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</si>
  <si>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</si>
  <si>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</si>
  <si>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</si>
  <si>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</si>
  <si>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</si>
  <si>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</si>
  <si>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</si>
  <si>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</si>
  <si>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Yukon</t>
  </si>
  <si>
    <t>Wagoner</t>
  </si>
  <si>
    <t>2015 Miami; 2015 Pauls Valley; 2015 Sulphur; 2016 Laverne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</si>
  <si>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</si>
  <si>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</si>
  <si>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</si>
  <si>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</si>
  <si>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</si>
  <si>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</si>
  <si>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</si>
  <si>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</si>
  <si>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</si>
  <si>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</si>
  <si>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</si>
  <si>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</si>
  <si>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</si>
  <si>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</si>
  <si>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</si>
  <si>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</si>
  <si>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</si>
  <si>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</si>
  <si>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</si>
  <si>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</si>
  <si>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Frederick (ST) (Assoc. Town)</t>
  </si>
  <si>
    <t>Stroud* (2016-2017)</t>
  </si>
  <si>
    <t>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</si>
</sst>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59</xdr:row>
      <xdr:rowOff>114300</xdr:rowOff>
    </xdr:from>
    <xdr:to>
      <xdr:col>23</xdr:col>
      <xdr:colOff>381000</xdr:colOff>
      <xdr:row>63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104</xdr:row>
      <xdr:rowOff>104775</xdr:rowOff>
    </xdr:from>
    <xdr:to>
      <xdr:col>18</xdr:col>
      <xdr:colOff>257175</xdr:colOff>
      <xdr:row>105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tockyards%20Ci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ni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er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agu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Dura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Idab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ollinsvil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heroke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ilburt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Clarem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Hoba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ahlequa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Guym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TulsaRt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cAlest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Muskoge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Kendall-Whitti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ryo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Yuk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Wagon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Altu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8-Newki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171</v>
          </cell>
          <cell r="C28">
            <v>2035542</v>
          </cell>
          <cell r="D28">
            <v>296</v>
          </cell>
          <cell r="E28">
            <v>8790978</v>
          </cell>
          <cell r="F28">
            <v>122</v>
          </cell>
          <cell r="G28">
            <v>9327400</v>
          </cell>
          <cell r="I28">
            <v>478</v>
          </cell>
          <cell r="J28">
            <v>272</v>
          </cell>
          <cell r="K28">
            <v>1106</v>
          </cell>
          <cell r="M28">
            <v>63</v>
          </cell>
          <cell r="N28">
            <v>2487954</v>
          </cell>
          <cell r="P28">
            <v>18240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139</v>
          </cell>
          <cell r="C28">
            <v>2479220</v>
          </cell>
          <cell r="D28">
            <v>190</v>
          </cell>
          <cell r="E28">
            <v>11038996</v>
          </cell>
          <cell r="F28">
            <v>29</v>
          </cell>
          <cell r="G28">
            <v>4235500</v>
          </cell>
          <cell r="I28">
            <v>166</v>
          </cell>
          <cell r="J28">
            <v>130</v>
          </cell>
          <cell r="K28">
            <v>675</v>
          </cell>
          <cell r="M28">
            <v>90</v>
          </cell>
          <cell r="N28">
            <v>3040553</v>
          </cell>
          <cell r="P28">
            <v>20082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233</v>
          </cell>
          <cell r="E28">
            <v>30007117</v>
          </cell>
          <cell r="F28">
            <v>87</v>
          </cell>
          <cell r="G28">
            <v>16532334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20626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104</v>
          </cell>
          <cell r="C28">
            <v>567681</v>
          </cell>
          <cell r="D28">
            <v>99</v>
          </cell>
          <cell r="E28">
            <v>7306508</v>
          </cell>
          <cell r="F28">
            <v>108</v>
          </cell>
          <cell r="G28">
            <v>4371000</v>
          </cell>
          <cell r="I28">
            <v>140</v>
          </cell>
          <cell r="J28">
            <v>111</v>
          </cell>
          <cell r="K28">
            <v>236</v>
          </cell>
          <cell r="M28">
            <v>79</v>
          </cell>
          <cell r="N28">
            <v>5960166</v>
          </cell>
          <cell r="P28">
            <v>32483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40</v>
          </cell>
          <cell r="C28">
            <v>459846</v>
          </cell>
          <cell r="D28">
            <v>99</v>
          </cell>
          <cell r="E28">
            <v>7109246</v>
          </cell>
          <cell r="F28">
            <v>48</v>
          </cell>
          <cell r="G28">
            <v>2994500</v>
          </cell>
          <cell r="I28">
            <v>117</v>
          </cell>
          <cell r="J28">
            <v>77</v>
          </cell>
          <cell r="K28">
            <v>184</v>
          </cell>
          <cell r="M28">
            <v>27</v>
          </cell>
          <cell r="N28">
            <v>7118878</v>
          </cell>
          <cell r="P28">
            <v>27086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129</v>
          </cell>
          <cell r="C28">
            <v>1638005</v>
          </cell>
          <cell r="D28">
            <v>219</v>
          </cell>
          <cell r="E28">
            <v>6094223</v>
          </cell>
          <cell r="F28">
            <v>104</v>
          </cell>
          <cell r="G28">
            <v>9275718</v>
          </cell>
          <cell r="I28">
            <v>245</v>
          </cell>
          <cell r="J28">
            <v>164</v>
          </cell>
          <cell r="K28">
            <v>207</v>
          </cell>
          <cell r="M28">
            <v>37</v>
          </cell>
          <cell r="N28">
            <v>2653656</v>
          </cell>
          <cell r="P28">
            <v>79314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55</v>
          </cell>
          <cell r="C28">
            <v>606992</v>
          </cell>
          <cell r="D28">
            <v>58</v>
          </cell>
          <cell r="E28">
            <v>5734653</v>
          </cell>
          <cell r="F28">
            <v>32</v>
          </cell>
          <cell r="G28">
            <v>2307950</v>
          </cell>
          <cell r="I28">
            <v>76</v>
          </cell>
          <cell r="J28">
            <v>48</v>
          </cell>
          <cell r="K28">
            <v>152</v>
          </cell>
          <cell r="M28">
            <v>26</v>
          </cell>
          <cell r="N28">
            <v>7341172</v>
          </cell>
          <cell r="P28">
            <v>44594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49</v>
          </cell>
          <cell r="C28">
            <v>414627</v>
          </cell>
          <cell r="D28">
            <v>90</v>
          </cell>
          <cell r="E28">
            <v>8816427</v>
          </cell>
          <cell r="F28">
            <v>53</v>
          </cell>
          <cell r="G28">
            <v>5113326</v>
          </cell>
          <cell r="I28">
            <v>165</v>
          </cell>
          <cell r="J28">
            <v>126</v>
          </cell>
          <cell r="K28">
            <v>390</v>
          </cell>
          <cell r="M28">
            <v>200</v>
          </cell>
          <cell r="N28">
            <v>6670530</v>
          </cell>
          <cell r="P28">
            <v>43227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20</v>
          </cell>
          <cell r="C28">
            <v>934487</v>
          </cell>
          <cell r="D28">
            <v>86</v>
          </cell>
          <cell r="E28">
            <v>8995731</v>
          </cell>
          <cell r="F28">
            <v>43</v>
          </cell>
          <cell r="G28">
            <v>2354539</v>
          </cell>
          <cell r="I28">
            <v>69</v>
          </cell>
          <cell r="J28">
            <v>41</v>
          </cell>
          <cell r="K28">
            <v>199</v>
          </cell>
          <cell r="M28">
            <v>40</v>
          </cell>
          <cell r="N28">
            <v>4204688</v>
          </cell>
          <cell r="P28">
            <v>22893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67</v>
          </cell>
          <cell r="C28">
            <v>245808</v>
          </cell>
          <cell r="D28">
            <v>92</v>
          </cell>
          <cell r="E28">
            <v>3365808</v>
          </cell>
          <cell r="F28">
            <v>54</v>
          </cell>
          <cell r="G28">
            <v>3634000</v>
          </cell>
          <cell r="I28">
            <v>121</v>
          </cell>
          <cell r="J28">
            <v>72</v>
          </cell>
          <cell r="K28">
            <v>268</v>
          </cell>
          <cell r="M28">
            <v>25</v>
          </cell>
          <cell r="N28">
            <v>891756</v>
          </cell>
          <cell r="P28">
            <v>37283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64</v>
          </cell>
          <cell r="C28">
            <v>5467843</v>
          </cell>
          <cell r="D28">
            <v>108</v>
          </cell>
          <cell r="E28">
            <v>7581111</v>
          </cell>
          <cell r="F28">
            <v>36</v>
          </cell>
          <cell r="G28">
            <v>4436500</v>
          </cell>
          <cell r="I28">
            <v>88</v>
          </cell>
          <cell r="J28">
            <v>58</v>
          </cell>
          <cell r="K28">
            <v>191</v>
          </cell>
          <cell r="M28">
            <v>20</v>
          </cell>
          <cell r="N28">
            <v>2843842</v>
          </cell>
          <cell r="P28">
            <v>26955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476</v>
          </cell>
          <cell r="C28">
            <v>4014582</v>
          </cell>
          <cell r="D28">
            <v>954</v>
          </cell>
          <cell r="E28">
            <v>30807769</v>
          </cell>
          <cell r="F28">
            <v>158</v>
          </cell>
          <cell r="G28">
            <v>12919050</v>
          </cell>
          <cell r="I28">
            <v>333</v>
          </cell>
          <cell r="J28">
            <v>243</v>
          </cell>
          <cell r="K28">
            <v>736</v>
          </cell>
          <cell r="M28">
            <v>99</v>
          </cell>
          <cell r="N28">
            <v>5307737</v>
          </cell>
          <cell r="P28">
            <v>46521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307</v>
          </cell>
          <cell r="C28">
            <v>1063886</v>
          </cell>
          <cell r="D28">
            <v>417</v>
          </cell>
          <cell r="E28">
            <v>14486965</v>
          </cell>
          <cell r="F28">
            <v>89</v>
          </cell>
          <cell r="G28">
            <v>3893083</v>
          </cell>
          <cell r="I28">
            <v>136</v>
          </cell>
          <cell r="J28">
            <v>130</v>
          </cell>
          <cell r="K28">
            <v>285</v>
          </cell>
          <cell r="M28">
            <v>186</v>
          </cell>
          <cell r="N28">
            <v>1665492</v>
          </cell>
          <cell r="P28">
            <v>84685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29</v>
          </cell>
          <cell r="C28">
            <v>782300</v>
          </cell>
          <cell r="D28">
            <v>90</v>
          </cell>
          <cell r="E28">
            <v>9811151</v>
          </cell>
          <cell r="F28">
            <v>40</v>
          </cell>
          <cell r="G28">
            <v>7783466</v>
          </cell>
          <cell r="I28">
            <v>122</v>
          </cell>
          <cell r="J28">
            <v>114</v>
          </cell>
          <cell r="K28">
            <v>307</v>
          </cell>
          <cell r="M28">
            <v>11</v>
          </cell>
          <cell r="N28">
            <v>1703500</v>
          </cell>
          <cell r="P28">
            <v>21648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57</v>
          </cell>
          <cell r="E28">
            <v>4902315</v>
          </cell>
          <cell r="F28">
            <v>22</v>
          </cell>
          <cell r="G28">
            <v>8053008</v>
          </cell>
          <cell r="I28">
            <v>77</v>
          </cell>
          <cell r="J28">
            <v>64</v>
          </cell>
          <cell r="K28">
            <v>318</v>
          </cell>
          <cell r="M28">
            <v>32</v>
          </cell>
          <cell r="N28">
            <v>5025785</v>
          </cell>
          <cell r="P28">
            <v>26196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25</v>
          </cell>
          <cell r="C28">
            <v>1299408</v>
          </cell>
          <cell r="D28">
            <v>54</v>
          </cell>
          <cell r="E28">
            <v>256974784</v>
          </cell>
          <cell r="F28">
            <v>24</v>
          </cell>
          <cell r="G28">
            <v>4484500</v>
          </cell>
          <cell r="I28">
            <v>59</v>
          </cell>
          <cell r="J28">
            <v>46</v>
          </cell>
          <cell r="K28">
            <v>1243</v>
          </cell>
          <cell r="M28">
            <v>25</v>
          </cell>
          <cell r="N28">
            <v>57131041</v>
          </cell>
          <cell r="P28">
            <v>20356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40</v>
          </cell>
          <cell r="C28">
            <v>565270</v>
          </cell>
          <cell r="D28">
            <v>126</v>
          </cell>
          <cell r="E28">
            <v>3260669</v>
          </cell>
          <cell r="F28">
            <v>39</v>
          </cell>
          <cell r="G28">
            <v>3132900</v>
          </cell>
          <cell r="I28">
            <v>133</v>
          </cell>
          <cell r="J28">
            <v>70</v>
          </cell>
          <cell r="K28">
            <v>232</v>
          </cell>
          <cell r="M28">
            <v>29</v>
          </cell>
          <cell r="N28">
            <v>7135763</v>
          </cell>
          <cell r="P28">
            <v>10948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1257467</v>
          </cell>
          <cell r="D28">
            <v>179</v>
          </cell>
          <cell r="E28">
            <v>31372631</v>
          </cell>
          <cell r="F28">
            <v>39</v>
          </cell>
          <cell r="G28">
            <v>2858600</v>
          </cell>
          <cell r="I28">
            <v>105</v>
          </cell>
          <cell r="J28">
            <v>75</v>
          </cell>
          <cell r="K28">
            <v>196</v>
          </cell>
          <cell r="M28">
            <v>23</v>
          </cell>
          <cell r="N28">
            <v>10561585</v>
          </cell>
          <cell r="P28">
            <v>7379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159976</v>
          </cell>
          <cell r="D28">
            <v>71</v>
          </cell>
          <cell r="E28">
            <v>118944530</v>
          </cell>
          <cell r="F28">
            <v>27</v>
          </cell>
          <cell r="G28">
            <v>12849001</v>
          </cell>
          <cell r="I28">
            <v>40</v>
          </cell>
          <cell r="J28">
            <v>36</v>
          </cell>
          <cell r="K28">
            <v>240</v>
          </cell>
          <cell r="M28">
            <v>3</v>
          </cell>
          <cell r="N28">
            <v>900000</v>
          </cell>
          <cell r="P28">
            <v>12397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27</v>
          </cell>
          <cell r="C28">
            <v>238760</v>
          </cell>
          <cell r="D28">
            <v>25</v>
          </cell>
          <cell r="E28">
            <v>1160900</v>
          </cell>
          <cell r="F28">
            <v>15</v>
          </cell>
          <cell r="G28">
            <v>1483500</v>
          </cell>
          <cell r="I28">
            <v>36</v>
          </cell>
          <cell r="J28">
            <v>30</v>
          </cell>
          <cell r="K28">
            <v>56</v>
          </cell>
          <cell r="M28">
            <v>1</v>
          </cell>
          <cell r="N28">
            <v>3200000</v>
          </cell>
          <cell r="P28">
            <v>18750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261</v>
          </cell>
          <cell r="C28">
            <v>2207203</v>
          </cell>
          <cell r="D28">
            <v>436</v>
          </cell>
          <cell r="E28">
            <v>12758496</v>
          </cell>
          <cell r="F28">
            <v>88</v>
          </cell>
          <cell r="G28">
            <v>7003662</v>
          </cell>
          <cell r="I28">
            <v>339</v>
          </cell>
          <cell r="J28">
            <v>185</v>
          </cell>
          <cell r="K28">
            <v>1123</v>
          </cell>
          <cell r="M28">
            <v>167</v>
          </cell>
          <cell r="N28">
            <v>13985946</v>
          </cell>
          <cell r="P28">
            <v>14521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168</v>
          </cell>
          <cell r="C28">
            <v>1796145</v>
          </cell>
          <cell r="D28">
            <v>265</v>
          </cell>
          <cell r="E28">
            <v>24922806</v>
          </cell>
          <cell r="F28">
            <v>152</v>
          </cell>
          <cell r="G28">
            <v>15808538</v>
          </cell>
          <cell r="I28">
            <v>368</v>
          </cell>
          <cell r="J28">
            <v>244</v>
          </cell>
          <cell r="K28">
            <v>672</v>
          </cell>
          <cell r="M28">
            <v>177</v>
          </cell>
          <cell r="N28">
            <v>21084484</v>
          </cell>
          <cell r="P28">
            <v>58249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103</v>
          </cell>
          <cell r="C28">
            <v>1294061</v>
          </cell>
          <cell r="D28">
            <v>205</v>
          </cell>
          <cell r="E28">
            <v>6429959</v>
          </cell>
          <cell r="F28">
            <v>79</v>
          </cell>
          <cell r="G28">
            <v>4407329</v>
          </cell>
          <cell r="I28">
            <v>197</v>
          </cell>
          <cell r="J28">
            <v>164</v>
          </cell>
          <cell r="K28">
            <v>426</v>
          </cell>
          <cell r="M28">
            <v>10</v>
          </cell>
          <cell r="N28">
            <v>12000585</v>
          </cell>
          <cell r="P28">
            <v>59264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351</v>
          </cell>
          <cell r="C28">
            <v>3544230</v>
          </cell>
          <cell r="D28">
            <v>503</v>
          </cell>
          <cell r="E28">
            <v>23609772</v>
          </cell>
          <cell r="F28">
            <v>222</v>
          </cell>
          <cell r="G28">
            <v>22820160</v>
          </cell>
          <cell r="I28">
            <v>446</v>
          </cell>
          <cell r="J28">
            <v>188</v>
          </cell>
          <cell r="K28">
            <v>625</v>
          </cell>
          <cell r="M28">
            <v>155</v>
          </cell>
          <cell r="N28">
            <v>6579753</v>
          </cell>
          <cell r="P28">
            <v>34520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198</v>
          </cell>
          <cell r="C28">
            <v>1440546</v>
          </cell>
          <cell r="D28">
            <v>297</v>
          </cell>
          <cell r="E28">
            <v>19024382</v>
          </cell>
          <cell r="F28">
            <v>102</v>
          </cell>
          <cell r="G28">
            <v>13216452</v>
          </cell>
          <cell r="I28">
            <v>307</v>
          </cell>
          <cell r="J28">
            <v>206</v>
          </cell>
          <cell r="K28">
            <v>538</v>
          </cell>
          <cell r="M28">
            <v>116</v>
          </cell>
          <cell r="N28">
            <v>14135428</v>
          </cell>
          <cell r="P28">
            <v>35107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458630</v>
          </cell>
          <cell r="D28">
            <v>164</v>
          </cell>
          <cell r="E28">
            <v>10318605</v>
          </cell>
          <cell r="F28">
            <v>61</v>
          </cell>
          <cell r="G28">
            <v>2478617</v>
          </cell>
          <cell r="I28">
            <v>166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49768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196</v>
          </cell>
          <cell r="E28">
            <v>5173150</v>
          </cell>
          <cell r="F28">
            <v>117</v>
          </cell>
          <cell r="G28">
            <v>3173064</v>
          </cell>
          <cell r="I28">
            <v>101</v>
          </cell>
          <cell r="J28">
            <v>80</v>
          </cell>
          <cell r="K28">
            <v>118</v>
          </cell>
          <cell r="M28">
            <v>61</v>
          </cell>
          <cell r="N28">
            <v>5046421</v>
          </cell>
          <cell r="P28">
            <v>111571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34"/>
  <sheetViews>
    <sheetView showGridLines="0" tabSelected="1" topLeftCell="A10" zoomScale="85" zoomScaleNormal="85" zoomScaleSheetLayoutView="100" workbookViewId="0">
      <selection activeCell="W55" sqref="W55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4" t="s">
        <v>184</v>
      </c>
      <c r="I1" s="224"/>
      <c r="Q1" s="13"/>
      <c r="R1" s="13"/>
      <c r="S1" s="13"/>
      <c r="T1" s="13"/>
      <c r="U1" s="224" t="s">
        <v>184</v>
      </c>
      <c r="V1" s="224"/>
      <c r="W1" s="224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122</v>
      </c>
      <c r="L4" s="111"/>
      <c r="M4" s="114" t="s">
        <v>126</v>
      </c>
      <c r="N4" s="111"/>
      <c r="O4" s="113" t="s">
        <v>0</v>
      </c>
      <c r="P4" s="113"/>
      <c r="Q4" s="115" t="s">
        <v>127</v>
      </c>
      <c r="R4" s="115"/>
      <c r="S4" s="115" t="s">
        <v>131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5" t="s">
        <v>134</v>
      </c>
      <c r="F5" s="225"/>
      <c r="G5" s="117"/>
      <c r="H5" s="111"/>
      <c r="I5" s="140" t="s">
        <v>114</v>
      </c>
      <c r="J5" s="113"/>
      <c r="K5" s="113" t="s">
        <v>123</v>
      </c>
      <c r="L5" s="111"/>
      <c r="M5" s="114" t="s">
        <v>123</v>
      </c>
      <c r="N5" s="111"/>
      <c r="O5" s="113" t="s">
        <v>0</v>
      </c>
      <c r="P5" s="113"/>
      <c r="Q5" s="120" t="s">
        <v>128</v>
      </c>
      <c r="R5" s="118"/>
      <c r="S5" s="115" t="s">
        <v>132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6" t="s">
        <v>99</v>
      </c>
      <c r="D6" s="227"/>
      <c r="E6" s="228" t="s">
        <v>107</v>
      </c>
      <c r="F6" s="229"/>
      <c r="G6" s="228" t="s">
        <v>108</v>
      </c>
      <c r="H6" s="229"/>
      <c r="I6" s="140" t="s">
        <v>115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129</v>
      </c>
      <c r="R6" s="118"/>
      <c r="S6" s="115" t="s">
        <v>129</v>
      </c>
      <c r="T6" s="115"/>
      <c r="U6" s="137" t="s">
        <v>4</v>
      </c>
      <c r="V6" s="119"/>
      <c r="W6" s="121" t="s">
        <v>118</v>
      </c>
    </row>
    <row r="7" spans="1:23" s="7" customFormat="1" ht="13.5" x14ac:dyDescent="0.25">
      <c r="A7" s="104" t="s">
        <v>0</v>
      </c>
      <c r="B7" s="142" t="s">
        <v>5</v>
      </c>
      <c r="C7" s="113" t="s">
        <v>110</v>
      </c>
      <c r="D7" s="113" t="s">
        <v>111</v>
      </c>
      <c r="E7" s="122" t="s">
        <v>113</v>
      </c>
      <c r="F7" s="113" t="s">
        <v>6</v>
      </c>
      <c r="G7" s="122" t="s">
        <v>110</v>
      </c>
      <c r="H7" s="113" t="s">
        <v>6</v>
      </c>
      <c r="I7" s="140" t="s">
        <v>116</v>
      </c>
      <c r="J7" s="113"/>
      <c r="K7" s="113" t="s">
        <v>124</v>
      </c>
      <c r="L7" s="111"/>
      <c r="M7" s="114" t="s">
        <v>124</v>
      </c>
      <c r="N7" s="111"/>
      <c r="O7" s="114" t="s">
        <v>7</v>
      </c>
      <c r="P7" s="111"/>
      <c r="Q7" s="115" t="s">
        <v>130</v>
      </c>
      <c r="R7" s="123"/>
      <c r="S7" s="115" t="s">
        <v>130</v>
      </c>
      <c r="T7" s="115"/>
      <c r="U7" s="115" t="s">
        <v>8</v>
      </c>
      <c r="V7" s="119"/>
      <c r="W7" s="121" t="s">
        <v>119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112</v>
      </c>
      <c r="E8" s="124" t="s">
        <v>120</v>
      </c>
      <c r="F8" s="105" t="s">
        <v>11</v>
      </c>
      <c r="G8" s="124" t="s">
        <v>133</v>
      </c>
      <c r="H8" s="105" t="s">
        <v>11</v>
      </c>
      <c r="I8" s="141" t="s">
        <v>4</v>
      </c>
      <c r="J8" s="125" t="s">
        <v>135</v>
      </c>
      <c r="K8" s="105" t="s">
        <v>125</v>
      </c>
      <c r="L8" s="126"/>
      <c r="M8" s="125" t="s">
        <v>125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95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171</v>
      </c>
      <c r="D11" s="69">
        <f>'[1]E-FORM'!$C$28</f>
        <v>2035542</v>
      </c>
      <c r="E11" s="68">
        <f>'[1]E-FORM'!$D$28</f>
        <v>296</v>
      </c>
      <c r="F11" s="70">
        <f>'[1]E-FORM'!$E$28</f>
        <v>8790978</v>
      </c>
      <c r="G11" s="68">
        <f>'[1]E-FORM'!$F$28</f>
        <v>122</v>
      </c>
      <c r="H11" s="70">
        <f>'[1]E-FORM'!$G$28</f>
        <v>9327400</v>
      </c>
      <c r="I11" s="150">
        <f>+D11+F11+H11</f>
        <v>20153920</v>
      </c>
      <c r="J11" s="153" t="s">
        <v>16</v>
      </c>
      <c r="K11" s="68">
        <f>'[1]E-FORM'!$I$28</f>
        <v>478</v>
      </c>
      <c r="L11" s="68"/>
      <c r="M11" s="68">
        <f>'[1]E-FORM'!$J$28</f>
        <v>272</v>
      </c>
      <c r="N11" s="68"/>
      <c r="O11" s="73">
        <f>'[1]E-FORM'!$K$28</f>
        <v>1106</v>
      </c>
      <c r="P11" s="68"/>
      <c r="Q11" s="68">
        <f>'[1]E-FORM'!$M$28</f>
        <v>63</v>
      </c>
      <c r="R11" s="68"/>
      <c r="S11" s="70">
        <f>'[1]E-FORM'!$N$28</f>
        <v>2487954</v>
      </c>
      <c r="T11" s="74"/>
      <c r="U11" s="139">
        <f>I11+S11</f>
        <v>22641874</v>
      </c>
      <c r="V11" s="75"/>
      <c r="W11" s="68">
        <f>'[1]E-FORM'!$P$28</f>
        <v>18240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476</v>
      </c>
      <c r="D12" s="70">
        <f>'[2]E-FORM'!$C$28</f>
        <v>4014582</v>
      </c>
      <c r="E12" s="68">
        <f>'[2]E-FORM'!$D$28</f>
        <v>954</v>
      </c>
      <c r="F12" s="70">
        <f>'[2]E-FORM'!$E$28</f>
        <v>30807769</v>
      </c>
      <c r="G12" s="68">
        <f>'[2]E-FORM'!$F28</f>
        <v>158</v>
      </c>
      <c r="H12" s="70">
        <f>'[2]E-FORM'!$G28</f>
        <v>12919050</v>
      </c>
      <c r="I12" s="150">
        <f>+D12+F12+H12</f>
        <v>47741401</v>
      </c>
      <c r="J12" s="153" t="s">
        <v>17</v>
      </c>
      <c r="K12" s="68">
        <f>'[2]E-FORM'!$I28</f>
        <v>333</v>
      </c>
      <c r="L12" s="68" t="s">
        <v>0</v>
      </c>
      <c r="M12" s="68">
        <f>'[2]E-FORM'!$J28</f>
        <v>243</v>
      </c>
      <c r="N12" s="68"/>
      <c r="O12" s="73">
        <f>'[2]E-FORM'!$K28</f>
        <v>736</v>
      </c>
      <c r="P12" s="68"/>
      <c r="Q12" s="68">
        <f>'[2]E-FORM'!$M28</f>
        <v>99</v>
      </c>
      <c r="R12" s="68"/>
      <c r="S12" s="70">
        <f>'[2]E-FORM'!$N28</f>
        <v>5307737</v>
      </c>
      <c r="T12" s="68"/>
      <c r="U12" s="139">
        <f>I12+S12</f>
        <v>53049138</v>
      </c>
      <c r="V12" s="75"/>
      <c r="W12" s="68">
        <f>'[2]E-FORM'!$P28</f>
        <v>46521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261</v>
      </c>
      <c r="D13" s="70">
        <f>'[3]E-FORM'!$C$28</f>
        <v>2207203</v>
      </c>
      <c r="E13" s="68">
        <f>'[3]E-FORM'!$D$28</f>
        <v>436</v>
      </c>
      <c r="F13" s="70">
        <f>'[3]E-FORM'!$E$28</f>
        <v>12758496</v>
      </c>
      <c r="G13" s="68">
        <f>'[3]E-FORM'!$F28</f>
        <v>88</v>
      </c>
      <c r="H13" s="70">
        <f>'[3]E-FORM'!$G28</f>
        <v>7003662</v>
      </c>
      <c r="I13" s="150">
        <f>+D13+F13+H13</f>
        <v>21969361</v>
      </c>
      <c r="J13" s="108" t="s">
        <v>18</v>
      </c>
      <c r="K13" s="68">
        <f>'[3]E-FORM'!$I28</f>
        <v>339</v>
      </c>
      <c r="L13" s="76"/>
      <c r="M13" s="68">
        <f>'[3]E-FORM'!$J28</f>
        <v>185</v>
      </c>
      <c r="N13" s="76"/>
      <c r="O13" s="73">
        <f>'[3]E-FORM'!$K28</f>
        <v>1123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35955307</v>
      </c>
      <c r="V13" s="75"/>
      <c r="W13" s="68">
        <f>'[3]E-FORM'!$P28</f>
        <v>14521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168</v>
      </c>
      <c r="D14" s="70">
        <f>'[4]E-FORM'!$C$28</f>
        <v>1796145</v>
      </c>
      <c r="E14" s="68">
        <f>'[4]E-FORM'!$D$28</f>
        <v>265</v>
      </c>
      <c r="F14" s="70">
        <f>'[4]E-FORM'!$E$28</f>
        <v>24922806</v>
      </c>
      <c r="G14" s="68">
        <f>'[4]E-FORM'!$F$28</f>
        <v>152</v>
      </c>
      <c r="H14" s="70">
        <f>'[4]E-FORM'!$G$28</f>
        <v>15808538</v>
      </c>
      <c r="I14" s="150">
        <f>+D14+F14+H14</f>
        <v>42527489</v>
      </c>
      <c r="J14" s="153" t="s">
        <v>19</v>
      </c>
      <c r="K14" s="68">
        <f>'[4]E-FORM'!$I$28</f>
        <v>368</v>
      </c>
      <c r="L14" s="68"/>
      <c r="M14" s="68">
        <f>'[4]E-FORM'!$J$28</f>
        <v>244</v>
      </c>
      <c r="N14" s="68"/>
      <c r="O14" s="73">
        <f>'[4]E-FORM'!$K$28</f>
        <v>672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63611973</v>
      </c>
      <c r="V14" s="75"/>
      <c r="W14" s="68">
        <f>'[4]E-FORM'!$P$28</f>
        <v>58249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103</v>
      </c>
      <c r="D15" s="70">
        <f>'[5]E-FORM'!$C$28</f>
        <v>1294061</v>
      </c>
      <c r="E15" s="68">
        <f>'[5]E-FORM'!$D$28</f>
        <v>205</v>
      </c>
      <c r="F15" s="70">
        <f>'[5]E-FORM'!$E$28</f>
        <v>6429959</v>
      </c>
      <c r="G15" s="68">
        <f>'[5]E-FORM'!$F$28</f>
        <v>79</v>
      </c>
      <c r="H15" s="70">
        <f>'[5]E-FORM'!$G$28</f>
        <v>4407329</v>
      </c>
      <c r="I15" s="150">
        <f>+D15+F15+H15</f>
        <v>12131349</v>
      </c>
      <c r="J15" s="153" t="s">
        <v>20</v>
      </c>
      <c r="K15" s="68">
        <f>'[5]E-FORM'!$I$28</f>
        <v>197</v>
      </c>
      <c r="L15" s="68"/>
      <c r="M15" s="68">
        <f>'[5]E-FORM'!$J$28</f>
        <v>164</v>
      </c>
      <c r="N15" s="68"/>
      <c r="O15" s="73">
        <f>'[5]E-FORM'!$K$28</f>
        <v>426</v>
      </c>
      <c r="P15" s="68"/>
      <c r="Q15" s="68">
        <f>'[5]E-FORM'!$M$28</f>
        <v>10</v>
      </c>
      <c r="R15" s="68"/>
      <c r="S15" s="70">
        <f>'[5]E-FORM'!$N$28</f>
        <v>12000585</v>
      </c>
      <c r="T15" s="68"/>
      <c r="U15" s="139">
        <f>I15+S15</f>
        <v>24131934</v>
      </c>
      <c r="V15" s="75"/>
      <c r="W15" s="68">
        <f>'[5]E-FORM'!$P$28</f>
        <v>59264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351</v>
      </c>
      <c r="D17" s="70">
        <f>'[6]E-FORM'!$C$28</f>
        <v>3544230</v>
      </c>
      <c r="E17" s="68">
        <f>'[6]E-FORM'!$D$28</f>
        <v>503</v>
      </c>
      <c r="F17" s="70">
        <f>'[6]E-FORM'!$E$28</f>
        <v>23609772</v>
      </c>
      <c r="G17" s="68">
        <f>'[6]E-FORM'!$F$28</f>
        <v>222</v>
      </c>
      <c r="H17" s="70">
        <f>'[6]E-FORM'!$G$28</f>
        <v>22820160</v>
      </c>
      <c r="I17" s="150">
        <f>+D17+F17+H17</f>
        <v>49974162</v>
      </c>
      <c r="J17" s="153" t="s">
        <v>21</v>
      </c>
      <c r="K17" s="68">
        <f>'[6]E-FORM'!$I$28</f>
        <v>446</v>
      </c>
      <c r="L17" s="68"/>
      <c r="M17" s="68">
        <f>'[6]E-FORM'!$J$28</f>
        <v>188</v>
      </c>
      <c r="N17" s="68" t="s">
        <v>0</v>
      </c>
      <c r="O17" s="73">
        <f>'[6]E-FORM'!$K$28</f>
        <v>625</v>
      </c>
      <c r="P17" s="68" t="s">
        <v>0</v>
      </c>
      <c r="Q17" s="68">
        <f>'[6]E-FORM'!$M$28</f>
        <v>155</v>
      </c>
      <c r="R17" s="68" t="s">
        <v>0</v>
      </c>
      <c r="S17" s="70">
        <f>'[6]E-FORM'!$N$28</f>
        <v>6579753</v>
      </c>
      <c r="T17" s="68"/>
      <c r="U17" s="139">
        <f>I17+S17</f>
        <v>56553915</v>
      </c>
      <c r="V17" s="75"/>
      <c r="W17" s="68">
        <f>'[6]E-FORM'!$P$28</f>
        <v>34520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198</v>
      </c>
      <c r="D18" s="70">
        <f>'[7]E-FORM'!$C$28</f>
        <v>1440546</v>
      </c>
      <c r="E18" s="68">
        <f>'[7]E-FORM'!$D$28</f>
        <v>297</v>
      </c>
      <c r="F18" s="70">
        <f>'[7]E-FORM'!$E$28</f>
        <v>19024382</v>
      </c>
      <c r="G18" s="68">
        <f>'[7]E-FORM'!$F$28</f>
        <v>102</v>
      </c>
      <c r="H18" s="70">
        <f>'[7]E-FORM'!$G$28</f>
        <v>13216452</v>
      </c>
      <c r="I18" s="150">
        <f>+D18+F18+H18</f>
        <v>33681380</v>
      </c>
      <c r="J18" s="153" t="s">
        <v>24</v>
      </c>
      <c r="K18" s="68">
        <f>'[7]E-FORM'!$I$28</f>
        <v>307</v>
      </c>
      <c r="L18" s="68" t="s">
        <v>0</v>
      </c>
      <c r="M18" s="68">
        <f>'[7]E-FORM'!$J$28</f>
        <v>206</v>
      </c>
      <c r="N18" s="68" t="s">
        <v>0</v>
      </c>
      <c r="O18" s="73">
        <f>'[7]E-FORM'!$K$28</f>
        <v>538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47816808</v>
      </c>
      <c r="V18" s="75"/>
      <c r="W18" s="68">
        <f>'[7]E-FORM'!$P$28</f>
        <v>35107</v>
      </c>
    </row>
    <row r="19" spans="1:24" s="1" customFormat="1" ht="13.15" customHeight="1" x14ac:dyDescent="0.25">
      <c r="A19" s="107" t="s">
        <v>26</v>
      </c>
      <c r="B19" s="144">
        <v>1992</v>
      </c>
      <c r="C19" s="68">
        <f>'[8]E-FORM'!$B$28</f>
        <v>93</v>
      </c>
      <c r="D19" s="70">
        <f>'[8]E-FORM'!$C$28</f>
        <v>458630</v>
      </c>
      <c r="E19" s="68">
        <f>'[8]E-FORM'!$D$28</f>
        <v>164</v>
      </c>
      <c r="F19" s="70">
        <f>'[8]E-FORM'!$E$28</f>
        <v>10318605</v>
      </c>
      <c r="G19" s="68">
        <f>'[8]E-FORM'!$F$28</f>
        <v>61</v>
      </c>
      <c r="H19" s="70">
        <f>'[8]E-FORM'!$G$28</f>
        <v>2478617</v>
      </c>
      <c r="I19" s="150">
        <f>D19+F19+H19</f>
        <v>13255852</v>
      </c>
      <c r="J19" s="153" t="s">
        <v>26</v>
      </c>
      <c r="K19" s="68">
        <f>'[8]E-FORM'!$I$28</f>
        <v>166</v>
      </c>
      <c r="L19" s="68" t="s">
        <v>0</v>
      </c>
      <c r="M19" s="68">
        <f>'[8]E-FORM'!$J$28</f>
        <v>100</v>
      </c>
      <c r="N19" s="68" t="s">
        <v>0</v>
      </c>
      <c r="O19" s="73">
        <f>'[8]E-FORM'!$K$28</f>
        <v>456</v>
      </c>
      <c r="P19" s="68" t="s">
        <v>0</v>
      </c>
      <c r="Q19" s="68">
        <f>'[8]E-FORM'!$M$28</f>
        <v>15</v>
      </c>
      <c r="R19" s="68" t="s">
        <v>0</v>
      </c>
      <c r="S19" s="70">
        <f>'[8]E-FORM'!$N$28</f>
        <v>12402280</v>
      </c>
      <c r="T19" s="68"/>
      <c r="U19" s="139">
        <f>I19+S19</f>
        <v>25658132</v>
      </c>
      <c r="V19" s="75"/>
      <c r="W19" s="68">
        <f>'[8]E-FORM'!$P$28</f>
        <v>49768</v>
      </c>
    </row>
    <row r="20" spans="1:24" s="1" customFormat="1" ht="13.15" customHeight="1" x14ac:dyDescent="0.25">
      <c r="A20" s="107" t="s">
        <v>27</v>
      </c>
      <c r="B20" s="65">
        <v>1992</v>
      </c>
      <c r="C20" s="68">
        <f>'[9]E-FORM'!$B$28</f>
        <v>93</v>
      </c>
      <c r="D20" s="70">
        <f>'[9]E-FORM'!$C$28</f>
        <v>386480.9</v>
      </c>
      <c r="E20" s="68">
        <f>'[9]E-FORM'!$D$28</f>
        <v>196</v>
      </c>
      <c r="F20" s="70">
        <f>'[9]E-FORM'!$E$28</f>
        <v>5173150</v>
      </c>
      <c r="G20" s="68">
        <f>'[9]E-FORM'!$F$28</f>
        <v>117</v>
      </c>
      <c r="H20" s="70">
        <f>'[9]E-FORM'!$G$28</f>
        <v>3173064</v>
      </c>
      <c r="I20" s="150">
        <f>D20+F20+H20</f>
        <v>8732694.9000000004</v>
      </c>
      <c r="J20" s="153" t="s">
        <v>27</v>
      </c>
      <c r="K20" s="68">
        <f>'[9]E-FORM'!$I$28</f>
        <v>101</v>
      </c>
      <c r="L20" s="68" t="s">
        <v>0</v>
      </c>
      <c r="M20" s="68">
        <f>'[9]E-FORM'!$J$28</f>
        <v>80</v>
      </c>
      <c r="N20" s="68" t="s">
        <v>0</v>
      </c>
      <c r="O20" s="73">
        <f>'[9]E-FORM'!$K$28</f>
        <v>118</v>
      </c>
      <c r="P20" s="68" t="s">
        <v>0</v>
      </c>
      <c r="Q20" s="68">
        <f>'[9]E-FORM'!$M$28</f>
        <v>61</v>
      </c>
      <c r="R20" s="68" t="s">
        <v>0</v>
      </c>
      <c r="S20" s="70">
        <f>'[9]E-FORM'!$N$28</f>
        <v>5046421</v>
      </c>
      <c r="T20" s="68"/>
      <c r="U20" s="139">
        <f>I20+S20</f>
        <v>13779115.9</v>
      </c>
      <c r="V20" s="75"/>
      <c r="W20" s="68">
        <f>'[9]E-FORM'!$P$28</f>
        <v>111571</v>
      </c>
    </row>
    <row r="21" spans="1:24" s="1" customFormat="1" ht="13.15" customHeight="1" x14ac:dyDescent="0.25">
      <c r="A21" s="107" t="s">
        <v>28</v>
      </c>
      <c r="B21" s="65">
        <v>1992</v>
      </c>
      <c r="C21" s="68">
        <f>'[10]E-FORM'!$B$28</f>
        <v>139</v>
      </c>
      <c r="D21" s="70">
        <f>'[10]E-FORM'!$C$28</f>
        <v>2479220</v>
      </c>
      <c r="E21" s="68">
        <f>'[10]E-FORM'!$D$28</f>
        <v>190</v>
      </c>
      <c r="F21" s="70">
        <f>'[10]E-FORM'!$E$28</f>
        <v>11038996</v>
      </c>
      <c r="G21" s="68">
        <f>'[10]E-FORM'!$F$28</f>
        <v>29</v>
      </c>
      <c r="H21" s="70">
        <f>'[10]E-FORM'!$G$28</f>
        <v>4235500</v>
      </c>
      <c r="I21" s="150">
        <f t="shared" ref="I21:I25" si="0">D21+F21+H21</f>
        <v>17753716</v>
      </c>
      <c r="J21" s="153" t="s">
        <v>28</v>
      </c>
      <c r="K21" s="68">
        <f>'[10]E-FORM'!$I$28</f>
        <v>166</v>
      </c>
      <c r="L21" s="68" t="s">
        <v>0</v>
      </c>
      <c r="M21" s="68">
        <f>'[10]E-FORM'!$J$28</f>
        <v>130</v>
      </c>
      <c r="N21" s="68" t="s">
        <v>0</v>
      </c>
      <c r="O21" s="73">
        <f>'[10]E-FORM'!$K$28</f>
        <v>675</v>
      </c>
      <c r="P21" s="68" t="s">
        <v>0</v>
      </c>
      <c r="Q21" s="68">
        <f>'[10]E-FORM'!$M$28</f>
        <v>90</v>
      </c>
      <c r="R21" s="68" t="s">
        <v>0</v>
      </c>
      <c r="S21" s="70">
        <f>'[10]E-FORM'!$N$28</f>
        <v>3040553</v>
      </c>
      <c r="T21" s="68"/>
      <c r="U21" s="139">
        <f t="shared" ref="U21:U25" si="1">I21+S21</f>
        <v>20794269</v>
      </c>
      <c r="V21" s="75"/>
      <c r="W21" s="68">
        <f>'[10]E-FORM'!$P$28</f>
        <v>20082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29</v>
      </c>
      <c r="B23" s="144">
        <v>1994</v>
      </c>
      <c r="C23" s="68">
        <f>'[11]E-FORM'!$B$28</f>
        <v>58</v>
      </c>
      <c r="D23" s="70">
        <f>'[11]E-FORM'!$C$28</f>
        <v>1240992</v>
      </c>
      <c r="E23" s="68">
        <f>'[11]E-FORM'!$D$28</f>
        <v>233</v>
      </c>
      <c r="F23" s="70">
        <f>'[11]E-FORM'!$E$28</f>
        <v>30007117</v>
      </c>
      <c r="G23" s="68">
        <f>'[11]E-FORM'!$F$28</f>
        <v>87</v>
      </c>
      <c r="H23" s="70">
        <f>'[11]E-FORM'!$G$28</f>
        <v>16532334</v>
      </c>
      <c r="I23" s="150">
        <f t="shared" si="0"/>
        <v>47780443</v>
      </c>
      <c r="J23" s="153" t="s">
        <v>29</v>
      </c>
      <c r="K23" s="68">
        <f>'[11]E-FORM'!$I$28</f>
        <v>185</v>
      </c>
      <c r="L23" s="68" t="s">
        <v>0</v>
      </c>
      <c r="M23" s="68">
        <f>'[11]E-FORM'!$J$28</f>
        <v>146</v>
      </c>
      <c r="N23" s="68" t="s">
        <v>0</v>
      </c>
      <c r="O23" s="73">
        <f>'[11]E-FORM'!$K$28</f>
        <v>1086</v>
      </c>
      <c r="P23" s="68" t="s">
        <v>0</v>
      </c>
      <c r="Q23" s="68">
        <f>'[11]E-FORM'!$M$28</f>
        <v>31</v>
      </c>
      <c r="R23" s="68" t="s">
        <v>0</v>
      </c>
      <c r="S23" s="70">
        <f>'[11]E-FORM'!$N$28</f>
        <v>31313538</v>
      </c>
      <c r="T23" s="68"/>
      <c r="U23" s="139">
        <f t="shared" si="1"/>
        <v>79093981</v>
      </c>
      <c r="V23" s="75"/>
      <c r="W23" s="68">
        <f>'[11]E-FORM'!$P$28</f>
        <v>20626</v>
      </c>
    </row>
    <row r="24" spans="1:24" s="7" customFormat="1" ht="13.15" customHeight="1" x14ac:dyDescent="0.25">
      <c r="A24" s="109" t="s">
        <v>31</v>
      </c>
      <c r="B24" s="146">
        <v>1995</v>
      </c>
      <c r="C24" s="68">
        <f>'[12]E-FORM'!$B$28</f>
        <v>104</v>
      </c>
      <c r="D24" s="70">
        <f>'[12]E-FORM'!$C$28</f>
        <v>567681</v>
      </c>
      <c r="E24" s="68">
        <f>'[12]E-FORM'!$D$28</f>
        <v>99</v>
      </c>
      <c r="F24" s="70">
        <f>'[12]E-FORM'!$E$28</f>
        <v>7306508</v>
      </c>
      <c r="G24" s="68">
        <f>'[12]E-FORM'!$F$28</f>
        <v>108</v>
      </c>
      <c r="H24" s="70">
        <f>'[12]E-FORM'!$G$28</f>
        <v>4371000</v>
      </c>
      <c r="I24" s="150">
        <f t="shared" si="0"/>
        <v>12245189</v>
      </c>
      <c r="J24" s="153" t="s">
        <v>31</v>
      </c>
      <c r="K24" s="68">
        <f>'[12]E-FORM'!$I$28</f>
        <v>140</v>
      </c>
      <c r="L24" s="68" t="s">
        <v>0</v>
      </c>
      <c r="M24" s="68">
        <f>'[12]E-FORM'!$J$28</f>
        <v>111</v>
      </c>
      <c r="N24" s="68" t="s">
        <v>0</v>
      </c>
      <c r="O24" s="73">
        <f>'[12]E-FORM'!$K$28</f>
        <v>236</v>
      </c>
      <c r="P24" s="68" t="s">
        <v>0</v>
      </c>
      <c r="Q24" s="68">
        <f>'[12]E-FORM'!$M$28</f>
        <v>79</v>
      </c>
      <c r="R24" s="68" t="s">
        <v>0</v>
      </c>
      <c r="S24" s="70">
        <f>'[12]E-FORM'!$N$28</f>
        <v>5960166</v>
      </c>
      <c r="T24" s="68"/>
      <c r="U24" s="139">
        <f t="shared" si="1"/>
        <v>18205355</v>
      </c>
      <c r="V24" s="75"/>
      <c r="W24" s="68">
        <f>'[12]E-FORM'!$P$28</f>
        <v>32483</v>
      </c>
    </row>
    <row r="25" spans="1:24" s="7" customFormat="1" ht="15.75" x14ac:dyDescent="0.25">
      <c r="A25" s="109" t="s">
        <v>33</v>
      </c>
      <c r="B25" s="145">
        <v>1996</v>
      </c>
      <c r="C25" s="68">
        <f>'[13]E-FORM'!$B$28</f>
        <v>40</v>
      </c>
      <c r="D25" s="70">
        <f>'[13]E-FORM'!$C$28</f>
        <v>459846</v>
      </c>
      <c r="E25" s="68">
        <f>'[13]E-FORM'!$D$28</f>
        <v>99</v>
      </c>
      <c r="F25" s="70">
        <f>'[13]E-FORM'!$E$28</f>
        <v>7109246</v>
      </c>
      <c r="G25" s="68">
        <f>'[13]E-FORM'!$F$28</f>
        <v>48</v>
      </c>
      <c r="H25" s="70">
        <f>'[13]E-FORM'!$G$28</f>
        <v>2994500</v>
      </c>
      <c r="I25" s="150">
        <f t="shared" si="0"/>
        <v>10563592</v>
      </c>
      <c r="J25" s="154" t="s">
        <v>33</v>
      </c>
      <c r="K25" s="68">
        <f>'[13]E-FORM'!$I$28</f>
        <v>117</v>
      </c>
      <c r="L25" s="68" t="s">
        <v>0</v>
      </c>
      <c r="M25" s="68">
        <f>'[13]E-FORM'!$J$28</f>
        <v>77</v>
      </c>
      <c r="N25" s="68" t="s">
        <v>0</v>
      </c>
      <c r="O25" s="73">
        <f>'[13]E-FORM'!$K$28</f>
        <v>184</v>
      </c>
      <c r="P25" s="68" t="s">
        <v>0</v>
      </c>
      <c r="Q25" s="68">
        <f>'[13]E-FORM'!$M$28</f>
        <v>27</v>
      </c>
      <c r="R25" s="68" t="s">
        <v>0</v>
      </c>
      <c r="S25" s="70">
        <f>'[13]E-FORM'!$N$28</f>
        <v>7118878</v>
      </c>
      <c r="T25" s="68"/>
      <c r="U25" s="139">
        <f t="shared" si="1"/>
        <v>17682470</v>
      </c>
      <c r="V25" s="75"/>
      <c r="W25" s="68">
        <f>'[13]E-FORM'!$P$28</f>
        <v>27086</v>
      </c>
    </row>
    <row r="26" spans="1:24" s="7" customFormat="1" ht="15.75" customHeight="1" x14ac:dyDescent="0.25">
      <c r="A26" s="109" t="s">
        <v>35</v>
      </c>
      <c r="B26" s="146">
        <v>1997</v>
      </c>
      <c r="C26" s="68">
        <f>'[14]E-FORM'!$B$28</f>
        <v>129</v>
      </c>
      <c r="D26" s="70">
        <f>'[14]E-FORM'!$C$28</f>
        <v>1638005</v>
      </c>
      <c r="E26" s="68">
        <f>'[14]E-FORM'!$D$28</f>
        <v>219</v>
      </c>
      <c r="F26" s="70">
        <f>'[14]E-FORM'!$E$28</f>
        <v>6094223</v>
      </c>
      <c r="G26" s="68">
        <f>'[14]E-FORM'!$F$28</f>
        <v>104</v>
      </c>
      <c r="H26" s="70">
        <f>'[14]E-FORM'!$G$28</f>
        <v>9275718</v>
      </c>
      <c r="I26" s="150">
        <f t="shared" ref="I26:I27" si="2">D26+F26+H26</f>
        <v>17007946</v>
      </c>
      <c r="J26" s="154" t="s">
        <v>35</v>
      </c>
      <c r="K26" s="68">
        <f>'[14]E-FORM'!$I$28</f>
        <v>245</v>
      </c>
      <c r="L26" s="68" t="s">
        <v>0</v>
      </c>
      <c r="M26" s="68">
        <f>'[14]E-FORM'!$J$28</f>
        <v>164</v>
      </c>
      <c r="N26" s="68" t="s">
        <v>0</v>
      </c>
      <c r="O26" s="73">
        <f>'[14]E-FORM'!$K$28</f>
        <v>207</v>
      </c>
      <c r="P26" s="68" t="s">
        <v>0</v>
      </c>
      <c r="Q26" s="68">
        <f>'[14]E-FORM'!$M$28</f>
        <v>37</v>
      </c>
      <c r="R26" s="68" t="s">
        <v>0</v>
      </c>
      <c r="S26" s="70">
        <f>'[14]E-FORM'!$N$28</f>
        <v>2653656</v>
      </c>
      <c r="T26" s="68"/>
      <c r="U26" s="139">
        <f t="shared" ref="U26:U27" si="3">I26+S26</f>
        <v>19661602</v>
      </c>
      <c r="V26" s="75"/>
      <c r="W26" s="68">
        <f>'[14]E-FORM'!$P$28</f>
        <v>79314</v>
      </c>
      <c r="X26" s="22" t="s">
        <v>0</v>
      </c>
    </row>
    <row r="27" spans="1:24" s="7" customFormat="1" ht="12.75" customHeight="1" x14ac:dyDescent="0.25">
      <c r="A27" s="109" t="s">
        <v>41</v>
      </c>
      <c r="B27" s="146">
        <v>1998</v>
      </c>
      <c r="C27" s="68">
        <f>'[15]E-FORM'!$B$28</f>
        <v>55</v>
      </c>
      <c r="D27" s="70">
        <f>'[15]E-FORM'!$C$28</f>
        <v>606992</v>
      </c>
      <c r="E27" s="68">
        <f>'[15]E-FORM'!$D$28</f>
        <v>58</v>
      </c>
      <c r="F27" s="70">
        <f>'[15]E-FORM'!$E$28</f>
        <v>5734653</v>
      </c>
      <c r="G27" s="68">
        <f>'[15]E-FORM'!$F$28</f>
        <v>32</v>
      </c>
      <c r="H27" s="70">
        <f>'[15]E-FORM'!$G$28</f>
        <v>2307950</v>
      </c>
      <c r="I27" s="150">
        <f t="shared" si="2"/>
        <v>8649595</v>
      </c>
      <c r="J27" s="154" t="s">
        <v>41</v>
      </c>
      <c r="K27" s="68">
        <f>'[15]E-FORM'!$I$28</f>
        <v>76</v>
      </c>
      <c r="L27" s="68" t="s">
        <v>0</v>
      </c>
      <c r="M27" s="68">
        <f>'[15]E-FORM'!$J$28</f>
        <v>48</v>
      </c>
      <c r="N27" s="68" t="s">
        <v>0</v>
      </c>
      <c r="O27" s="73">
        <f>'[15]E-FORM'!$K$28</f>
        <v>152</v>
      </c>
      <c r="P27" s="68" t="s">
        <v>0</v>
      </c>
      <c r="Q27" s="68">
        <f>'[15]E-FORM'!$M$28</f>
        <v>26</v>
      </c>
      <c r="R27" s="68" t="s">
        <v>0</v>
      </c>
      <c r="S27" s="70">
        <f>'[15]E-FORM'!$N$28</f>
        <v>7341172</v>
      </c>
      <c r="T27" s="68"/>
      <c r="U27" s="139">
        <f t="shared" si="3"/>
        <v>15990767</v>
      </c>
      <c r="V27" s="75"/>
      <c r="W27" s="68">
        <f>'[15]E-FORM'!$P$28</f>
        <v>44594</v>
      </c>
    </row>
    <row r="28" spans="1:24" s="7" customFormat="1" ht="4.5" customHeight="1" x14ac:dyDescent="0.25">
      <c r="A28" s="109"/>
      <c r="B28" s="146"/>
      <c r="C28" s="68"/>
      <c r="D28" s="70"/>
      <c r="E28" s="68"/>
      <c r="F28" s="70"/>
      <c r="G28" s="68"/>
      <c r="H28" s="70"/>
      <c r="I28" s="150"/>
      <c r="J28" s="154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3.15" customHeight="1" x14ac:dyDescent="0.25">
      <c r="A29" s="109" t="s">
        <v>70</v>
      </c>
      <c r="B29" s="145">
        <v>2000</v>
      </c>
      <c r="C29" s="68">
        <f>'[16]E-FORM'!$B$28</f>
        <v>49</v>
      </c>
      <c r="D29" s="70">
        <f>'[16]E-FORM'!$C$28</f>
        <v>414627</v>
      </c>
      <c r="E29" s="68">
        <f>'[16]E-FORM'!$D$28</f>
        <v>90</v>
      </c>
      <c r="F29" s="70">
        <f>'[16]E-FORM'!$E$28</f>
        <v>8816427</v>
      </c>
      <c r="G29" s="68">
        <f>'[16]E-FORM'!$F$28</f>
        <v>53</v>
      </c>
      <c r="H29" s="70">
        <f>'[16]E-FORM'!$G$28</f>
        <v>5113326</v>
      </c>
      <c r="I29" s="150">
        <f>D29+F29+H29</f>
        <v>14344380</v>
      </c>
      <c r="J29" s="154" t="s">
        <v>70</v>
      </c>
      <c r="K29" s="68">
        <f>'[16]E-FORM'!$I$28</f>
        <v>165</v>
      </c>
      <c r="L29" s="68" t="s">
        <v>0</v>
      </c>
      <c r="M29" s="68">
        <f>'[16]E-FORM'!$J$28</f>
        <v>126</v>
      </c>
      <c r="N29" s="68" t="s">
        <v>0</v>
      </c>
      <c r="O29" s="73">
        <f>'[16]E-FORM'!$K$28</f>
        <v>390</v>
      </c>
      <c r="P29" s="68" t="s">
        <v>0</v>
      </c>
      <c r="Q29" s="68">
        <f>'[16]E-FORM'!$M$28</f>
        <v>200</v>
      </c>
      <c r="R29" s="68" t="s">
        <v>0</v>
      </c>
      <c r="S29" s="70">
        <f>'[16]E-FORM'!$N$28</f>
        <v>6670530</v>
      </c>
      <c r="T29" s="68"/>
      <c r="U29" s="139">
        <f>I29+S29</f>
        <v>21014910</v>
      </c>
      <c r="V29" s="75"/>
      <c r="W29" s="68">
        <f>'[16]E-FORM'!$P$28</f>
        <v>43227</v>
      </c>
    </row>
    <row r="30" spans="1:24" s="7" customFormat="1" ht="12.75" customHeight="1" x14ac:dyDescent="0.25">
      <c r="A30" s="109" t="s">
        <v>80</v>
      </c>
      <c r="B30" s="145">
        <v>2001</v>
      </c>
      <c r="C30" s="68">
        <f>'[17]E-FORM'!$B$28</f>
        <v>20</v>
      </c>
      <c r="D30" s="70">
        <f>'[17]E-FORM'!$C$28</f>
        <v>934487</v>
      </c>
      <c r="E30" s="68">
        <f>'[17]E-FORM'!$D$28</f>
        <v>86</v>
      </c>
      <c r="F30" s="70">
        <f>'[17]E-FORM'!$E$28</f>
        <v>8995731</v>
      </c>
      <c r="G30" s="68">
        <f>'[17]E-FORM'!$F$28</f>
        <v>43</v>
      </c>
      <c r="H30" s="70">
        <f>'[17]E-FORM'!$G$28</f>
        <v>2354539</v>
      </c>
      <c r="I30" s="150">
        <f>D30+F30+H30</f>
        <v>12284757</v>
      </c>
      <c r="J30" s="154" t="s">
        <v>80</v>
      </c>
      <c r="K30" s="68">
        <f>'[17]E-FORM'!$I$28</f>
        <v>69</v>
      </c>
      <c r="L30" s="68"/>
      <c r="M30" s="68">
        <f>'[17]E-FORM'!$J$28</f>
        <v>41</v>
      </c>
      <c r="N30" s="68"/>
      <c r="O30" s="73">
        <f>'[17]E-FORM'!$K$28</f>
        <v>199</v>
      </c>
      <c r="P30" s="68"/>
      <c r="Q30" s="68">
        <f>'[17]E-FORM'!$M$28</f>
        <v>40</v>
      </c>
      <c r="R30" s="68"/>
      <c r="S30" s="70">
        <f>'[17]E-FORM'!$N$28</f>
        <v>4204688</v>
      </c>
      <c r="T30" s="68"/>
      <c r="U30" s="139">
        <f>I30+S30</f>
        <v>16489445</v>
      </c>
      <c r="V30" s="75"/>
      <c r="W30" s="68">
        <f>'[17]E-FORM'!$P$28</f>
        <v>22893</v>
      </c>
    </row>
    <row r="31" spans="1:24" s="7" customFormat="1" ht="13.15" customHeight="1" x14ac:dyDescent="0.25">
      <c r="A31" s="109" t="s">
        <v>81</v>
      </c>
      <c r="B31" s="146">
        <v>2001</v>
      </c>
      <c r="C31" s="68">
        <f>'[18]E-FORM'!$B$28</f>
        <v>67</v>
      </c>
      <c r="D31" s="70">
        <f>'[18]E-FORM'!$C$28</f>
        <v>245808</v>
      </c>
      <c r="E31" s="68">
        <f>'[18]E-FORM'!$D$28</f>
        <v>92</v>
      </c>
      <c r="F31" s="70">
        <f>'[18]E-FORM'!$E$28</f>
        <v>3365808</v>
      </c>
      <c r="G31" s="68">
        <f>'[18]E-FORM'!$F$28</f>
        <v>54</v>
      </c>
      <c r="H31" s="70">
        <f>'[18]E-FORM'!$G$28</f>
        <v>3634000</v>
      </c>
      <c r="I31" s="150">
        <f>D31+F31+H31</f>
        <v>7245616</v>
      </c>
      <c r="J31" s="154" t="s">
        <v>81</v>
      </c>
      <c r="K31" s="68">
        <f>'[18]E-FORM'!$I$28</f>
        <v>121</v>
      </c>
      <c r="L31" s="68"/>
      <c r="M31" s="68">
        <f>'[18]E-FORM'!$J$28</f>
        <v>72</v>
      </c>
      <c r="N31" s="68"/>
      <c r="O31" s="73">
        <f>'[18]E-FORM'!$K$28</f>
        <v>268</v>
      </c>
      <c r="P31" s="68"/>
      <c r="Q31" s="68">
        <f>'[18]E-FORM'!$M$28</f>
        <v>25</v>
      </c>
      <c r="R31" s="68"/>
      <c r="S31" s="70">
        <f>'[18]E-FORM'!$N$28</f>
        <v>891756</v>
      </c>
      <c r="T31" s="68"/>
      <c r="U31" s="139">
        <f>I31+S31</f>
        <v>8137372</v>
      </c>
      <c r="V31" s="75"/>
      <c r="W31" s="68">
        <f>'[18]E-FORM'!$P$28</f>
        <v>37283</v>
      </c>
    </row>
    <row r="32" spans="1:24" s="7" customFormat="1" ht="13.15" customHeight="1" x14ac:dyDescent="0.25">
      <c r="A32" s="109" t="s">
        <v>87</v>
      </c>
      <c r="B32" s="146">
        <v>2002</v>
      </c>
      <c r="C32" s="68">
        <f>'[19]E-FORM'!$B$28</f>
        <v>64</v>
      </c>
      <c r="D32" s="70">
        <f>'[19]E-FORM'!$C$28</f>
        <v>5467843</v>
      </c>
      <c r="E32" s="68">
        <f>'[19]E-FORM'!$D$28</f>
        <v>108</v>
      </c>
      <c r="F32" s="70">
        <f>'[19]E-FORM'!$E$28</f>
        <v>7581111</v>
      </c>
      <c r="G32" s="68">
        <f>'[19]E-FORM'!$F$28</f>
        <v>36</v>
      </c>
      <c r="H32" s="70">
        <f>'[19]E-FORM'!$G$28</f>
        <v>4436500</v>
      </c>
      <c r="I32" s="150">
        <f>D32+F32+H32</f>
        <v>17485454</v>
      </c>
      <c r="J32" s="154" t="s">
        <v>87</v>
      </c>
      <c r="K32" s="68">
        <f>'[19]E-FORM'!$I$28</f>
        <v>88</v>
      </c>
      <c r="L32" s="68"/>
      <c r="M32" s="68">
        <f>'[19]E-FORM'!$J$28</f>
        <v>58</v>
      </c>
      <c r="N32" s="68"/>
      <c r="O32" s="73">
        <f>'[19]E-FORM'!$K$28</f>
        <v>191</v>
      </c>
      <c r="P32" s="68"/>
      <c r="Q32" s="68">
        <f>'[19]E-FORM'!$M$28</f>
        <v>20</v>
      </c>
      <c r="R32" s="68"/>
      <c r="S32" s="70">
        <f>'[19]E-FORM'!$N$28</f>
        <v>2843842</v>
      </c>
      <c r="T32" s="68"/>
      <c r="U32" s="139">
        <f>I32+S32</f>
        <v>20329296</v>
      </c>
      <c r="V32" s="75"/>
      <c r="W32" s="68">
        <f>'[19]E-FORM'!$P$28</f>
        <v>26955</v>
      </c>
    </row>
    <row r="33" spans="1:23" s="7" customFormat="1" ht="13.15" customHeight="1" x14ac:dyDescent="0.25">
      <c r="A33" s="109" t="s">
        <v>88</v>
      </c>
      <c r="B33" s="146">
        <v>2002</v>
      </c>
      <c r="C33" s="68">
        <f>'[20]E-FORM'!$B$28</f>
        <v>307</v>
      </c>
      <c r="D33" s="70">
        <f>'[20]E-FORM'!$C$28</f>
        <v>1063886</v>
      </c>
      <c r="E33" s="68">
        <f>'[20]E-FORM'!$D$28</f>
        <v>417</v>
      </c>
      <c r="F33" s="70">
        <f>'[20]E-FORM'!$E$28</f>
        <v>14486965</v>
      </c>
      <c r="G33" s="68">
        <f>'[20]E-FORM'!$F$28</f>
        <v>89</v>
      </c>
      <c r="H33" s="70">
        <f>'[20]E-FORM'!$G$28</f>
        <v>3893083</v>
      </c>
      <c r="I33" s="150">
        <f>D33+F33+H33</f>
        <v>19443934</v>
      </c>
      <c r="J33" s="154" t="s">
        <v>88</v>
      </c>
      <c r="K33" s="68">
        <f>'[20]E-FORM'!$I$28</f>
        <v>136</v>
      </c>
      <c r="L33" s="68"/>
      <c r="M33" s="68">
        <f>'[20]E-FORM'!$J$28</f>
        <v>130</v>
      </c>
      <c r="N33" s="68"/>
      <c r="O33" s="73">
        <f>'[20]E-FORM'!$K$28</f>
        <v>285</v>
      </c>
      <c r="P33" s="68"/>
      <c r="Q33" s="68">
        <f>'[20]E-FORM'!$M$28</f>
        <v>186</v>
      </c>
      <c r="R33" s="68"/>
      <c r="S33" s="70">
        <f>'[20]E-FORM'!$N$28</f>
        <v>1665492</v>
      </c>
      <c r="T33" s="68"/>
      <c r="U33" s="139">
        <f>I33+S33</f>
        <v>21109426</v>
      </c>
      <c r="V33" s="75"/>
      <c r="W33" s="68">
        <f>'[20]E-FORM'!$P$28</f>
        <v>84685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2.75" customHeight="1" x14ac:dyDescent="0.25">
      <c r="A35" s="109" t="s">
        <v>109</v>
      </c>
      <c r="B35" s="145">
        <v>2003</v>
      </c>
      <c r="C35" s="68">
        <f>'[21]E-FORM'!$B$28</f>
        <v>29</v>
      </c>
      <c r="D35" s="70">
        <f>'[21]E-FORM'!$C$28</f>
        <v>782300</v>
      </c>
      <c r="E35" s="68">
        <f>'[21]E-FORM'!$D$28</f>
        <v>90</v>
      </c>
      <c r="F35" s="70">
        <f>'[21]E-FORM'!$E$28</f>
        <v>9811151</v>
      </c>
      <c r="G35" s="68">
        <f>'[21]E-FORM'!$F$28</f>
        <v>40</v>
      </c>
      <c r="H35" s="70">
        <f>'[21]E-FORM'!$G$28</f>
        <v>7783466</v>
      </c>
      <c r="I35" s="150">
        <f>D35+F35+H35</f>
        <v>18376917</v>
      </c>
      <c r="J35" s="154" t="s">
        <v>117</v>
      </c>
      <c r="K35" s="68">
        <f>'[21]E-FORM'!$I$28</f>
        <v>122</v>
      </c>
      <c r="L35" s="68"/>
      <c r="M35" s="68">
        <f>'[21]E-FORM'!$J$28</f>
        <v>114</v>
      </c>
      <c r="N35" s="68"/>
      <c r="O35" s="73">
        <f>'[21]E-FORM'!$K$28</f>
        <v>307</v>
      </c>
      <c r="P35" s="68"/>
      <c r="Q35" s="68">
        <f>'[21]E-FORM'!$M$28</f>
        <v>11</v>
      </c>
      <c r="R35" s="68"/>
      <c r="S35" s="70">
        <f>'[21]E-FORM'!$N$28</f>
        <v>1703500</v>
      </c>
      <c r="T35" s="68"/>
      <c r="U35" s="139">
        <f>I35+S35</f>
        <v>20080417</v>
      </c>
      <c r="V35" s="75"/>
      <c r="W35" s="68">
        <f>'[21]E-FORM'!$P$28</f>
        <v>21648</v>
      </c>
    </row>
    <row r="36" spans="1:23" s="7" customFormat="1" ht="13.15" customHeight="1" x14ac:dyDescent="0.25">
      <c r="A36" s="109" t="s">
        <v>93</v>
      </c>
      <c r="B36" s="145">
        <v>2005</v>
      </c>
      <c r="C36" s="68">
        <f>'[22]E-FORM'!$B$28</f>
        <v>34</v>
      </c>
      <c r="D36" s="70">
        <f>'[22]E-FORM'!$C$28</f>
        <v>397270</v>
      </c>
      <c r="E36" s="68">
        <f>'[22]E-FORM'!$D$28</f>
        <v>57</v>
      </c>
      <c r="F36" s="70">
        <f>'[22]E-FORM'!$E$28</f>
        <v>4902315</v>
      </c>
      <c r="G36" s="68">
        <f>'[22]E-FORM'!$F$28</f>
        <v>22</v>
      </c>
      <c r="H36" s="70">
        <f>'[22]E-FORM'!$G$28</f>
        <v>8053008</v>
      </c>
      <c r="I36" s="150">
        <f>D36+F36+H36</f>
        <v>13352593</v>
      </c>
      <c r="J36" s="154" t="s">
        <v>93</v>
      </c>
      <c r="K36" s="68">
        <f>'[22]E-FORM'!$I$28</f>
        <v>77</v>
      </c>
      <c r="L36" s="68"/>
      <c r="M36" s="68">
        <f>'[22]E-FORM'!$J$28</f>
        <v>64</v>
      </c>
      <c r="N36" s="68"/>
      <c r="O36" s="73">
        <f>'[22]E-FORM'!$K$28</f>
        <v>318</v>
      </c>
      <c r="P36" s="68"/>
      <c r="Q36" s="68">
        <f>'[22]E-FORM'!$M$28</f>
        <v>32</v>
      </c>
      <c r="R36" s="68"/>
      <c r="S36" s="70">
        <f>'[22]E-FORM'!$N$28</f>
        <v>5025785</v>
      </c>
      <c r="T36" s="68"/>
      <c r="U36" s="139">
        <f>I36+S36</f>
        <v>18378378</v>
      </c>
      <c r="V36" s="75"/>
      <c r="W36" s="68">
        <f>'[22]E-FORM'!$P$28</f>
        <v>26196</v>
      </c>
    </row>
    <row r="37" spans="1:23" s="174" customFormat="1" ht="12.75" customHeight="1" x14ac:dyDescent="0.25">
      <c r="A37" s="171" t="s">
        <v>157</v>
      </c>
      <c r="B37" s="145">
        <v>2007</v>
      </c>
      <c r="C37" s="81">
        <f>'[23]E-FORM'!$B$28</f>
        <v>25</v>
      </c>
      <c r="D37" s="82">
        <f>'[23]E-FORM'!$C$28</f>
        <v>1299408</v>
      </c>
      <c r="E37" s="81">
        <f>'[23]E-FORM'!$D$28</f>
        <v>54</v>
      </c>
      <c r="F37" s="82">
        <f>'[23]E-FORM'!$E$28</f>
        <v>256974784</v>
      </c>
      <c r="G37" s="81">
        <f>'[23]E-FORM'!$F$28</f>
        <v>24</v>
      </c>
      <c r="H37" s="82">
        <f>'[23]E-FORM'!$G$28</f>
        <v>4484500</v>
      </c>
      <c r="I37" s="161">
        <f>D37+F37+H37</f>
        <v>262758692</v>
      </c>
      <c r="J37" s="171" t="s">
        <v>157</v>
      </c>
      <c r="K37" s="81">
        <f>'[23]E-FORM'!$I$28</f>
        <v>59</v>
      </c>
      <c r="L37" s="81"/>
      <c r="M37" s="81">
        <f>'[23]E-FORM'!$J$28</f>
        <v>46</v>
      </c>
      <c r="N37" s="81"/>
      <c r="O37" s="163">
        <f>'[23]E-FORM'!$K$28</f>
        <v>1243</v>
      </c>
      <c r="P37" s="81"/>
      <c r="Q37" s="81">
        <f>'[23]E-FORM'!$M$28</f>
        <v>25</v>
      </c>
      <c r="R37" s="81"/>
      <c r="S37" s="82">
        <f>'[23]E-FORM'!$N$28</f>
        <v>57131041</v>
      </c>
      <c r="T37" s="81"/>
      <c r="U37" s="172">
        <f>I37+S37</f>
        <v>319889733</v>
      </c>
      <c r="V37" s="173"/>
      <c r="W37" s="81">
        <f>'[23]E-FORM'!$P$28</f>
        <v>20356</v>
      </c>
    </row>
    <row r="38" spans="1:23" s="7" customFormat="1" ht="13.15" customHeight="1" x14ac:dyDescent="0.25">
      <c r="A38" s="109" t="s">
        <v>137</v>
      </c>
      <c r="B38" s="145">
        <v>2008</v>
      </c>
      <c r="C38" s="68">
        <f>'[24]E-FORM'!$B$28</f>
        <v>40</v>
      </c>
      <c r="D38" s="70">
        <f>'[24]E-FORM'!$C$28</f>
        <v>565270</v>
      </c>
      <c r="E38" s="68">
        <f>'[24]E-FORM'!$D$28</f>
        <v>126</v>
      </c>
      <c r="F38" s="70">
        <f>'[24]E-FORM'!$E$28</f>
        <v>3260669</v>
      </c>
      <c r="G38" s="68">
        <f>'[24]E-FORM'!$F$28</f>
        <v>39</v>
      </c>
      <c r="H38" s="70">
        <f>'[24]E-FORM'!$G$28</f>
        <v>3132900</v>
      </c>
      <c r="I38" s="150">
        <f>D38+F38+H38</f>
        <v>6958839</v>
      </c>
      <c r="J38" s="109" t="s">
        <v>137</v>
      </c>
      <c r="K38" s="68">
        <f>'[24]E-FORM'!$I$28</f>
        <v>133</v>
      </c>
      <c r="L38" s="68"/>
      <c r="M38" s="68">
        <f>'[24]E-FORM'!$J$28</f>
        <v>70</v>
      </c>
      <c r="N38" s="68"/>
      <c r="O38" s="73">
        <f>'[24]E-FORM'!$K$28</f>
        <v>232</v>
      </c>
      <c r="P38" s="68"/>
      <c r="Q38" s="68">
        <f>'[24]E-FORM'!$M$28</f>
        <v>29</v>
      </c>
      <c r="R38" s="68"/>
      <c r="S38" s="70">
        <f>'[24]E-FORM'!$N$28</f>
        <v>7135763</v>
      </c>
      <c r="T38" s="68"/>
      <c r="U38" s="139">
        <f>I38+S38</f>
        <v>14094602</v>
      </c>
      <c r="V38" s="75"/>
      <c r="W38" s="68">
        <f>'[24]E-FORM'!$P$28</f>
        <v>10948</v>
      </c>
    </row>
    <row r="39" spans="1:23" s="7" customFormat="1" ht="13.15" customHeight="1" x14ac:dyDescent="0.25">
      <c r="A39" s="109" t="s">
        <v>136</v>
      </c>
      <c r="B39" s="145">
        <v>2008</v>
      </c>
      <c r="C39" s="68">
        <f>'[25]E-FORM'!$B$28</f>
        <v>92</v>
      </c>
      <c r="D39" s="70">
        <f>'[25]E-FORM'!$C$28</f>
        <v>1257467</v>
      </c>
      <c r="E39" s="68">
        <f>'[25]E-FORM'!$D$28</f>
        <v>179</v>
      </c>
      <c r="F39" s="70">
        <f>'[25]E-FORM'!$E$28</f>
        <v>31372631</v>
      </c>
      <c r="G39" s="68">
        <f>'[25]E-FORM'!$F$28</f>
        <v>39</v>
      </c>
      <c r="H39" s="70">
        <f>'[25]E-FORM'!$G$28</f>
        <v>2858600</v>
      </c>
      <c r="I39" s="150">
        <f>D39+F39+H39</f>
        <v>35488698</v>
      </c>
      <c r="J39" s="109" t="s">
        <v>136</v>
      </c>
      <c r="K39" s="68">
        <f>'[25]E-FORM'!$I$28</f>
        <v>105</v>
      </c>
      <c r="L39" s="68"/>
      <c r="M39" s="68">
        <f>'[25]E-FORM'!$J$28</f>
        <v>75</v>
      </c>
      <c r="N39" s="68"/>
      <c r="O39" s="73">
        <f>'[25]E-FORM'!$K$28</f>
        <v>196</v>
      </c>
      <c r="P39" s="68"/>
      <c r="Q39" s="68">
        <f>'[25]E-FORM'!$M$28</f>
        <v>23</v>
      </c>
      <c r="R39" s="68"/>
      <c r="S39" s="70">
        <f>'[25]E-FORM'!$N$28</f>
        <v>10561585</v>
      </c>
      <c r="T39" s="68"/>
      <c r="U39" s="139">
        <f>I39+S39</f>
        <v>46050283</v>
      </c>
      <c r="V39" s="75"/>
      <c r="W39" s="68">
        <f>'[25]E-FORM'!$P$28</f>
        <v>7379</v>
      </c>
    </row>
    <row r="40" spans="1:23" ht="4.5" customHeight="1" x14ac:dyDescent="0.2">
      <c r="B40" s="145"/>
    </row>
    <row r="41" spans="1:23" s="7" customFormat="1" ht="12.75" customHeight="1" x14ac:dyDescent="0.25">
      <c r="A41" s="109" t="s">
        <v>146</v>
      </c>
      <c r="B41" s="145">
        <v>2010</v>
      </c>
      <c r="C41" s="68">
        <f>'[26]E-FORM'!$B$28</f>
        <v>18</v>
      </c>
      <c r="D41" s="70">
        <f>'[26]E-FORM'!$C$28</f>
        <v>159976</v>
      </c>
      <c r="E41" s="68">
        <f>'[26]E-FORM'!$D$28</f>
        <v>71</v>
      </c>
      <c r="F41" s="70">
        <f>'[26]E-FORM'!$E$28</f>
        <v>118944530</v>
      </c>
      <c r="G41" s="68">
        <f>'[26]E-FORM'!$F$28</f>
        <v>27</v>
      </c>
      <c r="H41" s="70">
        <f>'[26]E-FORM'!$G$28</f>
        <v>12849001</v>
      </c>
      <c r="I41" s="150">
        <f t="shared" ref="I41:I45" si="4">D41+F41+H41</f>
        <v>131953507</v>
      </c>
      <c r="J41" s="109" t="s">
        <v>146</v>
      </c>
      <c r="K41" s="68">
        <f>'[26]E-FORM'!$I$28</f>
        <v>40</v>
      </c>
      <c r="L41" s="68"/>
      <c r="M41" s="68">
        <f>'[26]E-FORM'!$J$28</f>
        <v>36</v>
      </c>
      <c r="N41" s="68"/>
      <c r="O41" s="73">
        <f>'[26]E-FORM'!$K$28</f>
        <v>240</v>
      </c>
      <c r="P41" s="68"/>
      <c r="Q41" s="68">
        <f>'[26]E-FORM'!$M$28</f>
        <v>3</v>
      </c>
      <c r="R41" s="68"/>
      <c r="S41" s="70">
        <f>'[26]E-FORM'!$N$28</f>
        <v>900000</v>
      </c>
      <c r="T41" s="68"/>
      <c r="U41" s="139">
        <f t="shared" ref="U41:U45" si="5">I41+S41</f>
        <v>132853507</v>
      </c>
      <c r="V41" s="75"/>
      <c r="W41" s="68">
        <f>'[26]E-FORM'!$P$28</f>
        <v>12397</v>
      </c>
    </row>
    <row r="42" spans="1:23" s="7" customFormat="1" ht="12.75" customHeight="1" x14ac:dyDescent="0.25">
      <c r="A42" s="109" t="s">
        <v>155</v>
      </c>
      <c r="B42" s="145">
        <v>2013</v>
      </c>
      <c r="C42" s="68">
        <f>'[27]E-FORM'!$B$28</f>
        <v>27</v>
      </c>
      <c r="D42" s="70">
        <f>'[27]E-FORM'!$C$28</f>
        <v>238760</v>
      </c>
      <c r="E42" s="68">
        <f>'[27]E-FORM'!$D$28</f>
        <v>25</v>
      </c>
      <c r="F42" s="70">
        <f>'[27]E-FORM'!$E$28</f>
        <v>1160900</v>
      </c>
      <c r="G42" s="68">
        <f>'[27]E-FORM'!$F$28</f>
        <v>15</v>
      </c>
      <c r="H42" s="70">
        <f>'[27]E-FORM'!$G$28</f>
        <v>1483500</v>
      </c>
      <c r="I42" s="150">
        <f t="shared" si="4"/>
        <v>2883160</v>
      </c>
      <c r="J42" s="109" t="s">
        <v>156</v>
      </c>
      <c r="K42" s="68">
        <f>'[27]E-FORM'!$I$28</f>
        <v>36</v>
      </c>
      <c r="L42" s="68"/>
      <c r="M42" s="68">
        <f>'[27]E-FORM'!$J$28</f>
        <v>30</v>
      </c>
      <c r="N42" s="68"/>
      <c r="O42" s="73">
        <f>'[27]E-FORM'!$K$28</f>
        <v>56</v>
      </c>
      <c r="P42" s="68"/>
      <c r="Q42" s="68">
        <f>'[27]E-FORM'!$M$28</f>
        <v>1</v>
      </c>
      <c r="R42" s="68"/>
      <c r="S42" s="70">
        <f>'[27]E-FORM'!$N$28</f>
        <v>3200000</v>
      </c>
      <c r="T42" s="68"/>
      <c r="U42" s="139">
        <f t="shared" si="5"/>
        <v>6083160</v>
      </c>
      <c r="V42" s="75"/>
      <c r="W42" s="68">
        <f>'[27]E-FORM'!$P$28</f>
        <v>18750</v>
      </c>
    </row>
    <row r="43" spans="1:23" s="7" customFormat="1" ht="12.75" customHeight="1" x14ac:dyDescent="0.25">
      <c r="A43" s="109" t="s">
        <v>159</v>
      </c>
      <c r="B43" s="145">
        <v>2014</v>
      </c>
      <c r="C43" s="68">
        <f>'[28]E-FORM'!$B$28</f>
        <v>0</v>
      </c>
      <c r="D43" s="70">
        <f>'[28]E-FORM'!$C$28</f>
        <v>0</v>
      </c>
      <c r="E43" s="68">
        <f>'[28]E-FORM'!$D$28</f>
        <v>0</v>
      </c>
      <c r="F43" s="70">
        <f>'[28]E-FORM'!$E$28</f>
        <v>0</v>
      </c>
      <c r="G43" s="68">
        <f>'[28]E-FORM'!$F$28</f>
        <v>0</v>
      </c>
      <c r="H43" s="70">
        <f>'[28]E-FORM'!$G$28</f>
        <v>0</v>
      </c>
      <c r="I43" s="150">
        <f t="shared" ref="I43:I44" si="6">D43+F43+H43</f>
        <v>0</v>
      </c>
      <c r="J43" s="109" t="s">
        <v>159</v>
      </c>
      <c r="K43" s="68">
        <f>'[28]E-FORM'!$I$28</f>
        <v>0</v>
      </c>
      <c r="L43" s="68"/>
      <c r="M43" s="68">
        <f>'[28]E-FORM'!$J$28</f>
        <v>0</v>
      </c>
      <c r="N43" s="68"/>
      <c r="O43" s="73">
        <f>'[28]E-FORM'!$K$28</f>
        <v>0</v>
      </c>
      <c r="P43" s="68"/>
      <c r="Q43" s="68">
        <f>'[28]E-FORM'!$M$28</f>
        <v>0</v>
      </c>
      <c r="R43" s="68"/>
      <c r="S43" s="70">
        <f>'[28]E-FORM'!$N$28</f>
        <v>0</v>
      </c>
      <c r="T43" s="68"/>
      <c r="U43" s="139">
        <f t="shared" ref="U43:U44" si="7">I43+S43</f>
        <v>0</v>
      </c>
      <c r="V43" s="75"/>
      <c r="W43" s="68">
        <f>'[28]E-FORM'!$P$28</f>
        <v>0</v>
      </c>
    </row>
    <row r="44" spans="1:23" s="7" customFormat="1" ht="12.75" customHeight="1" x14ac:dyDescent="0.25">
      <c r="A44" s="109" t="s">
        <v>160</v>
      </c>
      <c r="B44" s="145">
        <v>2015</v>
      </c>
      <c r="C44" s="68">
        <f>'[29]E-FORM'!$B$28</f>
        <v>0</v>
      </c>
      <c r="D44" s="70">
        <f>'[29]E-FORM'!$C$28</f>
        <v>0</v>
      </c>
      <c r="E44" s="68">
        <f>'[29]E-FORM'!$D$28</f>
        <v>0</v>
      </c>
      <c r="F44" s="70">
        <f>'[29]E-FORM'!$E$28</f>
        <v>0</v>
      </c>
      <c r="G44" s="68">
        <f>'[29]E-FORM'!$F$28</f>
        <v>0</v>
      </c>
      <c r="H44" s="70">
        <f>'[29]E-FORM'!$G$28</f>
        <v>0</v>
      </c>
      <c r="I44" s="150">
        <f t="shared" si="6"/>
        <v>0</v>
      </c>
      <c r="J44" s="109" t="s">
        <v>160</v>
      </c>
      <c r="K44" s="68">
        <f>'[29]E-FORM'!$I$28</f>
        <v>0</v>
      </c>
      <c r="L44" s="68"/>
      <c r="M44" s="68">
        <f>'[29]E-FORM'!$J$28</f>
        <v>0</v>
      </c>
      <c r="N44" s="68"/>
      <c r="O44" s="73">
        <f>'[29]E-FORM'!$K$28</f>
        <v>0</v>
      </c>
      <c r="P44" s="68"/>
      <c r="Q44" s="68">
        <f>'[29]E-FORM'!$M$28</f>
        <v>0</v>
      </c>
      <c r="R44" s="68"/>
      <c r="S44" s="70">
        <f>'[29]E-FORM'!$N$28</f>
        <v>0</v>
      </c>
      <c r="T44" s="68"/>
      <c r="U44" s="139">
        <f t="shared" si="7"/>
        <v>0</v>
      </c>
      <c r="V44" s="75"/>
      <c r="W44" s="68">
        <f>'[29]E-FORM'!$P$28</f>
        <v>0</v>
      </c>
    </row>
    <row r="45" spans="1:23" s="7" customFormat="1" ht="14.25" customHeight="1" x14ac:dyDescent="0.25">
      <c r="A45" s="110" t="s">
        <v>86</v>
      </c>
      <c r="B45" s="71"/>
      <c r="C45" s="72">
        <f t="shared" ref="C45:H45" si="8">SUM(C11:C44)</f>
        <v>3211</v>
      </c>
      <c r="D45" s="72">
        <f t="shared" si="8"/>
        <v>36997257.899999999</v>
      </c>
      <c r="E45" s="72">
        <f t="shared" si="8"/>
        <v>5609</v>
      </c>
      <c r="F45" s="72">
        <f t="shared" si="8"/>
        <v>678799682</v>
      </c>
      <c r="G45" s="72">
        <f t="shared" si="8"/>
        <v>1990</v>
      </c>
      <c r="H45" s="72">
        <f t="shared" si="8"/>
        <v>190947697</v>
      </c>
      <c r="I45" s="151">
        <f t="shared" si="4"/>
        <v>906744636.89999998</v>
      </c>
      <c r="J45" s="110" t="s">
        <v>86</v>
      </c>
      <c r="K45" s="72">
        <f>SUM(K11:K44)</f>
        <v>4815</v>
      </c>
      <c r="L45" s="72"/>
      <c r="M45" s="72">
        <f>SUM(M11:M44)</f>
        <v>3220</v>
      </c>
      <c r="N45" s="72"/>
      <c r="O45" s="72">
        <f>SUM(O11:O44)</f>
        <v>12265</v>
      </c>
      <c r="P45" s="72"/>
      <c r="Q45" s="72">
        <f>SUM(Q11:Q44)</f>
        <v>1748</v>
      </c>
      <c r="R45" s="72"/>
      <c r="S45" s="72">
        <f>SUM(S11:S44)</f>
        <v>252392533</v>
      </c>
      <c r="T45" s="72"/>
      <c r="U45" s="158">
        <f t="shared" si="5"/>
        <v>1159137169.9000001</v>
      </c>
      <c r="V45" s="72"/>
      <c r="W45" s="72">
        <f>SUM(W11:W44)</f>
        <v>984663</v>
      </c>
    </row>
    <row r="46" spans="1:23" s="7" customFormat="1" ht="14.25" customHeight="1" x14ac:dyDescent="0.3">
      <c r="A46" s="156" t="s">
        <v>89</v>
      </c>
      <c r="B46" s="54"/>
      <c r="C46" s="89">
        <f t="shared" ref="C46:I46" si="9">C45/C53</f>
        <v>0.65584150326797386</v>
      </c>
      <c r="D46" s="89">
        <f t="shared" si="9"/>
        <v>0.66256389767479407</v>
      </c>
      <c r="E46" s="89">
        <f t="shared" si="9"/>
        <v>0.62108293655187685</v>
      </c>
      <c r="F46" s="89">
        <f>F45/F53</f>
        <v>0.71516859315718129</v>
      </c>
      <c r="G46" s="89">
        <f t="shared" si="9"/>
        <v>0.61325115562403698</v>
      </c>
      <c r="H46" s="89">
        <f t="shared" si="9"/>
        <v>0.69189366517999706</v>
      </c>
      <c r="I46" s="89">
        <f t="shared" si="9"/>
        <v>0.70786097448511798</v>
      </c>
      <c r="J46" s="157" t="s">
        <v>89</v>
      </c>
      <c r="K46" s="89">
        <f>K45/K53</f>
        <v>0.60581278309008557</v>
      </c>
      <c r="L46" s="90"/>
      <c r="M46" s="89">
        <f>M45/M53</f>
        <v>0.59039237257059041</v>
      </c>
      <c r="N46" s="90"/>
      <c r="O46" s="89">
        <f>O45/O53</f>
        <v>0.65669004658135677</v>
      </c>
      <c r="P46" s="90"/>
      <c r="Q46" s="89">
        <f>Q45/Q53</f>
        <v>0.66539779215835548</v>
      </c>
      <c r="R46" s="91"/>
      <c r="S46" s="89">
        <f>S45/S53</f>
        <v>0.61722816200987174</v>
      </c>
      <c r="T46" s="91"/>
      <c r="U46" s="89">
        <f>U45/U53</f>
        <v>0.68592984040006955</v>
      </c>
      <c r="V46" s="92"/>
      <c r="W46" s="89">
        <f>W45/W53</f>
        <v>0.68596693134778375</v>
      </c>
    </row>
    <row r="47" spans="1:23" s="7" customFormat="1" ht="11.45" customHeight="1" x14ac:dyDescent="0.3">
      <c r="A47" s="147" t="s">
        <v>141</v>
      </c>
      <c r="B47" s="43" t="s">
        <v>140</v>
      </c>
      <c r="C47" s="66"/>
      <c r="D47" s="67"/>
      <c r="E47" s="66"/>
      <c r="F47" s="67"/>
      <c r="G47" s="67"/>
      <c r="H47" s="57"/>
      <c r="I47" s="44"/>
      <c r="J47" s="147" t="s">
        <v>141</v>
      </c>
      <c r="K47" s="43" t="s">
        <v>140</v>
      </c>
      <c r="L47" s="66"/>
      <c r="M47" s="67"/>
      <c r="N47" s="66"/>
      <c r="O47" s="67"/>
      <c r="P47" s="67"/>
      <c r="Q47" s="57"/>
      <c r="R47" s="44"/>
      <c r="S47" s="80"/>
      <c r="T47" s="80"/>
      <c r="U47" s="80"/>
      <c r="V47" s="75"/>
      <c r="W47" s="77"/>
    </row>
    <row r="48" spans="1:23" s="7" customFormat="1" ht="10.9" customHeight="1" x14ac:dyDescent="0.3">
      <c r="A48" s="43" t="s">
        <v>149</v>
      </c>
      <c r="B48" s="55"/>
      <c r="C48" s="56"/>
      <c r="D48" s="57"/>
      <c r="E48" s="56"/>
      <c r="F48" s="57"/>
      <c r="G48" s="57"/>
      <c r="H48" s="57"/>
      <c r="I48" s="44"/>
      <c r="J48" s="43" t="s">
        <v>149</v>
      </c>
      <c r="K48" s="55"/>
      <c r="L48" s="56"/>
      <c r="M48" s="57"/>
      <c r="N48" s="56"/>
      <c r="O48" s="57"/>
      <c r="P48" s="57"/>
      <c r="Q48" s="57"/>
      <c r="R48" s="44"/>
      <c r="S48" s="80"/>
      <c r="T48" s="80"/>
      <c r="U48" s="80"/>
      <c r="V48" s="75"/>
      <c r="W48" s="77"/>
    </row>
    <row r="49" spans="1:23" s="7" customFormat="1" ht="12.75" customHeight="1" x14ac:dyDescent="0.3">
      <c r="A49" s="168" t="s">
        <v>158</v>
      </c>
      <c r="B49" s="55"/>
      <c r="C49" s="56"/>
      <c r="D49" s="57"/>
      <c r="E49" s="56"/>
      <c r="F49" s="57"/>
      <c r="G49" s="57"/>
      <c r="H49" s="57"/>
      <c r="I49" s="44"/>
      <c r="J49" s="168" t="s">
        <v>158</v>
      </c>
      <c r="K49" s="55"/>
      <c r="L49" s="56"/>
      <c r="M49" s="57"/>
      <c r="N49" s="56"/>
      <c r="O49" s="57"/>
      <c r="P49" s="57"/>
      <c r="Q49" s="57"/>
      <c r="R49" s="44"/>
      <c r="S49" s="80"/>
      <c r="T49" s="80"/>
      <c r="U49" s="80"/>
      <c r="V49" s="75"/>
      <c r="W49" s="77"/>
    </row>
    <row r="50" spans="1:23" s="7" customFormat="1" ht="10.5" customHeight="1" x14ac:dyDescent="0.3">
      <c r="A50" s="43" t="s">
        <v>161</v>
      </c>
      <c r="B50" s="55"/>
      <c r="C50" s="56"/>
      <c r="D50" s="57"/>
      <c r="E50" s="56"/>
      <c r="F50" s="57"/>
      <c r="G50" s="57"/>
      <c r="H50" s="57"/>
      <c r="I50" s="44"/>
      <c r="J50" s="43" t="s">
        <v>161</v>
      </c>
      <c r="K50" s="78"/>
      <c r="L50" s="79"/>
      <c r="M50" s="79"/>
      <c r="N50" s="79"/>
      <c r="O50" s="79"/>
      <c r="P50" s="79"/>
      <c r="Q50" s="80"/>
      <c r="R50" s="80"/>
      <c r="S50" s="80"/>
      <c r="T50" s="80"/>
      <c r="U50" s="80"/>
      <c r="V50" s="75"/>
      <c r="W50" s="77"/>
    </row>
    <row r="51" spans="1:23" s="7" customFormat="1" ht="13.5" customHeight="1" x14ac:dyDescent="0.3">
      <c r="A51" s="58" t="s">
        <v>84</v>
      </c>
      <c r="B51" s="59"/>
      <c r="C51" s="60">
        <f t="shared" ref="C51:H51" si="10">C104</f>
        <v>1685</v>
      </c>
      <c r="D51" s="60">
        <f t="shared" si="10"/>
        <v>18842274</v>
      </c>
      <c r="E51" s="60">
        <f t="shared" si="10"/>
        <v>3422</v>
      </c>
      <c r="F51" s="60">
        <f t="shared" si="10"/>
        <v>270346699</v>
      </c>
      <c r="G51" s="60">
        <f t="shared" si="10"/>
        <v>1255</v>
      </c>
      <c r="H51" s="60">
        <f t="shared" si="10"/>
        <v>85030689</v>
      </c>
      <c r="I51" s="60">
        <f>I104</f>
        <v>374219662</v>
      </c>
      <c r="J51" s="58" t="s">
        <v>85</v>
      </c>
      <c r="K51" s="86">
        <f>J104</f>
        <v>3133</v>
      </c>
      <c r="L51" s="86"/>
      <c r="M51" s="86">
        <f>K104</f>
        <v>2234</v>
      </c>
      <c r="N51" s="86"/>
      <c r="O51" s="86">
        <f>M104</f>
        <v>6412</v>
      </c>
      <c r="P51" s="87"/>
      <c r="Q51" s="86">
        <f>P104</f>
        <v>879</v>
      </c>
      <c r="R51" s="86"/>
      <c r="S51" s="88">
        <f>Q104</f>
        <v>156520327</v>
      </c>
      <c r="T51" s="77"/>
      <c r="U51" s="82">
        <f>S104</f>
        <v>530739989</v>
      </c>
      <c r="V51" s="75"/>
      <c r="W51" s="81">
        <f>T104</f>
        <v>450775</v>
      </c>
    </row>
    <row r="52" spans="1:23" s="7" customFormat="1" ht="2.4500000000000002" customHeight="1" thickBot="1" x14ac:dyDescent="0.35">
      <c r="A52" s="61"/>
      <c r="B52" s="62"/>
      <c r="C52" s="63"/>
      <c r="D52" s="63"/>
      <c r="E52" s="63"/>
      <c r="F52" s="63"/>
      <c r="G52" s="63"/>
      <c r="H52" s="63"/>
      <c r="I52" s="6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01"/>
    </row>
    <row r="53" spans="1:23" s="7" customFormat="1" ht="15.6" customHeight="1" x14ac:dyDescent="0.2">
      <c r="A53" s="131" t="s">
        <v>42</v>
      </c>
      <c r="B53" s="132"/>
      <c r="C53" s="133">
        <f t="shared" ref="C53:H53" si="11">SUM(C45+C51)</f>
        <v>4896</v>
      </c>
      <c r="D53" s="134">
        <f t="shared" si="11"/>
        <v>55839531.899999999</v>
      </c>
      <c r="E53" s="133">
        <f t="shared" si="11"/>
        <v>9031</v>
      </c>
      <c r="F53" s="134">
        <f t="shared" si="11"/>
        <v>949146381</v>
      </c>
      <c r="G53" s="133">
        <f t="shared" si="11"/>
        <v>3245</v>
      </c>
      <c r="H53" s="134">
        <f t="shared" si="11"/>
        <v>275978386</v>
      </c>
      <c r="I53" s="155">
        <f>SUM(I45+I51)</f>
        <v>1280964298.9000001</v>
      </c>
      <c r="J53" s="131" t="s">
        <v>42</v>
      </c>
      <c r="K53" s="133">
        <f>SUM(K45+K51)</f>
        <v>7948</v>
      </c>
      <c r="L53" s="133"/>
      <c r="M53" s="133">
        <f t="shared" ref="M53:S53" si="12">SUM(M45+M51)</f>
        <v>5454</v>
      </c>
      <c r="N53" s="133"/>
      <c r="O53" s="133">
        <f t="shared" si="12"/>
        <v>18677</v>
      </c>
      <c r="P53" s="133"/>
      <c r="Q53" s="133">
        <f t="shared" si="12"/>
        <v>2627</v>
      </c>
      <c r="R53" s="133"/>
      <c r="S53" s="134">
        <f t="shared" si="12"/>
        <v>408912860</v>
      </c>
      <c r="T53" s="133" t="s">
        <v>0</v>
      </c>
      <c r="U53" s="152">
        <f>SUM(U45+U51)</f>
        <v>1689877158.9000001</v>
      </c>
      <c r="V53" s="135"/>
      <c r="W53" s="136">
        <f>SUM(W45+W51)</f>
        <v>1435438</v>
      </c>
    </row>
    <row r="54" spans="1:23" s="7" customFormat="1" ht="12.6" customHeight="1" x14ac:dyDescent="0.25">
      <c r="A54" s="40" t="s">
        <v>43</v>
      </c>
      <c r="B54" s="6"/>
      <c r="C54" s="4"/>
      <c r="D54" s="4"/>
      <c r="E54" s="4"/>
      <c r="F54" s="4"/>
      <c r="G54" s="4"/>
      <c r="H54"/>
      <c r="I54" s="4"/>
      <c r="J54" s="4"/>
      <c r="K54" s="4"/>
      <c r="L54" s="4"/>
      <c r="M54" s="4"/>
      <c r="N54" s="11"/>
      <c r="O54" s="4"/>
      <c r="P54" s="4"/>
    </row>
    <row r="55" spans="1:23" s="7" customFormat="1" ht="11.45" customHeight="1" x14ac:dyDescent="0.2">
      <c r="B55" s="6"/>
      <c r="C55" s="4"/>
      <c r="D55" s="4"/>
      <c r="E55" s="8"/>
      <c r="F55"/>
      <c r="G55" s="4"/>
      <c r="H55"/>
      <c r="I55" s="4"/>
      <c r="J55" s="4"/>
      <c r="K55" s="25"/>
      <c r="L55" s="11"/>
      <c r="M55" s="9"/>
      <c r="N55" s="11"/>
      <c r="O55"/>
      <c r="P55" s="10"/>
      <c r="S55"/>
      <c r="U55" s="10"/>
      <c r="V55"/>
      <c r="W55" s="41">
        <v>43221</v>
      </c>
    </row>
    <row r="56" spans="1:23" ht="0.6" customHeight="1" x14ac:dyDescent="0.2"/>
    <row r="58" spans="1:23" ht="13.5" x14ac:dyDescent="0.25">
      <c r="B58" s="93" t="s">
        <v>5</v>
      </c>
      <c r="C58" s="98" t="s">
        <v>102</v>
      </c>
      <c r="D58" s="51"/>
      <c r="E58" s="51"/>
      <c r="F58" s="95" t="s">
        <v>44</v>
      </c>
      <c r="H58" s="95" t="s">
        <v>45</v>
      </c>
      <c r="I58" s="52" t="s">
        <v>2</v>
      </c>
      <c r="J58" s="96" t="s">
        <v>46</v>
      </c>
      <c r="K58" s="51"/>
      <c r="L58" s="51"/>
      <c r="M58" s="51"/>
      <c r="N58" s="51"/>
      <c r="O58" s="51"/>
      <c r="P58" s="99" t="s">
        <v>47</v>
      </c>
      <c r="R58" s="36" t="s">
        <v>0</v>
      </c>
      <c r="T58" s="100" t="s">
        <v>82</v>
      </c>
    </row>
    <row r="59" spans="1:23" ht="22.5" x14ac:dyDescent="0.25">
      <c r="B59" s="94" t="s">
        <v>10</v>
      </c>
      <c r="C59" s="50" t="s">
        <v>100</v>
      </c>
      <c r="D59" s="52" t="s">
        <v>101</v>
      </c>
      <c r="E59" s="50" t="s">
        <v>100</v>
      </c>
      <c r="F59" s="50" t="s">
        <v>49</v>
      </c>
      <c r="G59" s="39" t="s">
        <v>48</v>
      </c>
      <c r="H59" s="50" t="s">
        <v>49</v>
      </c>
      <c r="I59" s="52" t="s">
        <v>50</v>
      </c>
      <c r="J59" s="96" t="s">
        <v>51</v>
      </c>
      <c r="K59" s="97" t="s">
        <v>103</v>
      </c>
      <c r="L59" s="50"/>
      <c r="M59" s="97" t="s">
        <v>104</v>
      </c>
      <c r="N59" s="51"/>
      <c r="O59" s="51"/>
      <c r="P59" s="38" t="s">
        <v>105</v>
      </c>
      <c r="Q59" s="39" t="s">
        <v>49</v>
      </c>
      <c r="S59" s="170" t="s">
        <v>106</v>
      </c>
      <c r="T59" s="100" t="s">
        <v>83</v>
      </c>
    </row>
    <row r="60" spans="1:23" s="1" customFormat="1" ht="12" customHeight="1" x14ac:dyDescent="0.2">
      <c r="A60" s="5" t="s">
        <v>52</v>
      </c>
      <c r="B60" s="26">
        <v>1986</v>
      </c>
      <c r="C60" s="27">
        <v>35</v>
      </c>
      <c r="D60" s="28">
        <v>41910</v>
      </c>
      <c r="E60" s="27">
        <v>42</v>
      </c>
      <c r="F60" s="28">
        <v>383944</v>
      </c>
      <c r="G60" s="29">
        <v>6</v>
      </c>
      <c r="H60" s="28">
        <v>180000</v>
      </c>
      <c r="I60" s="28">
        <f t="shared" ref="I60:I68" si="13">+D60+F60+H60</f>
        <v>605854</v>
      </c>
      <c r="J60" s="27">
        <v>32</v>
      </c>
      <c r="K60" s="27">
        <v>17</v>
      </c>
      <c r="L60" s="27"/>
      <c r="M60" s="27">
        <v>27</v>
      </c>
      <c r="N60" s="21"/>
      <c r="O60" s="33" t="s">
        <v>53</v>
      </c>
      <c r="P60" s="28" t="s">
        <v>54</v>
      </c>
      <c r="Q60" s="46" t="s">
        <v>54</v>
      </c>
      <c r="R60" s="28"/>
      <c r="S60" s="28">
        <f>I60</f>
        <v>605854</v>
      </c>
      <c r="T60" s="45" t="s">
        <v>54</v>
      </c>
    </row>
    <row r="61" spans="1:23" s="1" customFormat="1" ht="12" customHeight="1" x14ac:dyDescent="0.2">
      <c r="A61" s="5" t="s">
        <v>55</v>
      </c>
      <c r="B61" s="26">
        <v>1986</v>
      </c>
      <c r="C61" s="27">
        <v>33</v>
      </c>
      <c r="D61" s="28">
        <v>122450</v>
      </c>
      <c r="E61" s="27">
        <v>66</v>
      </c>
      <c r="F61" s="28">
        <v>461096</v>
      </c>
      <c r="G61" s="29">
        <v>25</v>
      </c>
      <c r="H61" s="28">
        <v>447300</v>
      </c>
      <c r="I61" s="28">
        <f t="shared" si="13"/>
        <v>1030846</v>
      </c>
      <c r="J61" s="27">
        <v>59</v>
      </c>
      <c r="K61" s="27">
        <v>53</v>
      </c>
      <c r="L61" s="27"/>
      <c r="M61" s="27">
        <v>101</v>
      </c>
      <c r="N61" s="21"/>
      <c r="O61" s="33" t="s">
        <v>56</v>
      </c>
      <c r="P61" s="28" t="s">
        <v>54</v>
      </c>
      <c r="Q61" s="46" t="s">
        <v>54</v>
      </c>
      <c r="R61" s="28"/>
      <c r="S61" s="28">
        <f>I61</f>
        <v>1030846</v>
      </c>
      <c r="T61" s="45" t="s">
        <v>54</v>
      </c>
    </row>
    <row r="62" spans="1:23" s="7" customFormat="1" ht="12" customHeight="1" x14ac:dyDescent="0.2">
      <c r="A62" s="5" t="s">
        <v>57</v>
      </c>
      <c r="B62" s="26">
        <v>1987</v>
      </c>
      <c r="C62" s="27">
        <v>7</v>
      </c>
      <c r="D62" s="28">
        <v>148770</v>
      </c>
      <c r="E62" s="27">
        <v>63</v>
      </c>
      <c r="F62" s="28">
        <v>1870944</v>
      </c>
      <c r="G62" s="28">
        <v>19</v>
      </c>
      <c r="H62" s="28">
        <v>674600</v>
      </c>
      <c r="I62" s="28">
        <f t="shared" si="13"/>
        <v>2694314</v>
      </c>
      <c r="J62" s="27">
        <v>56</v>
      </c>
      <c r="K62" s="27">
        <v>42</v>
      </c>
      <c r="L62" s="27"/>
      <c r="M62" s="27">
        <v>70</v>
      </c>
      <c r="N62" s="21"/>
      <c r="O62" s="33" t="s">
        <v>58</v>
      </c>
      <c r="P62" s="28" t="s">
        <v>54</v>
      </c>
      <c r="Q62" s="46" t="s">
        <v>54</v>
      </c>
      <c r="R62" s="28"/>
      <c r="S62" s="28">
        <f>I62</f>
        <v>2694314</v>
      </c>
      <c r="T62" s="45" t="s">
        <v>54</v>
      </c>
    </row>
    <row r="63" spans="1:23" s="7" customFormat="1" ht="12" customHeight="1" x14ac:dyDescent="0.2">
      <c r="A63" s="5" t="s">
        <v>59</v>
      </c>
      <c r="B63" s="26">
        <v>1987</v>
      </c>
      <c r="C63" s="27">
        <v>17</v>
      </c>
      <c r="D63" s="28">
        <v>63470</v>
      </c>
      <c r="E63" s="27">
        <v>31</v>
      </c>
      <c r="F63" s="28">
        <v>140860</v>
      </c>
      <c r="G63" s="28">
        <v>6</v>
      </c>
      <c r="H63" s="28">
        <v>119000</v>
      </c>
      <c r="I63" s="28">
        <f t="shared" si="13"/>
        <v>323330</v>
      </c>
      <c r="J63" s="27">
        <v>20</v>
      </c>
      <c r="K63" s="27">
        <v>9</v>
      </c>
      <c r="L63" s="27"/>
      <c r="M63" s="27">
        <v>16</v>
      </c>
      <c r="N63" s="21"/>
      <c r="O63" s="33" t="s">
        <v>60</v>
      </c>
      <c r="P63" s="28" t="s">
        <v>54</v>
      </c>
      <c r="Q63" s="46" t="s">
        <v>54</v>
      </c>
      <c r="R63" s="28"/>
      <c r="S63" s="28">
        <f>I63</f>
        <v>323330</v>
      </c>
      <c r="T63" s="45" t="s">
        <v>54</v>
      </c>
    </row>
    <row r="64" spans="1:23" s="1" customFormat="1" ht="12" customHeight="1" x14ac:dyDescent="0.2">
      <c r="A64" s="2" t="s">
        <v>61</v>
      </c>
      <c r="B64" s="30">
        <v>1988</v>
      </c>
      <c r="C64" s="31">
        <v>40</v>
      </c>
      <c r="D64" s="32">
        <v>58199</v>
      </c>
      <c r="E64" s="31">
        <v>44</v>
      </c>
      <c r="F64" s="32">
        <v>1186323</v>
      </c>
      <c r="G64" s="32">
        <v>19</v>
      </c>
      <c r="H64" s="32">
        <v>1601960</v>
      </c>
      <c r="I64" s="28">
        <f>+D64+F64+H64</f>
        <v>2846482</v>
      </c>
      <c r="J64" s="31">
        <v>71</v>
      </c>
      <c r="K64" s="31">
        <v>42</v>
      </c>
      <c r="L64" s="31"/>
      <c r="M64" s="31">
        <v>102</v>
      </c>
      <c r="N64" s="22"/>
      <c r="O64" s="34" t="s">
        <v>62</v>
      </c>
      <c r="P64" s="32">
        <v>8</v>
      </c>
      <c r="Q64" s="47">
        <v>220514</v>
      </c>
      <c r="R64" s="32"/>
      <c r="S64" s="35">
        <f>I64+Q64</f>
        <v>3066996</v>
      </c>
      <c r="T64" s="45" t="s">
        <v>54</v>
      </c>
    </row>
    <row r="65" spans="1:22" s="7" customFormat="1" ht="12" customHeight="1" x14ac:dyDescent="0.2">
      <c r="A65" s="5" t="s">
        <v>67</v>
      </c>
      <c r="B65" s="26">
        <v>1992</v>
      </c>
      <c r="C65" s="27">
        <v>28</v>
      </c>
      <c r="D65" s="28">
        <v>71535</v>
      </c>
      <c r="E65" s="27">
        <v>96</v>
      </c>
      <c r="F65" s="28">
        <v>2718320</v>
      </c>
      <c r="G65" s="28">
        <v>22</v>
      </c>
      <c r="H65" s="28">
        <v>1182500</v>
      </c>
      <c r="I65" s="28">
        <f t="shared" si="13"/>
        <v>3972355</v>
      </c>
      <c r="J65" s="27">
        <v>70</v>
      </c>
      <c r="K65" s="27">
        <v>55</v>
      </c>
      <c r="L65" s="27"/>
      <c r="M65" s="27">
        <v>208</v>
      </c>
      <c r="N65" s="23"/>
      <c r="O65" s="33" t="s">
        <v>63</v>
      </c>
      <c r="P65" s="28">
        <v>25</v>
      </c>
      <c r="Q65" s="46">
        <v>2333140</v>
      </c>
      <c r="R65" s="28"/>
      <c r="S65" s="35">
        <f t="shared" ref="S65:S86" si="14">I65+Q65</f>
        <v>6305495</v>
      </c>
      <c r="T65" s="45" t="s">
        <v>54</v>
      </c>
    </row>
    <row r="66" spans="1:22" s="1" customFormat="1" ht="12" customHeight="1" x14ac:dyDescent="0.2">
      <c r="A66" s="2" t="s">
        <v>183</v>
      </c>
      <c r="B66" s="30">
        <v>1994</v>
      </c>
      <c r="C66" s="31">
        <v>13</v>
      </c>
      <c r="D66" s="32">
        <v>26550</v>
      </c>
      <c r="E66" s="31">
        <v>35</v>
      </c>
      <c r="F66" s="32">
        <v>1221738</v>
      </c>
      <c r="G66" s="32">
        <v>32</v>
      </c>
      <c r="H66" s="32">
        <v>1371000</v>
      </c>
      <c r="I66" s="28">
        <f t="shared" si="13"/>
        <v>2619288</v>
      </c>
      <c r="J66" s="31">
        <v>16</v>
      </c>
      <c r="K66" s="31">
        <v>17</v>
      </c>
      <c r="L66" s="31"/>
      <c r="M66" s="31">
        <v>19</v>
      </c>
      <c r="N66" s="22"/>
      <c r="O66" s="34" t="s">
        <v>64</v>
      </c>
      <c r="P66" s="32">
        <v>16</v>
      </c>
      <c r="Q66" s="47">
        <v>102175</v>
      </c>
      <c r="R66" s="32"/>
      <c r="S66" s="35">
        <f t="shared" si="14"/>
        <v>2721463</v>
      </c>
      <c r="T66" s="45" t="s">
        <v>54</v>
      </c>
    </row>
    <row r="67" spans="1:22" s="1" customFormat="1" ht="12" customHeight="1" x14ac:dyDescent="0.2">
      <c r="A67" s="2" t="s">
        <v>66</v>
      </c>
      <c r="B67" s="30">
        <v>1996</v>
      </c>
      <c r="C67" s="31">
        <v>24</v>
      </c>
      <c r="D67" s="32">
        <v>392033</v>
      </c>
      <c r="E67" s="31">
        <v>27</v>
      </c>
      <c r="F67" s="32">
        <v>1203667</v>
      </c>
      <c r="G67" s="32">
        <v>10</v>
      </c>
      <c r="H67" s="32">
        <v>526300</v>
      </c>
      <c r="I67" s="28">
        <f t="shared" si="13"/>
        <v>2122000</v>
      </c>
      <c r="J67" s="31">
        <v>42</v>
      </c>
      <c r="K67" s="31">
        <v>20</v>
      </c>
      <c r="L67" s="31"/>
      <c r="M67" s="31">
        <v>24</v>
      </c>
      <c r="N67" s="22"/>
      <c r="O67" s="34" t="s">
        <v>32</v>
      </c>
      <c r="P67" s="32">
        <v>5</v>
      </c>
      <c r="Q67" s="47">
        <v>455130</v>
      </c>
      <c r="R67" s="32"/>
      <c r="S67" s="35">
        <f t="shared" si="14"/>
        <v>2577130</v>
      </c>
      <c r="T67" s="45" t="s">
        <v>54</v>
      </c>
    </row>
    <row r="68" spans="1:22" s="1" customFormat="1" ht="12" customHeight="1" x14ac:dyDescent="0.2">
      <c r="A68" s="2" t="s">
        <v>68</v>
      </c>
      <c r="B68" s="30">
        <v>1997</v>
      </c>
      <c r="C68" s="31">
        <v>3</v>
      </c>
      <c r="D68" s="32">
        <v>7750</v>
      </c>
      <c r="E68" s="31">
        <v>3</v>
      </c>
      <c r="F68" s="32">
        <v>76500</v>
      </c>
      <c r="G68" s="32">
        <v>2</v>
      </c>
      <c r="H68" s="32">
        <v>25000</v>
      </c>
      <c r="I68" s="28">
        <f t="shared" si="13"/>
        <v>109250</v>
      </c>
      <c r="J68" s="31">
        <v>6</v>
      </c>
      <c r="K68" s="31">
        <v>7</v>
      </c>
      <c r="L68" s="31"/>
      <c r="M68" s="31">
        <v>3</v>
      </c>
      <c r="N68" s="22"/>
      <c r="O68" s="34" t="s">
        <v>69</v>
      </c>
      <c r="P68" s="32">
        <v>0</v>
      </c>
      <c r="Q68" s="47">
        <v>0</v>
      </c>
      <c r="R68" s="32"/>
      <c r="S68" s="35">
        <f t="shared" si="14"/>
        <v>109250</v>
      </c>
      <c r="T68" s="45" t="s">
        <v>54</v>
      </c>
    </row>
    <row r="69" spans="1:22" s="1" customFormat="1" ht="12" customHeight="1" x14ac:dyDescent="0.2">
      <c r="A69" s="2" t="s">
        <v>72</v>
      </c>
      <c r="B69" s="3">
        <v>1992</v>
      </c>
      <c r="C69" s="22">
        <v>36</v>
      </c>
      <c r="D69" s="22">
        <v>1382144</v>
      </c>
      <c r="E69" s="22">
        <v>69</v>
      </c>
      <c r="F69" s="22">
        <v>2560465</v>
      </c>
      <c r="G69" s="22">
        <v>10</v>
      </c>
      <c r="H69" s="22">
        <v>184000</v>
      </c>
      <c r="I69" s="22">
        <f t="shared" ref="I69:I86" si="15">D69+F69+H69</f>
        <v>4126609</v>
      </c>
      <c r="J69" s="49">
        <v>48</v>
      </c>
      <c r="K69" s="22">
        <v>34</v>
      </c>
      <c r="L69" s="22" t="s">
        <v>0</v>
      </c>
      <c r="M69" s="22">
        <v>94</v>
      </c>
      <c r="N69" s="22" t="s">
        <v>0</v>
      </c>
      <c r="O69" s="42" t="s">
        <v>73</v>
      </c>
      <c r="P69" s="22">
        <v>2</v>
      </c>
      <c r="Q69" s="48">
        <v>15562</v>
      </c>
      <c r="R69" s="22" t="s">
        <v>0</v>
      </c>
      <c r="S69" s="35">
        <f t="shared" si="14"/>
        <v>4142171</v>
      </c>
      <c r="T69" s="45" t="s">
        <v>54</v>
      </c>
      <c r="U69" s="22" t="s">
        <v>0</v>
      </c>
      <c r="V69" s="37"/>
    </row>
    <row r="70" spans="1:22" s="1" customFormat="1" ht="12" customHeight="1" x14ac:dyDescent="0.2">
      <c r="A70" s="2" t="s">
        <v>74</v>
      </c>
      <c r="B70" s="3">
        <v>1992</v>
      </c>
      <c r="C70" s="22">
        <v>70</v>
      </c>
      <c r="D70" s="22">
        <v>434281</v>
      </c>
      <c r="E70" s="22">
        <v>118</v>
      </c>
      <c r="F70" s="22">
        <v>4470447</v>
      </c>
      <c r="G70" s="22">
        <v>35</v>
      </c>
      <c r="H70" s="22">
        <v>1755100</v>
      </c>
      <c r="I70" s="22">
        <f t="shared" si="15"/>
        <v>6659828</v>
      </c>
      <c r="J70" s="49">
        <v>75</v>
      </c>
      <c r="K70" s="22">
        <v>50</v>
      </c>
      <c r="L70" s="22"/>
      <c r="M70" s="22">
        <v>145</v>
      </c>
      <c r="N70" s="22"/>
      <c r="O70" s="42" t="s">
        <v>75</v>
      </c>
      <c r="P70" s="22">
        <v>33</v>
      </c>
      <c r="Q70" s="48">
        <v>156272</v>
      </c>
      <c r="R70" s="22"/>
      <c r="S70" s="35">
        <f t="shared" si="14"/>
        <v>6816100</v>
      </c>
      <c r="T70" s="45" t="s">
        <v>54</v>
      </c>
      <c r="U70" s="22"/>
      <c r="V70" s="37"/>
    </row>
    <row r="71" spans="1:22" s="1" customFormat="1" ht="12" customHeight="1" x14ac:dyDescent="0.2">
      <c r="A71" s="2" t="s">
        <v>76</v>
      </c>
      <c r="B71" s="3">
        <v>1996</v>
      </c>
      <c r="C71" s="22">
        <v>18</v>
      </c>
      <c r="D71" s="22">
        <v>3701300</v>
      </c>
      <c r="E71" s="22">
        <v>30</v>
      </c>
      <c r="F71" s="22">
        <v>20879600</v>
      </c>
      <c r="G71" s="22">
        <v>8</v>
      </c>
      <c r="H71" s="22">
        <v>1981000</v>
      </c>
      <c r="I71" s="22">
        <f t="shared" si="15"/>
        <v>26561900</v>
      </c>
      <c r="J71" s="49">
        <v>33</v>
      </c>
      <c r="K71" s="22">
        <v>30</v>
      </c>
      <c r="L71" s="22"/>
      <c r="M71" s="22">
        <v>72</v>
      </c>
      <c r="N71" s="22"/>
      <c r="O71" s="42" t="s">
        <v>76</v>
      </c>
      <c r="P71" s="22">
        <v>1</v>
      </c>
      <c r="Q71" s="48">
        <v>2491000</v>
      </c>
      <c r="R71" s="22"/>
      <c r="S71" s="35">
        <f t="shared" si="14"/>
        <v>29052900</v>
      </c>
      <c r="T71" s="45" t="s">
        <v>54</v>
      </c>
      <c r="U71" s="22"/>
      <c r="V71" s="37"/>
    </row>
    <row r="72" spans="1:22" s="1" customFormat="1" ht="12" customHeight="1" x14ac:dyDescent="0.2">
      <c r="A72" s="2" t="s">
        <v>77</v>
      </c>
      <c r="B72" s="3">
        <v>1997</v>
      </c>
      <c r="C72" s="22">
        <v>10</v>
      </c>
      <c r="D72" s="22">
        <v>139149</v>
      </c>
      <c r="E72" s="22">
        <v>10</v>
      </c>
      <c r="F72" s="22">
        <v>897215</v>
      </c>
      <c r="G72" s="22">
        <v>4</v>
      </c>
      <c r="H72" s="22">
        <v>73500</v>
      </c>
      <c r="I72" s="22">
        <f t="shared" si="15"/>
        <v>1109864</v>
      </c>
      <c r="J72" s="49">
        <v>48</v>
      </c>
      <c r="K72" s="22">
        <v>44</v>
      </c>
      <c r="L72" s="22" t="s">
        <v>0</v>
      </c>
      <c r="M72" s="22">
        <v>25</v>
      </c>
      <c r="N72" s="22"/>
      <c r="O72" s="42" t="s">
        <v>77</v>
      </c>
      <c r="P72" s="22">
        <v>1</v>
      </c>
      <c r="Q72" s="48">
        <v>31672</v>
      </c>
      <c r="R72" s="22"/>
      <c r="S72" s="35">
        <f t="shared" si="14"/>
        <v>1141536</v>
      </c>
      <c r="T72" s="45" t="s">
        <v>54</v>
      </c>
      <c r="U72" s="22"/>
      <c r="V72" s="37"/>
    </row>
    <row r="73" spans="1:22" s="1" customFormat="1" ht="12" customHeight="1" x14ac:dyDescent="0.2">
      <c r="A73" s="2" t="s">
        <v>78</v>
      </c>
      <c r="B73" s="3">
        <v>1995</v>
      </c>
      <c r="C73" s="22">
        <v>16</v>
      </c>
      <c r="D73" s="22">
        <v>74339</v>
      </c>
      <c r="E73" s="22">
        <v>39</v>
      </c>
      <c r="F73" s="22">
        <v>456295</v>
      </c>
      <c r="G73" s="22">
        <v>17</v>
      </c>
      <c r="H73" s="22">
        <v>574200</v>
      </c>
      <c r="I73" s="22">
        <f t="shared" si="15"/>
        <v>1104834</v>
      </c>
      <c r="J73" s="49">
        <v>19</v>
      </c>
      <c r="K73" s="22">
        <v>19</v>
      </c>
      <c r="L73" s="22"/>
      <c r="M73" s="22">
        <v>41</v>
      </c>
      <c r="N73" s="22"/>
      <c r="O73" s="42" t="s">
        <v>79</v>
      </c>
      <c r="P73" s="22">
        <v>10</v>
      </c>
      <c r="Q73" s="48">
        <v>57640</v>
      </c>
      <c r="R73" s="22"/>
      <c r="S73" s="35">
        <f t="shared" si="14"/>
        <v>1162474</v>
      </c>
      <c r="T73" s="45" t="s">
        <v>54</v>
      </c>
      <c r="U73" s="22"/>
      <c r="V73" s="37"/>
    </row>
    <row r="74" spans="1:22" s="1" customFormat="1" ht="12" customHeight="1" x14ac:dyDescent="0.25">
      <c r="A74" s="2" t="s">
        <v>90</v>
      </c>
      <c r="B74" s="3">
        <v>1994</v>
      </c>
      <c r="C74" s="22">
        <v>4</v>
      </c>
      <c r="D74" s="22">
        <v>8113</v>
      </c>
      <c r="E74" s="22">
        <v>34</v>
      </c>
      <c r="F74" s="22">
        <v>622503</v>
      </c>
      <c r="G74" s="22">
        <v>12</v>
      </c>
      <c r="H74" s="22">
        <v>258000</v>
      </c>
      <c r="I74" s="22">
        <f t="shared" si="15"/>
        <v>888616</v>
      </c>
      <c r="J74" s="49">
        <v>19</v>
      </c>
      <c r="K74" s="22">
        <v>14</v>
      </c>
      <c r="L74" s="22"/>
      <c r="M74" s="22">
        <v>39</v>
      </c>
      <c r="N74" s="22"/>
      <c r="O74" s="42" t="s">
        <v>90</v>
      </c>
      <c r="P74" s="22">
        <v>4</v>
      </c>
      <c r="Q74" s="48">
        <v>415283</v>
      </c>
      <c r="R74" s="22"/>
      <c r="S74" s="35">
        <f t="shared" si="14"/>
        <v>1303899</v>
      </c>
      <c r="T74" s="149">
        <v>7340</v>
      </c>
      <c r="U74" s="22"/>
      <c r="V74" s="37"/>
    </row>
    <row r="75" spans="1:22" s="1" customFormat="1" ht="12" customHeight="1" x14ac:dyDescent="0.25">
      <c r="A75" s="2" t="s">
        <v>91</v>
      </c>
      <c r="B75" s="3">
        <v>1998</v>
      </c>
      <c r="C75" s="22">
        <v>12</v>
      </c>
      <c r="D75" s="22">
        <v>86111</v>
      </c>
      <c r="E75" s="22">
        <v>23</v>
      </c>
      <c r="F75" s="22">
        <v>633969</v>
      </c>
      <c r="G75" s="22">
        <v>14</v>
      </c>
      <c r="H75" s="22">
        <v>736500</v>
      </c>
      <c r="I75" s="22">
        <f t="shared" si="15"/>
        <v>1456580</v>
      </c>
      <c r="J75" s="49">
        <v>83</v>
      </c>
      <c r="K75" s="22">
        <v>51</v>
      </c>
      <c r="L75" s="22"/>
      <c r="M75" s="22">
        <v>70</v>
      </c>
      <c r="N75" s="22"/>
      <c r="O75" s="42" t="s">
        <v>91</v>
      </c>
      <c r="P75" s="22">
        <v>16</v>
      </c>
      <c r="Q75" s="48">
        <v>192901</v>
      </c>
      <c r="R75" s="22"/>
      <c r="S75" s="35">
        <f t="shared" si="14"/>
        <v>1649481</v>
      </c>
      <c r="T75" s="149">
        <v>4693</v>
      </c>
      <c r="U75" s="22"/>
      <c r="V75" s="37"/>
    </row>
    <row r="76" spans="1:22" s="1" customFormat="1" ht="12" customHeight="1" x14ac:dyDescent="0.25">
      <c r="A76" s="2" t="s">
        <v>97</v>
      </c>
      <c r="B76" s="3">
        <v>2003</v>
      </c>
      <c r="C76" s="22">
        <v>10</v>
      </c>
      <c r="D76" s="22">
        <v>71390</v>
      </c>
      <c r="E76" s="22">
        <v>20</v>
      </c>
      <c r="F76" s="22">
        <v>680103</v>
      </c>
      <c r="G76" s="22">
        <v>8</v>
      </c>
      <c r="H76" s="22">
        <v>545000</v>
      </c>
      <c r="I76" s="22">
        <f t="shared" si="15"/>
        <v>1296493</v>
      </c>
      <c r="J76" s="2">
        <v>13</v>
      </c>
      <c r="K76" s="22">
        <v>9</v>
      </c>
      <c r="L76" s="22"/>
      <c r="M76" s="22">
        <v>14</v>
      </c>
      <c r="N76" s="22"/>
      <c r="O76" s="42" t="s">
        <v>97</v>
      </c>
      <c r="P76" s="22">
        <v>2</v>
      </c>
      <c r="Q76" s="48">
        <v>1560</v>
      </c>
      <c r="R76" s="22"/>
      <c r="S76" s="35">
        <f t="shared" si="14"/>
        <v>1298053</v>
      </c>
      <c r="T76" s="149">
        <v>4573</v>
      </c>
      <c r="U76" s="22"/>
      <c r="V76" s="37"/>
    </row>
    <row r="77" spans="1:22" s="1" customFormat="1" ht="12" customHeight="1" x14ac:dyDescent="0.25">
      <c r="A77" s="5" t="s">
        <v>92</v>
      </c>
      <c r="B77" s="3">
        <v>2005</v>
      </c>
      <c r="C77" s="22">
        <v>7</v>
      </c>
      <c r="D77" s="22">
        <v>12050</v>
      </c>
      <c r="E77" s="22">
        <v>4</v>
      </c>
      <c r="F77" s="22">
        <v>81500</v>
      </c>
      <c r="G77" s="22">
        <v>6</v>
      </c>
      <c r="H77" s="22">
        <v>1117500</v>
      </c>
      <c r="I77" s="22">
        <f t="shared" si="15"/>
        <v>1211050</v>
      </c>
      <c r="J77" s="2">
        <v>12</v>
      </c>
      <c r="K77" s="22">
        <v>9</v>
      </c>
      <c r="L77" s="22"/>
      <c r="M77" s="22">
        <v>17</v>
      </c>
      <c r="N77" s="22"/>
      <c r="O77" s="42" t="s">
        <v>92</v>
      </c>
      <c r="P77" s="22">
        <v>0</v>
      </c>
      <c r="Q77" s="48">
        <v>0</v>
      </c>
      <c r="R77" s="22"/>
      <c r="S77" s="35">
        <f t="shared" si="14"/>
        <v>1211050</v>
      </c>
      <c r="T77" s="149">
        <v>2877</v>
      </c>
      <c r="U77" s="22"/>
      <c r="V77" s="37"/>
    </row>
    <row r="78" spans="1:22" s="1" customFormat="1" ht="12" customHeight="1" x14ac:dyDescent="0.25">
      <c r="A78" s="5" t="s">
        <v>121</v>
      </c>
      <c r="B78" s="3">
        <v>1993</v>
      </c>
      <c r="C78" s="22">
        <v>78</v>
      </c>
      <c r="D78" s="22">
        <v>341633</v>
      </c>
      <c r="E78" s="22">
        <v>73</v>
      </c>
      <c r="F78" s="22">
        <v>3164875</v>
      </c>
      <c r="G78" s="22">
        <v>56</v>
      </c>
      <c r="H78" s="22">
        <v>1842100</v>
      </c>
      <c r="I78" s="22">
        <f t="shared" si="15"/>
        <v>5348608</v>
      </c>
      <c r="J78" s="2">
        <v>90</v>
      </c>
      <c r="K78" s="22">
        <v>36</v>
      </c>
      <c r="L78" s="22"/>
      <c r="M78" s="22">
        <v>149</v>
      </c>
      <c r="N78" s="22"/>
      <c r="O78" s="42" t="s">
        <v>121</v>
      </c>
      <c r="P78" s="22">
        <v>13</v>
      </c>
      <c r="Q78" s="48">
        <v>2871950</v>
      </c>
      <c r="R78" s="22"/>
      <c r="S78" s="35">
        <f t="shared" si="14"/>
        <v>8220558</v>
      </c>
      <c r="T78" s="149">
        <v>3777</v>
      </c>
      <c r="U78" s="22"/>
      <c r="V78" s="37"/>
    </row>
    <row r="79" spans="1:22" s="1" customFormat="1" ht="12" customHeight="1" x14ac:dyDescent="0.25">
      <c r="A79" s="5" t="s">
        <v>23</v>
      </c>
      <c r="B79" s="3">
        <v>1989</v>
      </c>
      <c r="C79" s="22">
        <v>89</v>
      </c>
      <c r="D79" s="22">
        <v>886010</v>
      </c>
      <c r="E79" s="22">
        <v>147</v>
      </c>
      <c r="F79" s="22">
        <v>8932351</v>
      </c>
      <c r="G79" s="22">
        <v>72</v>
      </c>
      <c r="H79" s="22">
        <v>8136818</v>
      </c>
      <c r="I79" s="22">
        <f t="shared" si="15"/>
        <v>17955179</v>
      </c>
      <c r="J79" s="2">
        <v>196</v>
      </c>
      <c r="K79" s="22">
        <v>126</v>
      </c>
      <c r="L79" s="22"/>
      <c r="M79" s="22">
        <v>331</v>
      </c>
      <c r="N79" s="22"/>
      <c r="O79" s="42" t="s">
        <v>23</v>
      </c>
      <c r="P79" s="22">
        <v>37</v>
      </c>
      <c r="Q79" s="48">
        <v>5999845</v>
      </c>
      <c r="R79" s="22"/>
      <c r="S79" s="35">
        <f t="shared" si="14"/>
        <v>23955024</v>
      </c>
      <c r="T79" s="149">
        <v>7564</v>
      </c>
      <c r="U79" s="22"/>
      <c r="V79" s="37"/>
    </row>
    <row r="80" spans="1:22" s="1" customFormat="1" ht="12" customHeight="1" x14ac:dyDescent="0.25">
      <c r="A80" s="5" t="s">
        <v>98</v>
      </c>
      <c r="B80" s="3">
        <v>2006</v>
      </c>
      <c r="C80" s="22">
        <v>3</v>
      </c>
      <c r="D80" s="22">
        <v>34500</v>
      </c>
      <c r="E80" s="22">
        <v>4</v>
      </c>
      <c r="F80" s="22">
        <v>191500</v>
      </c>
      <c r="G80" s="22">
        <v>2</v>
      </c>
      <c r="H80" s="22">
        <v>73000</v>
      </c>
      <c r="I80" s="22">
        <f t="shared" si="15"/>
        <v>299000</v>
      </c>
      <c r="J80" s="2">
        <v>10</v>
      </c>
      <c r="K80" s="22">
        <v>8</v>
      </c>
      <c r="L80" s="22"/>
      <c r="M80" s="22">
        <v>17</v>
      </c>
      <c r="N80" s="22"/>
      <c r="O80" s="42" t="s">
        <v>98</v>
      </c>
      <c r="P80" s="22">
        <v>2</v>
      </c>
      <c r="Q80" s="48">
        <v>17000</v>
      </c>
      <c r="R80" s="22"/>
      <c r="S80" s="35">
        <f t="shared" si="14"/>
        <v>316000</v>
      </c>
      <c r="T80" s="149">
        <v>1224</v>
      </c>
      <c r="U80" s="22"/>
      <c r="V80" s="37"/>
    </row>
    <row r="81" spans="1:22" s="1" customFormat="1" ht="12" customHeight="1" x14ac:dyDescent="0.25">
      <c r="A81" s="5" t="s">
        <v>138</v>
      </c>
      <c r="B81" s="3">
        <v>2004</v>
      </c>
      <c r="C81" s="22">
        <v>23</v>
      </c>
      <c r="D81" s="22">
        <v>114433</v>
      </c>
      <c r="E81" s="22">
        <v>19</v>
      </c>
      <c r="F81" s="22">
        <v>548148</v>
      </c>
      <c r="G81" s="22">
        <v>3</v>
      </c>
      <c r="H81" s="22">
        <v>40000</v>
      </c>
      <c r="I81" s="22">
        <f t="shared" si="15"/>
        <v>702581</v>
      </c>
      <c r="J81" s="2">
        <v>20</v>
      </c>
      <c r="K81" s="22">
        <v>19</v>
      </c>
      <c r="L81" s="22"/>
      <c r="M81" s="22">
        <v>42</v>
      </c>
      <c r="N81" s="22"/>
      <c r="O81" s="42" t="s">
        <v>138</v>
      </c>
      <c r="P81" s="22">
        <v>14</v>
      </c>
      <c r="Q81" s="48">
        <v>17429</v>
      </c>
      <c r="R81" s="22"/>
      <c r="S81" s="35">
        <f t="shared" si="14"/>
        <v>720010</v>
      </c>
      <c r="T81" s="149">
        <v>15968</v>
      </c>
      <c r="U81" s="22"/>
      <c r="V81" s="37"/>
    </row>
    <row r="82" spans="1:22" s="1" customFormat="1" ht="12" customHeight="1" x14ac:dyDescent="0.25">
      <c r="A82" s="5" t="s">
        <v>139</v>
      </c>
      <c r="B82" s="3">
        <v>1993</v>
      </c>
      <c r="C82" s="22">
        <v>69</v>
      </c>
      <c r="D82" s="22">
        <v>297286</v>
      </c>
      <c r="E82" s="22">
        <v>120</v>
      </c>
      <c r="F82" s="22">
        <v>3255670</v>
      </c>
      <c r="G82" s="22">
        <v>51</v>
      </c>
      <c r="H82" s="22">
        <v>2188000</v>
      </c>
      <c r="I82" s="22">
        <f t="shared" si="15"/>
        <v>5740956</v>
      </c>
      <c r="J82" s="2">
        <v>115</v>
      </c>
      <c r="K82" s="22">
        <v>59</v>
      </c>
      <c r="L82" s="22"/>
      <c r="M82" s="22">
        <v>145</v>
      </c>
      <c r="N82" s="22"/>
      <c r="O82" s="42" t="s">
        <v>139</v>
      </c>
      <c r="P82" s="22">
        <v>48</v>
      </c>
      <c r="Q82" s="48">
        <v>1355031</v>
      </c>
      <c r="R82" s="22"/>
      <c r="S82" s="35">
        <f t="shared" si="14"/>
        <v>7095987</v>
      </c>
      <c r="T82" s="149">
        <v>48678</v>
      </c>
      <c r="U82" s="22"/>
      <c r="V82" s="37"/>
    </row>
    <row r="83" spans="1:22" s="1" customFormat="1" ht="12" customHeight="1" x14ac:dyDescent="0.25">
      <c r="A83" s="5" t="s">
        <v>40</v>
      </c>
      <c r="B83" s="3">
        <v>1998</v>
      </c>
      <c r="C83" s="22">
        <v>23</v>
      </c>
      <c r="D83" s="22">
        <v>46720</v>
      </c>
      <c r="E83" s="22">
        <v>55</v>
      </c>
      <c r="F83" s="22">
        <v>1065069</v>
      </c>
      <c r="G83" s="22">
        <v>35</v>
      </c>
      <c r="H83" s="22">
        <v>1677000</v>
      </c>
      <c r="I83" s="22">
        <f t="shared" si="15"/>
        <v>2788789</v>
      </c>
      <c r="J83" s="2">
        <v>48</v>
      </c>
      <c r="K83" s="22">
        <v>39</v>
      </c>
      <c r="L83" s="22"/>
      <c r="M83" s="22">
        <v>59</v>
      </c>
      <c r="N83" s="22"/>
      <c r="O83" s="42" t="s">
        <v>40</v>
      </c>
      <c r="P83" s="22">
        <v>8</v>
      </c>
      <c r="Q83" s="48">
        <v>570718</v>
      </c>
      <c r="R83" s="22"/>
      <c r="S83" s="35">
        <f t="shared" si="14"/>
        <v>3359507</v>
      </c>
      <c r="T83" s="149">
        <v>17583</v>
      </c>
      <c r="U83" s="22"/>
      <c r="V83" s="37"/>
    </row>
    <row r="84" spans="1:22" s="1" customFormat="1" ht="12" customHeight="1" x14ac:dyDescent="0.25">
      <c r="A84" s="5" t="s">
        <v>22</v>
      </c>
      <c r="B84" s="3">
        <v>1989</v>
      </c>
      <c r="C84" s="22">
        <v>120</v>
      </c>
      <c r="D84" s="22">
        <v>1127531</v>
      </c>
      <c r="E84" s="22">
        <v>255</v>
      </c>
      <c r="F84" s="22">
        <v>17963917</v>
      </c>
      <c r="G84" s="22">
        <v>116</v>
      </c>
      <c r="H84" s="22">
        <v>6570845</v>
      </c>
      <c r="I84" s="22">
        <f t="shared" si="15"/>
        <v>25662293</v>
      </c>
      <c r="J84" s="2">
        <v>239</v>
      </c>
      <c r="K84" s="22">
        <v>182</v>
      </c>
      <c r="L84" s="22"/>
      <c r="M84" s="22">
        <v>479</v>
      </c>
      <c r="N84" s="22"/>
      <c r="O84" s="42" t="s">
        <v>22</v>
      </c>
      <c r="P84" s="22">
        <v>58</v>
      </c>
      <c r="Q84" s="48">
        <v>4775854</v>
      </c>
      <c r="R84" s="22"/>
      <c r="S84" s="35">
        <f t="shared" si="14"/>
        <v>30438147</v>
      </c>
      <c r="T84" s="149">
        <v>15060</v>
      </c>
      <c r="U84" s="22"/>
      <c r="V84" s="37"/>
    </row>
    <row r="85" spans="1:22" s="1" customFormat="1" ht="12" customHeight="1" x14ac:dyDescent="0.25">
      <c r="A85" s="5" t="s">
        <v>143</v>
      </c>
      <c r="B85" s="3">
        <v>2002</v>
      </c>
      <c r="C85" s="22">
        <v>30</v>
      </c>
      <c r="D85" s="22">
        <v>326800</v>
      </c>
      <c r="E85" s="22">
        <v>78</v>
      </c>
      <c r="F85" s="22">
        <v>5040500</v>
      </c>
      <c r="G85" s="22">
        <v>14</v>
      </c>
      <c r="H85" s="22">
        <v>5330000</v>
      </c>
      <c r="I85" s="22">
        <f t="shared" si="15"/>
        <v>10697300</v>
      </c>
      <c r="J85" s="2">
        <v>67</v>
      </c>
      <c r="K85" s="22">
        <v>51</v>
      </c>
      <c r="L85" s="22"/>
      <c r="M85" s="22">
        <v>371</v>
      </c>
      <c r="N85" s="22"/>
      <c r="O85" s="5" t="s">
        <v>144</v>
      </c>
      <c r="P85" s="22">
        <v>4</v>
      </c>
      <c r="Q85" s="48">
        <v>70401200</v>
      </c>
      <c r="R85" s="42" t="s">
        <v>147</v>
      </c>
      <c r="S85" s="35">
        <f t="shared" si="14"/>
        <v>81098500</v>
      </c>
      <c r="T85" s="149">
        <v>8342</v>
      </c>
      <c r="U85" s="22"/>
      <c r="V85" s="37"/>
    </row>
    <row r="86" spans="1:22" s="1" customFormat="1" ht="12" customHeight="1" x14ac:dyDescent="0.25">
      <c r="A86" s="5" t="s">
        <v>148</v>
      </c>
      <c r="B86" s="3">
        <v>2004</v>
      </c>
      <c r="C86" s="22">
        <v>13</v>
      </c>
      <c r="D86" s="22">
        <v>54689</v>
      </c>
      <c r="E86" s="22">
        <v>32</v>
      </c>
      <c r="F86" s="22">
        <v>335997</v>
      </c>
      <c r="G86" s="22">
        <v>14</v>
      </c>
      <c r="H86" s="22">
        <v>329750</v>
      </c>
      <c r="I86" s="22">
        <f t="shared" si="15"/>
        <v>720436</v>
      </c>
      <c r="J86" s="2">
        <v>50</v>
      </c>
      <c r="K86" s="22">
        <v>35</v>
      </c>
      <c r="L86" s="22"/>
      <c r="M86" s="22">
        <v>49</v>
      </c>
      <c r="N86" s="22"/>
      <c r="O86" s="5" t="s">
        <v>148</v>
      </c>
      <c r="P86" s="22">
        <v>19</v>
      </c>
      <c r="Q86" s="48">
        <v>150180</v>
      </c>
      <c r="R86" s="42"/>
      <c r="S86" s="35">
        <f t="shared" si="14"/>
        <v>870616</v>
      </c>
      <c r="T86" s="149">
        <v>15686</v>
      </c>
      <c r="U86" s="22"/>
      <c r="V86" s="37"/>
    </row>
    <row r="87" spans="1:22" s="1" customFormat="1" ht="12" customHeight="1" x14ac:dyDescent="0.25">
      <c r="A87" s="5" t="s">
        <v>34</v>
      </c>
      <c r="B87" s="3">
        <v>1997</v>
      </c>
      <c r="C87" s="22">
        <v>31</v>
      </c>
      <c r="D87" s="22">
        <v>425615</v>
      </c>
      <c r="E87" s="22">
        <v>137</v>
      </c>
      <c r="F87" s="22">
        <v>8023464</v>
      </c>
      <c r="G87" s="22">
        <v>37</v>
      </c>
      <c r="H87" s="22">
        <v>3917199</v>
      </c>
      <c r="I87" s="22">
        <f>D87+F87+H87</f>
        <v>12366278</v>
      </c>
      <c r="J87" s="2">
        <v>126</v>
      </c>
      <c r="K87" s="22">
        <v>73</v>
      </c>
      <c r="L87" s="22"/>
      <c r="M87" s="22">
        <v>444</v>
      </c>
      <c r="N87" s="22"/>
      <c r="O87" s="5" t="s">
        <v>34</v>
      </c>
      <c r="P87" s="22">
        <v>19</v>
      </c>
      <c r="Q87" s="48">
        <v>3102833</v>
      </c>
      <c r="R87" s="42"/>
      <c r="S87" s="35">
        <f>I87+Q87</f>
        <v>15469111</v>
      </c>
      <c r="T87" s="149">
        <v>6487</v>
      </c>
      <c r="U87" s="22"/>
      <c r="V87" s="37"/>
    </row>
    <row r="88" spans="1:22" s="1" customFormat="1" ht="12" customHeight="1" x14ac:dyDescent="0.25">
      <c r="A88" s="5" t="s">
        <v>150</v>
      </c>
      <c r="B88" s="3">
        <v>2007</v>
      </c>
      <c r="C88" s="22">
        <v>6</v>
      </c>
      <c r="D88" s="22">
        <v>313950</v>
      </c>
      <c r="E88" s="22">
        <v>51</v>
      </c>
      <c r="F88" s="22">
        <v>3481599</v>
      </c>
      <c r="G88" s="22">
        <v>4</v>
      </c>
      <c r="H88" s="22">
        <v>432000</v>
      </c>
      <c r="I88" s="22">
        <f>D88+F88+H88</f>
        <v>4227549</v>
      </c>
      <c r="J88" s="2">
        <v>22</v>
      </c>
      <c r="K88" s="22">
        <v>22</v>
      </c>
      <c r="L88" s="22"/>
      <c r="M88" s="22">
        <v>37</v>
      </c>
      <c r="N88" s="22"/>
      <c r="O88" s="5" t="s">
        <v>153</v>
      </c>
      <c r="P88" s="22">
        <v>2</v>
      </c>
      <c r="Q88" s="48">
        <v>10000</v>
      </c>
      <c r="R88" s="42"/>
      <c r="S88" s="35">
        <f>I88+Q88</f>
        <v>4237549</v>
      </c>
      <c r="T88" s="149">
        <v>6744</v>
      </c>
      <c r="U88" s="22"/>
      <c r="V88" s="37"/>
    </row>
    <row r="89" spans="1:22" s="1" customFormat="1" ht="12" customHeight="1" x14ac:dyDescent="0.25">
      <c r="A89" s="5" t="s">
        <v>38</v>
      </c>
      <c r="B89" s="3">
        <v>1997</v>
      </c>
      <c r="C89" s="22">
        <v>53</v>
      </c>
      <c r="D89" s="22">
        <v>362357</v>
      </c>
      <c r="E89" s="22">
        <v>97</v>
      </c>
      <c r="F89" s="22">
        <v>1640725</v>
      </c>
      <c r="G89" s="22">
        <v>50</v>
      </c>
      <c r="H89" s="22">
        <v>1869534</v>
      </c>
      <c r="I89" s="22">
        <f>D89+F89+H89</f>
        <v>3872616</v>
      </c>
      <c r="J89" s="2">
        <v>94</v>
      </c>
      <c r="K89" s="22">
        <v>82</v>
      </c>
      <c r="L89" s="22"/>
      <c r="M89" s="22">
        <v>267</v>
      </c>
      <c r="N89" s="22"/>
      <c r="O89" s="5" t="s">
        <v>38</v>
      </c>
      <c r="P89" s="22">
        <v>25</v>
      </c>
      <c r="Q89" s="48">
        <v>1882810</v>
      </c>
      <c r="R89" s="42"/>
      <c r="S89" s="35">
        <f>I89+Q89</f>
        <v>5755426</v>
      </c>
      <c r="T89" s="149">
        <v>19453</v>
      </c>
      <c r="U89" s="22"/>
      <c r="V89" s="37"/>
    </row>
    <row r="90" spans="1:22" s="1" customFormat="1" ht="12" customHeight="1" x14ac:dyDescent="0.25">
      <c r="A90" s="5" t="s">
        <v>71</v>
      </c>
      <c r="B90" s="3">
        <v>2000</v>
      </c>
      <c r="C90" s="22">
        <v>40</v>
      </c>
      <c r="D90" s="22">
        <v>233122</v>
      </c>
      <c r="E90" s="22">
        <v>41</v>
      </c>
      <c r="F90" s="22">
        <v>798625</v>
      </c>
      <c r="G90" s="22">
        <v>32</v>
      </c>
      <c r="H90" s="22">
        <v>1493500</v>
      </c>
      <c r="I90" s="22">
        <f>D90+F90+H90</f>
        <v>2525247</v>
      </c>
      <c r="J90" s="2">
        <v>67</v>
      </c>
      <c r="K90" s="22">
        <v>26</v>
      </c>
      <c r="L90" s="22"/>
      <c r="M90" s="22">
        <v>91</v>
      </c>
      <c r="N90" s="22"/>
      <c r="O90" s="5" t="s">
        <v>71</v>
      </c>
      <c r="P90" s="22">
        <v>20</v>
      </c>
      <c r="Q90" s="48">
        <v>2054101</v>
      </c>
      <c r="R90" s="42"/>
      <c r="S90" s="35">
        <f>I90+Q90</f>
        <v>4579348</v>
      </c>
      <c r="T90" s="149">
        <v>30449</v>
      </c>
      <c r="U90" s="22"/>
      <c r="V90" s="37"/>
    </row>
    <row r="91" spans="1:22" s="1" customFormat="1" ht="12" customHeight="1" x14ac:dyDescent="0.25">
      <c r="A91" s="5" t="s">
        <v>151</v>
      </c>
      <c r="B91" s="3">
        <v>2009</v>
      </c>
      <c r="C91" s="22">
        <v>17</v>
      </c>
      <c r="D91" s="22">
        <v>16196</v>
      </c>
      <c r="E91" s="22">
        <v>44</v>
      </c>
      <c r="F91" s="22">
        <v>337072</v>
      </c>
      <c r="G91" s="22">
        <v>6</v>
      </c>
      <c r="H91" s="22">
        <v>319700</v>
      </c>
      <c r="I91" s="22">
        <v>672968</v>
      </c>
      <c r="J91" s="2">
        <v>15</v>
      </c>
      <c r="K91" s="22">
        <v>21</v>
      </c>
      <c r="M91" s="22">
        <v>30</v>
      </c>
      <c r="O91" s="5" t="s">
        <v>151</v>
      </c>
      <c r="P91" s="22">
        <v>9</v>
      </c>
      <c r="Q91" s="48">
        <v>8526</v>
      </c>
      <c r="R91" s="42"/>
      <c r="S91" s="35">
        <v>681494</v>
      </c>
      <c r="T91" s="149">
        <v>7286</v>
      </c>
      <c r="U91" s="22"/>
      <c r="V91" s="37"/>
    </row>
    <row r="92" spans="1:22" s="1" customFormat="1" ht="12" customHeight="1" x14ac:dyDescent="0.25">
      <c r="A92" s="5" t="s">
        <v>94</v>
      </c>
      <c r="B92" s="3">
        <v>2005</v>
      </c>
      <c r="C92" s="22">
        <v>68</v>
      </c>
      <c r="D92" s="22">
        <v>112928</v>
      </c>
      <c r="E92" s="22">
        <v>89</v>
      </c>
      <c r="F92" s="22">
        <v>13494798</v>
      </c>
      <c r="G92" s="22">
        <v>27</v>
      </c>
      <c r="H92" s="22">
        <v>2354000</v>
      </c>
      <c r="I92" s="22">
        <v>15961726</v>
      </c>
      <c r="J92" s="2">
        <v>89</v>
      </c>
      <c r="K92" s="22">
        <v>71</v>
      </c>
      <c r="M92" s="22">
        <v>145</v>
      </c>
      <c r="O92" s="5" t="s">
        <v>94</v>
      </c>
      <c r="P92" s="22">
        <v>10</v>
      </c>
      <c r="Q92" s="48">
        <v>17346176</v>
      </c>
      <c r="R92" s="42"/>
      <c r="S92" s="35">
        <v>33307902</v>
      </c>
      <c r="T92" s="149">
        <v>15926</v>
      </c>
      <c r="U92" s="22"/>
      <c r="V92" s="37"/>
    </row>
    <row r="93" spans="1:22" s="1" customFormat="1" ht="12" customHeight="1" x14ac:dyDescent="0.25">
      <c r="A93" s="5" t="s">
        <v>30</v>
      </c>
      <c r="B93" s="3">
        <v>1995</v>
      </c>
      <c r="C93" s="22">
        <v>57</v>
      </c>
      <c r="D93" s="22">
        <v>448176</v>
      </c>
      <c r="E93" s="68">
        <v>151</v>
      </c>
      <c r="F93" s="22">
        <v>11434692</v>
      </c>
      <c r="G93" s="22">
        <v>116</v>
      </c>
      <c r="H93" s="22">
        <v>9197834</v>
      </c>
      <c r="I93" s="22">
        <v>21080702</v>
      </c>
      <c r="J93" s="2">
        <v>127</v>
      </c>
      <c r="K93" s="22">
        <v>97</v>
      </c>
      <c r="M93" s="22">
        <v>284</v>
      </c>
      <c r="O93" s="5" t="s">
        <v>30</v>
      </c>
      <c r="P93" s="22">
        <v>26</v>
      </c>
      <c r="Q93" s="48">
        <v>6288108</v>
      </c>
      <c r="R93" s="42"/>
      <c r="S93" s="35">
        <v>27368810</v>
      </c>
      <c r="T93" s="149">
        <v>7503</v>
      </c>
      <c r="U93" s="22"/>
      <c r="V93" s="37"/>
    </row>
    <row r="94" spans="1:22" s="1" customFormat="1" ht="12" customHeight="1" x14ac:dyDescent="0.25">
      <c r="A94" s="5" t="s">
        <v>36</v>
      </c>
      <c r="B94" s="3">
        <v>1997</v>
      </c>
      <c r="C94" s="22">
        <v>134</v>
      </c>
      <c r="D94" s="22">
        <v>794585</v>
      </c>
      <c r="E94" s="22">
        <v>304</v>
      </c>
      <c r="F94" s="22">
        <v>4376315</v>
      </c>
      <c r="G94" s="22">
        <v>48</v>
      </c>
      <c r="H94" s="22">
        <v>1953800</v>
      </c>
      <c r="I94" s="22">
        <v>7124700</v>
      </c>
      <c r="J94" s="2">
        <v>169</v>
      </c>
      <c r="K94" s="22">
        <v>119</v>
      </c>
      <c r="M94" s="22">
        <v>320</v>
      </c>
      <c r="O94" s="5" t="s">
        <v>36</v>
      </c>
      <c r="P94" s="22">
        <v>56</v>
      </c>
      <c r="Q94" s="48">
        <v>8119379</v>
      </c>
      <c r="R94" s="42"/>
      <c r="S94" s="35">
        <v>15244079</v>
      </c>
      <c r="T94" s="149">
        <v>47570</v>
      </c>
      <c r="U94" s="22"/>
      <c r="V94" s="37"/>
    </row>
    <row r="95" spans="1:22" s="1" customFormat="1" ht="12" customHeight="1" x14ac:dyDescent="0.25">
      <c r="A95" s="5" t="s">
        <v>37</v>
      </c>
      <c r="B95" s="3">
        <v>1997</v>
      </c>
      <c r="C95" s="22">
        <v>34</v>
      </c>
      <c r="D95" s="22">
        <v>125787</v>
      </c>
      <c r="E95" s="22">
        <v>71</v>
      </c>
      <c r="F95" s="22">
        <v>114978623</v>
      </c>
      <c r="G95" s="22">
        <v>53</v>
      </c>
      <c r="H95" s="22">
        <v>3764550</v>
      </c>
      <c r="I95" s="22">
        <v>118868960</v>
      </c>
      <c r="J95" s="2">
        <v>136</v>
      </c>
      <c r="K95" s="22">
        <v>100</v>
      </c>
      <c r="M95" s="22">
        <v>680</v>
      </c>
      <c r="O95" s="5" t="s">
        <v>37</v>
      </c>
      <c r="P95" s="22">
        <v>27</v>
      </c>
      <c r="Q95" s="48">
        <v>334610</v>
      </c>
      <c r="R95" s="42"/>
      <c r="S95" s="35">
        <v>119203570</v>
      </c>
      <c r="T95" s="149">
        <v>21495</v>
      </c>
      <c r="U95" s="22"/>
      <c r="V95" s="37"/>
    </row>
    <row r="96" spans="1:22" s="1" customFormat="1" ht="12" customHeight="1" x14ac:dyDescent="0.25">
      <c r="A96" s="5" t="s">
        <v>39</v>
      </c>
      <c r="B96" s="3">
        <v>1998</v>
      </c>
      <c r="C96" s="22">
        <v>61</v>
      </c>
      <c r="D96" s="22">
        <v>153957</v>
      </c>
      <c r="E96" s="22">
        <v>146</v>
      </c>
      <c r="F96" s="22">
        <v>1132192</v>
      </c>
      <c r="G96" s="22">
        <v>28</v>
      </c>
      <c r="H96" s="22">
        <v>1186015</v>
      </c>
      <c r="I96" s="22">
        <v>2472164</v>
      </c>
      <c r="J96" s="2">
        <v>103</v>
      </c>
      <c r="K96" s="22">
        <v>63</v>
      </c>
      <c r="M96" s="22">
        <v>167</v>
      </c>
      <c r="O96" s="5" t="s">
        <v>39</v>
      </c>
      <c r="P96" s="22">
        <v>70</v>
      </c>
      <c r="Q96" s="48">
        <v>1033024</v>
      </c>
      <c r="R96" s="42"/>
      <c r="S96" s="35">
        <v>3505188</v>
      </c>
      <c r="T96" s="149">
        <v>16497</v>
      </c>
      <c r="U96" s="22"/>
      <c r="V96" s="37"/>
    </row>
    <row r="97" spans="1:22" s="1" customFormat="1" ht="12" customHeight="1" x14ac:dyDescent="0.25">
      <c r="A97" s="5" t="s">
        <v>96</v>
      </c>
      <c r="B97" s="3">
        <v>2004</v>
      </c>
      <c r="C97" s="22">
        <v>70</v>
      </c>
      <c r="D97" s="22">
        <v>158628</v>
      </c>
      <c r="E97" s="22">
        <v>83</v>
      </c>
      <c r="F97" s="22">
        <v>1363485</v>
      </c>
      <c r="G97" s="22">
        <v>28</v>
      </c>
      <c r="H97" s="22">
        <v>812000</v>
      </c>
      <c r="I97" s="22">
        <v>2334113</v>
      </c>
      <c r="J97" s="2">
        <v>76</v>
      </c>
      <c r="K97" s="22">
        <v>57</v>
      </c>
      <c r="M97" s="22">
        <v>97</v>
      </c>
      <c r="O97" s="5" t="s">
        <v>96</v>
      </c>
      <c r="P97" s="22">
        <v>29</v>
      </c>
      <c r="Q97" s="48">
        <v>2023026</v>
      </c>
      <c r="R97" s="42"/>
      <c r="S97" s="35">
        <v>4357139</v>
      </c>
      <c r="T97" s="149">
        <v>35294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26</v>
      </c>
      <c r="D98" s="22">
        <v>253618</v>
      </c>
      <c r="E98" s="22">
        <v>50</v>
      </c>
      <c r="F98" s="22">
        <v>1436136</v>
      </c>
      <c r="G98" s="22">
        <v>10</v>
      </c>
      <c r="H98" s="22">
        <v>467000</v>
      </c>
      <c r="I98" s="22">
        <v>2156754</v>
      </c>
      <c r="J98" s="2">
        <v>38</v>
      </c>
      <c r="K98" s="22">
        <v>32</v>
      </c>
      <c r="M98" s="22">
        <v>63</v>
      </c>
      <c r="O98" s="5" t="s">
        <v>152</v>
      </c>
      <c r="P98" s="22">
        <v>10</v>
      </c>
      <c r="Q98" s="48">
        <v>2781725</v>
      </c>
      <c r="R98" s="42"/>
      <c r="S98" s="35">
        <v>4938479</v>
      </c>
      <c r="T98" s="149">
        <v>3919</v>
      </c>
      <c r="U98" s="22"/>
      <c r="V98" s="37"/>
    </row>
    <row r="99" spans="1:22" s="1" customFormat="1" ht="12" customHeight="1" x14ac:dyDescent="0.25">
      <c r="A99" s="5" t="s">
        <v>25</v>
      </c>
      <c r="B99" s="3">
        <v>1990</v>
      </c>
      <c r="C99" s="22">
        <v>117</v>
      </c>
      <c r="D99" s="22">
        <v>1207676</v>
      </c>
      <c r="E99" s="22">
        <v>283</v>
      </c>
      <c r="F99" s="22">
        <v>6626877</v>
      </c>
      <c r="G99" s="22">
        <v>108</v>
      </c>
      <c r="H99" s="22">
        <v>7495155</v>
      </c>
      <c r="I99" s="22">
        <v>15329708</v>
      </c>
      <c r="J99" s="2">
        <v>301</v>
      </c>
      <c r="K99" s="22">
        <v>239</v>
      </c>
      <c r="M99" s="22">
        <v>521</v>
      </c>
      <c r="O99" s="5" t="s">
        <v>25</v>
      </c>
      <c r="P99" s="22">
        <v>135</v>
      </c>
      <c r="Q99" s="48">
        <v>9379013</v>
      </c>
      <c r="R99" s="42"/>
      <c r="S99" s="35">
        <v>24708721</v>
      </c>
      <c r="T99" s="149">
        <v>39220</v>
      </c>
      <c r="U99" s="22"/>
      <c r="V99" s="37"/>
    </row>
    <row r="100" spans="1:22" s="1" customFormat="1" ht="12" customHeight="1" x14ac:dyDescent="0.25">
      <c r="A100" s="5" t="s">
        <v>142</v>
      </c>
      <c r="B100" s="3">
        <v>1996</v>
      </c>
      <c r="C100" s="22">
        <v>73</v>
      </c>
      <c r="D100" s="22">
        <v>2629494</v>
      </c>
      <c r="E100" s="22">
        <v>191</v>
      </c>
      <c r="F100" s="22">
        <v>9775990</v>
      </c>
      <c r="G100" s="22">
        <v>41</v>
      </c>
      <c r="H100" s="22">
        <v>1824351</v>
      </c>
      <c r="I100" s="22">
        <v>14229835</v>
      </c>
      <c r="J100" s="2">
        <v>79</v>
      </c>
      <c r="K100" s="22">
        <v>63</v>
      </c>
      <c r="M100" s="22">
        <v>168</v>
      </c>
      <c r="O100" s="5" t="s">
        <v>142</v>
      </c>
      <c r="P100" s="22">
        <v>94</v>
      </c>
      <c r="Q100" s="48">
        <v>2636546</v>
      </c>
      <c r="R100" s="42"/>
      <c r="S100" s="35">
        <v>16866381</v>
      </c>
      <c r="T100" s="149">
        <v>10398</v>
      </c>
      <c r="U100" s="22"/>
      <c r="V100" s="37"/>
    </row>
    <row r="101" spans="1:22" s="1" customFormat="1" ht="12" customHeight="1" x14ac:dyDescent="0.25">
      <c r="A101" s="5" t="s">
        <v>145</v>
      </c>
      <c r="B101" s="3">
        <v>2010</v>
      </c>
      <c r="C101" s="22">
        <v>38</v>
      </c>
      <c r="D101" s="22">
        <v>1313939</v>
      </c>
      <c r="E101" s="22">
        <v>73</v>
      </c>
      <c r="F101" s="22">
        <v>9338397</v>
      </c>
      <c r="G101" s="22">
        <v>40</v>
      </c>
      <c r="H101" s="22">
        <v>8101028</v>
      </c>
      <c r="I101" s="22">
        <v>18753364</v>
      </c>
      <c r="J101" s="2">
        <v>100</v>
      </c>
      <c r="K101" s="22">
        <v>73</v>
      </c>
      <c r="M101" s="22">
        <v>280</v>
      </c>
      <c r="O101" s="5" t="s">
        <v>145</v>
      </c>
      <c r="P101" s="22">
        <v>4</v>
      </c>
      <c r="Q101" s="48">
        <v>6639400</v>
      </c>
      <c r="R101" s="42"/>
      <c r="S101" s="35">
        <v>25392764</v>
      </c>
      <c r="T101" s="149">
        <v>23963</v>
      </c>
      <c r="U101" s="22"/>
      <c r="V101" s="37"/>
    </row>
    <row r="102" spans="1:22" s="1" customFormat="1" ht="12" customHeight="1" x14ac:dyDescent="0.25">
      <c r="A102" s="5" t="s">
        <v>154</v>
      </c>
      <c r="B102" s="3">
        <v>2012</v>
      </c>
      <c r="C102" s="22">
        <v>28</v>
      </c>
      <c r="D102" s="22">
        <v>221000</v>
      </c>
      <c r="E102" s="22">
        <v>60</v>
      </c>
      <c r="F102" s="22">
        <v>1032000</v>
      </c>
      <c r="G102" s="22">
        <v>5</v>
      </c>
      <c r="H102" s="22">
        <v>278000</v>
      </c>
      <c r="I102" s="22">
        <v>1531000</v>
      </c>
      <c r="J102" s="2">
        <v>32</v>
      </c>
      <c r="K102" s="22">
        <v>18</v>
      </c>
      <c r="M102" s="22">
        <v>89</v>
      </c>
      <c r="O102" s="5" t="s">
        <v>154</v>
      </c>
      <c r="P102" s="22">
        <v>12</v>
      </c>
      <c r="Q102" s="48">
        <v>246950</v>
      </c>
      <c r="R102" s="42"/>
      <c r="S102" s="35">
        <v>1777950</v>
      </c>
      <c r="T102" s="149">
        <v>4403</v>
      </c>
      <c r="U102" s="22"/>
      <c r="V102" s="37"/>
    </row>
    <row r="103" spans="1:22" s="1" customFormat="1" ht="12" customHeight="1" x14ac:dyDescent="0.25">
      <c r="A103" s="5" t="s">
        <v>182</v>
      </c>
      <c r="B103" s="3">
        <v>2014</v>
      </c>
      <c r="C103" s="22">
        <v>1</v>
      </c>
      <c r="D103" s="22">
        <v>100</v>
      </c>
      <c r="E103" s="22">
        <v>14</v>
      </c>
      <c r="F103" s="22">
        <v>32193</v>
      </c>
      <c r="G103" s="22">
        <v>4</v>
      </c>
      <c r="H103" s="22">
        <v>25050</v>
      </c>
      <c r="I103" s="22">
        <v>57343</v>
      </c>
      <c r="J103" s="2">
        <v>2</v>
      </c>
      <c r="K103" s="22">
        <v>1</v>
      </c>
      <c r="M103" s="22">
        <v>0</v>
      </c>
      <c r="O103" s="5" t="s">
        <v>182</v>
      </c>
      <c r="P103" s="22">
        <v>5</v>
      </c>
      <c r="Q103" s="48">
        <v>2044</v>
      </c>
      <c r="R103" s="42"/>
      <c r="S103" s="35">
        <v>59387</v>
      </c>
      <c r="T103" s="149">
        <v>803</v>
      </c>
      <c r="U103" s="22"/>
      <c r="V103" s="37"/>
    </row>
    <row r="104" spans="1:22" x14ac:dyDescent="0.2">
      <c r="A104" t="s">
        <v>65</v>
      </c>
      <c r="C104" s="53">
        <f>SUM(C60:C103)</f>
        <v>1685</v>
      </c>
      <c r="D104" s="53">
        <f>SUM(D60:D103)</f>
        <v>18842274</v>
      </c>
      <c r="E104" s="53">
        <f t="shared" ref="E104:I104" si="16">SUM(E60:E103)</f>
        <v>3422</v>
      </c>
      <c r="F104" s="53">
        <f t="shared" si="16"/>
        <v>270346699</v>
      </c>
      <c r="G104" s="53">
        <f t="shared" si="16"/>
        <v>1255</v>
      </c>
      <c r="H104" s="53">
        <f t="shared" si="16"/>
        <v>85030689</v>
      </c>
      <c r="I104" s="53">
        <f t="shared" si="16"/>
        <v>374219662</v>
      </c>
      <c r="J104" s="169">
        <f>SUM(J60:J103)</f>
        <v>3133</v>
      </c>
      <c r="K104" s="169">
        <f>SUM(K60:K103)</f>
        <v>2234</v>
      </c>
      <c r="L104" s="169"/>
      <c r="M104" s="169">
        <f>SUM(M60:M103)</f>
        <v>6412</v>
      </c>
      <c r="N104" s="169"/>
      <c r="O104" s="169"/>
      <c r="P104" s="169">
        <f>SUM(P60:P103)</f>
        <v>879</v>
      </c>
      <c r="Q104" s="169">
        <f>SUM(Q60:Q103)</f>
        <v>156520327</v>
      </c>
      <c r="R104" s="169"/>
      <c r="S104" s="169">
        <f>SUM(S60:S103)</f>
        <v>530739989</v>
      </c>
      <c r="T104" s="169">
        <f>SUM(T60:T103)</f>
        <v>450775</v>
      </c>
    </row>
    <row r="134" spans="1:1" x14ac:dyDescent="0.2">
      <c r="A134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55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0" t="s">
        <v>162</v>
      </c>
      <c r="H1" s="175" t="s">
        <v>163</v>
      </c>
      <c r="M1" s="176" t="s">
        <v>164</v>
      </c>
      <c r="R1" s="177" t="s">
        <v>165</v>
      </c>
      <c r="W1" s="179" t="s">
        <v>166</v>
      </c>
      <c r="AB1" s="178" t="s">
        <v>167</v>
      </c>
    </row>
    <row r="2" spans="2:30" x14ac:dyDescent="0.2">
      <c r="C2" s="195" t="s">
        <v>18</v>
      </c>
      <c r="D2" s="196">
        <f>SUM('E-SUMMRY'!C13+'E-SUMMRY'!E13+'E-SUMMRY'!Q13+1)</f>
        <v>865</v>
      </c>
      <c r="E2" s="182">
        <v>859</v>
      </c>
      <c r="F2" s="182"/>
      <c r="H2" s="199" t="s">
        <v>20</v>
      </c>
      <c r="I2" s="200">
        <f>SUM('E-SUMMRY'!C15+'E-SUMMRY'!E15+'E-SUMMRY'!Q15+1)</f>
        <v>319</v>
      </c>
      <c r="J2" s="182">
        <v>310</v>
      </c>
      <c r="K2" s="182"/>
      <c r="M2" s="205" t="s">
        <v>16</v>
      </c>
      <c r="N2" s="206">
        <f>SUM('E-SUMMRY'!C11+'E-SUMMRY'!E11+'E-SUMMRY'!Q11+1)</f>
        <v>531</v>
      </c>
      <c r="O2" s="182">
        <v>511</v>
      </c>
      <c r="P2" s="182"/>
      <c r="R2" s="211" t="s">
        <v>35</v>
      </c>
      <c r="S2" s="212">
        <f>SUM('E-SUMMRY'!C26+'E-SUMMRY'!E26+'E-SUMMRY'!Q26+1)</f>
        <v>386</v>
      </c>
      <c r="T2">
        <v>362</v>
      </c>
      <c r="W2" s="189" t="s">
        <v>17</v>
      </c>
      <c r="X2" s="190">
        <f>SUM('E-SUMMRY'!C12+'E-SUMMRY'!E12+'E-SUMMRY'!Q12+1)</f>
        <v>1530</v>
      </c>
      <c r="Y2" s="182">
        <v>1524</v>
      </c>
      <c r="Z2" s="182"/>
      <c r="AA2" s="182"/>
      <c r="AB2" s="183" t="s">
        <v>19</v>
      </c>
      <c r="AC2" s="184">
        <f>SUM('E-SUMMRY'!C14+'E-SUMMRY'!E14+'E-SUMMRY'!Q14+1)</f>
        <v>611</v>
      </c>
      <c r="AD2">
        <v>601</v>
      </c>
    </row>
    <row r="3" spans="2:30" ht="13.5" thickBot="1" x14ac:dyDescent="0.25">
      <c r="C3" s="197" t="s">
        <v>21</v>
      </c>
      <c r="D3" s="198">
        <f>SUM('E-SUMMRY'!C17+'E-SUMMRY'!E17+'E-SUMMRY'!Q17+1)</f>
        <v>1010</v>
      </c>
      <c r="E3" s="182">
        <v>993</v>
      </c>
      <c r="F3" s="182"/>
      <c r="H3" s="201" t="s">
        <v>170</v>
      </c>
      <c r="I3" s="202">
        <f>SUM('E-SUMMRY'!C21+'E-SUMMRY'!E21+'E-SUMMRY'!Q21+1)</f>
        <v>420</v>
      </c>
      <c r="J3" s="182">
        <v>404</v>
      </c>
      <c r="K3" s="182"/>
      <c r="M3" s="207" t="s">
        <v>26</v>
      </c>
      <c r="N3" s="208">
        <f>SUM('E-SUMMRY'!C19+'E-SUMMRY'!E19+'E-SUMMRY'!Q19+1)</f>
        <v>273</v>
      </c>
      <c r="O3" s="182">
        <v>266</v>
      </c>
      <c r="P3" s="182"/>
      <c r="R3" s="213" t="s">
        <v>41</v>
      </c>
      <c r="S3" s="214">
        <f>SUM('E-SUMMRY'!C27+'E-SUMMRY'!E27+'E-SUMMRY'!Q27+1)</f>
        <v>140</v>
      </c>
      <c r="T3">
        <v>140</v>
      </c>
      <c r="W3" s="191" t="s">
        <v>24</v>
      </c>
      <c r="X3" s="192">
        <f>SUM('E-SUMMRY'!C18+'E-SUMMRY'!E18+'E-SUMMRY'!Q18+1)</f>
        <v>612</v>
      </c>
      <c r="Y3" s="182">
        <v>610</v>
      </c>
      <c r="Z3" s="182"/>
      <c r="AA3" s="182"/>
      <c r="AB3" s="185" t="s">
        <v>177</v>
      </c>
      <c r="AC3" s="186">
        <f>SUM('E-SUMMRY'!C20+'E-SUMMRY'!E20+'E-SUMMRY'!Q20+1)</f>
        <v>351</v>
      </c>
      <c r="AD3">
        <v>343</v>
      </c>
    </row>
    <row r="4" spans="2:30" ht="13.5" thickBot="1" x14ac:dyDescent="0.25">
      <c r="B4" t="s">
        <v>180</v>
      </c>
      <c r="C4">
        <f>SUM(E2:E3)</f>
        <v>1852</v>
      </c>
      <c r="D4" s="218">
        <f>SUM(D2:D3)</f>
        <v>1875</v>
      </c>
      <c r="H4" s="203" t="s">
        <v>171</v>
      </c>
      <c r="I4" s="204">
        <f>SUM('E-SUMMRY'!C25+'E-SUMMRY'!E25+'E-SUMMRY'!Q25+1)</f>
        <v>167</v>
      </c>
      <c r="J4" s="182">
        <v>157</v>
      </c>
      <c r="K4" s="182"/>
      <c r="M4" s="209" t="s">
        <v>172</v>
      </c>
      <c r="N4" s="210">
        <f>SUM('E-SUMMRY'!C33+'E-SUMMRY'!E33+'E-SUMMRY'!Q33+1)</f>
        <v>911</v>
      </c>
      <c r="O4" s="182">
        <v>896</v>
      </c>
      <c r="P4" s="182"/>
      <c r="R4" s="213" t="s">
        <v>168</v>
      </c>
      <c r="S4" s="214">
        <f>SUM('E-SUMMRY'!C31+'E-SUMMRY'!E31+'E-SUMMRY'!Q31+1)</f>
        <v>185</v>
      </c>
      <c r="T4">
        <v>173</v>
      </c>
      <c r="W4" s="191" t="s">
        <v>173</v>
      </c>
      <c r="X4" s="192">
        <f>SUM('E-SUMMRY'!C29+'E-SUMMRY'!E29+'E-SUMMRY'!Q29+1)</f>
        <v>340</v>
      </c>
      <c r="Y4" s="182">
        <v>323</v>
      </c>
      <c r="Z4" s="182"/>
      <c r="AA4" s="182"/>
      <c r="AB4" s="185" t="s">
        <v>29</v>
      </c>
      <c r="AC4" s="186">
        <f>SUM('E-SUMMRY'!C23+'E-SUMMRY'!E23+'E-SUMMRY'!Q23+1)</f>
        <v>323</v>
      </c>
      <c r="AD4">
        <v>317</v>
      </c>
    </row>
    <row r="5" spans="2:30" ht="13.5" thickBot="1" x14ac:dyDescent="0.25">
      <c r="C5" t="s">
        <v>181</v>
      </c>
      <c r="D5" s="180">
        <f>D4-C4</f>
        <v>23</v>
      </c>
      <c r="G5" t="s">
        <v>180</v>
      </c>
      <c r="H5">
        <f>SUM(J2:J4)</f>
        <v>871</v>
      </c>
      <c r="I5" s="219">
        <f>SUM(I2:I4)</f>
        <v>906</v>
      </c>
      <c r="L5" t="s">
        <v>180</v>
      </c>
      <c r="M5">
        <f>SUM(O2:O4)</f>
        <v>1673</v>
      </c>
      <c r="N5" s="220">
        <f>SUM(N2:N4)</f>
        <v>1715</v>
      </c>
      <c r="R5" s="215" t="s">
        <v>169</v>
      </c>
      <c r="S5" s="216">
        <f>SUM('E-SUMMRY'!C38+'E-SUMMRY'!E38+'E-SUMMRY'!Q38+1)</f>
        <v>196</v>
      </c>
      <c r="T5">
        <v>166</v>
      </c>
      <c r="W5" s="191" t="s">
        <v>87</v>
      </c>
      <c r="X5" s="192">
        <f>SUM('E-SUMMRY'!C32+'E-SUMMRY'!E32+'E-SUMMRY'!Q32+1)</f>
        <v>193</v>
      </c>
      <c r="Y5" s="217">
        <v>184</v>
      </c>
      <c r="Z5" s="217"/>
      <c r="AA5" s="182"/>
      <c r="AB5" s="185" t="s">
        <v>178</v>
      </c>
      <c r="AC5" s="186">
        <f>SUM('E-SUMMRY'!C24+'E-SUMMRY'!E24+'E-SUMMRY'!Q24+1)</f>
        <v>283</v>
      </c>
      <c r="AD5">
        <v>271</v>
      </c>
    </row>
    <row r="6" spans="2:30" ht="13.5" thickBot="1" x14ac:dyDescent="0.25">
      <c r="H6" t="s">
        <v>181</v>
      </c>
      <c r="I6" s="175">
        <f>I5-H5</f>
        <v>35</v>
      </c>
      <c r="M6" t="s">
        <v>181</v>
      </c>
      <c r="N6" s="176">
        <f>N5-M5</f>
        <v>42</v>
      </c>
      <c r="Q6" t="s">
        <v>180</v>
      </c>
      <c r="R6">
        <f>SUM(T2:T5)</f>
        <v>841</v>
      </c>
      <c r="S6" s="221">
        <f>SUM(S2+S3+S4+S5)</f>
        <v>907</v>
      </c>
      <c r="W6" s="191" t="s">
        <v>174</v>
      </c>
      <c r="X6" s="192">
        <f>SUM('E-SUMMRY'!C35+'E-SUMMRY'!E35+'E-SUMMRY'!Q35+1)</f>
        <v>131</v>
      </c>
      <c r="Y6" s="217">
        <v>128</v>
      </c>
      <c r="Z6" s="217"/>
      <c r="AA6" s="182"/>
      <c r="AB6" s="185" t="s">
        <v>179</v>
      </c>
      <c r="AC6" s="186">
        <f>SUM('E-SUMMRY'!C30+'E-SUMMRY'!E30+'E-SUMMRY'!Q30+1)</f>
        <v>147</v>
      </c>
      <c r="AD6">
        <v>142</v>
      </c>
    </row>
    <row r="7" spans="2:30" ht="13.5" thickBot="1" x14ac:dyDescent="0.25">
      <c r="R7" t="s">
        <v>181</v>
      </c>
      <c r="S7" s="181">
        <f>S6-R6</f>
        <v>66</v>
      </c>
      <c r="W7" s="191" t="s">
        <v>175</v>
      </c>
      <c r="X7" s="192">
        <f>SUM('E-SUMMRY'!C37+'E-SUMMRY'!E37+'E-SUMMRY'!Q37+1)</f>
        <v>105</v>
      </c>
      <c r="Y7" s="217">
        <v>99</v>
      </c>
      <c r="Z7" s="217"/>
      <c r="AA7" s="182"/>
      <c r="AB7" s="187" t="s">
        <v>93</v>
      </c>
      <c r="AC7" s="188">
        <f>SUM('E-SUMMRY'!C36+'E-SUMMRY'!E36+'E-SUMMRY'!Q36+1)</f>
        <v>124</v>
      </c>
      <c r="AD7">
        <v>106</v>
      </c>
    </row>
    <row r="8" spans="2:30" ht="13.5" thickBot="1" x14ac:dyDescent="0.25">
      <c r="W8" s="191" t="s">
        <v>136</v>
      </c>
      <c r="X8" s="192">
        <f>SUM('E-SUMMRY'!C39+'E-SUMMRY'!E39+'E-SUMMRY'!Q39+1)</f>
        <v>295</v>
      </c>
      <c r="Y8" s="217">
        <v>265</v>
      </c>
      <c r="Z8" s="217"/>
      <c r="AA8" t="s">
        <v>180</v>
      </c>
      <c r="AB8">
        <f>SUM(AD2:AD7)</f>
        <v>1780</v>
      </c>
      <c r="AC8" s="223">
        <f>SUM(AC2:AC7)</f>
        <v>1839</v>
      </c>
    </row>
    <row r="9" spans="2:30" x14ac:dyDescent="0.2">
      <c r="W9" s="191" t="s">
        <v>176</v>
      </c>
      <c r="X9" s="192">
        <f>SUM('E-SUMMRY'!C41+'E-SUMMRY'!E41+'E-SUMMRY'!Q41+1)</f>
        <v>93</v>
      </c>
      <c r="Y9" s="217">
        <v>83</v>
      </c>
      <c r="Z9" s="217"/>
      <c r="AA9" s="182"/>
      <c r="AB9" t="s">
        <v>181</v>
      </c>
      <c r="AC9" s="178">
        <f>AC8-AB8</f>
        <v>59</v>
      </c>
    </row>
    <row r="10" spans="2:30" ht="13.5" thickBot="1" x14ac:dyDescent="0.25">
      <c r="W10" s="193" t="s">
        <v>156</v>
      </c>
      <c r="X10" s="194">
        <f>SUM('E-SUMMRY'!C42+'E-SUMMRY'!E42+'E-SUMMRY'!Q42+1)</f>
        <v>54</v>
      </c>
      <c r="Y10" s="217">
        <v>39</v>
      </c>
      <c r="Z10" s="217"/>
      <c r="AA10" s="182"/>
    </row>
    <row r="11" spans="2:30" ht="13.5" thickBot="1" x14ac:dyDescent="0.25">
      <c r="V11" t="s">
        <v>180</v>
      </c>
      <c r="W11">
        <f>SUM(Y2:Y10)</f>
        <v>3255</v>
      </c>
      <c r="X11" s="222">
        <f>SUM(X2:X10)</f>
        <v>3353</v>
      </c>
    </row>
    <row r="12" spans="2:30" x14ac:dyDescent="0.2">
      <c r="W12" t="s">
        <v>181</v>
      </c>
      <c r="X12" s="179">
        <f>X11-W11</f>
        <v>98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2018-04-04T15:08:53Z</cp:lastPrinted>
  <dcterms:created xsi:type="dcterms:W3CDTF">1998-01-26T21:58:46Z</dcterms:created>
  <dcterms:modified xsi:type="dcterms:W3CDTF">2018-05-01T13:20:06Z</dcterms:modified>
</cp:coreProperties>
</file>