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W45" i="1" l="1"/>
  <c r="S45" i="1"/>
  <c r="Q45" i="1"/>
  <c r="O45" i="1"/>
  <c r="M45" i="1"/>
  <c r="K45" i="1"/>
  <c r="H45" i="1"/>
  <c r="G45" i="1"/>
  <c r="F45" i="1"/>
  <c r="E45" i="1"/>
  <c r="D45" i="1"/>
  <c r="I45" i="1" s="1"/>
  <c r="U45" i="1" s="1"/>
  <c r="C45" i="1"/>
  <c r="W46" i="1" l="1"/>
  <c r="S46" i="1"/>
  <c r="Q46" i="1"/>
  <c r="O46" i="1"/>
  <c r="M46" i="1"/>
  <c r="K46" i="1"/>
  <c r="H46" i="1"/>
  <c r="G46" i="1"/>
  <c r="F46" i="1"/>
  <c r="E46" i="1"/>
  <c r="D46" i="1"/>
  <c r="C46" i="1"/>
  <c r="I46" i="1" l="1"/>
  <c r="U46" i="1" s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47" i="1" s="1"/>
  <c r="S11" i="1"/>
  <c r="S47" i="1" s="1"/>
  <c r="Q11" i="1"/>
  <c r="Q47" i="1" s="1"/>
  <c r="O11" i="1"/>
  <c r="O47" i="1" s="1"/>
  <c r="M11" i="1"/>
  <c r="M47" i="1" s="1"/>
  <c r="K11" i="1"/>
  <c r="K47" i="1" s="1"/>
  <c r="H11" i="1"/>
  <c r="H47" i="1" s="1"/>
  <c r="G11" i="1"/>
  <c r="G47" i="1" s="1"/>
  <c r="F11" i="1"/>
  <c r="F47" i="1" s="1"/>
  <c r="E11" i="1"/>
  <c r="E47" i="1" s="1"/>
  <c r="D11" i="1"/>
  <c r="D47" i="1" s="1"/>
  <c r="C11" i="1"/>
  <c r="C47" i="1" s="1"/>
  <c r="T104" i="1" l="1"/>
  <c r="Q104" i="1"/>
  <c r="P104" i="1"/>
  <c r="M104" i="1"/>
  <c r="K104" i="1"/>
  <c r="J104" i="1"/>
  <c r="E104" i="1"/>
  <c r="F104" i="1"/>
  <c r="G104" i="1"/>
  <c r="H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4" i="1" l="1"/>
  <c r="S62" i="1"/>
  <c r="I53" i="1"/>
  <c r="I15" i="1"/>
  <c r="U15" i="1" s="1"/>
  <c r="I18" i="1"/>
  <c r="U18" i="1" s="1"/>
  <c r="I11" i="1"/>
  <c r="U11" i="1" s="1"/>
  <c r="Q55" i="1"/>
  <c r="I33" i="1"/>
  <c r="U33" i="1" s="1"/>
  <c r="I36" i="1"/>
  <c r="U36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5" i="1"/>
  <c r="W48" i="1" s="1"/>
  <c r="O55" i="1"/>
  <c r="S104" i="1" l="1"/>
  <c r="U53" i="1" s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<sst xmlns="http://schemas.openxmlformats.org/spreadsheetml/2006/main" count="375" uniqueCount="185">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</sst>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illwa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185</v>
          </cell>
          <cell r="C28">
            <v>2103392</v>
          </cell>
          <cell r="D28">
            <v>314</v>
          </cell>
          <cell r="E28">
            <v>11493378</v>
          </cell>
          <cell r="F28">
            <v>127</v>
          </cell>
          <cell r="G28">
            <v>9694400</v>
          </cell>
          <cell r="I28">
            <v>499</v>
          </cell>
          <cell r="J28">
            <v>293</v>
          </cell>
          <cell r="K28">
            <v>1140</v>
          </cell>
          <cell r="M28">
            <v>101</v>
          </cell>
          <cell r="N28">
            <v>2594709</v>
          </cell>
          <cell r="P28">
            <v>19942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962</v>
          </cell>
          <cell r="E28">
            <v>32574222</v>
          </cell>
          <cell r="F28">
            <v>165</v>
          </cell>
          <cell r="G28">
            <v>13446550</v>
          </cell>
          <cell r="I28">
            <v>341</v>
          </cell>
          <cell r="J28">
            <v>251</v>
          </cell>
          <cell r="K28">
            <v>791</v>
          </cell>
          <cell r="M28">
            <v>103</v>
          </cell>
          <cell r="N28">
            <v>5373605</v>
          </cell>
          <cell r="P28">
            <v>49158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264</v>
          </cell>
          <cell r="C28">
            <v>2217003</v>
          </cell>
          <cell r="D28">
            <v>452</v>
          </cell>
          <cell r="E28">
            <v>13267996</v>
          </cell>
          <cell r="F28">
            <v>88</v>
          </cell>
          <cell r="G28">
            <v>7003662</v>
          </cell>
          <cell r="I28">
            <v>351</v>
          </cell>
          <cell r="J28">
            <v>197</v>
          </cell>
          <cell r="K28">
            <v>1164</v>
          </cell>
          <cell r="M28">
            <v>168</v>
          </cell>
          <cell r="N28">
            <v>15685946</v>
          </cell>
          <cell r="P28">
            <v>15913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171</v>
          </cell>
          <cell r="C28">
            <v>1801820</v>
          </cell>
          <cell r="D28">
            <v>279</v>
          </cell>
          <cell r="E28">
            <v>33394336</v>
          </cell>
          <cell r="F28">
            <v>168</v>
          </cell>
          <cell r="G28">
            <v>17338449</v>
          </cell>
          <cell r="I28">
            <v>377</v>
          </cell>
          <cell r="J28">
            <v>253</v>
          </cell>
          <cell r="K28">
            <v>705</v>
          </cell>
          <cell r="M28">
            <v>181</v>
          </cell>
          <cell r="N28">
            <v>21277892</v>
          </cell>
          <cell r="P28">
            <v>64767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208</v>
          </cell>
          <cell r="E28">
            <v>9704749</v>
          </cell>
          <cell r="F28">
            <v>84</v>
          </cell>
          <cell r="G28">
            <v>4965041</v>
          </cell>
          <cell r="I28">
            <v>206</v>
          </cell>
          <cell r="J28">
            <v>171</v>
          </cell>
          <cell r="K28">
            <v>439</v>
          </cell>
          <cell r="M28">
            <v>11</v>
          </cell>
          <cell r="N28">
            <v>12227786</v>
          </cell>
          <cell r="P28">
            <v>62297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358</v>
          </cell>
          <cell r="C28">
            <v>3628130</v>
          </cell>
          <cell r="D28">
            <v>519</v>
          </cell>
          <cell r="E28">
            <v>24453172</v>
          </cell>
          <cell r="F28">
            <v>223</v>
          </cell>
          <cell r="G28">
            <v>22990160</v>
          </cell>
          <cell r="I28">
            <v>457</v>
          </cell>
          <cell r="J28">
            <v>199</v>
          </cell>
          <cell r="K28">
            <v>651</v>
          </cell>
          <cell r="M28">
            <v>162</v>
          </cell>
          <cell r="N28">
            <v>11180003</v>
          </cell>
          <cell r="P28">
            <v>36901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298</v>
          </cell>
          <cell r="E28">
            <v>19184382</v>
          </cell>
          <cell r="F28">
            <v>111</v>
          </cell>
          <cell r="G28">
            <v>14217952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36843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100</v>
          </cell>
          <cell r="C28">
            <v>861561</v>
          </cell>
          <cell r="D28">
            <v>174</v>
          </cell>
          <cell r="E28">
            <v>13474255</v>
          </cell>
          <cell r="F28">
            <v>70</v>
          </cell>
          <cell r="G28">
            <v>3226367</v>
          </cell>
          <cell r="I28">
            <v>170</v>
          </cell>
          <cell r="J28">
            <v>104</v>
          </cell>
          <cell r="K28">
            <v>472</v>
          </cell>
          <cell r="M28">
            <v>17</v>
          </cell>
          <cell r="N28">
            <v>12407280</v>
          </cell>
          <cell r="P28">
            <v>56538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412466.9</v>
          </cell>
          <cell r="D28">
            <v>204</v>
          </cell>
          <cell r="E28">
            <v>5271464</v>
          </cell>
          <cell r="F28">
            <v>124</v>
          </cell>
          <cell r="G28">
            <v>3351575</v>
          </cell>
          <cell r="I28">
            <v>104</v>
          </cell>
          <cell r="J28">
            <v>83</v>
          </cell>
          <cell r="K28">
            <v>118</v>
          </cell>
          <cell r="M28">
            <v>65</v>
          </cell>
          <cell r="N28">
            <v>5106617</v>
          </cell>
          <cell r="P28">
            <v>119189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195</v>
          </cell>
          <cell r="E28">
            <v>11221996</v>
          </cell>
          <cell r="F28">
            <v>32</v>
          </cell>
          <cell r="G28">
            <v>5354500</v>
          </cell>
          <cell r="I28">
            <v>174</v>
          </cell>
          <cell r="J28">
            <v>137</v>
          </cell>
          <cell r="K28">
            <v>688</v>
          </cell>
          <cell r="M28">
            <v>103</v>
          </cell>
          <cell r="N28">
            <v>3061653</v>
          </cell>
          <cell r="P28">
            <v>24409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262</v>
          </cell>
          <cell r="E28">
            <v>37407117</v>
          </cell>
          <cell r="F28">
            <v>95</v>
          </cell>
          <cell r="G28">
            <v>17675269</v>
          </cell>
          <cell r="I28">
            <v>207</v>
          </cell>
          <cell r="J28">
            <v>160</v>
          </cell>
          <cell r="K28">
            <v>1133</v>
          </cell>
          <cell r="M28">
            <v>32</v>
          </cell>
          <cell r="N28">
            <v>31383518</v>
          </cell>
          <cell r="P28">
            <v>22564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604681</v>
          </cell>
          <cell r="D28">
            <v>103</v>
          </cell>
          <cell r="E28">
            <v>8090501</v>
          </cell>
          <cell r="F28">
            <v>112</v>
          </cell>
          <cell r="G28">
            <v>4621000</v>
          </cell>
          <cell r="I28">
            <v>144</v>
          </cell>
          <cell r="J28">
            <v>115</v>
          </cell>
          <cell r="K28">
            <v>265</v>
          </cell>
          <cell r="M28">
            <v>82</v>
          </cell>
          <cell r="N28">
            <v>5974166</v>
          </cell>
          <cell r="P28">
            <v>33471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1654005</v>
          </cell>
          <cell r="D28">
            <v>223</v>
          </cell>
          <cell r="E28">
            <v>6143223</v>
          </cell>
          <cell r="F28">
            <v>109</v>
          </cell>
          <cell r="G28">
            <v>10325718</v>
          </cell>
          <cell r="I28">
            <v>257</v>
          </cell>
          <cell r="J28">
            <v>175</v>
          </cell>
          <cell r="K28">
            <v>225</v>
          </cell>
          <cell r="M28">
            <v>44</v>
          </cell>
          <cell r="N28">
            <v>2681056</v>
          </cell>
          <cell r="P28">
            <v>85760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58</v>
          </cell>
          <cell r="E28">
            <v>5734653</v>
          </cell>
          <cell r="F28">
            <v>35</v>
          </cell>
          <cell r="G28">
            <v>2507950</v>
          </cell>
          <cell r="I28">
            <v>80</v>
          </cell>
          <cell r="J28">
            <v>49</v>
          </cell>
          <cell r="K28">
            <v>155</v>
          </cell>
          <cell r="M28">
            <v>26</v>
          </cell>
          <cell r="N28">
            <v>7341172</v>
          </cell>
          <cell r="P28">
            <v>47381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54</v>
          </cell>
          <cell r="C28">
            <v>426434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6676001</v>
          </cell>
          <cell r="P28">
            <v>43650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24</v>
          </cell>
          <cell r="C28">
            <v>936317</v>
          </cell>
          <cell r="D28">
            <v>89</v>
          </cell>
          <cell r="E28">
            <v>9013344</v>
          </cell>
          <cell r="F28">
            <v>46</v>
          </cell>
          <cell r="G28">
            <v>2799539</v>
          </cell>
          <cell r="I28">
            <v>77</v>
          </cell>
          <cell r="J28">
            <v>44</v>
          </cell>
          <cell r="K28">
            <v>214</v>
          </cell>
          <cell r="M28">
            <v>41</v>
          </cell>
          <cell r="N28">
            <v>4254688</v>
          </cell>
          <cell r="P28">
            <v>24840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93</v>
          </cell>
          <cell r="E28">
            <v>3470308</v>
          </cell>
          <cell r="F28">
            <v>55</v>
          </cell>
          <cell r="G28">
            <v>3684000</v>
          </cell>
          <cell r="I28">
            <v>123</v>
          </cell>
          <cell r="J28">
            <v>71</v>
          </cell>
          <cell r="K28">
            <v>282</v>
          </cell>
          <cell r="M28">
            <v>27</v>
          </cell>
          <cell r="N28">
            <v>904756</v>
          </cell>
          <cell r="P28">
            <v>41923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68</v>
          </cell>
          <cell r="C28">
            <v>5470815</v>
          </cell>
          <cell r="D28">
            <v>120</v>
          </cell>
          <cell r="E28">
            <v>7961939</v>
          </cell>
          <cell r="F28">
            <v>38</v>
          </cell>
          <cell r="G28">
            <v>4578500</v>
          </cell>
          <cell r="I28">
            <v>100</v>
          </cell>
          <cell r="J28">
            <v>63</v>
          </cell>
          <cell r="K28">
            <v>206</v>
          </cell>
          <cell r="M28">
            <v>26</v>
          </cell>
          <cell r="N28">
            <v>2952620</v>
          </cell>
          <cell r="P28">
            <v>30818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312</v>
          </cell>
          <cell r="C28">
            <v>1084853</v>
          </cell>
          <cell r="D28">
            <v>426</v>
          </cell>
          <cell r="E28">
            <v>15029795</v>
          </cell>
          <cell r="F28">
            <v>96</v>
          </cell>
          <cell r="G28">
            <v>4088083</v>
          </cell>
          <cell r="I28">
            <v>142</v>
          </cell>
          <cell r="J28">
            <v>135</v>
          </cell>
          <cell r="K28">
            <v>295</v>
          </cell>
          <cell r="M28">
            <v>192</v>
          </cell>
          <cell r="N28">
            <v>1666092</v>
          </cell>
          <cell r="P28">
            <v>86003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</v>
          </cell>
          <cell r="C28">
            <v>907400</v>
          </cell>
          <cell r="D28">
            <v>100</v>
          </cell>
          <cell r="E28">
            <v>9992651</v>
          </cell>
          <cell r="F28">
            <v>41</v>
          </cell>
          <cell r="G28">
            <v>8083466</v>
          </cell>
          <cell r="I28">
            <v>136</v>
          </cell>
          <cell r="J28">
            <v>125</v>
          </cell>
          <cell r="K28">
            <v>347</v>
          </cell>
          <cell r="M28">
            <v>11</v>
          </cell>
          <cell r="N28">
            <v>1703500</v>
          </cell>
          <cell r="P28">
            <v>24040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</v>
          </cell>
          <cell r="C28">
            <v>397720</v>
          </cell>
          <cell r="D28">
            <v>62</v>
          </cell>
          <cell r="E28">
            <v>5587315</v>
          </cell>
          <cell r="F28">
            <v>25</v>
          </cell>
          <cell r="G28">
            <v>8538008</v>
          </cell>
          <cell r="I28">
            <v>83</v>
          </cell>
          <cell r="J28">
            <v>70</v>
          </cell>
          <cell r="K28">
            <v>335</v>
          </cell>
          <cell r="M28">
            <v>43</v>
          </cell>
          <cell r="N28">
            <v>5045535</v>
          </cell>
          <cell r="P28">
            <v>31117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1414685</v>
          </cell>
          <cell r="D28">
            <v>58</v>
          </cell>
          <cell r="E28">
            <v>257204784</v>
          </cell>
          <cell r="F28">
            <v>33</v>
          </cell>
          <cell r="G28">
            <v>6616660</v>
          </cell>
          <cell r="I28">
            <v>65</v>
          </cell>
          <cell r="J28">
            <v>51</v>
          </cell>
          <cell r="K28">
            <v>1272</v>
          </cell>
          <cell r="M28">
            <v>30</v>
          </cell>
          <cell r="N28">
            <v>58404989</v>
          </cell>
          <cell r="P28">
            <v>24566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</v>
          </cell>
          <cell r="C28">
            <v>635320</v>
          </cell>
          <cell r="D28">
            <v>138</v>
          </cell>
          <cell r="E28">
            <v>3548244</v>
          </cell>
          <cell r="F28">
            <v>43</v>
          </cell>
          <cell r="G28">
            <v>3719900</v>
          </cell>
          <cell r="I28">
            <v>139</v>
          </cell>
          <cell r="J28">
            <v>74</v>
          </cell>
          <cell r="K28">
            <v>240</v>
          </cell>
          <cell r="M28">
            <v>33</v>
          </cell>
          <cell r="N28">
            <v>7932826</v>
          </cell>
          <cell r="P28">
            <v>14184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115</v>
          </cell>
          <cell r="C28">
            <v>1578967</v>
          </cell>
          <cell r="D28">
            <v>201</v>
          </cell>
          <cell r="E28">
            <v>32724631</v>
          </cell>
          <cell r="F28">
            <v>44</v>
          </cell>
          <cell r="G28">
            <v>9110200</v>
          </cell>
          <cell r="I28">
            <v>123</v>
          </cell>
          <cell r="J28">
            <v>88</v>
          </cell>
          <cell r="K28">
            <v>236</v>
          </cell>
          <cell r="M28">
            <v>30</v>
          </cell>
          <cell r="N28">
            <v>12156585</v>
          </cell>
          <cell r="P28">
            <v>9686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243576</v>
          </cell>
          <cell r="D28">
            <v>88</v>
          </cell>
          <cell r="E28">
            <v>127152830</v>
          </cell>
          <cell r="F28">
            <v>29</v>
          </cell>
          <cell r="G28">
            <v>13574001</v>
          </cell>
          <cell r="I28">
            <v>59</v>
          </cell>
          <cell r="J28">
            <v>50</v>
          </cell>
          <cell r="K28">
            <v>294</v>
          </cell>
          <cell r="M28">
            <v>3</v>
          </cell>
          <cell r="N28">
            <v>900000</v>
          </cell>
          <cell r="P28">
            <v>14265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3500</v>
          </cell>
          <cell r="D28">
            <v>1</v>
          </cell>
          <cell r="E28">
            <v>2000</v>
          </cell>
          <cell r="F28">
            <v>2</v>
          </cell>
          <cell r="G28">
            <v>511000</v>
          </cell>
          <cell r="I28">
            <v>2</v>
          </cell>
          <cell r="J28">
            <v>2</v>
          </cell>
          <cell r="K28">
            <v>7</v>
          </cell>
          <cell r="M28">
            <v>0</v>
          </cell>
          <cell r="N28">
            <v>0</v>
          </cell>
          <cell r="P28">
            <v>1747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121</v>
          </cell>
          <cell r="C28">
            <v>1207676</v>
          </cell>
          <cell r="D28">
            <v>286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136</v>
          </cell>
          <cell r="N28">
            <v>9379013</v>
          </cell>
          <cell r="P28">
            <v>39607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19" zoomScale="85" zoomScaleNormal="85" zoomScaleSheetLayoutView="100" workbookViewId="0">
      <selection activeCell="W57" sqref="W57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120</v>
      </c>
      <c r="L4" s="111"/>
      <c r="M4" s="114" t="s">
        <v>124</v>
      </c>
      <c r="N4" s="111"/>
      <c r="O4" s="113" t="s">
        <v>0</v>
      </c>
      <c r="P4" s="113"/>
      <c r="Q4" s="115" t="s">
        <v>125</v>
      </c>
      <c r="R4" s="115"/>
      <c r="S4" s="115" t="s">
        <v>129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132</v>
      </c>
      <c r="F5" s="225"/>
      <c r="G5" s="117"/>
      <c r="H5" s="111"/>
      <c r="I5" s="140" t="s">
        <v>112</v>
      </c>
      <c r="J5" s="113"/>
      <c r="K5" s="113" t="s">
        <v>121</v>
      </c>
      <c r="L5" s="111"/>
      <c r="M5" s="114" t="s">
        <v>121</v>
      </c>
      <c r="N5" s="111"/>
      <c r="O5" s="113" t="s">
        <v>0</v>
      </c>
      <c r="P5" s="113"/>
      <c r="Q5" s="120" t="s">
        <v>126</v>
      </c>
      <c r="R5" s="118"/>
      <c r="S5" s="115" t="s">
        <v>130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97</v>
      </c>
      <c r="D6" s="227"/>
      <c r="E6" s="228" t="s">
        <v>105</v>
      </c>
      <c r="F6" s="229"/>
      <c r="G6" s="228" t="s">
        <v>106</v>
      </c>
      <c r="H6" s="229"/>
      <c r="I6" s="140" t="s">
        <v>113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127</v>
      </c>
      <c r="R6" s="118"/>
      <c r="S6" s="115" t="s">
        <v>127</v>
      </c>
      <c r="T6" s="115"/>
      <c r="U6" s="137" t="s">
        <v>4</v>
      </c>
      <c r="V6" s="119"/>
      <c r="W6" s="121" t="s">
        <v>116</v>
      </c>
    </row>
    <row r="7" spans="1:23" s="7" customFormat="1" ht="13.5" x14ac:dyDescent="0.25">
      <c r="A7" s="104" t="s">
        <v>0</v>
      </c>
      <c r="B7" s="142" t="s">
        <v>5</v>
      </c>
      <c r="C7" s="113" t="s">
        <v>108</v>
      </c>
      <c r="D7" s="113" t="s">
        <v>109</v>
      </c>
      <c r="E7" s="122" t="s">
        <v>111</v>
      </c>
      <c r="F7" s="113" t="s">
        <v>6</v>
      </c>
      <c r="G7" s="122" t="s">
        <v>108</v>
      </c>
      <c r="H7" s="113" t="s">
        <v>6</v>
      </c>
      <c r="I7" s="140" t="s">
        <v>114</v>
      </c>
      <c r="J7" s="113"/>
      <c r="K7" s="113" t="s">
        <v>122</v>
      </c>
      <c r="L7" s="111"/>
      <c r="M7" s="114" t="s">
        <v>122</v>
      </c>
      <c r="N7" s="111"/>
      <c r="O7" s="114" t="s">
        <v>7</v>
      </c>
      <c r="P7" s="111"/>
      <c r="Q7" s="115" t="s">
        <v>128</v>
      </c>
      <c r="R7" s="123"/>
      <c r="S7" s="115" t="s">
        <v>128</v>
      </c>
      <c r="T7" s="115"/>
      <c r="U7" s="115" t="s">
        <v>8</v>
      </c>
      <c r="V7" s="119"/>
      <c r="W7" s="121" t="s">
        <v>117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110</v>
      </c>
      <c r="E8" s="124" t="s">
        <v>118</v>
      </c>
      <c r="F8" s="105" t="s">
        <v>11</v>
      </c>
      <c r="G8" s="124" t="s">
        <v>131</v>
      </c>
      <c r="H8" s="105" t="s">
        <v>11</v>
      </c>
      <c r="I8" s="141" t="s">
        <v>4</v>
      </c>
      <c r="J8" s="125" t="s">
        <v>133</v>
      </c>
      <c r="K8" s="105" t="s">
        <v>123</v>
      </c>
      <c r="L8" s="126"/>
      <c r="M8" s="125" t="s">
        <v>123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93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185</v>
      </c>
      <c r="D11" s="69">
        <f>'[1]E-FORM'!$C$28</f>
        <v>2103392</v>
      </c>
      <c r="E11" s="68">
        <f>'[1]E-FORM'!$D$28</f>
        <v>314</v>
      </c>
      <c r="F11" s="70">
        <f>'[1]E-FORM'!$E$28</f>
        <v>11493378</v>
      </c>
      <c r="G11" s="68">
        <f>'[1]E-FORM'!$F$28</f>
        <v>127</v>
      </c>
      <c r="H11" s="70">
        <f>'[1]E-FORM'!$G$28</f>
        <v>9694400</v>
      </c>
      <c r="I11" s="150">
        <f>+D11+F11+H11</f>
        <v>23291170</v>
      </c>
      <c r="J11" s="153" t="s">
        <v>16</v>
      </c>
      <c r="K11" s="68">
        <f>'[1]E-FORM'!$I$28</f>
        <v>499</v>
      </c>
      <c r="L11" s="68"/>
      <c r="M11" s="68">
        <f>'[1]E-FORM'!$J$28</f>
        <v>293</v>
      </c>
      <c r="N11" s="68"/>
      <c r="O11" s="73">
        <f>'[1]E-FORM'!$K$28</f>
        <v>1140</v>
      </c>
      <c r="P11" s="68"/>
      <c r="Q11" s="68">
        <f>'[1]E-FORM'!$M$28</f>
        <v>101</v>
      </c>
      <c r="R11" s="68"/>
      <c r="S11" s="70">
        <f>'[1]E-FORM'!$N$28</f>
        <v>2594709</v>
      </c>
      <c r="T11" s="74"/>
      <c r="U11" s="139">
        <f>I11+S11</f>
        <v>25885879</v>
      </c>
      <c r="V11" s="75"/>
      <c r="W11" s="68">
        <f>'[1]E-FORM'!$P$28</f>
        <v>19942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962</v>
      </c>
      <c r="F12" s="70">
        <f>'[2]E-FORM'!$E$28</f>
        <v>32574222</v>
      </c>
      <c r="G12" s="68">
        <f>'[2]E-FORM'!$F28</f>
        <v>165</v>
      </c>
      <c r="H12" s="70">
        <f>'[2]E-FORM'!$G28</f>
        <v>13446550</v>
      </c>
      <c r="I12" s="150">
        <f>+D12+F12+H12</f>
        <v>50051854</v>
      </c>
      <c r="J12" s="153" t="s">
        <v>17</v>
      </c>
      <c r="K12" s="68">
        <f>'[2]E-FORM'!$I28</f>
        <v>341</v>
      </c>
      <c r="L12" s="68" t="s">
        <v>0</v>
      </c>
      <c r="M12" s="68">
        <f>'[2]E-FORM'!$J28</f>
        <v>251</v>
      </c>
      <c r="N12" s="68"/>
      <c r="O12" s="73">
        <f>'[2]E-FORM'!$K28</f>
        <v>791</v>
      </c>
      <c r="P12" s="68"/>
      <c r="Q12" s="68">
        <f>'[2]E-FORM'!$M28</f>
        <v>103</v>
      </c>
      <c r="R12" s="68"/>
      <c r="S12" s="70">
        <f>'[2]E-FORM'!$N28</f>
        <v>5373605</v>
      </c>
      <c r="T12" s="68"/>
      <c r="U12" s="139">
        <f>I12+S12</f>
        <v>55425459</v>
      </c>
      <c r="V12" s="75"/>
      <c r="W12" s="68">
        <f>'[2]E-FORM'!$P28</f>
        <v>49158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264</v>
      </c>
      <c r="D13" s="70">
        <f>'[3]E-FORM'!$C$28</f>
        <v>2217003</v>
      </c>
      <c r="E13" s="68">
        <f>'[3]E-FORM'!$D$28</f>
        <v>452</v>
      </c>
      <c r="F13" s="70">
        <f>'[3]E-FORM'!$E$28</f>
        <v>13267996</v>
      </c>
      <c r="G13" s="68">
        <f>'[3]E-FORM'!$F28</f>
        <v>88</v>
      </c>
      <c r="H13" s="70">
        <f>'[3]E-FORM'!$G28</f>
        <v>7003662</v>
      </c>
      <c r="I13" s="150">
        <f>+D13+F13+H13</f>
        <v>22488661</v>
      </c>
      <c r="J13" s="108" t="s">
        <v>18</v>
      </c>
      <c r="K13" s="68">
        <f>'[3]E-FORM'!$I28</f>
        <v>351</v>
      </c>
      <c r="L13" s="76"/>
      <c r="M13" s="68">
        <f>'[3]E-FORM'!$J28</f>
        <v>197</v>
      </c>
      <c r="N13" s="76"/>
      <c r="O13" s="73">
        <f>'[3]E-FORM'!$K28</f>
        <v>1164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38174607</v>
      </c>
      <c r="V13" s="75"/>
      <c r="W13" s="68">
        <f>'[3]E-FORM'!$P28</f>
        <v>15913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171</v>
      </c>
      <c r="D14" s="70">
        <f>'[4]E-FORM'!$C$28</f>
        <v>1801820</v>
      </c>
      <c r="E14" s="68">
        <f>'[4]E-FORM'!$D$28</f>
        <v>279</v>
      </c>
      <c r="F14" s="70">
        <f>'[4]E-FORM'!$E$28</f>
        <v>33394336</v>
      </c>
      <c r="G14" s="68">
        <f>'[4]E-FORM'!$F$28</f>
        <v>168</v>
      </c>
      <c r="H14" s="70">
        <f>'[4]E-FORM'!$G$28</f>
        <v>17338449</v>
      </c>
      <c r="I14" s="150">
        <f>+D14+F14+H14</f>
        <v>52534605</v>
      </c>
      <c r="J14" s="153" t="s">
        <v>19</v>
      </c>
      <c r="K14" s="68">
        <f>'[4]E-FORM'!$I$28</f>
        <v>377</v>
      </c>
      <c r="L14" s="68"/>
      <c r="M14" s="68">
        <f>'[4]E-FORM'!$J$28</f>
        <v>253</v>
      </c>
      <c r="N14" s="68"/>
      <c r="O14" s="73">
        <f>'[4]E-FORM'!$K$28</f>
        <v>705</v>
      </c>
      <c r="P14" s="68"/>
      <c r="Q14" s="68">
        <f>'[4]E-FORM'!$M$28</f>
        <v>181</v>
      </c>
      <c r="R14" s="68"/>
      <c r="S14" s="70">
        <f>'[4]E-FORM'!$N$28</f>
        <v>21277892</v>
      </c>
      <c r="T14" s="68"/>
      <c r="U14" s="139">
        <f>I14+S14</f>
        <v>73812497</v>
      </c>
      <c r="V14" s="75"/>
      <c r="W14" s="68">
        <f>'[4]E-FORM'!$P$28</f>
        <v>64767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208</v>
      </c>
      <c r="F15" s="70">
        <f>'[5]E-FORM'!$E$28</f>
        <v>9704749</v>
      </c>
      <c r="G15" s="68">
        <f>'[5]E-FORM'!$F$28</f>
        <v>84</v>
      </c>
      <c r="H15" s="70">
        <f>'[5]E-FORM'!$G$28</f>
        <v>4965041</v>
      </c>
      <c r="I15" s="150">
        <f>+D15+F15+H15</f>
        <v>15970151</v>
      </c>
      <c r="J15" s="153" t="s">
        <v>20</v>
      </c>
      <c r="K15" s="68">
        <f>'[5]E-FORM'!$I$28</f>
        <v>206</v>
      </c>
      <c r="L15" s="68"/>
      <c r="M15" s="68">
        <f>'[5]E-FORM'!$J$28</f>
        <v>171</v>
      </c>
      <c r="N15" s="68"/>
      <c r="O15" s="73">
        <f>'[5]E-FORM'!$K$28</f>
        <v>439</v>
      </c>
      <c r="P15" s="68"/>
      <c r="Q15" s="68">
        <f>'[5]E-FORM'!$M$28</f>
        <v>11</v>
      </c>
      <c r="R15" s="68"/>
      <c r="S15" s="70">
        <f>'[5]E-FORM'!$N$28</f>
        <v>12227786</v>
      </c>
      <c r="T15" s="68"/>
      <c r="U15" s="139">
        <f>I15+S15</f>
        <v>28197937</v>
      </c>
      <c r="V15" s="75"/>
      <c r="W15" s="68">
        <f>'[5]E-FORM'!$P$28</f>
        <v>62297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358</v>
      </c>
      <c r="D17" s="70">
        <f>'[6]E-FORM'!$C$28</f>
        <v>3628130</v>
      </c>
      <c r="E17" s="68">
        <f>'[6]E-FORM'!$D$28</f>
        <v>519</v>
      </c>
      <c r="F17" s="70">
        <f>'[6]E-FORM'!$E$28</f>
        <v>24453172</v>
      </c>
      <c r="G17" s="68">
        <f>'[6]E-FORM'!$F$28</f>
        <v>223</v>
      </c>
      <c r="H17" s="70">
        <f>'[6]E-FORM'!$G$28</f>
        <v>22990160</v>
      </c>
      <c r="I17" s="150">
        <f>+D17+F17+H17</f>
        <v>51071462</v>
      </c>
      <c r="J17" s="153" t="s">
        <v>21</v>
      </c>
      <c r="K17" s="68">
        <f>'[6]E-FORM'!$I$28</f>
        <v>457</v>
      </c>
      <c r="L17" s="68"/>
      <c r="M17" s="68">
        <f>'[6]E-FORM'!$J$28</f>
        <v>199</v>
      </c>
      <c r="N17" s="68" t="s">
        <v>0</v>
      </c>
      <c r="O17" s="73">
        <f>'[6]E-FORM'!$K$28</f>
        <v>651</v>
      </c>
      <c r="P17" s="68" t="s">
        <v>0</v>
      </c>
      <c r="Q17" s="68">
        <f>'[6]E-FORM'!$M$28</f>
        <v>162</v>
      </c>
      <c r="R17" s="68" t="s">
        <v>0</v>
      </c>
      <c r="S17" s="70">
        <f>'[6]E-FORM'!$N$28</f>
        <v>11180003</v>
      </c>
      <c r="T17" s="68"/>
      <c r="U17" s="139">
        <f>I17+S17</f>
        <v>62251465</v>
      </c>
      <c r="V17" s="75"/>
      <c r="W17" s="68">
        <f>'[6]E-FORM'!$P$28</f>
        <v>36901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298</v>
      </c>
      <c r="F18" s="70">
        <f>'[7]E-FORM'!$E$28</f>
        <v>19184382</v>
      </c>
      <c r="G18" s="68">
        <f>'[7]E-FORM'!$F$28</f>
        <v>111</v>
      </c>
      <c r="H18" s="70">
        <f>'[7]E-FORM'!$G$28</f>
        <v>14217952</v>
      </c>
      <c r="I18" s="150">
        <f>+D18+F18+H18</f>
        <v>34927540</v>
      </c>
      <c r="J18" s="153" t="s">
        <v>23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49062968</v>
      </c>
      <c r="V18" s="75"/>
      <c r="W18" s="68">
        <f>'[7]E-FORM'!$P$28</f>
        <v>36843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100</v>
      </c>
      <c r="D19" s="70">
        <f>'[8]E-FORM'!$C$28</f>
        <v>861561</v>
      </c>
      <c r="E19" s="68">
        <f>'[8]E-FORM'!$D$28</f>
        <v>174</v>
      </c>
      <c r="F19" s="70">
        <f>'[8]E-FORM'!$E$28</f>
        <v>13474255</v>
      </c>
      <c r="G19" s="68">
        <f>'[8]E-FORM'!$F$28</f>
        <v>70</v>
      </c>
      <c r="H19" s="70">
        <f>'[8]E-FORM'!$G$28</f>
        <v>3226367</v>
      </c>
      <c r="I19" s="150">
        <f>D19+F19+H19</f>
        <v>17562183</v>
      </c>
      <c r="J19" s="153" t="s">
        <v>24</v>
      </c>
      <c r="K19" s="68">
        <f>'[8]E-FORM'!$I$28</f>
        <v>170</v>
      </c>
      <c r="L19" s="68" t="s">
        <v>0</v>
      </c>
      <c r="M19" s="68">
        <f>'[8]E-FORM'!$J$28</f>
        <v>104</v>
      </c>
      <c r="N19" s="68" t="s">
        <v>0</v>
      </c>
      <c r="O19" s="73">
        <f>'[8]E-FORM'!$K$28</f>
        <v>472</v>
      </c>
      <c r="P19" s="68" t="s">
        <v>0</v>
      </c>
      <c r="Q19" s="68">
        <f>'[8]E-FORM'!$M$28</f>
        <v>17</v>
      </c>
      <c r="R19" s="68" t="s">
        <v>0</v>
      </c>
      <c r="S19" s="70">
        <f>'[8]E-FORM'!$N$28</f>
        <v>12407280</v>
      </c>
      <c r="T19" s="68"/>
      <c r="U19" s="139">
        <f>I19+S19</f>
        <v>29969463</v>
      </c>
      <c r="V19" s="75"/>
      <c r="W19" s="68">
        <f>'[8]E-FORM'!$P$28</f>
        <v>56538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101</v>
      </c>
      <c r="D20" s="70">
        <f>'[9]E-FORM'!$C$28</f>
        <v>412466.9</v>
      </c>
      <c r="E20" s="68">
        <f>'[9]E-FORM'!$D$28</f>
        <v>204</v>
      </c>
      <c r="F20" s="70">
        <f>'[9]E-FORM'!$E$28</f>
        <v>5271464</v>
      </c>
      <c r="G20" s="68">
        <f>'[9]E-FORM'!$F$28</f>
        <v>124</v>
      </c>
      <c r="H20" s="70">
        <f>'[9]E-FORM'!$G$28</f>
        <v>3351575</v>
      </c>
      <c r="I20" s="150">
        <f>D20+F20+H20</f>
        <v>9035505.9000000004</v>
      </c>
      <c r="J20" s="153" t="s">
        <v>25</v>
      </c>
      <c r="K20" s="68">
        <f>'[9]E-FORM'!$I$28</f>
        <v>104</v>
      </c>
      <c r="L20" s="68" t="s">
        <v>0</v>
      </c>
      <c r="M20" s="68">
        <f>'[9]E-FORM'!$J$28</f>
        <v>83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65</v>
      </c>
      <c r="R20" s="68" t="s">
        <v>0</v>
      </c>
      <c r="S20" s="70">
        <f>'[9]E-FORM'!$N$28</f>
        <v>5106617</v>
      </c>
      <c r="T20" s="68"/>
      <c r="U20" s="139">
        <f>I20+S20</f>
        <v>14142122.9</v>
      </c>
      <c r="V20" s="75"/>
      <c r="W20" s="68">
        <f>'[9]E-FORM'!$P$28</f>
        <v>119189</v>
      </c>
    </row>
    <row r="21" spans="1:24" s="1" customFormat="1" ht="13.1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195</v>
      </c>
      <c r="F21" s="70">
        <f>'[10]E-FORM'!$E$28</f>
        <v>11221996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19115716</v>
      </c>
      <c r="J21" s="153" t="s">
        <v>26</v>
      </c>
      <c r="K21" s="68">
        <f>'[10]E-FORM'!$I$28</f>
        <v>174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688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22177369</v>
      </c>
      <c r="V21" s="75"/>
      <c r="W21" s="68">
        <f>'[10]E-FORM'!$P$28</f>
        <v>24409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262</v>
      </c>
      <c r="F23" s="70">
        <f>'[11]E-FORM'!$E$28</f>
        <v>37407117</v>
      </c>
      <c r="G23" s="68">
        <f>'[11]E-FORM'!$F$28</f>
        <v>95</v>
      </c>
      <c r="H23" s="70">
        <f>'[11]E-FORM'!$G$28</f>
        <v>17675269</v>
      </c>
      <c r="I23" s="150">
        <f t="shared" si="0"/>
        <v>56398378</v>
      </c>
      <c r="J23" s="153" t="s">
        <v>27</v>
      </c>
      <c r="K23" s="68">
        <f>'[11]E-FORM'!$I$28</f>
        <v>207</v>
      </c>
      <c r="L23" s="68" t="s">
        <v>0</v>
      </c>
      <c r="M23" s="68">
        <f>'[11]E-FORM'!$J$28</f>
        <v>160</v>
      </c>
      <c r="N23" s="68" t="s">
        <v>0</v>
      </c>
      <c r="O23" s="73">
        <f>'[11]E-FORM'!$K$28</f>
        <v>1133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87781896</v>
      </c>
      <c r="V23" s="75"/>
      <c r="W23" s="68">
        <f>'[11]E-FORM'!$P$28</f>
        <v>22564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107</v>
      </c>
      <c r="D24" s="70">
        <f>'[12]E-FORM'!$C$28</f>
        <v>604681</v>
      </c>
      <c r="E24" s="68">
        <f>'[12]E-FORM'!$D$28</f>
        <v>103</v>
      </c>
      <c r="F24" s="70">
        <f>'[12]E-FORM'!$E$28</f>
        <v>8090501</v>
      </c>
      <c r="G24" s="68">
        <f>'[12]E-FORM'!$F$28</f>
        <v>112</v>
      </c>
      <c r="H24" s="70">
        <f>'[12]E-FORM'!$G$28</f>
        <v>4621000</v>
      </c>
      <c r="I24" s="150">
        <f t="shared" si="0"/>
        <v>13316182</v>
      </c>
      <c r="J24" s="153" t="s">
        <v>29</v>
      </c>
      <c r="K24" s="68">
        <f>'[12]E-FORM'!$I$28</f>
        <v>144</v>
      </c>
      <c r="L24" s="68" t="s">
        <v>0</v>
      </c>
      <c r="M24" s="68">
        <f>'[12]E-FORM'!$J$28</f>
        <v>115</v>
      </c>
      <c r="N24" s="68" t="s">
        <v>0</v>
      </c>
      <c r="O24" s="73">
        <f>'[12]E-FORM'!$K$28</f>
        <v>265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19290348</v>
      </c>
      <c r="V24" s="75"/>
      <c r="W24" s="68">
        <f>'[12]E-FORM'!$P$28</f>
        <v>33471</v>
      </c>
    </row>
    <row r="25" spans="1:24" s="7" customFormat="1" ht="15.75" x14ac:dyDescent="0.25">
      <c r="A25" s="109" t="s">
        <v>31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31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33</v>
      </c>
      <c r="B26" s="146">
        <v>1997</v>
      </c>
      <c r="C26" s="68">
        <f>'[14]E-FORM'!$B$28</f>
        <v>136</v>
      </c>
      <c r="D26" s="70">
        <f>'[14]E-FORM'!$C$28</f>
        <v>1654005</v>
      </c>
      <c r="E26" s="68">
        <f>'[14]E-FORM'!$D$28</f>
        <v>223</v>
      </c>
      <c r="F26" s="70">
        <f>'[14]E-FORM'!$E$28</f>
        <v>6143223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18122946</v>
      </c>
      <c r="J26" s="154" t="s">
        <v>33</v>
      </c>
      <c r="K26" s="68">
        <f>'[14]E-FORM'!$I$28</f>
        <v>257</v>
      </c>
      <c r="L26" s="68" t="s">
        <v>0</v>
      </c>
      <c r="M26" s="68">
        <f>'[14]E-FORM'!$J$28</f>
        <v>175</v>
      </c>
      <c r="N26" s="68" t="s">
        <v>0</v>
      </c>
      <c r="O26" s="73">
        <f>'[14]E-FORM'!$K$28</f>
        <v>225</v>
      </c>
      <c r="P26" s="68" t="s">
        <v>0</v>
      </c>
      <c r="Q26" s="68">
        <f>'[14]E-FORM'!$M$28</f>
        <v>44</v>
      </c>
      <c r="R26" s="68" t="s">
        <v>0</v>
      </c>
      <c r="S26" s="70">
        <f>'[14]E-FORM'!$N$28</f>
        <v>2681056</v>
      </c>
      <c r="T26" s="68"/>
      <c r="U26" s="139">
        <f t="shared" ref="U26:U27" si="3">I26+S26</f>
        <v>20804002</v>
      </c>
      <c r="V26" s="75"/>
      <c r="W26" s="68">
        <f>'[14]E-FORM'!$P$28</f>
        <v>85760</v>
      </c>
      <c r="X26" s="22" t="s">
        <v>0</v>
      </c>
    </row>
    <row r="27" spans="1:24" s="7" customFormat="1" ht="12.75" customHeight="1" x14ac:dyDescent="0.25">
      <c r="A27" s="109" t="s">
        <v>39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58</v>
      </c>
      <c r="F27" s="70">
        <f>'[15]E-FORM'!$E$28</f>
        <v>5734653</v>
      </c>
      <c r="G27" s="68">
        <f>'[15]E-FORM'!$F$28</f>
        <v>35</v>
      </c>
      <c r="H27" s="70">
        <f>'[15]E-FORM'!$G$28</f>
        <v>2507950</v>
      </c>
      <c r="I27" s="150">
        <f t="shared" si="2"/>
        <v>8855595</v>
      </c>
      <c r="J27" s="154" t="s">
        <v>39</v>
      </c>
      <c r="K27" s="68">
        <f>'[15]E-FORM'!$I$28</f>
        <v>80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16196767</v>
      </c>
      <c r="V27" s="75"/>
      <c r="W27" s="68">
        <f>'[15]E-FORM'!$P$28</f>
        <v>47381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68</v>
      </c>
      <c r="B29" s="145">
        <v>2000</v>
      </c>
      <c r="C29" s="68">
        <f>'[16]E-FORM'!$B$28</f>
        <v>54</v>
      </c>
      <c r="D29" s="70">
        <f>'[16]E-FORM'!$C$28</f>
        <v>426434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14836187</v>
      </c>
      <c r="J29" s="154" t="s">
        <v>68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6676001</v>
      </c>
      <c r="T29" s="68"/>
      <c r="U29" s="139">
        <f>I29+S29</f>
        <v>21512188</v>
      </c>
      <c r="V29" s="75"/>
      <c r="W29" s="68">
        <f>'[16]E-FORM'!$P$28</f>
        <v>43650</v>
      </c>
    </row>
    <row r="30" spans="1:24" s="7" customFormat="1" ht="12.75" customHeight="1" x14ac:dyDescent="0.25">
      <c r="A30" s="109" t="s">
        <v>78</v>
      </c>
      <c r="B30" s="145">
        <v>2001</v>
      </c>
      <c r="C30" s="68">
        <f>'[17]E-FORM'!$B$28</f>
        <v>24</v>
      </c>
      <c r="D30" s="70">
        <f>'[17]E-FORM'!$C$28</f>
        <v>936317</v>
      </c>
      <c r="E30" s="68">
        <f>'[17]E-FORM'!$D$28</f>
        <v>89</v>
      </c>
      <c r="F30" s="70">
        <f>'[17]E-FORM'!$E$28</f>
        <v>9013344</v>
      </c>
      <c r="G30" s="68">
        <f>'[17]E-FORM'!$F$28</f>
        <v>46</v>
      </c>
      <c r="H30" s="70">
        <f>'[17]E-FORM'!$G$28</f>
        <v>2799539</v>
      </c>
      <c r="I30" s="150">
        <f>D30+F30+H30</f>
        <v>12749200</v>
      </c>
      <c r="J30" s="154" t="s">
        <v>78</v>
      </c>
      <c r="K30" s="68">
        <f>'[17]E-FORM'!$I$28</f>
        <v>77</v>
      </c>
      <c r="L30" s="68"/>
      <c r="M30" s="68">
        <f>'[17]E-FORM'!$J$28</f>
        <v>44</v>
      </c>
      <c r="N30" s="68"/>
      <c r="O30" s="73">
        <f>'[17]E-FORM'!$K$28</f>
        <v>214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17003888</v>
      </c>
      <c r="V30" s="75"/>
      <c r="W30" s="68">
        <f>'[17]E-FORM'!$P$28</f>
        <v>24840</v>
      </c>
    </row>
    <row r="31" spans="1:24" s="7" customFormat="1" ht="13.15" customHeight="1" x14ac:dyDescent="0.25">
      <c r="A31" s="109" t="s">
        <v>79</v>
      </c>
      <c r="B31" s="146">
        <v>2001</v>
      </c>
      <c r="C31" s="68">
        <f>'[18]E-FORM'!$B$28</f>
        <v>70</v>
      </c>
      <c r="D31" s="70">
        <f>'[18]E-FORM'!$C$28</f>
        <v>261808</v>
      </c>
      <c r="E31" s="68">
        <f>'[18]E-FORM'!$D$28</f>
        <v>93</v>
      </c>
      <c r="F31" s="70">
        <f>'[18]E-FORM'!$E$28</f>
        <v>3470308</v>
      </c>
      <c r="G31" s="68">
        <f>'[18]E-FORM'!$F$28</f>
        <v>55</v>
      </c>
      <c r="H31" s="70">
        <f>'[18]E-FORM'!$G$28</f>
        <v>3684000</v>
      </c>
      <c r="I31" s="150">
        <f>D31+F31+H31</f>
        <v>7416116</v>
      </c>
      <c r="J31" s="154" t="s">
        <v>79</v>
      </c>
      <c r="K31" s="68">
        <f>'[18]E-FORM'!$I$28</f>
        <v>123</v>
      </c>
      <c r="L31" s="68"/>
      <c r="M31" s="68">
        <f>'[18]E-FORM'!$J$28</f>
        <v>71</v>
      </c>
      <c r="N31" s="68"/>
      <c r="O31" s="73">
        <f>'[18]E-FORM'!$K$28</f>
        <v>282</v>
      </c>
      <c r="P31" s="68"/>
      <c r="Q31" s="68">
        <f>'[18]E-FORM'!$M$28</f>
        <v>27</v>
      </c>
      <c r="R31" s="68"/>
      <c r="S31" s="70">
        <f>'[18]E-FORM'!$N$28</f>
        <v>904756</v>
      </c>
      <c r="T31" s="68"/>
      <c r="U31" s="139">
        <f>I31+S31</f>
        <v>8320872</v>
      </c>
      <c r="V31" s="75"/>
      <c r="W31" s="68">
        <f>'[18]E-FORM'!$P$28</f>
        <v>41923</v>
      </c>
    </row>
    <row r="32" spans="1:24" s="7" customFormat="1" ht="13.15" customHeight="1" x14ac:dyDescent="0.25">
      <c r="A32" s="109" t="s">
        <v>85</v>
      </c>
      <c r="B32" s="146">
        <v>2002</v>
      </c>
      <c r="C32" s="68">
        <f>'[19]E-FORM'!$B$28</f>
        <v>68</v>
      </c>
      <c r="D32" s="70">
        <f>'[19]E-FORM'!$C$28</f>
        <v>5470815</v>
      </c>
      <c r="E32" s="68">
        <f>'[19]E-FORM'!$D$28</f>
        <v>120</v>
      </c>
      <c r="F32" s="70">
        <f>'[19]E-FORM'!$E$28</f>
        <v>7961939</v>
      </c>
      <c r="G32" s="68">
        <f>'[19]E-FORM'!$F$28</f>
        <v>38</v>
      </c>
      <c r="H32" s="70">
        <f>'[19]E-FORM'!$G$28</f>
        <v>4578500</v>
      </c>
      <c r="I32" s="150">
        <f>D32+F32+H32</f>
        <v>18011254</v>
      </c>
      <c r="J32" s="154" t="s">
        <v>85</v>
      </c>
      <c r="K32" s="68">
        <f>'[19]E-FORM'!$I$28</f>
        <v>100</v>
      </c>
      <c r="L32" s="68"/>
      <c r="M32" s="68">
        <f>'[19]E-FORM'!$J$28</f>
        <v>63</v>
      </c>
      <c r="N32" s="68"/>
      <c r="O32" s="73">
        <f>'[19]E-FORM'!$K$28</f>
        <v>206</v>
      </c>
      <c r="P32" s="68"/>
      <c r="Q32" s="68">
        <f>'[19]E-FORM'!$M$28</f>
        <v>26</v>
      </c>
      <c r="R32" s="68"/>
      <c r="S32" s="70">
        <f>'[19]E-FORM'!$N$28</f>
        <v>2952620</v>
      </c>
      <c r="T32" s="68"/>
      <c r="U32" s="139">
        <f>I32+S32</f>
        <v>20963874</v>
      </c>
      <c r="V32" s="75"/>
      <c r="W32" s="68">
        <f>'[19]E-FORM'!$P$28</f>
        <v>30818</v>
      </c>
    </row>
    <row r="33" spans="1:23" s="7" customFormat="1" ht="13.15" customHeight="1" x14ac:dyDescent="0.25">
      <c r="A33" s="109" t="s">
        <v>86</v>
      </c>
      <c r="B33" s="146">
        <v>2002</v>
      </c>
      <c r="C33" s="68">
        <f>'[20]E-FORM'!$B$28</f>
        <v>312</v>
      </c>
      <c r="D33" s="70">
        <f>'[20]E-FORM'!$C$28</f>
        <v>1084853</v>
      </c>
      <c r="E33" s="68">
        <f>'[20]E-FORM'!$D$28</f>
        <v>426</v>
      </c>
      <c r="F33" s="70">
        <f>'[20]E-FORM'!$E$28</f>
        <v>15029795</v>
      </c>
      <c r="G33" s="68">
        <f>'[20]E-FORM'!$F$28</f>
        <v>96</v>
      </c>
      <c r="H33" s="70">
        <f>'[20]E-FORM'!$G$28</f>
        <v>4088083</v>
      </c>
      <c r="I33" s="150">
        <f>D33+F33+H33</f>
        <v>20202731</v>
      </c>
      <c r="J33" s="154" t="s">
        <v>86</v>
      </c>
      <c r="K33" s="68">
        <f>'[20]E-FORM'!$I$28</f>
        <v>142</v>
      </c>
      <c r="L33" s="68"/>
      <c r="M33" s="68">
        <f>'[20]E-FORM'!$J$28</f>
        <v>135</v>
      </c>
      <c r="N33" s="68"/>
      <c r="O33" s="73">
        <f>'[20]E-FORM'!$K$28</f>
        <v>295</v>
      </c>
      <c r="P33" s="68"/>
      <c r="Q33" s="68">
        <f>'[20]E-FORM'!$M$28</f>
        <v>192</v>
      </c>
      <c r="R33" s="68"/>
      <c r="S33" s="70">
        <f>'[20]E-FORM'!$N$28</f>
        <v>1666092</v>
      </c>
      <c r="T33" s="68"/>
      <c r="U33" s="139">
        <f>I33+S33</f>
        <v>21868823</v>
      </c>
      <c r="V33" s="75"/>
      <c r="W33" s="68">
        <f>'[20]E-FORM'!$P$28</f>
        <v>86003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107</v>
      </c>
      <c r="B35" s="145">
        <v>2003</v>
      </c>
      <c r="C35" s="68">
        <f>'[21]E-FORM'!$B$28</f>
        <v>36</v>
      </c>
      <c r="D35" s="70">
        <f>'[21]E-FORM'!$C$28</f>
        <v>907400</v>
      </c>
      <c r="E35" s="68">
        <f>'[21]E-FORM'!$D$28</f>
        <v>100</v>
      </c>
      <c r="F35" s="70">
        <f>'[21]E-FORM'!$E$28</f>
        <v>9992651</v>
      </c>
      <c r="G35" s="68">
        <f>'[21]E-FORM'!$F$28</f>
        <v>41</v>
      </c>
      <c r="H35" s="70">
        <f>'[21]E-FORM'!$G$28</f>
        <v>8083466</v>
      </c>
      <c r="I35" s="150">
        <f>D35+F35+H35</f>
        <v>18983517</v>
      </c>
      <c r="J35" s="154" t="s">
        <v>115</v>
      </c>
      <c r="K35" s="68">
        <f>'[21]E-FORM'!$I$28</f>
        <v>136</v>
      </c>
      <c r="L35" s="68"/>
      <c r="M35" s="68">
        <f>'[21]E-FORM'!$J$28</f>
        <v>125</v>
      </c>
      <c r="N35" s="68"/>
      <c r="O35" s="73">
        <f>'[21]E-FORM'!$K$28</f>
        <v>347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20687017</v>
      </c>
      <c r="V35" s="75"/>
      <c r="W35" s="68">
        <f>'[21]E-FORM'!$P$28</f>
        <v>24040</v>
      </c>
    </row>
    <row r="36" spans="1:23" s="7" customFormat="1" ht="13.15" customHeight="1" x14ac:dyDescent="0.25">
      <c r="A36" s="109" t="s">
        <v>91</v>
      </c>
      <c r="B36" s="145">
        <v>2005</v>
      </c>
      <c r="C36" s="68">
        <f>'[22]E-FORM'!$B$28</f>
        <v>35</v>
      </c>
      <c r="D36" s="70">
        <f>'[22]E-FORM'!$C$28</f>
        <v>397720</v>
      </c>
      <c r="E36" s="68">
        <f>'[22]E-FORM'!$D$28</f>
        <v>62</v>
      </c>
      <c r="F36" s="70">
        <f>'[22]E-FORM'!$E$28</f>
        <v>5587315</v>
      </c>
      <c r="G36" s="68">
        <f>'[22]E-FORM'!$F$28</f>
        <v>25</v>
      </c>
      <c r="H36" s="70">
        <f>'[22]E-FORM'!$G$28</f>
        <v>8538008</v>
      </c>
      <c r="I36" s="150">
        <f>D36+F36+H36</f>
        <v>14523043</v>
      </c>
      <c r="J36" s="154" t="s">
        <v>91</v>
      </c>
      <c r="K36" s="68">
        <f>'[22]E-FORM'!$I$28</f>
        <v>83</v>
      </c>
      <c r="L36" s="68"/>
      <c r="M36" s="68">
        <f>'[22]E-FORM'!$J$28</f>
        <v>70</v>
      </c>
      <c r="N36" s="68"/>
      <c r="O36" s="73">
        <f>'[22]E-FORM'!$K$28</f>
        <v>335</v>
      </c>
      <c r="P36" s="68"/>
      <c r="Q36" s="68">
        <f>'[22]E-FORM'!$M$28</f>
        <v>43</v>
      </c>
      <c r="R36" s="68"/>
      <c r="S36" s="70">
        <f>'[22]E-FORM'!$N$28</f>
        <v>5045535</v>
      </c>
      <c r="T36" s="68"/>
      <c r="U36" s="139">
        <f>I36+S36</f>
        <v>19568578</v>
      </c>
      <c r="V36" s="75"/>
      <c r="W36" s="68">
        <f>'[22]E-FORM'!$P$28</f>
        <v>31117</v>
      </c>
    </row>
    <row r="37" spans="1:23" s="174" customFormat="1" ht="12.75" customHeight="1" x14ac:dyDescent="0.25">
      <c r="A37" s="171" t="s">
        <v>153</v>
      </c>
      <c r="B37" s="145">
        <v>2007</v>
      </c>
      <c r="C37" s="81">
        <f>'[23]E-FORM'!$B$28</f>
        <v>34</v>
      </c>
      <c r="D37" s="82">
        <f>'[23]E-FORM'!$C$28</f>
        <v>1414685</v>
      </c>
      <c r="E37" s="81">
        <f>'[23]E-FORM'!$D$28</f>
        <v>58</v>
      </c>
      <c r="F37" s="82">
        <f>'[23]E-FORM'!$E$28</f>
        <v>257204784</v>
      </c>
      <c r="G37" s="81">
        <f>'[23]E-FORM'!$F$28</f>
        <v>33</v>
      </c>
      <c r="H37" s="82">
        <f>'[23]E-FORM'!$G$28</f>
        <v>6616660</v>
      </c>
      <c r="I37" s="161">
        <f>D37+F37+H37</f>
        <v>265236129</v>
      </c>
      <c r="J37" s="171" t="s">
        <v>153</v>
      </c>
      <c r="K37" s="81">
        <f>'[23]E-FORM'!$I$28</f>
        <v>65</v>
      </c>
      <c r="L37" s="81"/>
      <c r="M37" s="81">
        <f>'[23]E-FORM'!$J$28</f>
        <v>51</v>
      </c>
      <c r="N37" s="81"/>
      <c r="O37" s="163">
        <f>'[23]E-FORM'!$K$28</f>
        <v>1272</v>
      </c>
      <c r="P37" s="81"/>
      <c r="Q37" s="81">
        <f>'[23]E-FORM'!$M$28</f>
        <v>30</v>
      </c>
      <c r="R37" s="81"/>
      <c r="S37" s="82">
        <f>'[23]E-FORM'!$N$28</f>
        <v>58404989</v>
      </c>
      <c r="T37" s="81"/>
      <c r="U37" s="172">
        <f>I37+S37</f>
        <v>323641118</v>
      </c>
      <c r="V37" s="173"/>
      <c r="W37" s="81">
        <f>'[23]E-FORM'!$P$28</f>
        <v>24566</v>
      </c>
    </row>
    <row r="38" spans="1:23" s="7" customFormat="1" ht="13.15" customHeight="1" x14ac:dyDescent="0.25">
      <c r="A38" s="109" t="s">
        <v>135</v>
      </c>
      <c r="B38" s="145">
        <v>2008</v>
      </c>
      <c r="C38" s="68">
        <f>'[24]E-FORM'!$B$28</f>
        <v>47</v>
      </c>
      <c r="D38" s="70">
        <f>'[24]E-FORM'!$C$28</f>
        <v>635320</v>
      </c>
      <c r="E38" s="68">
        <f>'[24]E-FORM'!$D$28</f>
        <v>138</v>
      </c>
      <c r="F38" s="70">
        <f>'[24]E-FORM'!$E$28</f>
        <v>3548244</v>
      </c>
      <c r="G38" s="68">
        <f>'[24]E-FORM'!$F$28</f>
        <v>43</v>
      </c>
      <c r="H38" s="70">
        <f>'[24]E-FORM'!$G$28</f>
        <v>3719900</v>
      </c>
      <c r="I38" s="150">
        <f>D38+F38+H38</f>
        <v>7903464</v>
      </c>
      <c r="J38" s="109" t="s">
        <v>135</v>
      </c>
      <c r="K38" s="68">
        <f>'[24]E-FORM'!$I$28</f>
        <v>139</v>
      </c>
      <c r="L38" s="68"/>
      <c r="M38" s="68">
        <f>'[24]E-FORM'!$J$28</f>
        <v>74</v>
      </c>
      <c r="N38" s="68"/>
      <c r="O38" s="73">
        <f>'[24]E-FORM'!$K$28</f>
        <v>240</v>
      </c>
      <c r="P38" s="68"/>
      <c r="Q38" s="68">
        <f>'[24]E-FORM'!$M$28</f>
        <v>33</v>
      </c>
      <c r="R38" s="68"/>
      <c r="S38" s="70">
        <f>'[24]E-FORM'!$N$28</f>
        <v>7932826</v>
      </c>
      <c r="T38" s="68"/>
      <c r="U38" s="139">
        <f>I38+S38</f>
        <v>15836290</v>
      </c>
      <c r="V38" s="75"/>
      <c r="W38" s="68">
        <f>'[24]E-FORM'!$P$28</f>
        <v>14184</v>
      </c>
    </row>
    <row r="39" spans="1:23" s="7" customFormat="1" ht="13.15" customHeight="1" x14ac:dyDescent="0.25">
      <c r="A39" s="109" t="s">
        <v>134</v>
      </c>
      <c r="B39" s="145">
        <v>2008</v>
      </c>
      <c r="C39" s="68">
        <f>'[25]E-FORM'!$B$28</f>
        <v>115</v>
      </c>
      <c r="D39" s="70">
        <f>'[25]E-FORM'!$C$28</f>
        <v>1578967</v>
      </c>
      <c r="E39" s="68">
        <f>'[25]E-FORM'!$D$28</f>
        <v>201</v>
      </c>
      <c r="F39" s="70">
        <f>'[25]E-FORM'!$E$28</f>
        <v>32724631</v>
      </c>
      <c r="G39" s="68">
        <f>'[25]E-FORM'!$F$28</f>
        <v>44</v>
      </c>
      <c r="H39" s="70">
        <f>'[25]E-FORM'!$G$28</f>
        <v>9110200</v>
      </c>
      <c r="I39" s="150">
        <f>D39+F39+H39</f>
        <v>43413798</v>
      </c>
      <c r="J39" s="109" t="s">
        <v>134</v>
      </c>
      <c r="K39" s="68">
        <f>'[25]E-FORM'!$I$28</f>
        <v>123</v>
      </c>
      <c r="L39" s="68"/>
      <c r="M39" s="68">
        <f>'[25]E-FORM'!$J$28</f>
        <v>88</v>
      </c>
      <c r="N39" s="68"/>
      <c r="O39" s="73">
        <f>'[25]E-FORM'!$K$28</f>
        <v>236</v>
      </c>
      <c r="P39" s="68"/>
      <c r="Q39" s="68">
        <f>'[25]E-FORM'!$M$28</f>
        <v>30</v>
      </c>
      <c r="R39" s="68"/>
      <c r="S39" s="70">
        <f>'[25]E-FORM'!$N$28</f>
        <v>12156585</v>
      </c>
      <c r="T39" s="68"/>
      <c r="U39" s="139">
        <f>I39+S39</f>
        <v>55570383</v>
      </c>
      <c r="V39" s="75"/>
      <c r="W39" s="68">
        <f>'[25]E-FORM'!$P$28</f>
        <v>9686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143</v>
      </c>
      <c r="B41" s="145">
        <v>2010</v>
      </c>
      <c r="C41" s="68">
        <f>'[26]E-FORM'!$B$28</f>
        <v>28</v>
      </c>
      <c r="D41" s="70">
        <f>'[26]E-FORM'!$C$28</f>
        <v>243576</v>
      </c>
      <c r="E41" s="68">
        <f>'[26]E-FORM'!$D$28</f>
        <v>88</v>
      </c>
      <c r="F41" s="70">
        <f>'[26]E-FORM'!$E$28</f>
        <v>127152830</v>
      </c>
      <c r="G41" s="68">
        <f>'[26]E-FORM'!$F$28</f>
        <v>29</v>
      </c>
      <c r="H41" s="70">
        <f>'[26]E-FORM'!$G$28</f>
        <v>13574001</v>
      </c>
      <c r="I41" s="150">
        <f t="shared" ref="I41:I47" si="4">D41+F41+H41</f>
        <v>140970407</v>
      </c>
      <c r="J41" s="109" t="s">
        <v>143</v>
      </c>
      <c r="K41" s="68">
        <f>'[26]E-FORM'!$I$28</f>
        <v>59</v>
      </c>
      <c r="L41" s="68"/>
      <c r="M41" s="68">
        <f>'[26]E-FORM'!$J$28</f>
        <v>50</v>
      </c>
      <c r="N41" s="68"/>
      <c r="O41" s="73">
        <f>'[26]E-FORM'!$K$28</f>
        <v>294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7" si="5">I41+S41</f>
        <v>141870407</v>
      </c>
      <c r="V41" s="75"/>
      <c r="W41" s="68">
        <f>'[26]E-FORM'!$P$28</f>
        <v>14265</v>
      </c>
    </row>
    <row r="42" spans="1:23" s="7" customFormat="1" ht="12.75" customHeight="1" x14ac:dyDescent="0.25">
      <c r="A42" s="109" t="s">
        <v>151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152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154</v>
      </c>
      <c r="B43" s="145">
        <v>2014</v>
      </c>
      <c r="C43" s="68">
        <f>'[28]E-FORM'!$B$28</f>
        <v>2</v>
      </c>
      <c r="D43" s="70">
        <f>'[28]E-FORM'!$C$28</f>
        <v>3500</v>
      </c>
      <c r="E43" s="68">
        <f>'[28]E-FORM'!$D$28</f>
        <v>1</v>
      </c>
      <c r="F43" s="70">
        <f>'[28]E-FORM'!$E$28</f>
        <v>2000</v>
      </c>
      <c r="G43" s="68">
        <f>'[28]E-FORM'!$F$28</f>
        <v>2</v>
      </c>
      <c r="H43" s="70">
        <f>'[28]E-FORM'!$G$28</f>
        <v>511000</v>
      </c>
      <c r="I43" s="150">
        <f t="shared" ref="I43:I44" si="6">D43+F43+H43</f>
        <v>516500</v>
      </c>
      <c r="J43" s="109" t="s">
        <v>154</v>
      </c>
      <c r="K43" s="68">
        <f>'[28]E-FORM'!$I$28</f>
        <v>2</v>
      </c>
      <c r="L43" s="68"/>
      <c r="M43" s="68">
        <f>'[28]E-FORM'!$J$28</f>
        <v>2</v>
      </c>
      <c r="N43" s="68"/>
      <c r="O43" s="73">
        <f>'[28]E-FORM'!$K$28</f>
        <v>7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516500</v>
      </c>
      <c r="V43" s="75"/>
      <c r="W43" s="68">
        <f>'[28]E-FORM'!$P$28</f>
        <v>1747</v>
      </c>
    </row>
    <row r="44" spans="1:23" s="7" customFormat="1" ht="12.75" customHeight="1" x14ac:dyDescent="0.25">
      <c r="A44" s="109" t="s">
        <v>155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155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2.75" customHeight="1" x14ac:dyDescent="0.25">
      <c r="A45" s="109" t="s">
        <v>179</v>
      </c>
      <c r="B45" s="145">
        <v>2019</v>
      </c>
      <c r="C45" s="68">
        <f>'[30]E-FORM'!$B$28</f>
        <v>89</v>
      </c>
      <c r="D45" s="70">
        <f>'[30]E-FORM'!$C$28</f>
        <v>886010</v>
      </c>
      <c r="E45" s="68">
        <f>'[30]E-FORM'!$D$28</f>
        <v>147</v>
      </c>
      <c r="F45" s="70">
        <f>'[30]E-FORM'!$E$28</f>
        <v>8932351</v>
      </c>
      <c r="G45" s="68">
        <f>'[30]E-FORM'!$F$28</f>
        <v>72</v>
      </c>
      <c r="H45" s="70">
        <f>'[30]E-FORM'!$G$28</f>
        <v>8136818</v>
      </c>
      <c r="I45" s="150">
        <f t="shared" ref="I45" si="8">D45+F45+H45</f>
        <v>17955179</v>
      </c>
      <c r="J45" s="109" t="s">
        <v>179</v>
      </c>
      <c r="K45" s="68">
        <f>'[30]E-FORM'!$I$28</f>
        <v>196</v>
      </c>
      <c r="L45" s="68"/>
      <c r="M45" s="68">
        <f>'[30]E-FORM'!$J$28</f>
        <v>126</v>
      </c>
      <c r="N45" s="68"/>
      <c r="O45" s="73">
        <f>'[30]E-FORM'!$K$28</f>
        <v>331</v>
      </c>
      <c r="P45" s="68"/>
      <c r="Q45" s="68">
        <f>'[30]E-FORM'!$M$28</f>
        <v>37</v>
      </c>
      <c r="R45" s="68"/>
      <c r="S45" s="70">
        <f>'[30]E-FORM'!$N$28</f>
        <v>5999845</v>
      </c>
      <c r="T45" s="68"/>
      <c r="U45" s="139">
        <f t="shared" ref="U45" si="9">I45+S45</f>
        <v>23955024</v>
      </c>
      <c r="V45" s="75"/>
      <c r="W45" s="68">
        <f>'[30]E-FORM'!$P$28</f>
        <v>7564</v>
      </c>
    </row>
    <row r="46" spans="1:23" s="7" customFormat="1" ht="12.75" customHeight="1" x14ac:dyDescent="0.25">
      <c r="A46" s="109" t="s">
        <v>178</v>
      </c>
      <c r="B46" s="145">
        <v>2019</v>
      </c>
      <c r="C46" s="68">
        <f>'[31]E-FORM'!$B$28</f>
        <v>121</v>
      </c>
      <c r="D46" s="70">
        <f>'[31]E-FORM'!$C$28</f>
        <v>1207676</v>
      </c>
      <c r="E46" s="68">
        <f>'[31]E-FORM'!$D$28</f>
        <v>286</v>
      </c>
      <c r="F46" s="70">
        <f>'[31]E-FORM'!$E$28</f>
        <v>6626877</v>
      </c>
      <c r="G46" s="68">
        <f>'[31]E-FORM'!$F$28</f>
        <v>108</v>
      </c>
      <c r="H46" s="70">
        <f>'[31]E-FORM'!$G$28</f>
        <v>7495155</v>
      </c>
      <c r="I46" s="150">
        <f t="shared" ref="I46" si="10">D46+F46+H46</f>
        <v>15329708</v>
      </c>
      <c r="J46" s="109" t="s">
        <v>178</v>
      </c>
      <c r="K46" s="68">
        <f>'[31]E-FORM'!$I$28</f>
        <v>301</v>
      </c>
      <c r="L46" s="68"/>
      <c r="M46" s="68">
        <f>'[31]E-FORM'!$J$28</f>
        <v>239</v>
      </c>
      <c r="N46" s="68"/>
      <c r="O46" s="73">
        <f>'[31]E-FORM'!$K$28</f>
        <v>521</v>
      </c>
      <c r="P46" s="68"/>
      <c r="Q46" s="68">
        <f>'[31]E-FORM'!$M$28</f>
        <v>136</v>
      </c>
      <c r="R46" s="68"/>
      <c r="S46" s="70">
        <f>'[31]E-FORM'!$N$28</f>
        <v>9379013</v>
      </c>
      <c r="T46" s="68"/>
      <c r="U46" s="139">
        <f t="shared" ref="U46" si="11">I46+S46</f>
        <v>24708721</v>
      </c>
      <c r="V46" s="75"/>
      <c r="W46" s="68">
        <f>'[31]E-FORM'!$P$28</f>
        <v>39607</v>
      </c>
    </row>
    <row r="47" spans="1:23" s="7" customFormat="1" ht="14.25" customHeight="1" x14ac:dyDescent="0.25">
      <c r="A47" s="110" t="s">
        <v>84</v>
      </c>
      <c r="B47" s="71"/>
      <c r="C47" s="72">
        <f t="shared" ref="C47:H47" si="12">SUM(C11:C46)</f>
        <v>3574</v>
      </c>
      <c r="D47" s="72">
        <f t="shared" si="12"/>
        <v>40961598.899999999</v>
      </c>
      <c r="E47" s="72">
        <f t="shared" si="12"/>
        <v>6275</v>
      </c>
      <c r="F47" s="72">
        <f t="shared" si="12"/>
        <v>735749086</v>
      </c>
      <c r="G47" s="72">
        <f t="shared" si="12"/>
        <v>2293</v>
      </c>
      <c r="H47" s="72">
        <f t="shared" si="12"/>
        <v>227725249</v>
      </c>
      <c r="I47" s="151">
        <f t="shared" si="4"/>
        <v>1004435933.9</v>
      </c>
      <c r="J47" s="110" t="s">
        <v>84</v>
      </c>
      <c r="K47" s="72">
        <f>SUM(K11:K46)</f>
        <v>5552</v>
      </c>
      <c r="L47" s="72"/>
      <c r="M47" s="72">
        <f>SUM(M11:M46)</f>
        <v>3775</v>
      </c>
      <c r="N47" s="72"/>
      <c r="O47" s="72">
        <f>SUM(O11:O46)</f>
        <v>13742</v>
      </c>
      <c r="P47" s="72"/>
      <c r="Q47" s="72">
        <f>SUM(Q11:Q46)</f>
        <v>2052</v>
      </c>
      <c r="R47" s="72"/>
      <c r="S47" s="72">
        <f>SUM(S11:S46)</f>
        <v>278726159</v>
      </c>
      <c r="T47" s="72"/>
      <c r="U47" s="158">
        <f t="shared" si="5"/>
        <v>1283162092.9000001</v>
      </c>
      <c r="V47" s="72"/>
      <c r="W47" s="72">
        <f>SUM(W11:W46)</f>
        <v>1116390</v>
      </c>
    </row>
    <row r="48" spans="1:23" s="7" customFormat="1" ht="14.25" customHeight="1" x14ac:dyDescent="0.3">
      <c r="A48" s="156" t="s">
        <v>87</v>
      </c>
      <c r="B48" s="54"/>
      <c r="C48" s="89">
        <f t="shared" ref="C48:I48" si="13">C47/C55</f>
        <v>0.7073025925192955</v>
      </c>
      <c r="D48" s="89">
        <f t="shared" si="13"/>
        <v>0.70978108199472834</v>
      </c>
      <c r="E48" s="89">
        <f t="shared" si="13"/>
        <v>0.67713391604618534</v>
      </c>
      <c r="F48" s="89">
        <f>F47/F55</f>
        <v>0.74277832635307772</v>
      </c>
      <c r="G48" s="89">
        <f t="shared" si="13"/>
        <v>0.6808194774346793</v>
      </c>
      <c r="H48" s="89">
        <f t="shared" si="13"/>
        <v>0.76643177873585522</v>
      </c>
      <c r="I48" s="89">
        <f t="shared" si="13"/>
        <v>0.74658674167304062</v>
      </c>
      <c r="J48" s="157" t="s">
        <v>87</v>
      </c>
      <c r="K48" s="89">
        <f>K47/K55</f>
        <v>0.67806546165119685</v>
      </c>
      <c r="L48" s="90"/>
      <c r="M48" s="89">
        <f>M47/M55</f>
        <v>0.66885187810063784</v>
      </c>
      <c r="N48" s="90"/>
      <c r="O48" s="89">
        <f>O47/O55</f>
        <v>0.71194694850274587</v>
      </c>
      <c r="P48" s="90"/>
      <c r="Q48" s="89">
        <f>Q47/Q55</f>
        <v>0.74374773468648059</v>
      </c>
      <c r="R48" s="91"/>
      <c r="S48" s="89">
        <f>S47/S55</f>
        <v>0.66384293623132096</v>
      </c>
      <c r="T48" s="91"/>
      <c r="U48" s="89">
        <f>U47/U55</f>
        <v>0.72690586085582543</v>
      </c>
      <c r="V48" s="92"/>
      <c r="W48" s="89">
        <f>W47/W55</f>
        <v>0.73428305141934813</v>
      </c>
    </row>
    <row r="49" spans="1:23" s="7" customFormat="1" ht="11.45" customHeight="1" x14ac:dyDescent="0.3">
      <c r="A49" s="147" t="s">
        <v>138</v>
      </c>
      <c r="B49" s="43" t="s">
        <v>181</v>
      </c>
      <c r="C49" s="66"/>
      <c r="D49" s="67"/>
      <c r="E49" s="66"/>
      <c r="F49" s="67"/>
      <c r="G49" s="67"/>
      <c r="H49" s="57"/>
      <c r="I49" s="44"/>
      <c r="J49" s="147" t="s">
        <v>138</v>
      </c>
      <c r="K49" s="43" t="s">
        <v>181</v>
      </c>
      <c r="L49" s="66"/>
      <c r="M49" s="67"/>
      <c r="N49" s="66"/>
      <c r="O49" s="67"/>
      <c r="P49" s="67"/>
      <c r="Q49" s="57"/>
      <c r="R49" s="44"/>
      <c r="S49" s="80"/>
      <c r="T49" s="80"/>
      <c r="U49" s="80"/>
      <c r="V49" s="75"/>
      <c r="W49" s="77"/>
    </row>
    <row r="50" spans="1:23" s="7" customFormat="1" ht="10.9" customHeight="1" x14ac:dyDescent="0.3">
      <c r="A50" s="43" t="s">
        <v>180</v>
      </c>
      <c r="B50" s="55"/>
      <c r="C50" s="56"/>
      <c r="D50" s="57"/>
      <c r="E50" s="56"/>
      <c r="F50" s="57"/>
      <c r="G50" s="57"/>
      <c r="H50" s="57"/>
      <c r="I50" s="44"/>
      <c r="J50" s="43" t="s">
        <v>180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2.75" customHeight="1" x14ac:dyDescent="0.3">
      <c r="A51" s="168" t="s">
        <v>182</v>
      </c>
      <c r="B51" s="55"/>
      <c r="C51" s="56"/>
      <c r="D51" s="57"/>
      <c r="E51" s="56"/>
      <c r="F51" s="57"/>
      <c r="G51" s="57"/>
      <c r="H51" s="57"/>
      <c r="I51" s="44"/>
      <c r="J51" s="168" t="s">
        <v>182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0.5" customHeight="1" x14ac:dyDescent="0.3">
      <c r="A52" s="43" t="s">
        <v>183</v>
      </c>
      <c r="B52" s="55"/>
      <c r="C52" s="56"/>
      <c r="D52" s="57"/>
      <c r="E52" s="56"/>
      <c r="F52" s="57"/>
      <c r="G52" s="57"/>
      <c r="H52" s="57"/>
      <c r="I52" s="44"/>
      <c r="J52" s="43" t="s">
        <v>183</v>
      </c>
      <c r="K52" s="78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75"/>
      <c r="W52" s="77"/>
    </row>
    <row r="53" spans="1:23" s="7" customFormat="1" ht="13.5" customHeight="1" x14ac:dyDescent="0.3">
      <c r="A53" s="58" t="s">
        <v>82</v>
      </c>
      <c r="B53" s="59"/>
      <c r="C53" s="60">
        <f t="shared" ref="C53:H53" si="14">C104</f>
        <v>1479</v>
      </c>
      <c r="D53" s="60">
        <f t="shared" si="14"/>
        <v>16748588</v>
      </c>
      <c r="E53" s="60">
        <f t="shared" si="14"/>
        <v>2992</v>
      </c>
      <c r="F53" s="60">
        <f t="shared" si="14"/>
        <v>254787471</v>
      </c>
      <c r="G53" s="60">
        <f t="shared" si="14"/>
        <v>1075</v>
      </c>
      <c r="H53" s="60">
        <f t="shared" si="14"/>
        <v>69398716</v>
      </c>
      <c r="I53" s="60">
        <f>I104</f>
        <v>340934775</v>
      </c>
      <c r="J53" s="58" t="s">
        <v>83</v>
      </c>
      <c r="K53" s="86">
        <f>J104</f>
        <v>2636</v>
      </c>
      <c r="L53" s="86"/>
      <c r="M53" s="86">
        <f>K104</f>
        <v>1869</v>
      </c>
      <c r="N53" s="86"/>
      <c r="O53" s="86">
        <f>M104</f>
        <v>5560</v>
      </c>
      <c r="P53" s="87"/>
      <c r="Q53" s="86">
        <f>P104</f>
        <v>707</v>
      </c>
      <c r="R53" s="86"/>
      <c r="S53" s="88">
        <f>Q104</f>
        <v>141141469</v>
      </c>
      <c r="T53" s="77"/>
      <c r="U53" s="82">
        <f>S104</f>
        <v>482076244</v>
      </c>
      <c r="V53" s="75"/>
      <c r="W53" s="81">
        <f>T104</f>
        <v>403991</v>
      </c>
    </row>
    <row r="54" spans="1:23" s="7" customFormat="1" ht="2.4500000000000002" customHeight="1" thickBot="1" x14ac:dyDescent="0.35">
      <c r="A54" s="61"/>
      <c r="B54" s="62"/>
      <c r="C54" s="63"/>
      <c r="D54" s="63"/>
      <c r="E54" s="63"/>
      <c r="F54" s="63"/>
      <c r="G54" s="63"/>
      <c r="H54" s="63"/>
      <c r="I54" s="63"/>
      <c r="J54" s="83"/>
      <c r="K54" s="84"/>
      <c r="L54" s="84"/>
      <c r="M54" s="84"/>
      <c r="N54" s="84"/>
      <c r="O54" s="84"/>
      <c r="P54" s="85"/>
      <c r="Q54" s="84"/>
      <c r="R54" s="84"/>
      <c r="S54" s="84"/>
      <c r="T54" s="84"/>
      <c r="U54" s="84"/>
      <c r="V54" s="84"/>
      <c r="W54" s="101"/>
    </row>
    <row r="55" spans="1:23" s="7" customFormat="1" ht="15.6" customHeight="1" x14ac:dyDescent="0.2">
      <c r="A55" s="131" t="s">
        <v>40</v>
      </c>
      <c r="B55" s="132"/>
      <c r="C55" s="133">
        <f t="shared" ref="C55:H55" si="15">SUM(C47+C53)</f>
        <v>5053</v>
      </c>
      <c r="D55" s="134">
        <f t="shared" si="15"/>
        <v>57710186.899999999</v>
      </c>
      <c r="E55" s="133">
        <f t="shared" si="15"/>
        <v>9267</v>
      </c>
      <c r="F55" s="134">
        <f t="shared" si="15"/>
        <v>990536557</v>
      </c>
      <c r="G55" s="133">
        <f t="shared" si="15"/>
        <v>3368</v>
      </c>
      <c r="H55" s="134">
        <f t="shared" si="15"/>
        <v>297123965</v>
      </c>
      <c r="I55" s="155">
        <f>SUM(I47+I53)</f>
        <v>1345370708.9000001</v>
      </c>
      <c r="J55" s="131" t="s">
        <v>40</v>
      </c>
      <c r="K55" s="133">
        <f>SUM(K47+K53)</f>
        <v>8188</v>
      </c>
      <c r="L55" s="133"/>
      <c r="M55" s="133">
        <f t="shared" ref="M55:S55" si="16">SUM(M47+M53)</f>
        <v>5644</v>
      </c>
      <c r="N55" s="133"/>
      <c r="O55" s="133">
        <f t="shared" si="16"/>
        <v>19302</v>
      </c>
      <c r="P55" s="133"/>
      <c r="Q55" s="133">
        <f t="shared" si="16"/>
        <v>2759</v>
      </c>
      <c r="R55" s="133"/>
      <c r="S55" s="134">
        <f t="shared" si="16"/>
        <v>419867628</v>
      </c>
      <c r="T55" s="133" t="s">
        <v>0</v>
      </c>
      <c r="U55" s="152">
        <f>SUM(U47+U53)</f>
        <v>1765238336.9000001</v>
      </c>
      <c r="V55" s="135"/>
      <c r="W55" s="136">
        <f>SUM(W47+W53)</f>
        <v>1520381</v>
      </c>
    </row>
    <row r="56" spans="1:23" s="7" customFormat="1" ht="12.6" customHeight="1" x14ac:dyDescent="0.25">
      <c r="A56" s="40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41">
        <v>43711</v>
      </c>
    </row>
    <row r="58" spans="1:23" ht="0.6" customHeight="1" x14ac:dyDescent="0.2"/>
    <row r="60" spans="1:23" ht="13.5" x14ac:dyDescent="0.25">
      <c r="B60" s="93" t="s">
        <v>5</v>
      </c>
      <c r="C60" s="98" t="s">
        <v>100</v>
      </c>
      <c r="D60" s="51"/>
      <c r="E60" s="51"/>
      <c r="F60" s="95" t="s">
        <v>42</v>
      </c>
      <c r="H60" s="95" t="s">
        <v>43</v>
      </c>
      <c r="I60" s="52" t="s">
        <v>2</v>
      </c>
      <c r="J60" s="96" t="s">
        <v>44</v>
      </c>
      <c r="K60" s="51"/>
      <c r="L60" s="51"/>
      <c r="M60" s="51"/>
      <c r="N60" s="51"/>
      <c r="O60" s="51"/>
      <c r="P60" s="99" t="s">
        <v>45</v>
      </c>
      <c r="R60" s="36" t="s">
        <v>0</v>
      </c>
      <c r="T60" s="100" t="s">
        <v>80</v>
      </c>
    </row>
    <row r="61" spans="1:23" ht="22.5" x14ac:dyDescent="0.25">
      <c r="B61" s="94" t="s">
        <v>10</v>
      </c>
      <c r="C61" s="50" t="s">
        <v>98</v>
      </c>
      <c r="D61" s="52" t="s">
        <v>99</v>
      </c>
      <c r="E61" s="50" t="s">
        <v>98</v>
      </c>
      <c r="F61" s="50" t="s">
        <v>47</v>
      </c>
      <c r="G61" s="39" t="s">
        <v>46</v>
      </c>
      <c r="H61" s="50" t="s">
        <v>47</v>
      </c>
      <c r="I61" s="52" t="s">
        <v>48</v>
      </c>
      <c r="J61" s="96" t="s">
        <v>49</v>
      </c>
      <c r="K61" s="97" t="s">
        <v>101</v>
      </c>
      <c r="L61" s="50"/>
      <c r="M61" s="97" t="s">
        <v>102</v>
      </c>
      <c r="N61" s="51"/>
      <c r="O61" s="51"/>
      <c r="P61" s="38" t="s">
        <v>103</v>
      </c>
      <c r="Q61" s="39" t="s">
        <v>47</v>
      </c>
      <c r="S61" s="170" t="s">
        <v>104</v>
      </c>
      <c r="T61" s="100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33" t="s">
        <v>51</v>
      </c>
      <c r="P62" s="28" t="s">
        <v>52</v>
      </c>
      <c r="Q62" s="46" t="s">
        <v>52</v>
      </c>
      <c r="R62" s="28"/>
      <c r="S62" s="28">
        <f>I62</f>
        <v>605854</v>
      </c>
      <c r="T62" s="45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33" t="s">
        <v>54</v>
      </c>
      <c r="P63" s="28" t="s">
        <v>52</v>
      </c>
      <c r="Q63" s="46" t="s">
        <v>52</v>
      </c>
      <c r="R63" s="28"/>
      <c r="S63" s="28">
        <f>I63</f>
        <v>1030846</v>
      </c>
      <c r="T63" s="4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33" t="s">
        <v>56</v>
      </c>
      <c r="P64" s="28" t="s">
        <v>52</v>
      </c>
      <c r="Q64" s="46" t="s">
        <v>52</v>
      </c>
      <c r="R64" s="28"/>
      <c r="S64" s="28">
        <f>I64</f>
        <v>2694314</v>
      </c>
      <c r="T64" s="45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33" t="s">
        <v>58</v>
      </c>
      <c r="P65" s="28" t="s">
        <v>52</v>
      </c>
      <c r="Q65" s="46" t="s">
        <v>52</v>
      </c>
      <c r="R65" s="28"/>
      <c r="S65" s="28">
        <f>I65</f>
        <v>323330</v>
      </c>
      <c r="T65" s="45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34" t="s">
        <v>60</v>
      </c>
      <c r="P66" s="32">
        <v>8</v>
      </c>
      <c r="Q66" s="47">
        <v>220514</v>
      </c>
      <c r="R66" s="32"/>
      <c r="S66" s="35">
        <f>I66+Q66</f>
        <v>3066996</v>
      </c>
      <c r="T66" s="45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33" t="s">
        <v>61</v>
      </c>
      <c r="P67" s="28">
        <v>25</v>
      </c>
      <c r="Q67" s="46">
        <v>2333140</v>
      </c>
      <c r="R67" s="28"/>
      <c r="S67" s="35">
        <f t="shared" ref="S67:S87" si="18">I67+Q67</f>
        <v>6305495</v>
      </c>
      <c r="T67" s="45" t="s">
        <v>52</v>
      </c>
    </row>
    <row r="68" spans="1:22" s="1" customFormat="1" ht="12" customHeight="1" x14ac:dyDescent="0.2">
      <c r="A68" s="2" t="s">
        <v>177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34" t="s">
        <v>62</v>
      </c>
      <c r="P68" s="32">
        <v>16</v>
      </c>
      <c r="Q68" s="47">
        <v>102175</v>
      </c>
      <c r="R68" s="32"/>
      <c r="S68" s="35">
        <f t="shared" si="18"/>
        <v>2721463</v>
      </c>
      <c r="T68" s="45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34" t="s">
        <v>30</v>
      </c>
      <c r="P69" s="32">
        <v>5</v>
      </c>
      <c r="Q69" s="47">
        <v>455130</v>
      </c>
      <c r="R69" s="32"/>
      <c r="S69" s="35">
        <f t="shared" si="18"/>
        <v>2577130</v>
      </c>
      <c r="T69" s="45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34" t="s">
        <v>67</v>
      </c>
      <c r="P70" s="32">
        <v>0</v>
      </c>
      <c r="Q70" s="47">
        <v>0</v>
      </c>
      <c r="R70" s="32"/>
      <c r="S70" s="35">
        <f t="shared" si="18"/>
        <v>109250</v>
      </c>
      <c r="T70" s="45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9">
        <v>48</v>
      </c>
      <c r="K71" s="22">
        <v>34</v>
      </c>
      <c r="L71" s="22" t="s">
        <v>0</v>
      </c>
      <c r="M71" s="22">
        <v>94</v>
      </c>
      <c r="N71" s="22" t="s">
        <v>0</v>
      </c>
      <c r="O71" s="42" t="s">
        <v>71</v>
      </c>
      <c r="P71" s="22">
        <v>2</v>
      </c>
      <c r="Q71" s="48">
        <v>15562</v>
      </c>
      <c r="R71" s="22" t="s">
        <v>0</v>
      </c>
      <c r="S71" s="35">
        <f t="shared" si="18"/>
        <v>4142171</v>
      </c>
      <c r="T71" s="45" t="s">
        <v>52</v>
      </c>
      <c r="U71" s="22" t="s">
        <v>0</v>
      </c>
      <c r="V71" s="37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9">
        <v>75</v>
      </c>
      <c r="K72" s="22">
        <v>50</v>
      </c>
      <c r="L72" s="22"/>
      <c r="M72" s="22">
        <v>145</v>
      </c>
      <c r="N72" s="22"/>
      <c r="O72" s="42" t="s">
        <v>73</v>
      </c>
      <c r="P72" s="22">
        <v>33</v>
      </c>
      <c r="Q72" s="48">
        <v>156272</v>
      </c>
      <c r="R72" s="22"/>
      <c r="S72" s="35">
        <f t="shared" si="18"/>
        <v>6816100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9">
        <v>33</v>
      </c>
      <c r="K73" s="22">
        <v>30</v>
      </c>
      <c r="L73" s="22"/>
      <c r="M73" s="22">
        <v>72</v>
      </c>
      <c r="N73" s="22"/>
      <c r="O73" s="42" t="s">
        <v>74</v>
      </c>
      <c r="P73" s="22">
        <v>1</v>
      </c>
      <c r="Q73" s="48">
        <v>2491000</v>
      </c>
      <c r="R73" s="22"/>
      <c r="S73" s="35">
        <f t="shared" si="18"/>
        <v>29052900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9">
        <v>48</v>
      </c>
      <c r="K74" s="22">
        <v>44</v>
      </c>
      <c r="L74" s="22" t="s">
        <v>0</v>
      </c>
      <c r="M74" s="22">
        <v>25</v>
      </c>
      <c r="N74" s="22"/>
      <c r="O74" s="42" t="s">
        <v>75</v>
      </c>
      <c r="P74" s="22">
        <v>1</v>
      </c>
      <c r="Q74" s="48">
        <v>31672</v>
      </c>
      <c r="R74" s="22"/>
      <c r="S74" s="35">
        <f t="shared" si="18"/>
        <v>1141536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9">
        <v>19</v>
      </c>
      <c r="K75" s="22">
        <v>19</v>
      </c>
      <c r="L75" s="22"/>
      <c r="M75" s="22">
        <v>41</v>
      </c>
      <c r="N75" s="22"/>
      <c r="O75" s="42" t="s">
        <v>77</v>
      </c>
      <c r="P75" s="22">
        <v>10</v>
      </c>
      <c r="Q75" s="48">
        <v>57640</v>
      </c>
      <c r="R75" s="22"/>
      <c r="S75" s="35">
        <f t="shared" si="18"/>
        <v>1162474</v>
      </c>
      <c r="T75" s="45" t="s">
        <v>52</v>
      </c>
      <c r="U75" s="22"/>
      <c r="V75" s="37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9">
        <v>19</v>
      </c>
      <c r="K76" s="22">
        <v>14</v>
      </c>
      <c r="L76" s="22"/>
      <c r="M76" s="22">
        <v>39</v>
      </c>
      <c r="N76" s="22"/>
      <c r="O76" s="42" t="s">
        <v>88</v>
      </c>
      <c r="P76" s="22">
        <v>4</v>
      </c>
      <c r="Q76" s="48">
        <v>415283</v>
      </c>
      <c r="R76" s="22"/>
      <c r="S76" s="35">
        <f t="shared" si="18"/>
        <v>1303899</v>
      </c>
      <c r="T76" s="149">
        <v>7340</v>
      </c>
      <c r="U76" s="22"/>
      <c r="V76" s="37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9">
        <v>83</v>
      </c>
      <c r="K77" s="22">
        <v>51</v>
      </c>
      <c r="L77" s="22"/>
      <c r="M77" s="22">
        <v>70</v>
      </c>
      <c r="N77" s="22"/>
      <c r="O77" s="42" t="s">
        <v>89</v>
      </c>
      <c r="P77" s="22">
        <v>16</v>
      </c>
      <c r="Q77" s="48">
        <v>192901</v>
      </c>
      <c r="R77" s="22"/>
      <c r="S77" s="35">
        <f t="shared" si="18"/>
        <v>1649481</v>
      </c>
      <c r="T77" s="149">
        <v>4693</v>
      </c>
      <c r="U77" s="22"/>
      <c r="V77" s="37"/>
    </row>
    <row r="78" spans="1:22" s="1" customFormat="1" ht="12" customHeight="1" x14ac:dyDescent="0.25">
      <c r="A78" s="2" t="s">
        <v>95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2">
        <v>13</v>
      </c>
      <c r="K78" s="22">
        <v>9</v>
      </c>
      <c r="L78" s="22"/>
      <c r="M78" s="22">
        <v>14</v>
      </c>
      <c r="N78" s="22"/>
      <c r="O78" s="42" t="s">
        <v>95</v>
      </c>
      <c r="P78" s="22">
        <v>2</v>
      </c>
      <c r="Q78" s="48">
        <v>1560</v>
      </c>
      <c r="R78" s="22"/>
      <c r="S78" s="35">
        <f t="shared" si="18"/>
        <v>1298053</v>
      </c>
      <c r="T78" s="149">
        <v>4573</v>
      </c>
      <c r="U78" s="22"/>
      <c r="V78" s="37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2">
        <v>12</v>
      </c>
      <c r="K79" s="22">
        <v>9</v>
      </c>
      <c r="L79" s="22"/>
      <c r="M79" s="22">
        <v>17</v>
      </c>
      <c r="N79" s="22"/>
      <c r="O79" s="42" t="s">
        <v>90</v>
      </c>
      <c r="P79" s="22">
        <v>0</v>
      </c>
      <c r="Q79" s="48">
        <v>0</v>
      </c>
      <c r="R79" s="22"/>
      <c r="S79" s="35">
        <f t="shared" si="18"/>
        <v>1211050</v>
      </c>
      <c r="T79" s="149">
        <v>2877</v>
      </c>
      <c r="U79" s="22"/>
      <c r="V79" s="37"/>
    </row>
    <row r="80" spans="1:22" s="1" customFormat="1" ht="12" customHeight="1" x14ac:dyDescent="0.25">
      <c r="A80" s="5" t="s">
        <v>119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2">
        <v>90</v>
      </c>
      <c r="K80" s="22">
        <v>36</v>
      </c>
      <c r="L80" s="22"/>
      <c r="M80" s="22">
        <v>149</v>
      </c>
      <c r="N80" s="22"/>
      <c r="O80" s="42" t="s">
        <v>119</v>
      </c>
      <c r="P80" s="22">
        <v>13</v>
      </c>
      <c r="Q80" s="48">
        <v>2871950</v>
      </c>
      <c r="R80" s="22"/>
      <c r="S80" s="35">
        <f t="shared" si="18"/>
        <v>8220558</v>
      </c>
      <c r="T80" s="149">
        <v>3777</v>
      </c>
      <c r="U80" s="22"/>
      <c r="V80" s="37"/>
    </row>
    <row r="81" spans="1:22" s="1" customFormat="1" ht="12" customHeight="1" x14ac:dyDescent="0.25">
      <c r="A81" s="5" t="s">
        <v>96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2">
        <v>10</v>
      </c>
      <c r="K81" s="22">
        <v>8</v>
      </c>
      <c r="L81" s="22"/>
      <c r="M81" s="22">
        <v>17</v>
      </c>
      <c r="N81" s="22"/>
      <c r="O81" s="42" t="s">
        <v>96</v>
      </c>
      <c r="P81" s="22">
        <v>2</v>
      </c>
      <c r="Q81" s="48">
        <v>17000</v>
      </c>
      <c r="R81" s="22"/>
      <c r="S81" s="35">
        <f t="shared" si="18"/>
        <v>316000</v>
      </c>
      <c r="T81" s="149">
        <v>1224</v>
      </c>
      <c r="U81" s="22"/>
      <c r="V81" s="37"/>
    </row>
    <row r="82" spans="1:22" s="1" customFormat="1" ht="12" customHeight="1" x14ac:dyDescent="0.25">
      <c r="A82" s="5" t="s">
        <v>136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2">
        <v>20</v>
      </c>
      <c r="K82" s="22">
        <v>19</v>
      </c>
      <c r="L82" s="22"/>
      <c r="M82" s="22">
        <v>42</v>
      </c>
      <c r="N82" s="22"/>
      <c r="O82" s="42" t="s">
        <v>136</v>
      </c>
      <c r="P82" s="22">
        <v>14</v>
      </c>
      <c r="Q82" s="48">
        <v>17429</v>
      </c>
      <c r="R82" s="22"/>
      <c r="S82" s="35">
        <f t="shared" si="18"/>
        <v>720010</v>
      </c>
      <c r="T82" s="149">
        <v>15968</v>
      </c>
      <c r="U82" s="22"/>
      <c r="V82" s="37"/>
    </row>
    <row r="83" spans="1:22" s="1" customFormat="1" ht="12" customHeight="1" x14ac:dyDescent="0.25">
      <c r="A83" s="5" t="s">
        <v>137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2">
        <v>115</v>
      </c>
      <c r="K83" s="22">
        <v>59</v>
      </c>
      <c r="L83" s="22"/>
      <c r="M83" s="22">
        <v>145</v>
      </c>
      <c r="N83" s="22"/>
      <c r="O83" s="42" t="s">
        <v>137</v>
      </c>
      <c r="P83" s="22">
        <v>48</v>
      </c>
      <c r="Q83" s="48">
        <v>1355031</v>
      </c>
      <c r="R83" s="22"/>
      <c r="S83" s="35">
        <f t="shared" si="18"/>
        <v>7095987</v>
      </c>
      <c r="T83" s="149">
        <v>48678</v>
      </c>
      <c r="U83" s="22"/>
      <c r="V83" s="37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2">
        <v>48</v>
      </c>
      <c r="K84" s="22">
        <v>39</v>
      </c>
      <c r="L84" s="22"/>
      <c r="M84" s="22">
        <v>59</v>
      </c>
      <c r="N84" s="22"/>
      <c r="O84" s="42" t="s">
        <v>38</v>
      </c>
      <c r="P84" s="22">
        <v>8</v>
      </c>
      <c r="Q84" s="48">
        <v>570718</v>
      </c>
      <c r="R84" s="22"/>
      <c r="S84" s="35">
        <f t="shared" si="18"/>
        <v>3359507</v>
      </c>
      <c r="T84" s="149">
        <v>17583</v>
      </c>
      <c r="U84" s="22"/>
      <c r="V84" s="37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2">
        <v>239</v>
      </c>
      <c r="K85" s="22">
        <v>182</v>
      </c>
      <c r="L85" s="22"/>
      <c r="M85" s="22">
        <v>479</v>
      </c>
      <c r="N85" s="22"/>
      <c r="O85" s="42" t="s">
        <v>22</v>
      </c>
      <c r="P85" s="22">
        <v>58</v>
      </c>
      <c r="Q85" s="48">
        <v>4775854</v>
      </c>
      <c r="R85" s="22"/>
      <c r="S85" s="35">
        <f t="shared" si="18"/>
        <v>30438147</v>
      </c>
      <c r="T85" s="149">
        <v>15060</v>
      </c>
      <c r="U85" s="22"/>
      <c r="V85" s="37"/>
    </row>
    <row r="86" spans="1:22" s="1" customFormat="1" ht="12" customHeight="1" x14ac:dyDescent="0.25">
      <c r="A86" s="5" t="s">
        <v>140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2">
        <v>67</v>
      </c>
      <c r="K86" s="22">
        <v>51</v>
      </c>
      <c r="L86" s="22"/>
      <c r="M86" s="22">
        <v>371</v>
      </c>
      <c r="N86" s="22"/>
      <c r="O86" s="5" t="s">
        <v>141</v>
      </c>
      <c r="P86" s="22">
        <v>4</v>
      </c>
      <c r="Q86" s="48">
        <v>70401200</v>
      </c>
      <c r="R86" s="42" t="s">
        <v>144</v>
      </c>
      <c r="S86" s="35">
        <f t="shared" si="18"/>
        <v>81098500</v>
      </c>
      <c r="T86" s="149">
        <v>8342</v>
      </c>
      <c r="U86" s="22"/>
      <c r="V86" s="37"/>
    </row>
    <row r="87" spans="1:22" s="1" customFormat="1" ht="12" customHeight="1" x14ac:dyDescent="0.25">
      <c r="A87" s="5" t="s">
        <v>145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2">
        <v>50</v>
      </c>
      <c r="K87" s="22">
        <v>35</v>
      </c>
      <c r="L87" s="22"/>
      <c r="M87" s="22">
        <v>49</v>
      </c>
      <c r="N87" s="22"/>
      <c r="O87" s="5" t="s">
        <v>145</v>
      </c>
      <c r="P87" s="22">
        <v>19</v>
      </c>
      <c r="Q87" s="48">
        <v>150180</v>
      </c>
      <c r="R87" s="42"/>
      <c r="S87" s="35">
        <f t="shared" si="18"/>
        <v>870616</v>
      </c>
      <c r="T87" s="149">
        <v>15686</v>
      </c>
      <c r="U87" s="22"/>
      <c r="V87" s="37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2">
        <v>126</v>
      </c>
      <c r="K88" s="22">
        <v>73</v>
      </c>
      <c r="L88" s="22"/>
      <c r="M88" s="22">
        <v>444</v>
      </c>
      <c r="N88" s="22"/>
      <c r="O88" s="5" t="s">
        <v>32</v>
      </c>
      <c r="P88" s="22">
        <v>19</v>
      </c>
      <c r="Q88" s="48">
        <v>3102833</v>
      </c>
      <c r="R88" s="42"/>
      <c r="S88" s="35">
        <f>I88+Q88</f>
        <v>15469111</v>
      </c>
      <c r="T88" s="149">
        <v>6487</v>
      </c>
      <c r="U88" s="22"/>
      <c r="V88" s="37"/>
    </row>
    <row r="89" spans="1:22" s="1" customFormat="1" ht="12" customHeight="1" x14ac:dyDescent="0.25">
      <c r="A89" s="5" t="s">
        <v>146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2">
        <v>22</v>
      </c>
      <c r="K89" s="22">
        <v>22</v>
      </c>
      <c r="L89" s="22"/>
      <c r="M89" s="22">
        <v>37</v>
      </c>
      <c r="N89" s="22"/>
      <c r="O89" s="5" t="s">
        <v>149</v>
      </c>
      <c r="P89" s="22">
        <v>2</v>
      </c>
      <c r="Q89" s="48">
        <v>10000</v>
      </c>
      <c r="R89" s="42"/>
      <c r="S89" s="35">
        <f>I89+Q89</f>
        <v>4237549</v>
      </c>
      <c r="T89" s="149">
        <v>6744</v>
      </c>
      <c r="U89" s="22"/>
      <c r="V89" s="37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2">
        <v>94</v>
      </c>
      <c r="K90" s="22">
        <v>82</v>
      </c>
      <c r="L90" s="22"/>
      <c r="M90" s="22">
        <v>267</v>
      </c>
      <c r="N90" s="22"/>
      <c r="O90" s="5" t="s">
        <v>36</v>
      </c>
      <c r="P90" s="22">
        <v>25</v>
      </c>
      <c r="Q90" s="48">
        <v>1882810</v>
      </c>
      <c r="R90" s="42"/>
      <c r="S90" s="35">
        <f>I90+Q90</f>
        <v>5755426</v>
      </c>
      <c r="T90" s="149">
        <v>19453</v>
      </c>
      <c r="U90" s="22"/>
      <c r="V90" s="37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2">
        <v>67</v>
      </c>
      <c r="K91" s="22">
        <v>26</v>
      </c>
      <c r="L91" s="22"/>
      <c r="M91" s="22">
        <v>91</v>
      </c>
      <c r="N91" s="22"/>
      <c r="O91" s="5" t="s">
        <v>69</v>
      </c>
      <c r="P91" s="22">
        <v>20</v>
      </c>
      <c r="Q91" s="48">
        <v>2054101</v>
      </c>
      <c r="R91" s="42"/>
      <c r="S91" s="35">
        <f>I91+Q91</f>
        <v>4579348</v>
      </c>
      <c r="T91" s="149">
        <v>30449</v>
      </c>
      <c r="U91" s="22"/>
      <c r="V91" s="37"/>
    </row>
    <row r="92" spans="1:22" s="1" customFormat="1" ht="12" customHeight="1" x14ac:dyDescent="0.25">
      <c r="A92" s="5" t="s">
        <v>147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2">
        <v>15</v>
      </c>
      <c r="K92" s="22">
        <v>21</v>
      </c>
      <c r="M92" s="22">
        <v>30</v>
      </c>
      <c r="O92" s="5" t="s">
        <v>147</v>
      </c>
      <c r="P92" s="22">
        <v>9</v>
      </c>
      <c r="Q92" s="48">
        <v>8526</v>
      </c>
      <c r="R92" s="42"/>
      <c r="S92" s="35">
        <v>681494</v>
      </c>
      <c r="T92" s="149">
        <v>7286</v>
      </c>
      <c r="U92" s="22"/>
      <c r="V92" s="37"/>
    </row>
    <row r="93" spans="1:22" s="1" customFormat="1" ht="12" customHeight="1" x14ac:dyDescent="0.25">
      <c r="A93" s="5" t="s">
        <v>92</v>
      </c>
      <c r="B93" s="3">
        <v>2005</v>
      </c>
      <c r="C93" s="22">
        <v>68</v>
      </c>
      <c r="D93" s="22">
        <v>112928</v>
      </c>
      <c r="E93" s="22">
        <v>89</v>
      </c>
      <c r="F93" s="22">
        <v>13494798</v>
      </c>
      <c r="G93" s="22">
        <v>27</v>
      </c>
      <c r="H93" s="22">
        <v>2354000</v>
      </c>
      <c r="I93" s="22">
        <v>15961726</v>
      </c>
      <c r="J93" s="2">
        <v>89</v>
      </c>
      <c r="K93" s="22">
        <v>71</v>
      </c>
      <c r="M93" s="22">
        <v>145</v>
      </c>
      <c r="O93" s="5" t="s">
        <v>92</v>
      </c>
      <c r="P93" s="22">
        <v>10</v>
      </c>
      <c r="Q93" s="48">
        <v>17346176</v>
      </c>
      <c r="R93" s="42"/>
      <c r="S93" s="35">
        <v>33307902</v>
      </c>
      <c r="T93" s="149">
        <v>15926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94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94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148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148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139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139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142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142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150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150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176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176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63</v>
      </c>
      <c r="C104" s="53">
        <f>SUM(C62:C103)</f>
        <v>1479</v>
      </c>
      <c r="D104" s="53">
        <f>SUM(D62:D103)</f>
        <v>16748588</v>
      </c>
      <c r="E104" s="53">
        <f t="shared" ref="E104:I104" si="20">SUM(E62:E103)</f>
        <v>2992</v>
      </c>
      <c r="F104" s="53">
        <f t="shared" si="20"/>
        <v>254787471</v>
      </c>
      <c r="G104" s="53">
        <f t="shared" si="20"/>
        <v>1075</v>
      </c>
      <c r="H104" s="53">
        <f t="shared" si="20"/>
        <v>69398716</v>
      </c>
      <c r="I104" s="53">
        <f t="shared" si="20"/>
        <v>340934775</v>
      </c>
      <c r="J104" s="169">
        <f>SUM(J62:J103)</f>
        <v>2636</v>
      </c>
      <c r="K104" s="169">
        <f>SUM(K62:K103)</f>
        <v>1869</v>
      </c>
      <c r="L104" s="169"/>
      <c r="M104" s="169">
        <f>SUM(M62:M103)</f>
        <v>5560</v>
      </c>
      <c r="N104" s="169"/>
      <c r="O104" s="169"/>
      <c r="P104" s="169">
        <f>SUM(P62:P103)</f>
        <v>707</v>
      </c>
      <c r="Q104" s="169">
        <f>SUM(Q62:Q103)</f>
        <v>141141469</v>
      </c>
      <c r="R104" s="169"/>
      <c r="S104" s="169">
        <f>SUM(S62:S103)</f>
        <v>482076244</v>
      </c>
      <c r="T104" s="169">
        <f>SUM(T62:T103)</f>
        <v>403991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156</v>
      </c>
      <c r="H1" s="175" t="s">
        <v>157</v>
      </c>
      <c r="M1" s="176" t="s">
        <v>158</v>
      </c>
      <c r="R1" s="177" t="s">
        <v>159</v>
      </c>
      <c r="W1" s="179" t="s">
        <v>160</v>
      </c>
      <c r="AB1" s="178" t="s">
        <v>161</v>
      </c>
    </row>
    <row r="2" spans="2:30" x14ac:dyDescent="0.2">
      <c r="C2" s="195" t="s">
        <v>18</v>
      </c>
      <c r="D2" s="196">
        <f>SUM('E-SUMMRY'!C13+'E-SUMMRY'!E13+'E-SUMMRY'!Q13+1)</f>
        <v>885</v>
      </c>
      <c r="E2" s="182">
        <v>859</v>
      </c>
      <c r="F2" s="182"/>
      <c r="H2" s="199" t="s">
        <v>20</v>
      </c>
      <c r="I2" s="200">
        <f>SUM('E-SUMMRY'!C15+'E-SUMMRY'!E15+'E-SUMMRY'!Q15+1)</f>
        <v>328</v>
      </c>
      <c r="J2" s="182">
        <v>310</v>
      </c>
      <c r="K2" s="182"/>
      <c r="M2" s="205" t="s">
        <v>16</v>
      </c>
      <c r="N2" s="206">
        <f>SUM('E-SUMMRY'!C11+'E-SUMMRY'!E11+'E-SUMMRY'!Q11+1)</f>
        <v>601</v>
      </c>
      <c r="O2" s="182">
        <v>511</v>
      </c>
      <c r="P2" s="182"/>
      <c r="R2" s="211" t="s">
        <v>33</v>
      </c>
      <c r="S2" s="212">
        <f>SUM('E-SUMMRY'!C26+'E-SUMMRY'!E26+'E-SUMMRY'!Q26+1)</f>
        <v>404</v>
      </c>
      <c r="T2">
        <v>362</v>
      </c>
      <c r="W2" s="189" t="s">
        <v>17</v>
      </c>
      <c r="X2" s="190">
        <f>SUM('E-SUMMRY'!C12+'E-SUMMRY'!E12+'E-SUMMRY'!Q12+1)</f>
        <v>1545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632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1040</v>
      </c>
      <c r="E3" s="182">
        <v>993</v>
      </c>
      <c r="F3" s="182"/>
      <c r="H3" s="201" t="s">
        <v>164</v>
      </c>
      <c r="I3" s="202">
        <f>SUM('E-SUMMRY'!C21+'E-SUMMRY'!E21+'E-SUMMRY'!Q21+1)</f>
        <v>441</v>
      </c>
      <c r="J3" s="182">
        <v>404</v>
      </c>
      <c r="K3" s="182"/>
      <c r="M3" s="207" t="s">
        <v>24</v>
      </c>
      <c r="N3" s="208">
        <f>SUM('E-SUMMRY'!C19+'E-SUMMRY'!E19+'E-SUMMRY'!Q19+1)</f>
        <v>292</v>
      </c>
      <c r="O3" s="182">
        <v>266</v>
      </c>
      <c r="P3" s="182"/>
      <c r="R3" s="213" t="s">
        <v>39</v>
      </c>
      <c r="S3" s="214">
        <f>SUM('E-SUMMRY'!C27+'E-SUMMRY'!E27+'E-SUMMRY'!Q27+1)</f>
        <v>141</v>
      </c>
      <c r="T3">
        <v>140</v>
      </c>
      <c r="W3" s="191" t="s">
        <v>23</v>
      </c>
      <c r="X3" s="192">
        <f>SUM('E-SUMMRY'!C18+'E-SUMMRY'!E18+'E-SUMMRY'!Q18+1)</f>
        <v>617</v>
      </c>
      <c r="Y3" s="182">
        <v>610</v>
      </c>
      <c r="Z3" s="182"/>
      <c r="AA3" s="182"/>
      <c r="AB3" s="185" t="s">
        <v>171</v>
      </c>
      <c r="AC3" s="186">
        <f>SUM('E-SUMMRY'!C20+'E-SUMMRY'!E20+'E-SUMMRY'!Q20+1)</f>
        <v>371</v>
      </c>
      <c r="AD3">
        <v>343</v>
      </c>
    </row>
    <row r="4" spans="2:30" ht="13.5" thickBot="1" x14ac:dyDescent="0.25">
      <c r="B4" t="s">
        <v>174</v>
      </c>
      <c r="C4">
        <f>SUM(E2:E3)</f>
        <v>1852</v>
      </c>
      <c r="D4" s="218">
        <f>SUM(D2:D3)</f>
        <v>1925</v>
      </c>
      <c r="H4" s="203" t="s">
        <v>165</v>
      </c>
      <c r="I4" s="204">
        <f>SUM('E-SUMMRY'!C25+'E-SUMMRY'!E25+'E-SUMMRY'!Q25+1)</f>
        <v>170</v>
      </c>
      <c r="J4" s="182">
        <v>157</v>
      </c>
      <c r="K4" s="182"/>
      <c r="M4" s="209" t="s">
        <v>166</v>
      </c>
      <c r="N4" s="210">
        <f>SUM('E-SUMMRY'!C33+'E-SUMMRY'!E33+'E-SUMMRY'!Q33+1)</f>
        <v>931</v>
      </c>
      <c r="O4" s="182">
        <v>896</v>
      </c>
      <c r="P4" s="182"/>
      <c r="R4" s="213" t="s">
        <v>162</v>
      </c>
      <c r="S4" s="214">
        <f>SUM('E-SUMMRY'!C31+'E-SUMMRY'!E31+'E-SUMMRY'!Q31+1)</f>
        <v>191</v>
      </c>
      <c r="T4">
        <v>173</v>
      </c>
      <c r="W4" s="191" t="s">
        <v>167</v>
      </c>
      <c r="X4" s="192">
        <f>SUM('E-SUMMRY'!C29+'E-SUMMRY'!E29+'E-SUMMRY'!Q29+1)</f>
        <v>349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355</v>
      </c>
      <c r="AD4">
        <v>317</v>
      </c>
    </row>
    <row r="5" spans="2:30" ht="13.5" thickBot="1" x14ac:dyDescent="0.25">
      <c r="C5" t="s">
        <v>175</v>
      </c>
      <c r="D5" s="180">
        <f>D4-C4</f>
        <v>73</v>
      </c>
      <c r="G5" t="s">
        <v>174</v>
      </c>
      <c r="H5">
        <f>SUM(J2:J4)</f>
        <v>871</v>
      </c>
      <c r="I5" s="219">
        <f>SUM(I2:I4)</f>
        <v>939</v>
      </c>
      <c r="L5" t="s">
        <v>174</v>
      </c>
      <c r="M5">
        <f>SUM(O2:O4)</f>
        <v>1673</v>
      </c>
      <c r="N5" s="220">
        <f>SUM(N2:N4)</f>
        <v>1824</v>
      </c>
      <c r="R5" s="215" t="s">
        <v>163</v>
      </c>
      <c r="S5" s="216">
        <f>SUM('E-SUMMRY'!C38+'E-SUMMRY'!E38+'E-SUMMRY'!Q38+1)</f>
        <v>219</v>
      </c>
      <c r="T5">
        <v>166</v>
      </c>
      <c r="W5" s="191" t="s">
        <v>85</v>
      </c>
      <c r="X5" s="192">
        <f>SUM('E-SUMMRY'!C32+'E-SUMMRY'!E32+'E-SUMMRY'!Q32+1)</f>
        <v>215</v>
      </c>
      <c r="Y5" s="217">
        <v>184</v>
      </c>
      <c r="Z5" s="217"/>
      <c r="AA5" s="182"/>
      <c r="AB5" s="185" t="s">
        <v>172</v>
      </c>
      <c r="AC5" s="186">
        <f>SUM('E-SUMMRY'!C24+'E-SUMMRY'!E24+'E-SUMMRY'!Q24+1)</f>
        <v>293</v>
      </c>
      <c r="AD5">
        <v>271</v>
      </c>
    </row>
    <row r="6" spans="2:30" ht="13.5" thickBot="1" x14ac:dyDescent="0.25">
      <c r="H6" t="s">
        <v>175</v>
      </c>
      <c r="I6" s="175">
        <f>I5-H5</f>
        <v>68</v>
      </c>
      <c r="M6" t="s">
        <v>175</v>
      </c>
      <c r="N6" s="176">
        <f>N5-M5</f>
        <v>151</v>
      </c>
      <c r="Q6" t="s">
        <v>174</v>
      </c>
      <c r="R6">
        <f>SUM(T2:T5)</f>
        <v>841</v>
      </c>
      <c r="S6" s="221">
        <f>SUM(S2+S3+S4+S5)</f>
        <v>955</v>
      </c>
      <c r="W6" s="191" t="s">
        <v>168</v>
      </c>
      <c r="X6" s="192">
        <f>SUM('E-SUMMRY'!C35+'E-SUMMRY'!E35+'E-SUMMRY'!Q35+1)</f>
        <v>148</v>
      </c>
      <c r="Y6" s="217">
        <v>128</v>
      </c>
      <c r="Z6" s="217"/>
      <c r="AA6" s="182"/>
      <c r="AB6" s="185" t="s">
        <v>173</v>
      </c>
      <c r="AC6" s="186">
        <f>SUM('E-SUMMRY'!C30+'E-SUMMRY'!E30+'E-SUMMRY'!Q30+1)</f>
        <v>155</v>
      </c>
      <c r="AD6">
        <v>142</v>
      </c>
    </row>
    <row r="7" spans="2:30" ht="13.5" thickBot="1" x14ac:dyDescent="0.25">
      <c r="R7" t="s">
        <v>175</v>
      </c>
      <c r="S7" s="181">
        <f>S6-R6</f>
        <v>114</v>
      </c>
      <c r="W7" s="191" t="s">
        <v>169</v>
      </c>
      <c r="X7" s="192">
        <f>SUM('E-SUMMRY'!C37+'E-SUMMRY'!E37+'E-SUMMRY'!Q37+1)</f>
        <v>123</v>
      </c>
      <c r="Y7" s="217">
        <v>99</v>
      </c>
      <c r="Z7" s="217"/>
      <c r="AA7" s="182"/>
      <c r="AB7" s="187" t="s">
        <v>91</v>
      </c>
      <c r="AC7" s="188">
        <f>SUM('E-SUMMRY'!C36+'E-SUMMRY'!E36+'E-SUMMRY'!Q36+1)</f>
        <v>141</v>
      </c>
      <c r="AD7">
        <v>106</v>
      </c>
    </row>
    <row r="8" spans="2:30" ht="13.5" thickBot="1" x14ac:dyDescent="0.25">
      <c r="W8" s="191" t="s">
        <v>134</v>
      </c>
      <c r="X8" s="192">
        <f>SUM('E-SUMMRY'!C39+'E-SUMMRY'!E39+'E-SUMMRY'!Q39+1)</f>
        <v>347</v>
      </c>
      <c r="Y8" s="217">
        <v>265</v>
      </c>
      <c r="Z8" s="217"/>
      <c r="AA8" t="s">
        <v>174</v>
      </c>
      <c r="AB8">
        <f>SUM(AD2:AD7)</f>
        <v>1780</v>
      </c>
      <c r="AC8" s="223">
        <f>SUM(AC2:AC7)</f>
        <v>1947</v>
      </c>
    </row>
    <row r="9" spans="2:30" x14ac:dyDescent="0.2">
      <c r="W9" s="191" t="s">
        <v>170</v>
      </c>
      <c r="X9" s="192">
        <f>SUM('E-SUMMRY'!C41+'E-SUMMRY'!E41+'E-SUMMRY'!Q41+1)</f>
        <v>120</v>
      </c>
      <c r="Y9" s="217">
        <v>83</v>
      </c>
      <c r="Z9" s="217"/>
      <c r="AA9" s="182"/>
      <c r="AB9" t="s">
        <v>175</v>
      </c>
      <c r="AC9" s="178">
        <f>AC8-AB8</f>
        <v>167</v>
      </c>
    </row>
    <row r="10" spans="2:30" ht="13.5" thickBot="1" x14ac:dyDescent="0.25">
      <c r="W10" s="193" t="s">
        <v>152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174</v>
      </c>
      <c r="W11">
        <f>SUM(Y2:Y10)</f>
        <v>3255</v>
      </c>
      <c r="X11" s="222">
        <f>SUM(X2:X10)</f>
        <v>3519</v>
      </c>
    </row>
    <row r="12" spans="2:30" x14ac:dyDescent="0.2">
      <c r="W12" t="s">
        <v>175</v>
      </c>
      <c r="X12" s="179">
        <f>X11-W11</f>
        <v>264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1" ma:contentTypeDescription="Create a new document." ma:contentTypeScope="" ma:versionID="cada53a166ff63d6a41bf159dfc5992c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3ce7c1eebefa55a5140a3b812f6c4b4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E27A10-67BF-4497-867A-191586D4B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40A79F-00D6-4E29-98DD-E73322F4AF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3455CC-34B1-457F-8377-F419FCB00E6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97b2392d-a287-4b6d-8103-78e044a435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606a42a-2c38-4f62-a054-2ee401518e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2019-09-03T13:13:30Z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