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0">'E-SUMMRY'!$A$1:$W$55</definedName>
  </definedNames>
  <calcPr calcId="162913"/>
</workbook>
</file>

<file path=xl/calcChain.xml><?xml version="1.0" encoding="utf-8"?>
<calcChain xmlns="http://schemas.openxmlformats.org/spreadsheetml/2006/main">
  <c r="T104" i="1" l="1"/>
  <c r="S104" i="1"/>
  <c r="Q104" i="1"/>
  <c r="P104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S11" i="1"/>
  <c r="Q11" i="1"/>
  <c r="O11" i="1"/>
  <c r="M11" i="1"/>
  <c r="K11" i="1"/>
  <c r="H11" i="1"/>
  <c r="G11" i="1"/>
  <c r="F11" i="1"/>
  <c r="F12" i="1" l="1"/>
  <c r="E11" i="1" l="1"/>
  <c r="D11" i="1"/>
  <c r="C11" i="1"/>
  <c r="I43" i="1" l="1"/>
  <c r="U43" i="1" s="1"/>
  <c r="M104" i="1" l="1"/>
  <c r="J104" i="1"/>
  <c r="K104" i="1"/>
  <c r="D104" i="1"/>
  <c r="E104" i="1"/>
  <c r="F104" i="1"/>
  <c r="G104" i="1"/>
  <c r="H104" i="1"/>
  <c r="C104" i="1"/>
  <c r="I44" i="1" l="1"/>
  <c r="U44" i="1" s="1"/>
  <c r="I45" i="1" l="1"/>
  <c r="U45" i="1" s="1"/>
  <c r="C46" i="1"/>
  <c r="O46" i="1" l="1"/>
  <c r="G46" i="1"/>
  <c r="E46" i="1"/>
  <c r="K46" i="1"/>
  <c r="S46" i="1"/>
  <c r="F46" i="1"/>
  <c r="M46" i="1"/>
  <c r="W46" i="1"/>
  <c r="D46" i="1"/>
  <c r="H46" i="1"/>
  <c r="Q46" i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2" i="1" l="1"/>
  <c r="Q52" i="1"/>
  <c r="O52" i="1"/>
  <c r="K52" i="1"/>
  <c r="E52" i="1"/>
  <c r="F52" i="1"/>
  <c r="G52" i="1"/>
  <c r="H52" i="1"/>
  <c r="C52" i="1"/>
  <c r="I89" i="1"/>
  <c r="S89" i="1" s="1"/>
  <c r="I90" i="1"/>
  <c r="S90" i="1" s="1"/>
  <c r="W52" i="1"/>
  <c r="M52" i="1"/>
  <c r="I87" i="1"/>
  <c r="S87" i="1" s="1"/>
  <c r="I88" i="1"/>
  <c r="S88" i="1" s="1"/>
  <c r="I86" i="1"/>
  <c r="S86" i="1" s="1"/>
  <c r="I85" i="1"/>
  <c r="S85" i="1" s="1"/>
  <c r="I84" i="1"/>
  <c r="S84" i="1" s="1"/>
  <c r="I61" i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2" i="1"/>
  <c r="I104" i="1" l="1"/>
  <c r="S61" i="1"/>
  <c r="I52" i="1"/>
  <c r="I15" i="1"/>
  <c r="U15" i="1" s="1"/>
  <c r="I18" i="1"/>
  <c r="U18" i="1" s="1"/>
  <c r="I11" i="1"/>
  <c r="U11" i="1" s="1"/>
  <c r="Q54" i="1"/>
  <c r="I32" i="1"/>
  <c r="U32" i="1" s="1"/>
  <c r="I35" i="1"/>
  <c r="U35" i="1" s="1"/>
  <c r="I19" i="1"/>
  <c r="U19" i="1" s="1"/>
  <c r="K54" i="1"/>
  <c r="K47" i="1" s="1"/>
  <c r="S54" i="1"/>
  <c r="M54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4" i="1"/>
  <c r="W47" i="1" s="1"/>
  <c r="O54" i="1"/>
  <c r="U52" i="1" l="1"/>
  <c r="Q47" i="1"/>
  <c r="S47" i="1"/>
  <c r="M47" i="1"/>
  <c r="O47" i="1"/>
  <c r="H54" i="1"/>
  <c r="H47" i="1" s="1"/>
  <c r="D54" i="1"/>
  <c r="D47" i="1" s="1"/>
  <c r="C54" i="1"/>
  <c r="C47" i="1" s="1"/>
  <c r="F54" i="1"/>
  <c r="F47" i="1" s="1"/>
  <c r="E54" i="1"/>
  <c r="E47" i="1" s="1"/>
  <c r="G54" i="1"/>
  <c r="G47" i="1" s="1"/>
  <c r="I46" i="1"/>
  <c r="I54" i="1" s="1"/>
  <c r="I47" i="1" s="1"/>
  <c r="U46" i="1" l="1"/>
  <c r="U54" i="1" l="1"/>
  <c r="U47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<sst xmlns="http://schemas.openxmlformats.org/spreadsheetml/2006/main" count="371" uniqueCount="185">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</sst>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60</xdr:row>
      <xdr:rowOff>114300</xdr:rowOff>
    </xdr:from>
    <xdr:to>
      <xdr:col>23</xdr:col>
      <xdr:colOff>381000</xdr:colOff>
      <xdr:row>64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194</v>
          </cell>
          <cell r="C28">
            <v>2147392</v>
          </cell>
          <cell r="D28">
            <v>322</v>
          </cell>
          <cell r="E28">
            <v>11552378</v>
          </cell>
          <cell r="F28">
            <v>131</v>
          </cell>
          <cell r="G28">
            <v>10038400</v>
          </cell>
          <cell r="I28">
            <v>512</v>
          </cell>
          <cell r="J28">
            <v>300</v>
          </cell>
          <cell r="K28">
            <v>1152</v>
          </cell>
          <cell r="M28">
            <v>107</v>
          </cell>
          <cell r="N28">
            <v>2600059</v>
          </cell>
          <cell r="P28">
            <v>20975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482</v>
          </cell>
          <cell r="C28">
            <v>4041482</v>
          </cell>
          <cell r="D28">
            <v>966</v>
          </cell>
          <cell r="E28">
            <v>35854222</v>
          </cell>
          <cell r="F28">
            <v>167</v>
          </cell>
          <cell r="G28">
            <v>13609550</v>
          </cell>
          <cell r="I28">
            <v>343</v>
          </cell>
          <cell r="J28">
            <v>253</v>
          </cell>
          <cell r="K28">
            <v>799</v>
          </cell>
          <cell r="M28">
            <v>104</v>
          </cell>
          <cell r="N28">
            <v>5446705</v>
          </cell>
          <cell r="P28">
            <v>50432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277</v>
          </cell>
          <cell r="C28">
            <v>2427578</v>
          </cell>
          <cell r="D28">
            <v>468</v>
          </cell>
          <cell r="E28">
            <v>13630196</v>
          </cell>
          <cell r="F28">
            <v>92</v>
          </cell>
          <cell r="G28">
            <v>7242662</v>
          </cell>
          <cell r="I28">
            <v>353</v>
          </cell>
          <cell r="J28">
            <v>198</v>
          </cell>
          <cell r="K28">
            <v>1167</v>
          </cell>
          <cell r="M28">
            <v>168</v>
          </cell>
          <cell r="N28">
            <v>15685946</v>
          </cell>
          <cell r="P28">
            <v>16646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172</v>
          </cell>
          <cell r="C28">
            <v>1804320</v>
          </cell>
          <cell r="D28">
            <v>294</v>
          </cell>
          <cell r="E28">
            <v>34137836</v>
          </cell>
          <cell r="F28">
            <v>177</v>
          </cell>
          <cell r="G28">
            <v>18353949</v>
          </cell>
          <cell r="I28">
            <v>384</v>
          </cell>
          <cell r="J28">
            <v>260</v>
          </cell>
          <cell r="K28">
            <v>730</v>
          </cell>
          <cell r="M28">
            <v>182</v>
          </cell>
          <cell r="N28">
            <v>21322468</v>
          </cell>
          <cell r="P28">
            <v>67386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208</v>
          </cell>
          <cell r="E28">
            <v>9704749</v>
          </cell>
          <cell r="F28">
            <v>85</v>
          </cell>
          <cell r="G28">
            <v>5075041</v>
          </cell>
          <cell r="I28">
            <v>207</v>
          </cell>
          <cell r="J28">
            <v>172</v>
          </cell>
          <cell r="K28">
            <v>440</v>
          </cell>
          <cell r="M28">
            <v>13</v>
          </cell>
          <cell r="N28">
            <v>12986359</v>
          </cell>
          <cell r="P28">
            <v>62716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361</v>
          </cell>
          <cell r="C28">
            <v>3637130</v>
          </cell>
          <cell r="D28">
            <v>523</v>
          </cell>
          <cell r="E28">
            <v>24462672</v>
          </cell>
          <cell r="F28">
            <v>225</v>
          </cell>
          <cell r="G28">
            <v>23505160</v>
          </cell>
          <cell r="I28">
            <v>458</v>
          </cell>
          <cell r="J28">
            <v>200</v>
          </cell>
          <cell r="K28">
            <v>653</v>
          </cell>
          <cell r="M28">
            <v>169</v>
          </cell>
          <cell r="N28">
            <v>12636503</v>
          </cell>
          <cell r="P28">
            <v>38066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204</v>
          </cell>
          <cell r="C28">
            <v>1925206</v>
          </cell>
          <cell r="D28">
            <v>298</v>
          </cell>
          <cell r="E28">
            <v>19184382</v>
          </cell>
          <cell r="F28">
            <v>112</v>
          </cell>
          <cell r="G28">
            <v>14457952</v>
          </cell>
          <cell r="I28">
            <v>314</v>
          </cell>
          <cell r="J28">
            <v>213</v>
          </cell>
          <cell r="K28">
            <v>554</v>
          </cell>
          <cell r="M28">
            <v>116</v>
          </cell>
          <cell r="N28">
            <v>14135428</v>
          </cell>
          <cell r="P28">
            <v>37434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864461</v>
          </cell>
          <cell r="D28">
            <v>182</v>
          </cell>
          <cell r="E28">
            <v>13508455</v>
          </cell>
          <cell r="F28">
            <v>73</v>
          </cell>
          <cell r="G28">
            <v>3636367</v>
          </cell>
          <cell r="I28">
            <v>171</v>
          </cell>
          <cell r="J28">
            <v>105</v>
          </cell>
          <cell r="K28">
            <v>477</v>
          </cell>
          <cell r="M28">
            <v>17</v>
          </cell>
          <cell r="N28">
            <v>12407280</v>
          </cell>
          <cell r="P28">
            <v>58278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413216.9</v>
          </cell>
          <cell r="D28">
            <v>210</v>
          </cell>
          <cell r="E28">
            <v>5276867</v>
          </cell>
          <cell r="F28">
            <v>129</v>
          </cell>
          <cell r="G28">
            <v>3429775</v>
          </cell>
          <cell r="I28">
            <v>108</v>
          </cell>
          <cell r="J28">
            <v>86</v>
          </cell>
          <cell r="K28">
            <v>121</v>
          </cell>
          <cell r="M28">
            <v>67</v>
          </cell>
          <cell r="N28">
            <v>5150312</v>
          </cell>
          <cell r="P28">
            <v>127893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196</v>
          </cell>
          <cell r="E28">
            <v>11226496</v>
          </cell>
          <cell r="F28">
            <v>34</v>
          </cell>
          <cell r="G28">
            <v>6264500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26612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61</v>
          </cell>
          <cell r="C28">
            <v>1317117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219</v>
          </cell>
          <cell r="J28">
            <v>168</v>
          </cell>
          <cell r="K28">
            <v>1154</v>
          </cell>
          <cell r="M28">
            <v>33</v>
          </cell>
          <cell r="N28">
            <v>31389518</v>
          </cell>
          <cell r="P28">
            <v>23355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110</v>
          </cell>
          <cell r="C28">
            <v>607481</v>
          </cell>
          <cell r="D28">
            <v>106</v>
          </cell>
          <cell r="E28">
            <v>8891001</v>
          </cell>
          <cell r="F28">
            <v>114</v>
          </cell>
          <cell r="G28">
            <v>4728500</v>
          </cell>
          <cell r="I28">
            <v>146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33618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143</v>
          </cell>
          <cell r="C28">
            <v>1916505</v>
          </cell>
          <cell r="D28">
            <v>228</v>
          </cell>
          <cell r="E28">
            <v>6614723</v>
          </cell>
          <cell r="F28">
            <v>112</v>
          </cell>
          <cell r="G28">
            <v>10885718</v>
          </cell>
          <cell r="I28">
            <v>269</v>
          </cell>
          <cell r="J28">
            <v>185</v>
          </cell>
          <cell r="K28">
            <v>266</v>
          </cell>
          <cell r="M28">
            <v>46</v>
          </cell>
          <cell r="N28">
            <v>2684556</v>
          </cell>
          <cell r="P28">
            <v>87401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171</v>
          </cell>
          <cell r="J28">
            <v>130</v>
          </cell>
          <cell r="K28">
            <v>418</v>
          </cell>
          <cell r="M28">
            <v>204</v>
          </cell>
          <cell r="N28">
            <v>6676001</v>
          </cell>
          <cell r="P28">
            <v>43755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936567</v>
          </cell>
          <cell r="D28">
            <v>91</v>
          </cell>
          <cell r="E28">
            <v>9020484</v>
          </cell>
          <cell r="F28">
            <v>48</v>
          </cell>
          <cell r="G28">
            <v>2820039</v>
          </cell>
          <cell r="I28">
            <v>77</v>
          </cell>
          <cell r="J28">
            <v>44</v>
          </cell>
          <cell r="K28">
            <v>214</v>
          </cell>
          <cell r="M28">
            <v>45</v>
          </cell>
          <cell r="N28">
            <v>4385288</v>
          </cell>
          <cell r="P28">
            <v>26025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99</v>
          </cell>
          <cell r="E28">
            <v>6939308</v>
          </cell>
          <cell r="F28">
            <v>57</v>
          </cell>
          <cell r="G28">
            <v>3827000</v>
          </cell>
          <cell r="I28">
            <v>127</v>
          </cell>
          <cell r="J28">
            <v>72</v>
          </cell>
          <cell r="K28">
            <v>297</v>
          </cell>
          <cell r="M28">
            <v>28</v>
          </cell>
          <cell r="N28">
            <v>911256</v>
          </cell>
          <cell r="P28">
            <v>43494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5537355</v>
          </cell>
          <cell r="D28">
            <v>122</v>
          </cell>
          <cell r="E28">
            <v>8009439</v>
          </cell>
          <cell r="F28">
            <v>38</v>
          </cell>
          <cell r="G28">
            <v>4578500</v>
          </cell>
          <cell r="I28">
            <v>105</v>
          </cell>
          <cell r="J28">
            <v>69</v>
          </cell>
          <cell r="K28">
            <v>214</v>
          </cell>
          <cell r="M28">
            <v>28</v>
          </cell>
          <cell r="N28">
            <v>2974620</v>
          </cell>
          <cell r="P28">
            <v>31842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429</v>
          </cell>
          <cell r="E28">
            <v>15057795</v>
          </cell>
          <cell r="F28">
            <v>98</v>
          </cell>
          <cell r="G28">
            <v>4213083</v>
          </cell>
          <cell r="I28">
            <v>144</v>
          </cell>
          <cell r="J28">
            <v>135</v>
          </cell>
          <cell r="K28">
            <v>303</v>
          </cell>
          <cell r="M28">
            <v>193</v>
          </cell>
          <cell r="N28">
            <v>1683092</v>
          </cell>
          <cell r="P28">
            <v>86938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933900</v>
          </cell>
          <cell r="D28">
            <v>103</v>
          </cell>
          <cell r="E28">
            <v>14726151</v>
          </cell>
          <cell r="F28">
            <v>43</v>
          </cell>
          <cell r="G28">
            <v>8789466</v>
          </cell>
          <cell r="I28">
            <v>138</v>
          </cell>
          <cell r="J28">
            <v>125</v>
          </cell>
          <cell r="K28">
            <v>357</v>
          </cell>
          <cell r="M28">
            <v>13</v>
          </cell>
          <cell r="N28">
            <v>1843000</v>
          </cell>
          <cell r="P28">
            <v>24816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64</v>
          </cell>
          <cell r="E28">
            <v>5610315</v>
          </cell>
          <cell r="F28">
            <v>29</v>
          </cell>
          <cell r="G28">
            <v>8933008</v>
          </cell>
          <cell r="I28">
            <v>86</v>
          </cell>
          <cell r="J28">
            <v>71</v>
          </cell>
          <cell r="K28">
            <v>337</v>
          </cell>
          <cell r="M28">
            <v>46</v>
          </cell>
          <cell r="N28">
            <v>5046985</v>
          </cell>
          <cell r="P28">
            <v>32723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1514685</v>
          </cell>
          <cell r="D28">
            <v>61</v>
          </cell>
          <cell r="E28">
            <v>257374784</v>
          </cell>
          <cell r="F28">
            <v>33</v>
          </cell>
          <cell r="G28">
            <v>6616660</v>
          </cell>
          <cell r="I28">
            <v>68</v>
          </cell>
          <cell r="J28">
            <v>53</v>
          </cell>
          <cell r="K28">
            <v>1282</v>
          </cell>
          <cell r="M28">
            <v>30</v>
          </cell>
          <cell r="N28">
            <v>58404989</v>
          </cell>
          <cell r="P28">
            <v>25751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966676</v>
          </cell>
          <cell r="D28">
            <v>95</v>
          </cell>
          <cell r="E28">
            <v>128120680</v>
          </cell>
          <cell r="F28">
            <v>30</v>
          </cell>
          <cell r="G28">
            <v>13771001</v>
          </cell>
          <cell r="I28">
            <v>62</v>
          </cell>
          <cell r="J28">
            <v>52</v>
          </cell>
          <cell r="K28">
            <v>310</v>
          </cell>
          <cell r="M28">
            <v>3</v>
          </cell>
          <cell r="N28">
            <v>900000</v>
          </cell>
          <cell r="P28">
            <v>15056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264760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1</v>
          </cell>
          <cell r="N28">
            <v>3200000</v>
          </cell>
          <cell r="P28">
            <v>19291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3</v>
          </cell>
          <cell r="E28">
            <v>707000</v>
          </cell>
          <cell r="F28">
            <v>2</v>
          </cell>
          <cell r="G28">
            <v>511000</v>
          </cell>
          <cell r="I28">
            <v>5</v>
          </cell>
          <cell r="J28">
            <v>5</v>
          </cell>
          <cell r="K28">
            <v>29</v>
          </cell>
          <cell r="M28">
            <v>0</v>
          </cell>
          <cell r="N28">
            <v>419636</v>
          </cell>
          <cell r="P28">
            <v>4322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124</v>
          </cell>
          <cell r="C28">
            <v>1212176</v>
          </cell>
          <cell r="D28">
            <v>287</v>
          </cell>
          <cell r="E28">
            <v>6701877</v>
          </cell>
          <cell r="F28">
            <v>111</v>
          </cell>
          <cell r="G28">
            <v>7915155</v>
          </cell>
          <cell r="I28">
            <v>303</v>
          </cell>
          <cell r="J28">
            <v>239</v>
          </cell>
          <cell r="K28">
            <v>524</v>
          </cell>
          <cell r="M28">
            <v>136</v>
          </cell>
          <cell r="N28">
            <v>9379013</v>
          </cell>
          <cell r="P28">
            <v>40102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2"/>
  <sheetViews>
    <sheetView showGridLines="0" tabSelected="1" zoomScale="85" zoomScaleNormal="85" zoomScaleSheetLayoutView="100" workbookViewId="0">
      <selection activeCell="Z58" sqref="Z58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184</v>
      </c>
      <c r="I1" s="225"/>
      <c r="Q1" s="13"/>
      <c r="R1" s="13"/>
      <c r="S1" s="13"/>
      <c r="T1" s="13"/>
      <c r="U1" s="225" t="s">
        <v>184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194</v>
      </c>
      <c r="D11" s="69">
        <f>'[1]E-FORM'!$C$28</f>
        <v>2147392</v>
      </c>
      <c r="E11" s="68">
        <f>'[1]E-FORM'!$D$28</f>
        <v>322</v>
      </c>
      <c r="F11" s="70">
        <f>'[1]E-FORM'!$E$28</f>
        <v>11552378</v>
      </c>
      <c r="G11" s="68">
        <f>'[1]E-FORM'!$F$28</f>
        <v>131</v>
      </c>
      <c r="H11" s="70">
        <f>'[1]E-FORM'!$G$28</f>
        <v>10038400</v>
      </c>
      <c r="I11" s="150">
        <f>+D11+F11+H11</f>
        <v>23738170</v>
      </c>
      <c r="J11" s="153" t="s">
        <v>16</v>
      </c>
      <c r="K11" s="68">
        <f>'[1]E-FORM'!$I$28</f>
        <v>512</v>
      </c>
      <c r="L11" s="68"/>
      <c r="M11" s="68">
        <f>'[1]E-FORM'!$J$28</f>
        <v>300</v>
      </c>
      <c r="N11" s="68"/>
      <c r="O11" s="73">
        <f>'[1]E-FORM'!$K$28</f>
        <v>1152</v>
      </c>
      <c r="P11" s="68"/>
      <c r="Q11" s="68">
        <f>'[1]E-FORM'!$M$28</f>
        <v>107</v>
      </c>
      <c r="R11" s="68"/>
      <c r="S11" s="70">
        <f>'[1]E-FORM'!$N$28</f>
        <v>2600059</v>
      </c>
      <c r="T11" s="74"/>
      <c r="U11" s="139">
        <f>I11+S11</f>
        <v>26338229</v>
      </c>
      <c r="V11" s="75"/>
      <c r="W11" s="68">
        <f>'[1]E-FORM'!$P$28</f>
        <v>20975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482</v>
      </c>
      <c r="D12" s="70">
        <f>'[2]E-FORM'!$C$28</f>
        <v>4041482</v>
      </c>
      <c r="E12" s="68">
        <f>'[2]E-FORM'!$D$28</f>
        <v>966</v>
      </c>
      <c r="F12" s="70">
        <f>'[2]E-FORM'!$E$28</f>
        <v>35854222</v>
      </c>
      <c r="G12" s="68">
        <f>'[2]E-FORM'!$F28</f>
        <v>167</v>
      </c>
      <c r="H12" s="70">
        <f>'[2]E-FORM'!$G28</f>
        <v>13609550</v>
      </c>
      <c r="I12" s="150">
        <f>+D12+F12+H12</f>
        <v>53505254</v>
      </c>
      <c r="J12" s="153" t="s">
        <v>17</v>
      </c>
      <c r="K12" s="68">
        <f>'[2]E-FORM'!$I28</f>
        <v>343</v>
      </c>
      <c r="L12" s="68" t="s">
        <v>0</v>
      </c>
      <c r="M12" s="68">
        <f>'[2]E-FORM'!$J28</f>
        <v>253</v>
      </c>
      <c r="N12" s="68"/>
      <c r="O12" s="73">
        <f>'[2]E-FORM'!$K28</f>
        <v>799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58951959</v>
      </c>
      <c r="V12" s="75"/>
      <c r="W12" s="68">
        <f>'[2]E-FORM'!$P28</f>
        <v>50432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277</v>
      </c>
      <c r="D13" s="70">
        <f>'[3]E-FORM'!$C$28</f>
        <v>2427578</v>
      </c>
      <c r="E13" s="68">
        <f>'[3]E-FORM'!$D$28</f>
        <v>468</v>
      </c>
      <c r="F13" s="70">
        <f>'[3]E-FORM'!$E$28</f>
        <v>13630196</v>
      </c>
      <c r="G13" s="68">
        <f>'[3]E-FORM'!$F28</f>
        <v>92</v>
      </c>
      <c r="H13" s="70">
        <f>'[3]E-FORM'!$G28</f>
        <v>7242662</v>
      </c>
      <c r="I13" s="150">
        <f>+D13+F13+H13</f>
        <v>23300436</v>
      </c>
      <c r="J13" s="108" t="s">
        <v>18</v>
      </c>
      <c r="K13" s="68">
        <f>'[3]E-FORM'!$I28</f>
        <v>353</v>
      </c>
      <c r="L13" s="76"/>
      <c r="M13" s="68">
        <f>'[3]E-FORM'!$J28</f>
        <v>198</v>
      </c>
      <c r="N13" s="76"/>
      <c r="O13" s="73">
        <f>'[3]E-FORM'!$K28</f>
        <v>1167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38986382</v>
      </c>
      <c r="V13" s="75"/>
      <c r="W13" s="68">
        <f>'[3]E-FORM'!$P28</f>
        <v>16646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172</v>
      </c>
      <c r="D14" s="70">
        <f>'[4]E-FORM'!$C$28</f>
        <v>1804320</v>
      </c>
      <c r="E14" s="68">
        <f>'[4]E-FORM'!$D$28</f>
        <v>294</v>
      </c>
      <c r="F14" s="70">
        <f>'[4]E-FORM'!$E$28</f>
        <v>34137836</v>
      </c>
      <c r="G14" s="68">
        <f>'[4]E-FORM'!$F$28</f>
        <v>177</v>
      </c>
      <c r="H14" s="70">
        <f>'[4]E-FORM'!$G$28</f>
        <v>18353949</v>
      </c>
      <c r="I14" s="150">
        <f>+D14+F14+H14</f>
        <v>54296105</v>
      </c>
      <c r="J14" s="153" t="s">
        <v>19</v>
      </c>
      <c r="K14" s="68">
        <f>'[4]E-FORM'!$I$28</f>
        <v>384</v>
      </c>
      <c r="L14" s="68"/>
      <c r="M14" s="68">
        <f>'[4]E-FORM'!$J$28</f>
        <v>260</v>
      </c>
      <c r="N14" s="68"/>
      <c r="O14" s="73">
        <f>'[4]E-FORM'!$K$28</f>
        <v>730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75618573</v>
      </c>
      <c r="V14" s="75"/>
      <c r="W14" s="68">
        <f>'[4]E-FORM'!$P$28</f>
        <v>67386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208</v>
      </c>
      <c r="F15" s="70">
        <f>'[5]E-FORM'!$E$28</f>
        <v>9704749</v>
      </c>
      <c r="G15" s="68">
        <f>'[5]E-FORM'!$F$28</f>
        <v>85</v>
      </c>
      <c r="H15" s="70">
        <f>'[5]E-FORM'!$G$28</f>
        <v>5075041</v>
      </c>
      <c r="I15" s="150">
        <f>+D15+F15+H15</f>
        <v>16082401</v>
      </c>
      <c r="J15" s="153" t="s">
        <v>20</v>
      </c>
      <c r="K15" s="68">
        <f>'[5]E-FORM'!$I$28</f>
        <v>207</v>
      </c>
      <c r="L15" s="68"/>
      <c r="M15" s="68">
        <f>'[5]E-FORM'!$J$28</f>
        <v>172</v>
      </c>
      <c r="N15" s="68"/>
      <c r="O15" s="73">
        <f>'[5]E-FORM'!$K$28</f>
        <v>440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29068760</v>
      </c>
      <c r="V15" s="75"/>
      <c r="W15" s="68">
        <f>'[5]E-FORM'!$P$28</f>
        <v>62716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361</v>
      </c>
      <c r="D17" s="70">
        <f>'[6]E-FORM'!$C$28</f>
        <v>3637130</v>
      </c>
      <c r="E17" s="68">
        <f>'[6]E-FORM'!$D$28</f>
        <v>523</v>
      </c>
      <c r="F17" s="70">
        <f>'[6]E-FORM'!$E$28</f>
        <v>24462672</v>
      </c>
      <c r="G17" s="68">
        <f>'[6]E-FORM'!$F$28</f>
        <v>225</v>
      </c>
      <c r="H17" s="70">
        <f>'[6]E-FORM'!$G$28</f>
        <v>23505160</v>
      </c>
      <c r="I17" s="150">
        <f>+D17+F17+H17</f>
        <v>51604962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64241465</v>
      </c>
      <c r="V17" s="75"/>
      <c r="W17" s="68">
        <f>'[6]E-FORM'!$P$28</f>
        <v>38066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204</v>
      </c>
      <c r="D18" s="70">
        <f>'[7]E-FORM'!$C$28</f>
        <v>1925206</v>
      </c>
      <c r="E18" s="68">
        <f>'[7]E-FORM'!$D$28</f>
        <v>298</v>
      </c>
      <c r="F18" s="70">
        <f>'[7]E-FORM'!$E$28</f>
        <v>19184382</v>
      </c>
      <c r="G18" s="68">
        <f>'[7]E-FORM'!$F$28</f>
        <v>112</v>
      </c>
      <c r="H18" s="70">
        <f>'[7]E-FORM'!$G$28</f>
        <v>14457952</v>
      </c>
      <c r="I18" s="150">
        <f>+D18+F18+H18</f>
        <v>35567540</v>
      </c>
      <c r="J18" s="153" t="s">
        <v>23</v>
      </c>
      <c r="K18" s="68">
        <f>'[7]E-FORM'!$I$28</f>
        <v>314</v>
      </c>
      <c r="L18" s="68" t="s">
        <v>0</v>
      </c>
      <c r="M18" s="68">
        <f>'[7]E-FORM'!$J$28</f>
        <v>213</v>
      </c>
      <c r="N18" s="68" t="s">
        <v>0</v>
      </c>
      <c r="O18" s="73">
        <f>'[7]E-FORM'!$K$28</f>
        <v>554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49702968</v>
      </c>
      <c r="V18" s="75"/>
      <c r="W18" s="68">
        <f>'[7]E-FORM'!$P$28</f>
        <v>37434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103</v>
      </c>
      <c r="D19" s="70">
        <f>'[8]E-FORM'!$C$28</f>
        <v>864461</v>
      </c>
      <c r="E19" s="68">
        <f>'[8]E-FORM'!$D$28</f>
        <v>182</v>
      </c>
      <c r="F19" s="70">
        <f>'[8]E-FORM'!$E$28</f>
        <v>13508455</v>
      </c>
      <c r="G19" s="68">
        <f>'[8]E-FORM'!$F$28</f>
        <v>73</v>
      </c>
      <c r="H19" s="70">
        <f>'[8]E-FORM'!$G$28</f>
        <v>3636367</v>
      </c>
      <c r="I19" s="150">
        <f>D19+F19+H19</f>
        <v>18009283</v>
      </c>
      <c r="J19" s="153" t="s">
        <v>24</v>
      </c>
      <c r="K19" s="68">
        <f>'[8]E-FORM'!$I$28</f>
        <v>171</v>
      </c>
      <c r="L19" s="68" t="s">
        <v>0</v>
      </c>
      <c r="M19" s="68">
        <f>'[8]E-FORM'!$J$28</f>
        <v>105</v>
      </c>
      <c r="N19" s="68" t="s">
        <v>0</v>
      </c>
      <c r="O19" s="73">
        <f>'[8]E-FORM'!$K$28</f>
        <v>477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30416563</v>
      </c>
      <c r="V19" s="75"/>
      <c r="W19" s="68">
        <f>'[8]E-FORM'!$P$28</f>
        <v>58278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103</v>
      </c>
      <c r="D20" s="70">
        <f>'[9]E-FORM'!$C$28</f>
        <v>413216.9</v>
      </c>
      <c r="E20" s="68">
        <f>'[9]E-FORM'!$D$28</f>
        <v>210</v>
      </c>
      <c r="F20" s="70">
        <f>'[9]E-FORM'!$E$28</f>
        <v>5276867</v>
      </c>
      <c r="G20" s="68">
        <f>'[9]E-FORM'!$F$28</f>
        <v>129</v>
      </c>
      <c r="H20" s="70">
        <f>'[9]E-FORM'!$G$28</f>
        <v>3429775</v>
      </c>
      <c r="I20" s="150">
        <f>D20+F20+H20</f>
        <v>9119858.9000000004</v>
      </c>
      <c r="J20" s="153" t="s">
        <v>25</v>
      </c>
      <c r="K20" s="68">
        <f>'[9]E-FORM'!$I$28</f>
        <v>108</v>
      </c>
      <c r="L20" s="68" t="s">
        <v>0</v>
      </c>
      <c r="M20" s="68">
        <f>'[9]E-FORM'!$J$28</f>
        <v>86</v>
      </c>
      <c r="N20" s="68" t="s">
        <v>0</v>
      </c>
      <c r="O20" s="73">
        <f>'[9]E-FORM'!$K$28</f>
        <v>121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14270170.9</v>
      </c>
      <c r="V20" s="75"/>
      <c r="W20" s="68">
        <f>'[9]E-FORM'!$P$28</f>
        <v>127893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196</v>
      </c>
      <c r="F21" s="70">
        <f>'[10]E-FORM'!$E$28</f>
        <v>11226496</v>
      </c>
      <c r="G21" s="68">
        <f>'[10]E-FORM'!$F$28</f>
        <v>34</v>
      </c>
      <c r="H21" s="70">
        <f>'[10]E-FORM'!$G$28</f>
        <v>6264500</v>
      </c>
      <c r="I21" s="150">
        <f t="shared" ref="I21:I24" si="0">D21+F21+H21</f>
        <v>20030216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23091869</v>
      </c>
      <c r="V21" s="75"/>
      <c r="W21" s="68">
        <f>'[10]E-FORM'!$P$28</f>
        <v>26612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61</v>
      </c>
      <c r="D23" s="70">
        <f>'[11]E-FORM'!$C$28</f>
        <v>1317117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56638003</v>
      </c>
      <c r="J23" s="153" t="s">
        <v>27</v>
      </c>
      <c r="K23" s="68">
        <f>'[11]E-FORM'!$I$28</f>
        <v>219</v>
      </c>
      <c r="L23" s="68" t="s">
        <v>0</v>
      </c>
      <c r="M23" s="68">
        <f>'[11]E-FORM'!$J$28</f>
        <v>168</v>
      </c>
      <c r="N23" s="68" t="s">
        <v>0</v>
      </c>
      <c r="O23" s="73">
        <f>'[11]E-FORM'!$K$28</f>
        <v>1154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88027521</v>
      </c>
      <c r="V23" s="75"/>
      <c r="W23" s="68">
        <f>'[11]E-FORM'!$P$28</f>
        <v>23355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110</v>
      </c>
      <c r="D24" s="70">
        <f>'[12]E-FORM'!$C$28</f>
        <v>607481</v>
      </c>
      <c r="E24" s="68">
        <f>'[12]E-FORM'!$D$28</f>
        <v>106</v>
      </c>
      <c r="F24" s="70">
        <f>'[12]E-FORM'!$E$28</f>
        <v>8891001</v>
      </c>
      <c r="G24" s="68">
        <f>'[12]E-FORM'!$F$28</f>
        <v>114</v>
      </c>
      <c r="H24" s="70">
        <f>'[12]E-FORM'!$G$28</f>
        <v>4728500</v>
      </c>
      <c r="I24" s="150">
        <f t="shared" si="0"/>
        <v>14226982</v>
      </c>
      <c r="J24" s="153" t="s">
        <v>29</v>
      </c>
      <c r="K24" s="68">
        <f>'[12]E-FORM'!$I$28</f>
        <v>146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20201148</v>
      </c>
      <c r="V24" s="75"/>
      <c r="W24" s="68">
        <f>'[12]E-FORM'!$P$28</f>
        <v>33618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143</v>
      </c>
      <c r="D25" s="70">
        <f>'[13]E-FORM'!$C$28</f>
        <v>1916505</v>
      </c>
      <c r="E25" s="68">
        <f>'[13]E-FORM'!$D$28</f>
        <v>228</v>
      </c>
      <c r="F25" s="70">
        <f>'[13]E-FORM'!$E$28</f>
        <v>6614723</v>
      </c>
      <c r="G25" s="68">
        <f>'[13]E-FORM'!$F$28</f>
        <v>112</v>
      </c>
      <c r="H25" s="70">
        <f>'[13]E-FORM'!$G$28</f>
        <v>10885718</v>
      </c>
      <c r="I25" s="150">
        <f t="shared" ref="I25:I26" si="2">D25+F25+H25</f>
        <v>19416946</v>
      </c>
      <c r="J25" s="154" t="s">
        <v>33</v>
      </c>
      <c r="K25" s="68">
        <f>'[13]E-FORM'!$I$28</f>
        <v>269</v>
      </c>
      <c r="L25" s="68" t="s">
        <v>0</v>
      </c>
      <c r="M25" s="68">
        <f>'[13]E-FORM'!$J$28</f>
        <v>185</v>
      </c>
      <c r="N25" s="68" t="s">
        <v>0</v>
      </c>
      <c r="O25" s="73">
        <f>'[13]E-FORM'!$K$28</f>
        <v>266</v>
      </c>
      <c r="P25" s="68" t="s">
        <v>0</v>
      </c>
      <c r="Q25" s="68">
        <f>'[13]E-FORM'!$M$28</f>
        <v>46</v>
      </c>
      <c r="R25" s="68" t="s">
        <v>0</v>
      </c>
      <c r="S25" s="70">
        <f>'[13]E-FORM'!$N$28</f>
        <v>2684556</v>
      </c>
      <c r="T25" s="68"/>
      <c r="U25" s="139">
        <f t="shared" ref="U25:U26" si="3">I25+S25</f>
        <v>22101502</v>
      </c>
      <c r="V25" s="75"/>
      <c r="W25" s="68">
        <f>'[13]E-FORM'!$P$28</f>
        <v>87401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57</v>
      </c>
      <c r="D27" s="70">
        <f>'[15]E-FORM'!$C$28</f>
        <v>453354</v>
      </c>
      <c r="E27" s="68">
        <f>'[15]E-FORM'!$D$28</f>
        <v>90</v>
      </c>
      <c r="F27" s="70">
        <f>'[15]E-FORM'!$E$28</f>
        <v>8816427</v>
      </c>
      <c r="G27" s="68">
        <f>'[15]E-FORM'!$F$28</f>
        <v>55</v>
      </c>
      <c r="H27" s="70">
        <f>'[15]E-FORM'!$G$28</f>
        <v>5593326</v>
      </c>
      <c r="I27" s="150">
        <f>D27+F27+H27</f>
        <v>14863107</v>
      </c>
      <c r="J27" s="154" t="s">
        <v>68</v>
      </c>
      <c r="K27" s="68">
        <f>'[15]E-FORM'!$I$28</f>
        <v>171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418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21539108</v>
      </c>
      <c r="V27" s="75"/>
      <c r="W27" s="68">
        <f>'[15]E-FORM'!$P$28</f>
        <v>43755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25</v>
      </c>
      <c r="D29" s="70">
        <f>'[16]E-FORM'!$C$28</f>
        <v>936567</v>
      </c>
      <c r="E29" s="68">
        <f>'[16]E-FORM'!$D$28</f>
        <v>91</v>
      </c>
      <c r="F29" s="70">
        <f>'[16]E-FORM'!$E$28</f>
        <v>9020484</v>
      </c>
      <c r="G29" s="68">
        <f>'[16]E-FORM'!$F$28</f>
        <v>48</v>
      </c>
      <c r="H29" s="70">
        <f>'[16]E-FORM'!$G$28</f>
        <v>2820039</v>
      </c>
      <c r="I29" s="150">
        <f>D29+F29+H29</f>
        <v>12777090</v>
      </c>
      <c r="J29" s="154" t="s">
        <v>78</v>
      </c>
      <c r="K29" s="68">
        <f>'[16]E-FORM'!$I$28</f>
        <v>77</v>
      </c>
      <c r="L29" s="68"/>
      <c r="M29" s="68">
        <f>'[16]E-FORM'!$J$28</f>
        <v>44</v>
      </c>
      <c r="N29" s="68"/>
      <c r="O29" s="73">
        <f>'[16]E-FORM'!$K$28</f>
        <v>214</v>
      </c>
      <c r="P29" s="68"/>
      <c r="Q29" s="68">
        <f>'[16]E-FORM'!$M$28</f>
        <v>45</v>
      </c>
      <c r="R29" s="68"/>
      <c r="S29" s="70">
        <f>'[16]E-FORM'!$N$28</f>
        <v>4385288</v>
      </c>
      <c r="T29" s="68"/>
      <c r="U29" s="139">
        <f>I29+S29</f>
        <v>17162378</v>
      </c>
      <c r="V29" s="75"/>
      <c r="W29" s="68">
        <f>'[16]E-FORM'!$P$28</f>
        <v>26025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70</v>
      </c>
      <c r="D30" s="70">
        <f>'[17]E-FORM'!$C$28</f>
        <v>261808</v>
      </c>
      <c r="E30" s="68">
        <f>'[17]E-FORM'!$D$28</f>
        <v>99</v>
      </c>
      <c r="F30" s="70">
        <f>'[17]E-FORM'!$E$28</f>
        <v>6939308</v>
      </c>
      <c r="G30" s="68">
        <f>'[17]E-FORM'!$F$28</f>
        <v>57</v>
      </c>
      <c r="H30" s="70">
        <f>'[17]E-FORM'!$G$28</f>
        <v>3827000</v>
      </c>
      <c r="I30" s="150">
        <f>D30+F30+H30</f>
        <v>11028116</v>
      </c>
      <c r="J30" s="154" t="s">
        <v>79</v>
      </c>
      <c r="K30" s="68">
        <f>'[17]E-FORM'!$I$28</f>
        <v>127</v>
      </c>
      <c r="L30" s="68"/>
      <c r="M30" s="68">
        <f>'[17]E-FORM'!$J$28</f>
        <v>72</v>
      </c>
      <c r="N30" s="68"/>
      <c r="O30" s="73">
        <f>'[17]E-FORM'!$K$28</f>
        <v>297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11939372</v>
      </c>
      <c r="V30" s="75"/>
      <c r="W30" s="68">
        <f>'[17]E-FORM'!$P$28</f>
        <v>43494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73</v>
      </c>
      <c r="D31" s="70">
        <f>'[18]E-FORM'!$C$28</f>
        <v>5537355</v>
      </c>
      <c r="E31" s="68">
        <f>'[18]E-FORM'!$D$28</f>
        <v>122</v>
      </c>
      <c r="F31" s="70">
        <f>'[18]E-FORM'!$E$28</f>
        <v>8009439</v>
      </c>
      <c r="G31" s="68">
        <f>'[18]E-FORM'!$F$28</f>
        <v>38</v>
      </c>
      <c r="H31" s="70">
        <f>'[18]E-FORM'!$G$28</f>
        <v>4578500</v>
      </c>
      <c r="I31" s="150">
        <f>D31+F31+H31</f>
        <v>18125294</v>
      </c>
      <c r="J31" s="154" t="s">
        <v>85</v>
      </c>
      <c r="K31" s="68">
        <f>'[18]E-FORM'!$I$28</f>
        <v>105</v>
      </c>
      <c r="L31" s="68"/>
      <c r="M31" s="68">
        <f>'[18]E-FORM'!$J$28</f>
        <v>69</v>
      </c>
      <c r="N31" s="68"/>
      <c r="O31" s="73">
        <f>'[18]E-FORM'!$K$28</f>
        <v>214</v>
      </c>
      <c r="P31" s="68"/>
      <c r="Q31" s="68">
        <f>'[18]E-FORM'!$M$28</f>
        <v>28</v>
      </c>
      <c r="R31" s="68"/>
      <c r="S31" s="70">
        <f>'[18]E-FORM'!$N$28</f>
        <v>2974620</v>
      </c>
      <c r="T31" s="68"/>
      <c r="U31" s="139">
        <f>I31+S31</f>
        <v>21099914</v>
      </c>
      <c r="V31" s="75"/>
      <c r="W31" s="68">
        <f>'[18]E-FORM'!$P$28</f>
        <v>31842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311</v>
      </c>
      <c r="D32" s="70">
        <f>'[19]E-FORM'!$C$28</f>
        <v>1081853</v>
      </c>
      <c r="E32" s="68">
        <f>'[19]E-FORM'!$D$28</f>
        <v>429</v>
      </c>
      <c r="F32" s="70">
        <f>'[19]E-FORM'!$E$28</f>
        <v>15057795</v>
      </c>
      <c r="G32" s="68">
        <f>'[19]E-FORM'!$F$28</f>
        <v>98</v>
      </c>
      <c r="H32" s="70">
        <f>'[19]E-FORM'!$G$28</f>
        <v>4213083</v>
      </c>
      <c r="I32" s="150">
        <f>D32+F32+H32</f>
        <v>20352731</v>
      </c>
      <c r="J32" s="154" t="s">
        <v>86</v>
      </c>
      <c r="K32" s="68">
        <f>'[19]E-FORM'!$I$28</f>
        <v>144</v>
      </c>
      <c r="L32" s="68"/>
      <c r="M32" s="68">
        <f>'[19]E-FORM'!$J$28</f>
        <v>135</v>
      </c>
      <c r="N32" s="68"/>
      <c r="O32" s="73">
        <f>'[19]E-FORM'!$K$28</f>
        <v>303</v>
      </c>
      <c r="P32" s="68"/>
      <c r="Q32" s="68">
        <f>'[19]E-FORM'!$M$28</f>
        <v>193</v>
      </c>
      <c r="R32" s="68"/>
      <c r="S32" s="70">
        <f>'[19]E-FORM'!$N$28</f>
        <v>1683092</v>
      </c>
      <c r="T32" s="68"/>
      <c r="U32" s="139">
        <f>I32+S32</f>
        <v>22035823</v>
      </c>
      <c r="V32" s="75"/>
      <c r="W32" s="68">
        <f>'[19]E-FORM'!$P$28</f>
        <v>86938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38</v>
      </c>
      <c r="D33" s="70">
        <f>'[20]E-FORM'!$C$28</f>
        <v>933900</v>
      </c>
      <c r="E33" s="68">
        <f>'[20]E-FORM'!$D$28</f>
        <v>103</v>
      </c>
      <c r="F33" s="70">
        <f>'[20]E-FORM'!$E$28</f>
        <v>14726151</v>
      </c>
      <c r="G33" s="68">
        <f>'[20]E-FORM'!$F$28</f>
        <v>43</v>
      </c>
      <c r="H33" s="70">
        <f>'[20]E-FORM'!$G$28</f>
        <v>8789466</v>
      </c>
      <c r="I33" s="150">
        <f>D33+F33+H33</f>
        <v>24449517</v>
      </c>
      <c r="J33" s="154" t="s">
        <v>114</v>
      </c>
      <c r="K33" s="68">
        <f>'[20]E-FORM'!$I$28</f>
        <v>138</v>
      </c>
      <c r="L33" s="68"/>
      <c r="M33" s="68">
        <f>'[20]E-FORM'!$J$28</f>
        <v>125</v>
      </c>
      <c r="N33" s="68"/>
      <c r="O33" s="73">
        <f>'[20]E-FORM'!$K$28</f>
        <v>357</v>
      </c>
      <c r="P33" s="68"/>
      <c r="Q33" s="68">
        <f>'[20]E-FORM'!$M$28</f>
        <v>13</v>
      </c>
      <c r="R33" s="68"/>
      <c r="S33" s="70">
        <f>'[20]E-FORM'!$N$28</f>
        <v>1843000</v>
      </c>
      <c r="T33" s="68"/>
      <c r="U33" s="139">
        <f>I33+S33</f>
        <v>26292517</v>
      </c>
      <c r="V33" s="75"/>
      <c r="W33" s="68">
        <f>'[20]E-FORM'!$P$28</f>
        <v>24816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64</v>
      </c>
      <c r="F35" s="70">
        <f>'[21]E-FORM'!$E$28</f>
        <v>5610315</v>
      </c>
      <c r="G35" s="68">
        <f>'[21]E-FORM'!$F$28</f>
        <v>29</v>
      </c>
      <c r="H35" s="70">
        <f>'[21]E-FORM'!$G$28</f>
        <v>8933008</v>
      </c>
      <c r="I35" s="150">
        <f>D35+F35+H35</f>
        <v>14947793</v>
      </c>
      <c r="J35" s="154" t="s">
        <v>91</v>
      </c>
      <c r="K35" s="68">
        <f>'[21]E-FORM'!$I$28</f>
        <v>86</v>
      </c>
      <c r="L35" s="68"/>
      <c r="M35" s="68">
        <f>'[21]E-FORM'!$J$28</f>
        <v>71</v>
      </c>
      <c r="N35" s="68"/>
      <c r="O35" s="73">
        <f>'[21]E-FORM'!$K$28</f>
        <v>337</v>
      </c>
      <c r="P35" s="68"/>
      <c r="Q35" s="68">
        <f>'[21]E-FORM'!$M$28</f>
        <v>46</v>
      </c>
      <c r="R35" s="68"/>
      <c r="S35" s="70">
        <f>'[21]E-FORM'!$N$28</f>
        <v>5046985</v>
      </c>
      <c r="T35" s="68"/>
      <c r="U35" s="139">
        <f>I35+S35</f>
        <v>19994778</v>
      </c>
      <c r="V35" s="75"/>
      <c r="W35" s="68">
        <f>'[21]E-FORM'!$P$28</f>
        <v>32723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38</v>
      </c>
      <c r="D36" s="82">
        <f>'[22]E-FORM'!$C$28</f>
        <v>1514685</v>
      </c>
      <c r="E36" s="81">
        <f>'[22]E-FORM'!$D$28</f>
        <v>61</v>
      </c>
      <c r="F36" s="82">
        <f>'[22]E-FORM'!$E$28</f>
        <v>257374784</v>
      </c>
      <c r="G36" s="81">
        <f>'[22]E-FORM'!$F$28</f>
        <v>33</v>
      </c>
      <c r="H36" s="82">
        <f>'[22]E-FORM'!$G$28</f>
        <v>6616660</v>
      </c>
      <c r="I36" s="161">
        <f>D36+F36+H36</f>
        <v>265506129</v>
      </c>
      <c r="J36" s="171" t="s">
        <v>152</v>
      </c>
      <c r="K36" s="81">
        <f>'[22]E-FORM'!$I$28</f>
        <v>68</v>
      </c>
      <c r="L36" s="81"/>
      <c r="M36" s="81">
        <f>'[22]E-FORM'!$J$28</f>
        <v>53</v>
      </c>
      <c r="N36" s="81"/>
      <c r="O36" s="163">
        <f>'[22]E-FORM'!$K$28</f>
        <v>1282</v>
      </c>
      <c r="P36" s="81"/>
      <c r="Q36" s="81">
        <f>'[22]E-FORM'!$M$28</f>
        <v>30</v>
      </c>
      <c r="R36" s="81"/>
      <c r="S36" s="82">
        <f>'[22]E-FORM'!$N$28</f>
        <v>58404989</v>
      </c>
      <c r="T36" s="81"/>
      <c r="U36" s="172">
        <f>I36+S36</f>
        <v>323911118</v>
      </c>
      <c r="V36" s="173"/>
      <c r="W36" s="81">
        <f>'[22]E-FORM'!$P$28</f>
        <v>25751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34</v>
      </c>
      <c r="D39" s="70">
        <f>'[25]E-FORM'!$C$28</f>
        <v>966676</v>
      </c>
      <c r="E39" s="68">
        <f>'[25]E-FORM'!$D$28</f>
        <v>95</v>
      </c>
      <c r="F39" s="70">
        <f>'[25]E-FORM'!$E$28</f>
        <v>128120680</v>
      </c>
      <c r="G39" s="68">
        <f>'[25]E-FORM'!$F$28</f>
        <v>30</v>
      </c>
      <c r="H39" s="70">
        <f>'[25]E-FORM'!$G$28</f>
        <v>13771001</v>
      </c>
      <c r="I39" s="150">
        <f t="shared" ref="I39:I46" si="4">D39+F39+H39</f>
        <v>142858357</v>
      </c>
      <c r="J39" s="109" t="s">
        <v>142</v>
      </c>
      <c r="K39" s="68">
        <f>'[25]E-FORM'!$I$28</f>
        <v>62</v>
      </c>
      <c r="L39" s="68"/>
      <c r="M39" s="68">
        <f>'[25]E-FORM'!$J$28</f>
        <v>52</v>
      </c>
      <c r="N39" s="68"/>
      <c r="O39" s="73">
        <f>'[25]E-FORM'!$K$28</f>
        <v>310</v>
      </c>
      <c r="P39" s="68"/>
      <c r="Q39" s="68">
        <f>'[25]E-FORM'!$M$28</f>
        <v>3</v>
      </c>
      <c r="R39" s="68"/>
      <c r="S39" s="70">
        <f>'[25]E-FORM'!$N$28</f>
        <v>900000</v>
      </c>
      <c r="T39" s="68"/>
      <c r="U39" s="139">
        <f t="shared" ref="U39:U46" si="5">I39+S39</f>
        <v>143758357</v>
      </c>
      <c r="V39" s="75"/>
      <c r="W39" s="68">
        <f>'[25]E-FORM'!$P$28</f>
        <v>15056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29</v>
      </c>
      <c r="D41" s="70">
        <f>'[26]E-FORM'!$C$28</f>
        <v>264760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2933160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6133160</v>
      </c>
      <c r="V41" s="75"/>
      <c r="W41" s="68">
        <f>'[26]E-FORM'!$P$28</f>
        <v>19291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2</v>
      </c>
      <c r="D42" s="70">
        <f>'[27]E-FORM'!$C$28</f>
        <v>3500</v>
      </c>
      <c r="E42" s="68">
        <f>'[27]E-FORM'!$D$28</f>
        <v>3</v>
      </c>
      <c r="F42" s="70">
        <f>'[27]E-FORM'!$E$28</f>
        <v>707000</v>
      </c>
      <c r="G42" s="68">
        <f>'[27]E-FORM'!$F$28</f>
        <v>2</v>
      </c>
      <c r="H42" s="70">
        <f>'[27]E-FORM'!$G$28</f>
        <v>511000</v>
      </c>
      <c r="I42" s="150">
        <f t="shared" ref="I42:I43" si="6">D42+F42+H42</f>
        <v>1221500</v>
      </c>
      <c r="J42" s="109" t="s">
        <v>153</v>
      </c>
      <c r="K42" s="68">
        <f>'[27]E-FORM'!$I$28</f>
        <v>5</v>
      </c>
      <c r="L42" s="68"/>
      <c r="M42" s="68">
        <f>'[27]E-FORM'!$J$28</f>
        <v>5</v>
      </c>
      <c r="N42" s="68"/>
      <c r="O42" s="73">
        <f>'[27]E-FORM'!$K$28</f>
        <v>29</v>
      </c>
      <c r="P42" s="68"/>
      <c r="Q42" s="68">
        <f>'[27]E-FORM'!$M$28</f>
        <v>0</v>
      </c>
      <c r="R42" s="68"/>
      <c r="S42" s="70">
        <f>'[27]E-FORM'!$N$28</f>
        <v>419636</v>
      </c>
      <c r="T42" s="68"/>
      <c r="U42" s="139">
        <f t="shared" ref="U42:U43" si="7">I42+S42</f>
        <v>1641136</v>
      </c>
      <c r="V42" s="75"/>
      <c r="W42" s="68">
        <f>'[27]E-FORM'!$P$28</f>
        <v>4322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7564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124</v>
      </c>
      <c r="D45" s="70">
        <f>'[30]E-FORM'!$C$28</f>
        <v>1212176</v>
      </c>
      <c r="E45" s="68">
        <f>'[30]E-FORM'!$D$28</f>
        <v>287</v>
      </c>
      <c r="F45" s="70">
        <f>'[30]E-FORM'!$E$28</f>
        <v>6701877</v>
      </c>
      <c r="G45" s="68">
        <f>'[30]E-FORM'!$F$28</f>
        <v>111</v>
      </c>
      <c r="H45" s="70">
        <f>'[30]E-FORM'!$G$28</f>
        <v>7915155</v>
      </c>
      <c r="I45" s="150">
        <f t="shared" ref="I45" si="10">D45+F45+H45</f>
        <v>15829208</v>
      </c>
      <c r="J45" s="109" t="s">
        <v>177</v>
      </c>
      <c r="K45" s="68">
        <f>'[30]E-FORM'!$I$28</f>
        <v>303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136</v>
      </c>
      <c r="R45" s="68"/>
      <c r="S45" s="70">
        <f>'[30]E-FORM'!$N$28</f>
        <v>9379013</v>
      </c>
      <c r="T45" s="68"/>
      <c r="U45" s="139">
        <f t="shared" ref="U45" si="11">I45+S45</f>
        <v>25208221</v>
      </c>
      <c r="V45" s="75"/>
      <c r="W45" s="68">
        <f>'[30]E-FORM'!$P$28</f>
        <v>40102</v>
      </c>
    </row>
    <row r="46" spans="1:23" s="7" customFormat="1" ht="14.25" customHeight="1" x14ac:dyDescent="0.25">
      <c r="A46" s="110" t="s">
        <v>84</v>
      </c>
      <c r="B46" s="71"/>
      <c r="C46" s="72">
        <f t="shared" ref="C46:H46" si="12">SUM(C11:C45)</f>
        <v>3709</v>
      </c>
      <c r="D46" s="72">
        <f t="shared" si="12"/>
        <v>42973031.899999999</v>
      </c>
      <c r="E46" s="72">
        <f t="shared" si="12"/>
        <v>6412</v>
      </c>
      <c r="F46" s="72">
        <f t="shared" si="12"/>
        <v>764087096</v>
      </c>
      <c r="G46" s="72">
        <f t="shared" si="12"/>
        <v>2347</v>
      </c>
      <c r="H46" s="72">
        <f t="shared" si="12"/>
        <v>237396703</v>
      </c>
      <c r="I46" s="151">
        <f t="shared" si="4"/>
        <v>1044456830.9</v>
      </c>
      <c r="J46" s="110" t="s">
        <v>84</v>
      </c>
      <c r="K46" s="72">
        <f>SUM(K11:K45)</f>
        <v>5642</v>
      </c>
      <c r="L46" s="72"/>
      <c r="M46" s="72">
        <f>SUM(M11:M45)</f>
        <v>3860</v>
      </c>
      <c r="N46" s="72"/>
      <c r="O46" s="72">
        <f>SUM(O11:O45)</f>
        <v>14112</v>
      </c>
      <c r="P46" s="72"/>
      <c r="Q46" s="72">
        <f>SUM(Q11:Q45)</f>
        <v>2091</v>
      </c>
      <c r="R46" s="72"/>
      <c r="S46" s="72">
        <f>SUM(S11:S45)</f>
        <v>293290860</v>
      </c>
      <c r="T46" s="72"/>
      <c r="U46" s="158">
        <f t="shared" si="5"/>
        <v>1337747690.9000001</v>
      </c>
      <c r="V46" s="72"/>
      <c r="W46" s="72">
        <f>SUM(W11:W45)</f>
        <v>1148790</v>
      </c>
    </row>
    <row r="47" spans="1:23" s="7" customFormat="1" ht="14.25" customHeight="1" x14ac:dyDescent="0.3">
      <c r="A47" s="156" t="s">
        <v>87</v>
      </c>
      <c r="B47" s="54"/>
      <c r="C47" s="89">
        <f t="shared" ref="C47:I47" si="13">C46/C54</f>
        <v>0.71838078636451674</v>
      </c>
      <c r="D47" s="89">
        <f t="shared" si="13"/>
        <v>0.71302595678200453</v>
      </c>
      <c r="E47" s="89">
        <f t="shared" si="13"/>
        <v>0.68111323560654347</v>
      </c>
      <c r="F47" s="89">
        <f>F46/F54</f>
        <v>0.75466210959335689</v>
      </c>
      <c r="G47" s="89">
        <f t="shared" si="13"/>
        <v>0.68167295962823116</v>
      </c>
      <c r="H47" s="89">
        <f t="shared" si="13"/>
        <v>0.77218271622971946</v>
      </c>
      <c r="I47" s="89">
        <f t="shared" si="13"/>
        <v>0.75674668237792864</v>
      </c>
      <c r="J47" s="157" t="s">
        <v>87</v>
      </c>
      <c r="K47" s="89">
        <f>K46/K54</f>
        <v>0.67894103489771362</v>
      </c>
      <c r="L47" s="90"/>
      <c r="M47" s="89">
        <f>M46/M54</f>
        <v>0.6728255185637092</v>
      </c>
      <c r="N47" s="90"/>
      <c r="O47" s="89">
        <f>O46/O54</f>
        <v>0.71550981088069765</v>
      </c>
      <c r="P47" s="90"/>
      <c r="Q47" s="89">
        <f>Q46/Q54</f>
        <v>0.74280639431616347</v>
      </c>
      <c r="R47" s="91"/>
      <c r="S47" s="89">
        <f>S46/S54</f>
        <v>0.69138939561515955</v>
      </c>
      <c r="T47" s="91"/>
      <c r="U47" s="89">
        <f>U46/U54</f>
        <v>0.74138151231559635</v>
      </c>
      <c r="V47" s="92"/>
      <c r="W47" s="89">
        <f>W46/W54</f>
        <v>0.73411632087450573</v>
      </c>
    </row>
    <row r="48" spans="1:23" s="7" customFormat="1" ht="11.45" customHeight="1" x14ac:dyDescent="0.3">
      <c r="A48" s="147" t="s">
        <v>137</v>
      </c>
      <c r="B48" s="43" t="s">
        <v>180</v>
      </c>
      <c r="C48" s="66"/>
      <c r="D48" s="67"/>
      <c r="E48" s="66"/>
      <c r="F48" s="67"/>
      <c r="G48" s="67"/>
      <c r="H48" s="57"/>
      <c r="I48" s="44"/>
      <c r="J48" s="147" t="s">
        <v>137</v>
      </c>
      <c r="K48" s="43" t="s">
        <v>180</v>
      </c>
      <c r="L48" s="66"/>
      <c r="M48" s="67"/>
      <c r="N48" s="66"/>
      <c r="O48" s="67"/>
      <c r="P48" s="67"/>
      <c r="Q48" s="57"/>
      <c r="R48" s="44"/>
      <c r="S48" s="80"/>
      <c r="T48" s="80"/>
      <c r="U48" s="80"/>
      <c r="V48" s="75"/>
      <c r="W48" s="77"/>
    </row>
    <row r="49" spans="1:23" s="7" customFormat="1" ht="10.9" customHeight="1" x14ac:dyDescent="0.3">
      <c r="A49" s="43" t="s">
        <v>179</v>
      </c>
      <c r="B49" s="55"/>
      <c r="C49" s="56"/>
      <c r="D49" s="57"/>
      <c r="E49" s="56"/>
      <c r="F49" s="57"/>
      <c r="G49" s="57"/>
      <c r="H49" s="57"/>
      <c r="I49" s="44"/>
      <c r="J49" s="43" t="s">
        <v>179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2.75" customHeight="1" x14ac:dyDescent="0.3">
      <c r="A50" s="168" t="s">
        <v>181</v>
      </c>
      <c r="B50" s="55"/>
      <c r="C50" s="56"/>
      <c r="D50" s="57"/>
      <c r="E50" s="56"/>
      <c r="F50" s="57"/>
      <c r="G50" s="57"/>
      <c r="H50" s="57"/>
      <c r="I50" s="44"/>
      <c r="J50" s="168" t="s">
        <v>181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0.5" customHeight="1" x14ac:dyDescent="0.3">
      <c r="A51" s="43" t="s">
        <v>182</v>
      </c>
      <c r="B51" s="55"/>
      <c r="C51" s="56"/>
      <c r="D51" s="57"/>
      <c r="E51" s="56"/>
      <c r="F51" s="57"/>
      <c r="G51" s="57"/>
      <c r="H51" s="57"/>
      <c r="I51" s="44"/>
      <c r="J51" s="43" t="s">
        <v>182</v>
      </c>
      <c r="K51" s="78"/>
      <c r="L51" s="79"/>
      <c r="M51" s="79"/>
      <c r="N51" s="79"/>
      <c r="O51" s="79"/>
      <c r="P51" s="79"/>
      <c r="Q51" s="80"/>
      <c r="R51" s="80"/>
      <c r="S51" s="80"/>
      <c r="T51" s="80"/>
      <c r="U51" s="80"/>
      <c r="V51" s="75"/>
      <c r="W51" s="77"/>
    </row>
    <row r="52" spans="1:23" s="7" customFormat="1" ht="13.5" customHeight="1" x14ac:dyDescent="0.3">
      <c r="A52" s="58" t="s">
        <v>82</v>
      </c>
      <c r="B52" s="59"/>
      <c r="C52" s="60">
        <f t="shared" ref="C52:H52" si="14">C104</f>
        <v>1454</v>
      </c>
      <c r="D52" s="60">
        <f t="shared" si="14"/>
        <v>17295506</v>
      </c>
      <c r="E52" s="60">
        <f t="shared" si="14"/>
        <v>3002</v>
      </c>
      <c r="F52" s="60">
        <f t="shared" si="14"/>
        <v>248401919</v>
      </c>
      <c r="G52" s="60">
        <f t="shared" si="14"/>
        <v>1096</v>
      </c>
      <c r="H52" s="60">
        <f t="shared" si="14"/>
        <v>70039216</v>
      </c>
      <c r="I52" s="60">
        <f>I104</f>
        <v>335736641</v>
      </c>
      <c r="J52" s="58" t="s">
        <v>83</v>
      </c>
      <c r="K52" s="86">
        <f>J104</f>
        <v>2668</v>
      </c>
      <c r="L52" s="86"/>
      <c r="M52" s="86">
        <f>K104</f>
        <v>1877</v>
      </c>
      <c r="N52" s="86"/>
      <c r="O52" s="86">
        <f>M104</f>
        <v>5611</v>
      </c>
      <c r="P52" s="87"/>
      <c r="Q52" s="86">
        <f>P104</f>
        <v>724</v>
      </c>
      <c r="R52" s="86"/>
      <c r="S52" s="88">
        <f>Q104</f>
        <v>130914171</v>
      </c>
      <c r="T52" s="77"/>
      <c r="U52" s="82">
        <f>S104</f>
        <v>466650812</v>
      </c>
      <c r="V52" s="75"/>
      <c r="W52" s="81">
        <f>T104</f>
        <v>416071</v>
      </c>
    </row>
    <row r="53" spans="1:23" s="7" customFormat="1" ht="2.4500000000000002" customHeight="1" thickBot="1" x14ac:dyDescent="0.35">
      <c r="A53" s="61"/>
      <c r="B53" s="62"/>
      <c r="C53" s="63"/>
      <c r="D53" s="63"/>
      <c r="E53" s="63"/>
      <c r="F53" s="63"/>
      <c r="G53" s="63"/>
      <c r="H53" s="63"/>
      <c r="I53" s="63"/>
      <c r="J53" s="83"/>
      <c r="K53" s="84"/>
      <c r="L53" s="84"/>
      <c r="M53" s="84"/>
      <c r="N53" s="84"/>
      <c r="O53" s="84"/>
      <c r="P53" s="85"/>
      <c r="Q53" s="84"/>
      <c r="R53" s="84"/>
      <c r="S53" s="84"/>
      <c r="T53" s="84"/>
      <c r="U53" s="84"/>
      <c r="V53" s="84"/>
      <c r="W53" s="101"/>
    </row>
    <row r="54" spans="1:23" s="7" customFormat="1" ht="15.6" customHeight="1" x14ac:dyDescent="0.2">
      <c r="A54" s="131" t="s">
        <v>40</v>
      </c>
      <c r="B54" s="132"/>
      <c r="C54" s="133">
        <f t="shared" ref="C54:H54" si="15">SUM(C46+C52)</f>
        <v>5163</v>
      </c>
      <c r="D54" s="134">
        <f t="shared" si="15"/>
        <v>60268537.899999999</v>
      </c>
      <c r="E54" s="133">
        <f t="shared" si="15"/>
        <v>9414</v>
      </c>
      <c r="F54" s="134">
        <f t="shared" si="15"/>
        <v>1012489015</v>
      </c>
      <c r="G54" s="133">
        <f t="shared" si="15"/>
        <v>3443</v>
      </c>
      <c r="H54" s="134">
        <f t="shared" si="15"/>
        <v>307435919</v>
      </c>
      <c r="I54" s="155">
        <f>SUM(I46+I52)</f>
        <v>1380193471.9000001</v>
      </c>
      <c r="J54" s="131" t="s">
        <v>40</v>
      </c>
      <c r="K54" s="133">
        <f>SUM(K46+K52)</f>
        <v>8310</v>
      </c>
      <c r="L54" s="133"/>
      <c r="M54" s="133">
        <f t="shared" ref="M54:S54" si="16">SUM(M46+M52)</f>
        <v>5737</v>
      </c>
      <c r="N54" s="133"/>
      <c r="O54" s="133">
        <f t="shared" si="16"/>
        <v>19723</v>
      </c>
      <c r="P54" s="133"/>
      <c r="Q54" s="133">
        <f t="shared" si="16"/>
        <v>2815</v>
      </c>
      <c r="R54" s="133"/>
      <c r="S54" s="134">
        <f t="shared" si="16"/>
        <v>424205031</v>
      </c>
      <c r="T54" s="133" t="s">
        <v>0</v>
      </c>
      <c r="U54" s="152">
        <f>SUM(U46+U52)</f>
        <v>1804398502.9000001</v>
      </c>
      <c r="V54" s="135"/>
      <c r="W54" s="136">
        <f>SUM(W46+W52)</f>
        <v>1564861</v>
      </c>
    </row>
    <row r="55" spans="1:23" s="7" customFormat="1" ht="12.6" customHeight="1" x14ac:dyDescent="0.25">
      <c r="A55" s="40" t="s">
        <v>41</v>
      </c>
      <c r="B55" s="6"/>
      <c r="C55" s="4"/>
      <c r="D55" s="4"/>
      <c r="E55" s="4"/>
      <c r="F55" s="4"/>
      <c r="G55" s="4"/>
      <c r="H55"/>
      <c r="I55" s="4"/>
      <c r="J55" s="4"/>
      <c r="K55" s="4"/>
      <c r="L55" s="4"/>
      <c r="M55" s="4"/>
      <c r="N55" s="11"/>
      <c r="O55" s="4"/>
      <c r="P55" s="4"/>
    </row>
    <row r="56" spans="1:23" s="7" customFormat="1" ht="11.45" customHeight="1" x14ac:dyDescent="0.2">
      <c r="B56" s="6"/>
      <c r="C56" s="4"/>
      <c r="D56" s="4"/>
      <c r="E56" s="8"/>
      <c r="F56"/>
      <c r="G56" s="4"/>
      <c r="H56"/>
      <c r="I56" s="4"/>
      <c r="J56" s="4"/>
      <c r="K56" s="25"/>
      <c r="L56" s="11"/>
      <c r="M56" s="9"/>
      <c r="N56" s="11"/>
      <c r="O56"/>
      <c r="P56" s="10"/>
      <c r="S56"/>
      <c r="U56" s="10"/>
      <c r="V56"/>
      <c r="W56" s="41">
        <v>43921</v>
      </c>
    </row>
    <row r="57" spans="1:23" ht="0.6" customHeight="1" x14ac:dyDescent="0.2"/>
    <row r="59" spans="1:23" ht="13.5" x14ac:dyDescent="0.25">
      <c r="B59" s="93" t="s">
        <v>5</v>
      </c>
      <c r="C59" s="98" t="s">
        <v>99</v>
      </c>
      <c r="D59" s="51"/>
      <c r="E59" s="51"/>
      <c r="F59" s="95" t="s">
        <v>42</v>
      </c>
      <c r="H59" s="95" t="s">
        <v>43</v>
      </c>
      <c r="I59" s="52" t="s">
        <v>2</v>
      </c>
      <c r="J59" s="96" t="s">
        <v>44</v>
      </c>
      <c r="K59" s="51"/>
      <c r="L59" s="51"/>
      <c r="M59" s="51"/>
      <c r="N59" s="51"/>
      <c r="O59" s="51"/>
      <c r="P59" s="99" t="s">
        <v>45</v>
      </c>
      <c r="R59" s="36" t="s">
        <v>0</v>
      </c>
      <c r="T59" s="100" t="s">
        <v>80</v>
      </c>
    </row>
    <row r="60" spans="1:23" ht="22.5" x14ac:dyDescent="0.25">
      <c r="B60" s="94" t="s">
        <v>10</v>
      </c>
      <c r="C60" s="50" t="s">
        <v>97</v>
      </c>
      <c r="D60" s="52" t="s">
        <v>98</v>
      </c>
      <c r="E60" s="50" t="s">
        <v>97</v>
      </c>
      <c r="F60" s="50" t="s">
        <v>47</v>
      </c>
      <c r="G60" s="39" t="s">
        <v>46</v>
      </c>
      <c r="H60" s="50" t="s">
        <v>47</v>
      </c>
      <c r="I60" s="52" t="s">
        <v>48</v>
      </c>
      <c r="J60" s="96" t="s">
        <v>49</v>
      </c>
      <c r="K60" s="97" t="s">
        <v>100</v>
      </c>
      <c r="L60" s="50"/>
      <c r="M60" s="97" t="s">
        <v>101</v>
      </c>
      <c r="N60" s="51"/>
      <c r="O60" s="51"/>
      <c r="P60" s="38" t="s">
        <v>102</v>
      </c>
      <c r="Q60" s="39" t="s">
        <v>47</v>
      </c>
      <c r="S60" s="170" t="s">
        <v>103</v>
      </c>
      <c r="T60" s="100" t="s">
        <v>81</v>
      </c>
    </row>
    <row r="61" spans="1:23" s="1" customFormat="1" ht="12" customHeight="1" x14ac:dyDescent="0.2">
      <c r="A61" s="5" t="s">
        <v>50</v>
      </c>
      <c r="B61" s="26">
        <v>1986</v>
      </c>
      <c r="C61" s="27">
        <v>35</v>
      </c>
      <c r="D61" s="28">
        <v>41910</v>
      </c>
      <c r="E61" s="27">
        <v>42</v>
      </c>
      <c r="F61" s="28">
        <v>383944</v>
      </c>
      <c r="G61" s="29">
        <v>6</v>
      </c>
      <c r="H61" s="28">
        <v>180000</v>
      </c>
      <c r="I61" s="28">
        <f t="shared" ref="I61:I69" si="17">+D61+F61+H61</f>
        <v>605854</v>
      </c>
      <c r="J61" s="27">
        <v>32</v>
      </c>
      <c r="K61" s="27">
        <v>17</v>
      </c>
      <c r="L61" s="27"/>
      <c r="M61" s="27">
        <v>27</v>
      </c>
      <c r="N61" s="21"/>
      <c r="O61" s="33" t="s">
        <v>51</v>
      </c>
      <c r="P61" s="28" t="s">
        <v>52</v>
      </c>
      <c r="Q61" s="46" t="s">
        <v>52</v>
      </c>
      <c r="R61" s="28"/>
      <c r="S61" s="28">
        <f>I61</f>
        <v>605854</v>
      </c>
      <c r="T61" s="45" t="s">
        <v>52</v>
      </c>
    </row>
    <row r="62" spans="1:23" s="1" customFormat="1" ht="12" customHeight="1" x14ac:dyDescent="0.2">
      <c r="A62" s="5" t="s">
        <v>53</v>
      </c>
      <c r="B62" s="26">
        <v>1986</v>
      </c>
      <c r="C62" s="27">
        <v>33</v>
      </c>
      <c r="D62" s="28">
        <v>122450</v>
      </c>
      <c r="E62" s="27">
        <v>66</v>
      </c>
      <c r="F62" s="28">
        <v>461096</v>
      </c>
      <c r="G62" s="29">
        <v>25</v>
      </c>
      <c r="H62" s="28">
        <v>447300</v>
      </c>
      <c r="I62" s="28">
        <f t="shared" si="17"/>
        <v>1030846</v>
      </c>
      <c r="J62" s="27">
        <v>59</v>
      </c>
      <c r="K62" s="27">
        <v>53</v>
      </c>
      <c r="L62" s="27"/>
      <c r="M62" s="27">
        <v>101</v>
      </c>
      <c r="N62" s="21"/>
      <c r="O62" s="33" t="s">
        <v>54</v>
      </c>
      <c r="P62" s="28" t="s">
        <v>52</v>
      </c>
      <c r="Q62" s="46" t="s">
        <v>52</v>
      </c>
      <c r="R62" s="28"/>
      <c r="S62" s="28">
        <f>I62</f>
        <v>1030846</v>
      </c>
      <c r="T62" s="45" t="s">
        <v>52</v>
      </c>
    </row>
    <row r="63" spans="1:23" s="7" customFormat="1" ht="12" customHeight="1" x14ac:dyDescent="0.2">
      <c r="A63" s="5" t="s">
        <v>55</v>
      </c>
      <c r="B63" s="26">
        <v>1987</v>
      </c>
      <c r="C63" s="27">
        <v>7</v>
      </c>
      <c r="D63" s="28">
        <v>148770</v>
      </c>
      <c r="E63" s="27">
        <v>63</v>
      </c>
      <c r="F63" s="28">
        <v>1870944</v>
      </c>
      <c r="G63" s="28">
        <v>19</v>
      </c>
      <c r="H63" s="28">
        <v>674600</v>
      </c>
      <c r="I63" s="28">
        <f t="shared" si="17"/>
        <v>2694314</v>
      </c>
      <c r="J63" s="27">
        <v>56</v>
      </c>
      <c r="K63" s="27">
        <v>42</v>
      </c>
      <c r="L63" s="27"/>
      <c r="M63" s="27">
        <v>70</v>
      </c>
      <c r="N63" s="21"/>
      <c r="O63" s="33" t="s">
        <v>56</v>
      </c>
      <c r="P63" s="28" t="s">
        <v>52</v>
      </c>
      <c r="Q63" s="46" t="s">
        <v>52</v>
      </c>
      <c r="R63" s="28"/>
      <c r="S63" s="28">
        <f>I63</f>
        <v>2694314</v>
      </c>
      <c r="T63" s="45" t="s">
        <v>52</v>
      </c>
    </row>
    <row r="64" spans="1:23" s="7" customFormat="1" ht="12" customHeight="1" x14ac:dyDescent="0.2">
      <c r="A64" s="5" t="s">
        <v>57</v>
      </c>
      <c r="B64" s="26">
        <v>1987</v>
      </c>
      <c r="C64" s="27">
        <v>17</v>
      </c>
      <c r="D64" s="28">
        <v>63470</v>
      </c>
      <c r="E64" s="27">
        <v>31</v>
      </c>
      <c r="F64" s="28">
        <v>140860</v>
      </c>
      <c r="G64" s="28">
        <v>6</v>
      </c>
      <c r="H64" s="28">
        <v>119000</v>
      </c>
      <c r="I64" s="28">
        <f t="shared" si="17"/>
        <v>323330</v>
      </c>
      <c r="J64" s="27">
        <v>20</v>
      </c>
      <c r="K64" s="27">
        <v>9</v>
      </c>
      <c r="L64" s="27"/>
      <c r="M64" s="27">
        <v>16</v>
      </c>
      <c r="N64" s="21"/>
      <c r="O64" s="33" t="s">
        <v>58</v>
      </c>
      <c r="P64" s="28" t="s">
        <v>52</v>
      </c>
      <c r="Q64" s="46" t="s">
        <v>52</v>
      </c>
      <c r="R64" s="28"/>
      <c r="S64" s="28">
        <f>I64</f>
        <v>323330</v>
      </c>
      <c r="T64" s="45" t="s">
        <v>52</v>
      </c>
    </row>
    <row r="65" spans="1:22" s="1" customFormat="1" ht="12" customHeight="1" x14ac:dyDescent="0.2">
      <c r="A65" s="2" t="s">
        <v>59</v>
      </c>
      <c r="B65" s="30">
        <v>1988</v>
      </c>
      <c r="C65" s="31">
        <v>40</v>
      </c>
      <c r="D65" s="32">
        <v>58199</v>
      </c>
      <c r="E65" s="31">
        <v>44</v>
      </c>
      <c r="F65" s="32">
        <v>1186323</v>
      </c>
      <c r="G65" s="32">
        <v>19</v>
      </c>
      <c r="H65" s="32">
        <v>1601960</v>
      </c>
      <c r="I65" s="28">
        <f>+D65+F65+H65</f>
        <v>2846482</v>
      </c>
      <c r="J65" s="31">
        <v>71</v>
      </c>
      <c r="K65" s="31">
        <v>42</v>
      </c>
      <c r="L65" s="31"/>
      <c r="M65" s="31">
        <v>102</v>
      </c>
      <c r="N65" s="22"/>
      <c r="O65" s="34" t="s">
        <v>60</v>
      </c>
      <c r="P65" s="32">
        <v>8</v>
      </c>
      <c r="Q65" s="47">
        <v>220514</v>
      </c>
      <c r="R65" s="32"/>
      <c r="S65" s="35">
        <f>I65+Q65</f>
        <v>3066996</v>
      </c>
      <c r="T65" s="45" t="s">
        <v>52</v>
      </c>
    </row>
    <row r="66" spans="1:22" s="7" customFormat="1" ht="12" customHeight="1" x14ac:dyDescent="0.2">
      <c r="A66" s="5" t="s">
        <v>65</v>
      </c>
      <c r="B66" s="26">
        <v>1992</v>
      </c>
      <c r="C66" s="27">
        <v>28</v>
      </c>
      <c r="D66" s="28">
        <v>71535</v>
      </c>
      <c r="E66" s="27">
        <v>96</v>
      </c>
      <c r="F66" s="28">
        <v>2718320</v>
      </c>
      <c r="G66" s="28">
        <v>22</v>
      </c>
      <c r="H66" s="28">
        <v>1182500</v>
      </c>
      <c r="I66" s="28">
        <f t="shared" si="17"/>
        <v>3972355</v>
      </c>
      <c r="J66" s="27">
        <v>70</v>
      </c>
      <c r="K66" s="27">
        <v>55</v>
      </c>
      <c r="L66" s="27"/>
      <c r="M66" s="27">
        <v>208</v>
      </c>
      <c r="N66" s="23"/>
      <c r="O66" s="33" t="s">
        <v>61</v>
      </c>
      <c r="P66" s="28">
        <v>25</v>
      </c>
      <c r="Q66" s="46">
        <v>2333140</v>
      </c>
      <c r="R66" s="28"/>
      <c r="S66" s="35">
        <f t="shared" ref="S66:S86" si="18">I66+Q66</f>
        <v>6305495</v>
      </c>
      <c r="T66" s="45" t="s">
        <v>52</v>
      </c>
    </row>
    <row r="67" spans="1:22" s="1" customFormat="1" ht="12" customHeight="1" x14ac:dyDescent="0.2">
      <c r="A67" s="2" t="s">
        <v>176</v>
      </c>
      <c r="B67" s="30">
        <v>1994</v>
      </c>
      <c r="C67" s="31">
        <v>13</v>
      </c>
      <c r="D67" s="32">
        <v>26550</v>
      </c>
      <c r="E67" s="31">
        <v>35</v>
      </c>
      <c r="F67" s="32">
        <v>1221738</v>
      </c>
      <c r="G67" s="32">
        <v>32</v>
      </c>
      <c r="H67" s="32">
        <v>1371000</v>
      </c>
      <c r="I67" s="28">
        <f t="shared" si="17"/>
        <v>2619288</v>
      </c>
      <c r="J67" s="31">
        <v>16</v>
      </c>
      <c r="K67" s="31">
        <v>17</v>
      </c>
      <c r="L67" s="31"/>
      <c r="M67" s="31">
        <v>19</v>
      </c>
      <c r="N67" s="22"/>
      <c r="O67" s="34" t="s">
        <v>62</v>
      </c>
      <c r="P67" s="32">
        <v>16</v>
      </c>
      <c r="Q67" s="47">
        <v>102175</v>
      </c>
      <c r="R67" s="32"/>
      <c r="S67" s="35">
        <f t="shared" si="18"/>
        <v>2721463</v>
      </c>
      <c r="T67" s="45" t="s">
        <v>52</v>
      </c>
    </row>
    <row r="68" spans="1:22" s="1" customFormat="1" ht="12" customHeight="1" x14ac:dyDescent="0.2">
      <c r="A68" s="2" t="s">
        <v>64</v>
      </c>
      <c r="B68" s="30">
        <v>1996</v>
      </c>
      <c r="C68" s="31">
        <v>24</v>
      </c>
      <c r="D68" s="32">
        <v>392033</v>
      </c>
      <c r="E68" s="31">
        <v>27</v>
      </c>
      <c r="F68" s="32">
        <v>1203667</v>
      </c>
      <c r="G68" s="32">
        <v>10</v>
      </c>
      <c r="H68" s="32">
        <v>526300</v>
      </c>
      <c r="I68" s="28">
        <f t="shared" si="17"/>
        <v>2122000</v>
      </c>
      <c r="J68" s="31">
        <v>42</v>
      </c>
      <c r="K68" s="31">
        <v>20</v>
      </c>
      <c r="L68" s="31"/>
      <c r="M68" s="31">
        <v>24</v>
      </c>
      <c r="N68" s="22"/>
      <c r="O68" s="34" t="s">
        <v>30</v>
      </c>
      <c r="P68" s="32">
        <v>5</v>
      </c>
      <c r="Q68" s="47">
        <v>455130</v>
      </c>
      <c r="R68" s="32"/>
      <c r="S68" s="35">
        <f t="shared" si="18"/>
        <v>2577130</v>
      </c>
      <c r="T68" s="45" t="s">
        <v>52</v>
      </c>
    </row>
    <row r="69" spans="1:22" s="1" customFormat="1" ht="12" customHeight="1" x14ac:dyDescent="0.2">
      <c r="A69" s="2" t="s">
        <v>66</v>
      </c>
      <c r="B69" s="30">
        <v>1997</v>
      </c>
      <c r="C69" s="31">
        <v>3</v>
      </c>
      <c r="D69" s="32">
        <v>7750</v>
      </c>
      <c r="E69" s="31">
        <v>3</v>
      </c>
      <c r="F69" s="32">
        <v>76500</v>
      </c>
      <c r="G69" s="32">
        <v>2</v>
      </c>
      <c r="H69" s="32">
        <v>25000</v>
      </c>
      <c r="I69" s="28">
        <f t="shared" si="17"/>
        <v>109250</v>
      </c>
      <c r="J69" s="31">
        <v>6</v>
      </c>
      <c r="K69" s="31">
        <v>7</v>
      </c>
      <c r="L69" s="31"/>
      <c r="M69" s="31">
        <v>3</v>
      </c>
      <c r="N69" s="22"/>
      <c r="O69" s="34" t="s">
        <v>67</v>
      </c>
      <c r="P69" s="32">
        <v>0</v>
      </c>
      <c r="Q69" s="47">
        <v>0</v>
      </c>
      <c r="R69" s="32"/>
      <c r="S69" s="35">
        <f t="shared" si="18"/>
        <v>109250</v>
      </c>
      <c r="T69" s="45" t="s">
        <v>52</v>
      </c>
    </row>
    <row r="70" spans="1:22" s="1" customFormat="1" ht="12" customHeight="1" x14ac:dyDescent="0.2">
      <c r="A70" s="2" t="s">
        <v>70</v>
      </c>
      <c r="B70" s="3">
        <v>1992</v>
      </c>
      <c r="C70" s="22">
        <v>36</v>
      </c>
      <c r="D70" s="22">
        <v>1382144</v>
      </c>
      <c r="E70" s="22">
        <v>69</v>
      </c>
      <c r="F70" s="22">
        <v>2560465</v>
      </c>
      <c r="G70" s="22">
        <v>10</v>
      </c>
      <c r="H70" s="22">
        <v>184000</v>
      </c>
      <c r="I70" s="22">
        <f t="shared" ref="I70:I86" si="19">D70+F70+H70</f>
        <v>4126609</v>
      </c>
      <c r="J70" s="49">
        <v>48</v>
      </c>
      <c r="K70" s="22">
        <v>34</v>
      </c>
      <c r="L70" s="22" t="s">
        <v>0</v>
      </c>
      <c r="M70" s="22">
        <v>94</v>
      </c>
      <c r="N70" s="22" t="s">
        <v>0</v>
      </c>
      <c r="O70" s="42" t="s">
        <v>71</v>
      </c>
      <c r="P70" s="22">
        <v>2</v>
      </c>
      <c r="Q70" s="48">
        <v>15562</v>
      </c>
      <c r="R70" s="22" t="s">
        <v>0</v>
      </c>
      <c r="S70" s="35">
        <f t="shared" si="18"/>
        <v>4142171</v>
      </c>
      <c r="T70" s="45" t="s">
        <v>52</v>
      </c>
      <c r="U70" s="22" t="s">
        <v>0</v>
      </c>
      <c r="V70" s="37"/>
    </row>
    <row r="71" spans="1:22" s="1" customFormat="1" ht="12" customHeight="1" x14ac:dyDescent="0.2">
      <c r="A71" s="2" t="s">
        <v>72</v>
      </c>
      <c r="B71" s="3">
        <v>1992</v>
      </c>
      <c r="C71" s="22">
        <v>70</v>
      </c>
      <c r="D71" s="22">
        <v>434281</v>
      </c>
      <c r="E71" s="22">
        <v>118</v>
      </c>
      <c r="F71" s="22">
        <v>4470447</v>
      </c>
      <c r="G71" s="22">
        <v>35</v>
      </c>
      <c r="H71" s="22">
        <v>1755100</v>
      </c>
      <c r="I71" s="22">
        <f t="shared" si="19"/>
        <v>6659828</v>
      </c>
      <c r="J71" s="49">
        <v>75</v>
      </c>
      <c r="K71" s="22">
        <v>50</v>
      </c>
      <c r="L71" s="22"/>
      <c r="M71" s="22">
        <v>145</v>
      </c>
      <c r="N71" s="22"/>
      <c r="O71" s="42" t="s">
        <v>73</v>
      </c>
      <c r="P71" s="22">
        <v>33</v>
      </c>
      <c r="Q71" s="48">
        <v>156272</v>
      </c>
      <c r="R71" s="22"/>
      <c r="S71" s="35">
        <f t="shared" si="18"/>
        <v>6816100</v>
      </c>
      <c r="T71" s="45" t="s">
        <v>52</v>
      </c>
      <c r="U71" s="22"/>
      <c r="V71" s="37"/>
    </row>
    <row r="72" spans="1:22" s="1" customFormat="1" ht="12" customHeight="1" x14ac:dyDescent="0.2">
      <c r="A72" s="2" t="s">
        <v>74</v>
      </c>
      <c r="B72" s="3">
        <v>1996</v>
      </c>
      <c r="C72" s="22">
        <v>18</v>
      </c>
      <c r="D72" s="22">
        <v>3701300</v>
      </c>
      <c r="E72" s="22">
        <v>30</v>
      </c>
      <c r="F72" s="22">
        <v>20879600</v>
      </c>
      <c r="G72" s="22">
        <v>8</v>
      </c>
      <c r="H72" s="22">
        <v>1981000</v>
      </c>
      <c r="I72" s="22">
        <f t="shared" si="19"/>
        <v>26561900</v>
      </c>
      <c r="J72" s="49">
        <v>33</v>
      </c>
      <c r="K72" s="22">
        <v>30</v>
      </c>
      <c r="L72" s="22"/>
      <c r="M72" s="22">
        <v>72</v>
      </c>
      <c r="N72" s="22"/>
      <c r="O72" s="42" t="s">
        <v>74</v>
      </c>
      <c r="P72" s="22">
        <v>1</v>
      </c>
      <c r="Q72" s="48">
        <v>2491000</v>
      </c>
      <c r="R72" s="22"/>
      <c r="S72" s="35">
        <f t="shared" si="18"/>
        <v>29052900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75</v>
      </c>
      <c r="B73" s="3">
        <v>1997</v>
      </c>
      <c r="C73" s="22">
        <v>10</v>
      </c>
      <c r="D73" s="22">
        <v>139149</v>
      </c>
      <c r="E73" s="22">
        <v>10</v>
      </c>
      <c r="F73" s="22">
        <v>897215</v>
      </c>
      <c r="G73" s="22">
        <v>4</v>
      </c>
      <c r="H73" s="22">
        <v>73500</v>
      </c>
      <c r="I73" s="22">
        <f t="shared" si="19"/>
        <v>1109864</v>
      </c>
      <c r="J73" s="49">
        <v>48</v>
      </c>
      <c r="K73" s="22">
        <v>44</v>
      </c>
      <c r="L73" s="22" t="s">
        <v>0</v>
      </c>
      <c r="M73" s="22">
        <v>25</v>
      </c>
      <c r="N73" s="22"/>
      <c r="O73" s="42" t="s">
        <v>75</v>
      </c>
      <c r="P73" s="22">
        <v>1</v>
      </c>
      <c r="Q73" s="48">
        <v>31672</v>
      </c>
      <c r="R73" s="22"/>
      <c r="S73" s="35">
        <f t="shared" si="18"/>
        <v>1141536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76</v>
      </c>
      <c r="B74" s="3">
        <v>1995</v>
      </c>
      <c r="C74" s="22">
        <v>16</v>
      </c>
      <c r="D74" s="22">
        <v>74339</v>
      </c>
      <c r="E74" s="22">
        <v>39</v>
      </c>
      <c r="F74" s="22">
        <v>456295</v>
      </c>
      <c r="G74" s="22">
        <v>17</v>
      </c>
      <c r="H74" s="22">
        <v>574200</v>
      </c>
      <c r="I74" s="22">
        <f t="shared" si="19"/>
        <v>1104834</v>
      </c>
      <c r="J74" s="49">
        <v>19</v>
      </c>
      <c r="K74" s="22">
        <v>19</v>
      </c>
      <c r="L74" s="22"/>
      <c r="M74" s="22">
        <v>41</v>
      </c>
      <c r="N74" s="22"/>
      <c r="O74" s="42" t="s">
        <v>77</v>
      </c>
      <c r="P74" s="22">
        <v>10</v>
      </c>
      <c r="Q74" s="48">
        <v>57640</v>
      </c>
      <c r="R74" s="22"/>
      <c r="S74" s="35">
        <f t="shared" si="18"/>
        <v>1162474</v>
      </c>
      <c r="T74" s="45" t="s">
        <v>52</v>
      </c>
      <c r="U74" s="22"/>
      <c r="V74" s="37"/>
    </row>
    <row r="75" spans="1:22" s="1" customFormat="1" ht="12" customHeight="1" x14ac:dyDescent="0.25">
      <c r="A75" s="2" t="s">
        <v>88</v>
      </c>
      <c r="B75" s="3">
        <v>1994</v>
      </c>
      <c r="C75" s="22">
        <v>4</v>
      </c>
      <c r="D75" s="22">
        <v>8113</v>
      </c>
      <c r="E75" s="22">
        <v>34</v>
      </c>
      <c r="F75" s="22">
        <v>622503</v>
      </c>
      <c r="G75" s="22">
        <v>12</v>
      </c>
      <c r="H75" s="22">
        <v>258000</v>
      </c>
      <c r="I75" s="22">
        <f t="shared" si="19"/>
        <v>888616</v>
      </c>
      <c r="J75" s="49">
        <v>19</v>
      </c>
      <c r="K75" s="22">
        <v>14</v>
      </c>
      <c r="L75" s="22"/>
      <c r="M75" s="22">
        <v>39</v>
      </c>
      <c r="N75" s="22"/>
      <c r="O75" s="42" t="s">
        <v>88</v>
      </c>
      <c r="P75" s="22">
        <v>4</v>
      </c>
      <c r="Q75" s="48">
        <v>415283</v>
      </c>
      <c r="R75" s="22"/>
      <c r="S75" s="35">
        <f t="shared" si="18"/>
        <v>1303899</v>
      </c>
      <c r="T75" s="149">
        <v>7340</v>
      </c>
      <c r="U75" s="22"/>
      <c r="V75" s="37"/>
    </row>
    <row r="76" spans="1:22" s="1" customFormat="1" ht="12" customHeight="1" x14ac:dyDescent="0.25">
      <c r="A76" s="2" t="s">
        <v>89</v>
      </c>
      <c r="B76" s="3">
        <v>1998</v>
      </c>
      <c r="C76" s="22">
        <v>12</v>
      </c>
      <c r="D76" s="22">
        <v>86111</v>
      </c>
      <c r="E76" s="22">
        <v>23</v>
      </c>
      <c r="F76" s="22">
        <v>633969</v>
      </c>
      <c r="G76" s="22">
        <v>14</v>
      </c>
      <c r="H76" s="22">
        <v>736500</v>
      </c>
      <c r="I76" s="22">
        <f t="shared" si="19"/>
        <v>1456580</v>
      </c>
      <c r="J76" s="49">
        <v>83</v>
      </c>
      <c r="K76" s="22">
        <v>51</v>
      </c>
      <c r="L76" s="22"/>
      <c r="M76" s="22">
        <v>70</v>
      </c>
      <c r="N76" s="22"/>
      <c r="O76" s="42" t="s">
        <v>89</v>
      </c>
      <c r="P76" s="22">
        <v>16</v>
      </c>
      <c r="Q76" s="48">
        <v>192901</v>
      </c>
      <c r="R76" s="22"/>
      <c r="S76" s="35">
        <f t="shared" si="18"/>
        <v>1649481</v>
      </c>
      <c r="T76" s="149">
        <v>4693</v>
      </c>
      <c r="U76" s="22"/>
      <c r="V76" s="37"/>
    </row>
    <row r="77" spans="1:22" s="1" customFormat="1" ht="12" customHeight="1" x14ac:dyDescent="0.25">
      <c r="A77" s="2" t="s">
        <v>94</v>
      </c>
      <c r="B77" s="3">
        <v>2003</v>
      </c>
      <c r="C77" s="22">
        <v>10</v>
      </c>
      <c r="D77" s="22">
        <v>71390</v>
      </c>
      <c r="E77" s="22">
        <v>20</v>
      </c>
      <c r="F77" s="22">
        <v>680103</v>
      </c>
      <c r="G77" s="22">
        <v>8</v>
      </c>
      <c r="H77" s="22">
        <v>545000</v>
      </c>
      <c r="I77" s="22">
        <f t="shared" si="19"/>
        <v>1296493</v>
      </c>
      <c r="J77" s="2">
        <v>13</v>
      </c>
      <c r="K77" s="22">
        <v>9</v>
      </c>
      <c r="L77" s="22"/>
      <c r="M77" s="22">
        <v>14</v>
      </c>
      <c r="N77" s="22"/>
      <c r="O77" s="42" t="s">
        <v>94</v>
      </c>
      <c r="P77" s="22">
        <v>2</v>
      </c>
      <c r="Q77" s="48">
        <v>1560</v>
      </c>
      <c r="R77" s="22"/>
      <c r="S77" s="35">
        <f t="shared" si="18"/>
        <v>1298053</v>
      </c>
      <c r="T77" s="149">
        <v>4573</v>
      </c>
      <c r="U77" s="22"/>
      <c r="V77" s="37"/>
    </row>
    <row r="78" spans="1:22" s="1" customFormat="1" ht="12" customHeight="1" x14ac:dyDescent="0.25">
      <c r="A78" s="5" t="s">
        <v>90</v>
      </c>
      <c r="B78" s="3">
        <v>2005</v>
      </c>
      <c r="C78" s="22">
        <v>7</v>
      </c>
      <c r="D78" s="22">
        <v>12050</v>
      </c>
      <c r="E78" s="22">
        <v>4</v>
      </c>
      <c r="F78" s="22">
        <v>81500</v>
      </c>
      <c r="G78" s="22">
        <v>6</v>
      </c>
      <c r="H78" s="22">
        <v>1117500</v>
      </c>
      <c r="I78" s="22">
        <f t="shared" si="19"/>
        <v>1211050</v>
      </c>
      <c r="J78" s="2">
        <v>12</v>
      </c>
      <c r="K78" s="22">
        <v>9</v>
      </c>
      <c r="L78" s="22"/>
      <c r="M78" s="22">
        <v>17</v>
      </c>
      <c r="N78" s="22"/>
      <c r="O78" s="42" t="s">
        <v>90</v>
      </c>
      <c r="P78" s="22">
        <v>0</v>
      </c>
      <c r="Q78" s="48">
        <v>0</v>
      </c>
      <c r="R78" s="22"/>
      <c r="S78" s="35">
        <f t="shared" si="18"/>
        <v>1211050</v>
      </c>
      <c r="T78" s="149">
        <v>2877</v>
      </c>
      <c r="U78" s="22"/>
      <c r="V78" s="37"/>
    </row>
    <row r="79" spans="1:22" s="1" customFormat="1" ht="12" customHeight="1" x14ac:dyDescent="0.25">
      <c r="A79" s="5" t="s">
        <v>118</v>
      </c>
      <c r="B79" s="3">
        <v>1993</v>
      </c>
      <c r="C79" s="22">
        <v>78</v>
      </c>
      <c r="D79" s="22">
        <v>341633</v>
      </c>
      <c r="E79" s="22">
        <v>73</v>
      </c>
      <c r="F79" s="22">
        <v>3164875</v>
      </c>
      <c r="G79" s="22">
        <v>56</v>
      </c>
      <c r="H79" s="22">
        <v>1842100</v>
      </c>
      <c r="I79" s="22">
        <f t="shared" si="19"/>
        <v>5348608</v>
      </c>
      <c r="J79" s="2">
        <v>90</v>
      </c>
      <c r="K79" s="22">
        <v>36</v>
      </c>
      <c r="L79" s="22"/>
      <c r="M79" s="22">
        <v>149</v>
      </c>
      <c r="N79" s="22"/>
      <c r="O79" s="42" t="s">
        <v>118</v>
      </c>
      <c r="P79" s="22">
        <v>13</v>
      </c>
      <c r="Q79" s="48">
        <v>2871950</v>
      </c>
      <c r="R79" s="22"/>
      <c r="S79" s="35">
        <f t="shared" si="18"/>
        <v>8220558</v>
      </c>
      <c r="T79" s="149">
        <v>3777</v>
      </c>
      <c r="U79" s="22"/>
      <c r="V79" s="37"/>
    </row>
    <row r="80" spans="1:22" s="1" customFormat="1" ht="12" customHeight="1" x14ac:dyDescent="0.25">
      <c r="A80" s="5" t="s">
        <v>95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9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95</v>
      </c>
      <c r="P80" s="22">
        <v>2</v>
      </c>
      <c r="Q80" s="48">
        <v>17000</v>
      </c>
      <c r="R80" s="22"/>
      <c r="S80" s="35">
        <f t="shared" si="18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135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9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135</v>
      </c>
      <c r="P81" s="22">
        <v>14</v>
      </c>
      <c r="Q81" s="48">
        <v>17429</v>
      </c>
      <c r="R81" s="22"/>
      <c r="S81" s="35">
        <f t="shared" si="18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136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9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136</v>
      </c>
      <c r="P82" s="22">
        <v>48</v>
      </c>
      <c r="Q82" s="48">
        <v>1355031</v>
      </c>
      <c r="R82" s="22"/>
      <c r="S82" s="35">
        <f t="shared" si="18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38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9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38</v>
      </c>
      <c r="P83" s="22">
        <v>8</v>
      </c>
      <c r="Q83" s="48">
        <v>570718</v>
      </c>
      <c r="R83" s="22"/>
      <c r="S83" s="35">
        <f t="shared" si="18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9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8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139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9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140</v>
      </c>
      <c r="P85" s="22">
        <v>4</v>
      </c>
      <c r="Q85" s="48">
        <v>70401200</v>
      </c>
      <c r="R85" s="42" t="s">
        <v>143</v>
      </c>
      <c r="S85" s="35">
        <f t="shared" si="18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144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9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144</v>
      </c>
      <c r="P86" s="22">
        <v>19</v>
      </c>
      <c r="Q86" s="48">
        <v>150180</v>
      </c>
      <c r="R86" s="42"/>
      <c r="S86" s="35">
        <f t="shared" si="18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32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32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145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148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36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36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69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69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146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146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28</v>
      </c>
      <c r="B92" s="3">
        <v>1995</v>
      </c>
      <c r="C92" s="22">
        <v>57</v>
      </c>
      <c r="D92" s="22">
        <v>448176</v>
      </c>
      <c r="E92" s="68">
        <v>151</v>
      </c>
      <c r="F92" s="22">
        <v>11434692</v>
      </c>
      <c r="G92" s="22">
        <v>116</v>
      </c>
      <c r="H92" s="22">
        <v>9197834</v>
      </c>
      <c r="I92" s="22">
        <v>21080702</v>
      </c>
      <c r="J92" s="2">
        <v>127</v>
      </c>
      <c r="K92" s="22">
        <v>97</v>
      </c>
      <c r="M92" s="22">
        <v>284</v>
      </c>
      <c r="O92" s="5" t="s">
        <v>28</v>
      </c>
      <c r="P92" s="22">
        <v>26</v>
      </c>
      <c r="Q92" s="48">
        <v>6288108</v>
      </c>
      <c r="R92" s="42"/>
      <c r="S92" s="35">
        <v>27368810</v>
      </c>
      <c r="T92" s="149">
        <v>7503</v>
      </c>
      <c r="U92" s="22"/>
      <c r="V92" s="37"/>
    </row>
    <row r="93" spans="1:22" s="1" customFormat="1" ht="12" customHeight="1" x14ac:dyDescent="0.25">
      <c r="A93" s="5" t="s">
        <v>34</v>
      </c>
      <c r="B93" s="3">
        <v>1997</v>
      </c>
      <c r="C93" s="22">
        <v>134</v>
      </c>
      <c r="D93" s="22">
        <v>794585</v>
      </c>
      <c r="E93" s="22">
        <v>304</v>
      </c>
      <c r="F93" s="22">
        <v>4376315</v>
      </c>
      <c r="G93" s="22">
        <v>48</v>
      </c>
      <c r="H93" s="22">
        <v>1953800</v>
      </c>
      <c r="I93" s="22">
        <v>7124700</v>
      </c>
      <c r="J93" s="2">
        <v>169</v>
      </c>
      <c r="K93" s="22">
        <v>119</v>
      </c>
      <c r="M93" s="22">
        <v>320</v>
      </c>
      <c r="O93" s="5" t="s">
        <v>34</v>
      </c>
      <c r="P93" s="22">
        <v>56</v>
      </c>
      <c r="Q93" s="48">
        <v>8119379</v>
      </c>
      <c r="R93" s="42"/>
      <c r="S93" s="35">
        <v>15244079</v>
      </c>
      <c r="T93" s="149">
        <v>47570</v>
      </c>
      <c r="U93" s="22"/>
      <c r="V93" s="37"/>
    </row>
    <row r="94" spans="1:22" s="1" customFormat="1" ht="12" customHeight="1" x14ac:dyDescent="0.25">
      <c r="A94" s="5" t="s">
        <v>35</v>
      </c>
      <c r="B94" s="3">
        <v>1997</v>
      </c>
      <c r="C94" s="22">
        <v>34</v>
      </c>
      <c r="D94" s="22">
        <v>125787</v>
      </c>
      <c r="E94" s="22">
        <v>71</v>
      </c>
      <c r="F94" s="22">
        <v>114978623</v>
      </c>
      <c r="G94" s="22">
        <v>53</v>
      </c>
      <c r="H94" s="22">
        <v>3764550</v>
      </c>
      <c r="I94" s="22">
        <v>118868960</v>
      </c>
      <c r="J94" s="2">
        <v>136</v>
      </c>
      <c r="K94" s="22">
        <v>100</v>
      </c>
      <c r="M94" s="22">
        <v>680</v>
      </c>
      <c r="O94" s="5" t="s">
        <v>35</v>
      </c>
      <c r="P94" s="22">
        <v>27</v>
      </c>
      <c r="Q94" s="48">
        <v>334610</v>
      </c>
      <c r="R94" s="42"/>
      <c r="S94" s="35">
        <v>119203570</v>
      </c>
      <c r="T94" s="149">
        <v>21495</v>
      </c>
      <c r="U94" s="22"/>
      <c r="V94" s="37"/>
    </row>
    <row r="95" spans="1:22" s="1" customFormat="1" ht="12" customHeight="1" x14ac:dyDescent="0.25">
      <c r="A95" s="5" t="s">
        <v>37</v>
      </c>
      <c r="B95" s="3">
        <v>1998</v>
      </c>
      <c r="C95" s="22">
        <v>61</v>
      </c>
      <c r="D95" s="22">
        <v>153957</v>
      </c>
      <c r="E95" s="22">
        <v>146</v>
      </c>
      <c r="F95" s="22">
        <v>1132192</v>
      </c>
      <c r="G95" s="22">
        <v>28</v>
      </c>
      <c r="H95" s="22">
        <v>1186015</v>
      </c>
      <c r="I95" s="22">
        <v>2472164</v>
      </c>
      <c r="J95" s="2">
        <v>103</v>
      </c>
      <c r="K95" s="22">
        <v>63</v>
      </c>
      <c r="M95" s="22">
        <v>167</v>
      </c>
      <c r="O95" s="5" t="s">
        <v>37</v>
      </c>
      <c r="P95" s="22">
        <v>70</v>
      </c>
      <c r="Q95" s="48">
        <v>1033024</v>
      </c>
      <c r="R95" s="42"/>
      <c r="S95" s="35">
        <v>3505188</v>
      </c>
      <c r="T95" s="149">
        <v>16497</v>
      </c>
      <c r="U95" s="22"/>
      <c r="V95" s="37"/>
    </row>
    <row r="96" spans="1:22" s="1" customFormat="1" ht="12" customHeight="1" x14ac:dyDescent="0.25">
      <c r="A96" s="5" t="s">
        <v>93</v>
      </c>
      <c r="B96" s="3">
        <v>2004</v>
      </c>
      <c r="C96" s="22">
        <v>70</v>
      </c>
      <c r="D96" s="22">
        <v>158628</v>
      </c>
      <c r="E96" s="22">
        <v>83</v>
      </c>
      <c r="F96" s="22">
        <v>1363485</v>
      </c>
      <c r="G96" s="22">
        <v>28</v>
      </c>
      <c r="H96" s="22">
        <v>812000</v>
      </c>
      <c r="I96" s="22">
        <v>2334113</v>
      </c>
      <c r="J96" s="2">
        <v>76</v>
      </c>
      <c r="K96" s="22">
        <v>57</v>
      </c>
      <c r="M96" s="22">
        <v>97</v>
      </c>
      <c r="O96" s="5" t="s">
        <v>93</v>
      </c>
      <c r="P96" s="22">
        <v>29</v>
      </c>
      <c r="Q96" s="48">
        <v>2023026</v>
      </c>
      <c r="R96" s="42"/>
      <c r="S96" s="35">
        <v>4357139</v>
      </c>
      <c r="T96" s="149">
        <v>35294</v>
      </c>
      <c r="U96" s="22"/>
      <c r="V96" s="37"/>
    </row>
    <row r="97" spans="1:22" s="1" customFormat="1" ht="12" customHeight="1" x14ac:dyDescent="0.25">
      <c r="A97" s="5" t="s">
        <v>147</v>
      </c>
      <c r="B97" s="3">
        <v>2009</v>
      </c>
      <c r="C97" s="22">
        <v>26</v>
      </c>
      <c r="D97" s="22">
        <v>253618</v>
      </c>
      <c r="E97" s="22">
        <v>50</v>
      </c>
      <c r="F97" s="22">
        <v>1436136</v>
      </c>
      <c r="G97" s="22">
        <v>10</v>
      </c>
      <c r="H97" s="22">
        <v>467000</v>
      </c>
      <c r="I97" s="22">
        <v>2156754</v>
      </c>
      <c r="J97" s="2">
        <v>38</v>
      </c>
      <c r="K97" s="22">
        <v>32</v>
      </c>
      <c r="M97" s="22">
        <v>63</v>
      </c>
      <c r="O97" s="5" t="s">
        <v>147</v>
      </c>
      <c r="P97" s="22">
        <v>10</v>
      </c>
      <c r="Q97" s="48">
        <v>2781725</v>
      </c>
      <c r="R97" s="42"/>
      <c r="S97" s="35">
        <v>4938479</v>
      </c>
      <c r="T97" s="149">
        <v>3919</v>
      </c>
      <c r="U97" s="22"/>
      <c r="V97" s="37"/>
    </row>
    <row r="98" spans="1:22" s="1" customFormat="1" ht="12" customHeight="1" x14ac:dyDescent="0.25">
      <c r="A98" s="5" t="s">
        <v>138</v>
      </c>
      <c r="B98" s="3">
        <v>1996</v>
      </c>
      <c r="C98" s="22">
        <v>73</v>
      </c>
      <c r="D98" s="22">
        <v>2629494</v>
      </c>
      <c r="E98" s="22">
        <v>191</v>
      </c>
      <c r="F98" s="22">
        <v>9775990</v>
      </c>
      <c r="G98" s="22">
        <v>41</v>
      </c>
      <c r="H98" s="22">
        <v>1824351</v>
      </c>
      <c r="I98" s="22">
        <v>14229835</v>
      </c>
      <c r="J98" s="2">
        <v>79</v>
      </c>
      <c r="K98" s="22">
        <v>63</v>
      </c>
      <c r="M98" s="22">
        <v>168</v>
      </c>
      <c r="O98" s="5" t="s">
        <v>138</v>
      </c>
      <c r="P98" s="22">
        <v>94</v>
      </c>
      <c r="Q98" s="48">
        <v>2636546</v>
      </c>
      <c r="R98" s="42"/>
      <c r="S98" s="35">
        <v>16866381</v>
      </c>
      <c r="T98" s="149">
        <v>10398</v>
      </c>
      <c r="U98" s="22"/>
      <c r="V98" s="37"/>
    </row>
    <row r="99" spans="1:22" s="1" customFormat="1" ht="12" customHeight="1" x14ac:dyDescent="0.25">
      <c r="A99" s="5" t="s">
        <v>141</v>
      </c>
      <c r="B99" s="3">
        <v>2010</v>
      </c>
      <c r="C99" s="22">
        <v>38</v>
      </c>
      <c r="D99" s="22">
        <v>1313939</v>
      </c>
      <c r="E99" s="22">
        <v>73</v>
      </c>
      <c r="F99" s="22">
        <v>9338397</v>
      </c>
      <c r="G99" s="22">
        <v>40</v>
      </c>
      <c r="H99" s="22">
        <v>8101028</v>
      </c>
      <c r="I99" s="22">
        <v>18753364</v>
      </c>
      <c r="J99" s="2">
        <v>100</v>
      </c>
      <c r="K99" s="22">
        <v>73</v>
      </c>
      <c r="M99" s="22">
        <v>280</v>
      </c>
      <c r="O99" s="5" t="s">
        <v>141</v>
      </c>
      <c r="P99" s="22">
        <v>4</v>
      </c>
      <c r="Q99" s="48">
        <v>6639400</v>
      </c>
      <c r="R99" s="42"/>
      <c r="S99" s="35">
        <v>25392764</v>
      </c>
      <c r="T99" s="149">
        <v>23963</v>
      </c>
      <c r="U99" s="22"/>
      <c r="V99" s="37"/>
    </row>
    <row r="100" spans="1:22" s="1" customFormat="1" ht="12" customHeight="1" x14ac:dyDescent="0.25">
      <c r="A100" s="5" t="s">
        <v>149</v>
      </c>
      <c r="B100" s="3">
        <v>2012</v>
      </c>
      <c r="C100" s="22">
        <v>28</v>
      </c>
      <c r="D100" s="22">
        <v>221000</v>
      </c>
      <c r="E100" s="22">
        <v>60</v>
      </c>
      <c r="F100" s="22">
        <v>1032000</v>
      </c>
      <c r="G100" s="22">
        <v>5</v>
      </c>
      <c r="H100" s="22">
        <v>278000</v>
      </c>
      <c r="I100" s="22">
        <v>1531000</v>
      </c>
      <c r="J100" s="2">
        <v>32</v>
      </c>
      <c r="K100" s="22">
        <v>18</v>
      </c>
      <c r="M100" s="22">
        <v>89</v>
      </c>
      <c r="O100" s="5" t="s">
        <v>149</v>
      </c>
      <c r="P100" s="22">
        <v>12</v>
      </c>
      <c r="Q100" s="48">
        <v>246950</v>
      </c>
      <c r="R100" s="42"/>
      <c r="S100" s="35">
        <v>1777950</v>
      </c>
      <c r="T100" s="149">
        <v>4403</v>
      </c>
      <c r="U100" s="22"/>
      <c r="V100" s="37"/>
    </row>
    <row r="101" spans="1:22" s="1" customFormat="1" ht="12" customHeight="1" x14ac:dyDescent="0.25">
      <c r="A101" s="5" t="s">
        <v>175</v>
      </c>
      <c r="B101" s="3">
        <v>2014</v>
      </c>
      <c r="C101" s="22">
        <v>1</v>
      </c>
      <c r="D101" s="22">
        <v>100</v>
      </c>
      <c r="E101" s="22">
        <v>14</v>
      </c>
      <c r="F101" s="22">
        <v>32193</v>
      </c>
      <c r="G101" s="22">
        <v>4</v>
      </c>
      <c r="H101" s="22">
        <v>25050</v>
      </c>
      <c r="I101" s="22">
        <v>57343</v>
      </c>
      <c r="J101" s="2">
        <v>2</v>
      </c>
      <c r="K101" s="22">
        <v>1</v>
      </c>
      <c r="M101" s="22">
        <v>0</v>
      </c>
      <c r="O101" s="5" t="s">
        <v>175</v>
      </c>
      <c r="P101" s="22">
        <v>5</v>
      </c>
      <c r="Q101" s="48">
        <v>2044</v>
      </c>
      <c r="R101" s="42"/>
      <c r="S101" s="35">
        <v>59387</v>
      </c>
      <c r="T101" s="149">
        <v>803</v>
      </c>
      <c r="U101" s="22"/>
      <c r="V101" s="37"/>
    </row>
    <row r="102" spans="1:22" s="1" customFormat="1" ht="12" customHeight="1" x14ac:dyDescent="0.25">
      <c r="A102" s="5" t="s">
        <v>31</v>
      </c>
      <c r="B102" s="3">
        <v>1996</v>
      </c>
      <c r="C102" s="22">
        <v>43</v>
      </c>
      <c r="D102" s="22">
        <v>659846</v>
      </c>
      <c r="E102" s="22">
        <v>99</v>
      </c>
      <c r="F102" s="22">
        <v>7109246</v>
      </c>
      <c r="G102" s="22">
        <v>48</v>
      </c>
      <c r="H102" s="22">
        <v>2994500</v>
      </c>
      <c r="I102" s="22">
        <v>10763592</v>
      </c>
      <c r="J102" s="2">
        <v>121</v>
      </c>
      <c r="K102" s="224">
        <v>79</v>
      </c>
      <c r="M102" s="224">
        <v>196</v>
      </c>
      <c r="O102" s="5" t="s">
        <v>31</v>
      </c>
      <c r="P102" s="22">
        <v>27</v>
      </c>
      <c r="Q102" s="48">
        <v>7118878</v>
      </c>
      <c r="R102" s="42"/>
      <c r="S102" s="35">
        <v>17882470</v>
      </c>
      <c r="T102" s="149">
        <v>28006</v>
      </c>
      <c r="U102" s="22"/>
      <c r="V102" s="37"/>
    </row>
    <row r="103" spans="1:22" s="1" customFormat="1" ht="12" customHeight="1" x14ac:dyDescent="0.25">
      <c r="A103" s="5" t="s">
        <v>154</v>
      </c>
      <c r="B103" s="3">
        <v>2015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">
        <v>0</v>
      </c>
      <c r="K103" s="224">
        <v>0</v>
      </c>
      <c r="M103" s="224">
        <v>0</v>
      </c>
      <c r="O103" s="5" t="s">
        <v>154</v>
      </c>
      <c r="P103" s="22">
        <v>0</v>
      </c>
      <c r="Q103" s="48">
        <v>0</v>
      </c>
      <c r="R103" s="42"/>
      <c r="S103" s="35">
        <v>0</v>
      </c>
      <c r="T103" s="149">
        <v>0</v>
      </c>
      <c r="U103" s="22"/>
      <c r="V103" s="37"/>
    </row>
    <row r="104" spans="1:22" x14ac:dyDescent="0.2">
      <c r="A104" t="s">
        <v>63</v>
      </c>
      <c r="C104" s="53">
        <f t="shared" ref="C104:J104" si="20">SUM(C61:C103)</f>
        <v>1454</v>
      </c>
      <c r="D104" s="53">
        <f t="shared" si="20"/>
        <v>17295506</v>
      </c>
      <c r="E104" s="53">
        <f t="shared" si="20"/>
        <v>3002</v>
      </c>
      <c r="F104" s="53">
        <f t="shared" si="20"/>
        <v>248401919</v>
      </c>
      <c r="G104" s="53">
        <f t="shared" si="20"/>
        <v>1096</v>
      </c>
      <c r="H104" s="53">
        <f t="shared" si="20"/>
        <v>70039216</v>
      </c>
      <c r="I104" s="53">
        <f t="shared" si="20"/>
        <v>335736641</v>
      </c>
      <c r="J104" s="53">
        <f t="shared" si="20"/>
        <v>2668</v>
      </c>
      <c r="K104" s="53">
        <f t="shared" ref="K104" si="21">SUM(K61:K103)</f>
        <v>1877</v>
      </c>
      <c r="L104" s="169"/>
      <c r="M104" s="169">
        <f>SUM(M61:M103)</f>
        <v>5611</v>
      </c>
      <c r="N104" s="169"/>
      <c r="O104" s="169"/>
      <c r="P104" s="169">
        <f>SUM(P61:P103)</f>
        <v>724</v>
      </c>
      <c r="Q104" s="169">
        <f>SUM(Q61:Q103)</f>
        <v>130914171</v>
      </c>
      <c r="R104" s="169"/>
      <c r="S104" s="169">
        <f>SUM(S61:S103)</f>
        <v>466650812</v>
      </c>
      <c r="T104" s="169">
        <f>SUM(T61:T103)</f>
        <v>416071</v>
      </c>
    </row>
    <row r="132" spans="1:1" x14ac:dyDescent="0.2">
      <c r="A132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6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914</v>
      </c>
      <c r="E2" s="182">
        <v>859</v>
      </c>
      <c r="F2" s="182"/>
      <c r="H2" s="199" t="s">
        <v>20</v>
      </c>
      <c r="I2" s="200">
        <f>SUM('E-SUMMRY'!C15+'E-SUMMRY'!E15+'E-SUMMRY'!Q15+1)</f>
        <v>333</v>
      </c>
      <c r="J2" s="182">
        <v>310</v>
      </c>
      <c r="K2" s="182"/>
      <c r="M2" s="205" t="s">
        <v>16</v>
      </c>
      <c r="N2" s="206">
        <f>SUM('E-SUMMRY'!C11+'E-SUMMRY'!E11+'E-SUMMRY'!Q11+1)</f>
        <v>624</v>
      </c>
      <c r="O2" s="182">
        <v>511</v>
      </c>
      <c r="P2" s="182"/>
      <c r="R2" s="211" t="s">
        <v>33</v>
      </c>
      <c r="S2" s="212">
        <f>SUM('E-SUMMRY'!C25+'E-SUMMRY'!E25+'E-SUMMRY'!Q25+1)</f>
        <v>418</v>
      </c>
      <c r="T2">
        <v>362</v>
      </c>
      <c r="W2" s="189" t="s">
        <v>17</v>
      </c>
      <c r="X2" s="190">
        <f>SUM('E-SUMMRY'!C12+'E-SUMMRY'!E12+'E-SUMMRY'!Q12+1)</f>
        <v>1553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649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1054</v>
      </c>
      <c r="E3" s="182">
        <v>993</v>
      </c>
      <c r="F3" s="182"/>
      <c r="H3" s="201" t="s">
        <v>163</v>
      </c>
      <c r="I3" s="202">
        <f>SUM('E-SUMMRY'!C21+'E-SUMMRY'!E21+'E-SUMMRY'!Q21+1)</f>
        <v>442</v>
      </c>
      <c r="J3" s="182">
        <v>404</v>
      </c>
      <c r="K3" s="182"/>
      <c r="M3" s="207" t="s">
        <v>24</v>
      </c>
      <c r="N3" s="208">
        <f>SUM('E-SUMMRY'!C19+'E-SUMMRY'!E19+'E-SUMMRY'!Q19+1)</f>
        <v>303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619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381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1968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934</v>
      </c>
      <c r="O4" s="182">
        <v>896</v>
      </c>
      <c r="P4" s="182"/>
      <c r="R4" s="213" t="s">
        <v>161</v>
      </c>
      <c r="S4" s="214">
        <f>SUM('E-SUMMRY'!C30+'E-SUMMRY'!E30+'E-SUMMRY'!Q30+1)</f>
        <v>198</v>
      </c>
      <c r="T4">
        <v>173</v>
      </c>
      <c r="W4" s="191" t="s">
        <v>166</v>
      </c>
      <c r="X4" s="192">
        <f>SUM('E-SUMMRY'!C27+'E-SUMMRY'!E27+'E-SUMMRY'!Q27+1)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358</v>
      </c>
      <c r="AD4">
        <v>317</v>
      </c>
    </row>
    <row r="5" spans="2:30" ht="13.5" thickBot="1" x14ac:dyDescent="0.25">
      <c r="C5" t="s">
        <v>174</v>
      </c>
      <c r="D5" s="180">
        <f>D4-C4</f>
        <v>116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1861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224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299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188</v>
      </c>
      <c r="Q6" t="s">
        <v>173</v>
      </c>
      <c r="R6">
        <f>SUM(T2:T5)</f>
        <v>841</v>
      </c>
      <c r="S6" s="221">
        <f>SUM(S2+S3+S4+S5)</f>
        <v>1027</v>
      </c>
      <c r="W6" s="191" t="s">
        <v>167</v>
      </c>
      <c r="X6" s="192">
        <f>SUM('E-SUMMRY'!C33+'E-SUMMRY'!E33+'E-SUMMRY'!Q33+1)</f>
        <v>155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162</v>
      </c>
      <c r="AD6">
        <v>142</v>
      </c>
    </row>
    <row r="7" spans="2:30" ht="13.5" thickBot="1" x14ac:dyDescent="0.25">
      <c r="R7" t="s">
        <v>174</v>
      </c>
      <c r="S7" s="181">
        <f>S6-R6</f>
        <v>186</v>
      </c>
      <c r="W7" s="191" t="s">
        <v>168</v>
      </c>
      <c r="X7" s="192">
        <f>SUM('E-SUMMRY'!C36+'E-SUMMRY'!E36+'E-SUMMRY'!Q36+1)</f>
        <v>130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148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1997</v>
      </c>
    </row>
    <row r="9" spans="2:30" x14ac:dyDescent="0.2">
      <c r="W9" s="191" t="s">
        <v>169</v>
      </c>
      <c r="X9" s="192">
        <f>SUM('E-SUMMRY'!C39+'E-SUMMRY'!E39+'E-SUMMRY'!Q39+1)</f>
        <v>133</v>
      </c>
      <c r="Y9" s="217">
        <v>83</v>
      </c>
      <c r="Z9" s="217"/>
      <c r="AA9" s="182"/>
      <c r="AB9" t="s">
        <v>174</v>
      </c>
      <c r="AC9" s="178">
        <f>AC8-AB8</f>
        <v>217</v>
      </c>
    </row>
    <row r="10" spans="2:30" ht="13.5" thickBot="1" x14ac:dyDescent="0.25">
      <c r="W10" s="193" t="s">
        <v>151</v>
      </c>
      <c r="X10" s="194">
        <f>SUM('E-SUMMRY'!C41+'E-SUMMRY'!E41+'E-SUMMRY'!Q41+1)</f>
        <v>59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3588</v>
      </c>
    </row>
    <row r="12" spans="2:30" x14ac:dyDescent="0.2">
      <c r="W12" t="s">
        <v>174</v>
      </c>
      <c r="X12" s="179">
        <f>X11-W11</f>
        <v>333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6DAC7-23FC-4C7C-84E4-57455AD64C89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0606a42a-2c38-4f62-a054-2ee401518e1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7b2392d-a287-4b6d-8103-78e044a435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2020-03-31T16:24:15Z</cp:lastPrinted>
  <dcterms:created xsi:type="dcterms:W3CDTF">1998-01-26T21:58:46Z</dcterms:created>
  <dcterms:modified xsi:type="dcterms:W3CDTF">2020-03-31T16:46:35Z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