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788\OneDrive - State of Oklahoma\MAIN STREET\REINVEST\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0">'E-SUMMRY'!$A$1:$W$57</definedName>
  </definedNames>
  <calcPr calcId="162913"/>
</workbook>
</file>

<file path=xl/calcChain.xml><?xml version="1.0" encoding="utf-8"?>
<calcChain xmlns="http://schemas.openxmlformats.org/spreadsheetml/2006/main">
  <c r="W47" i="1" l="1"/>
  <c r="W46" i="1"/>
  <c r="S47" i="1"/>
  <c r="S46" i="1"/>
  <c r="Q47" i="1"/>
  <c r="Q46" i="1"/>
  <c r="O47" i="1"/>
  <c r="O46" i="1"/>
  <c r="M47" i="1"/>
  <c r="M46" i="1"/>
  <c r="K47" i="1"/>
  <c r="K46" i="1"/>
  <c r="H47" i="1"/>
  <c r="H46" i="1"/>
  <c r="G47" i="1"/>
  <c r="G46" i="1"/>
  <c r="F47" i="1"/>
  <c r="F46" i="1"/>
  <c r="E47" i="1"/>
  <c r="E46" i="1"/>
  <c r="D47" i="1"/>
  <c r="D46" i="1"/>
  <c r="I46" i="1" s="1"/>
  <c r="U46" i="1" s="1"/>
  <c r="C47" i="1"/>
  <c r="C46" i="1"/>
  <c r="I47" i="1" l="1"/>
  <c r="U47" i="1" s="1"/>
  <c r="T106" i="1"/>
  <c r="S106" i="1"/>
  <c r="Q106" i="1"/>
  <c r="P106" i="1"/>
  <c r="W45" i="1" l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E12" i="1"/>
  <c r="D12" i="1"/>
  <c r="C12" i="1"/>
  <c r="W11" i="1"/>
  <c r="W48" i="1" s="1"/>
  <c r="S11" i="1"/>
  <c r="Q11" i="1"/>
  <c r="Q48" i="1" s="1"/>
  <c r="O11" i="1"/>
  <c r="M11" i="1"/>
  <c r="M48" i="1" s="1"/>
  <c r="K11" i="1"/>
  <c r="H11" i="1"/>
  <c r="H48" i="1" s="1"/>
  <c r="G11" i="1"/>
  <c r="F11" i="1"/>
  <c r="G48" i="1" l="1"/>
  <c r="O48" i="1"/>
  <c r="K48" i="1"/>
  <c r="S48" i="1"/>
  <c r="F12" i="1"/>
  <c r="F48" i="1" s="1"/>
  <c r="E11" i="1" l="1"/>
  <c r="E48" i="1" s="1"/>
  <c r="D11" i="1"/>
  <c r="D48" i="1" s="1"/>
  <c r="C11" i="1"/>
  <c r="C48" i="1" s="1"/>
  <c r="I43" i="1" l="1"/>
  <c r="U43" i="1" s="1"/>
  <c r="M106" i="1" l="1"/>
  <c r="J106" i="1"/>
  <c r="K106" i="1"/>
  <c r="D106" i="1"/>
  <c r="E106" i="1"/>
  <c r="F106" i="1"/>
  <c r="G106" i="1"/>
  <c r="H106" i="1"/>
  <c r="C106" i="1"/>
  <c r="I44" i="1" l="1"/>
  <c r="U44" i="1" s="1"/>
  <c r="I45" i="1" l="1"/>
  <c r="U45" i="1" s="1"/>
  <c r="AB8" i="2" l="1"/>
  <c r="W11" i="2"/>
  <c r="R6" i="2"/>
  <c r="M5" i="2"/>
  <c r="H5" i="2"/>
  <c r="C4" i="2"/>
  <c r="I42" i="1" l="1"/>
  <c r="U4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4" i="1" l="1"/>
  <c r="Q54" i="1"/>
  <c r="O54" i="1"/>
  <c r="K54" i="1"/>
  <c r="E54" i="1"/>
  <c r="F54" i="1"/>
  <c r="G54" i="1"/>
  <c r="H54" i="1"/>
  <c r="C54" i="1"/>
  <c r="I91" i="1"/>
  <c r="S91" i="1" s="1"/>
  <c r="I92" i="1"/>
  <c r="S92" i="1" s="1"/>
  <c r="W54" i="1"/>
  <c r="M54" i="1"/>
  <c r="I89" i="1"/>
  <c r="S89" i="1" s="1"/>
  <c r="I90" i="1"/>
  <c r="S90" i="1" s="1"/>
  <c r="I88" i="1"/>
  <c r="S88" i="1" s="1"/>
  <c r="I87" i="1"/>
  <c r="S87" i="1" s="1"/>
  <c r="I86" i="1"/>
  <c r="S86" i="1" s="1"/>
  <c r="I63" i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D54" i="1"/>
  <c r="I106" i="1" l="1"/>
  <c r="S63" i="1"/>
  <c r="I54" i="1"/>
  <c r="I15" i="1"/>
  <c r="U15" i="1" s="1"/>
  <c r="I18" i="1"/>
  <c r="U18" i="1" s="1"/>
  <c r="I11" i="1"/>
  <c r="U11" i="1" s="1"/>
  <c r="Q56" i="1"/>
  <c r="I32" i="1"/>
  <c r="U32" i="1" s="1"/>
  <c r="I35" i="1"/>
  <c r="U35" i="1" s="1"/>
  <c r="I19" i="1"/>
  <c r="U19" i="1" s="1"/>
  <c r="K56" i="1"/>
  <c r="K49" i="1" s="1"/>
  <c r="S56" i="1"/>
  <c r="M56" i="1"/>
  <c r="I23" i="1"/>
  <c r="U23" i="1" s="1"/>
  <c r="I24" i="1"/>
  <c r="U24" i="1" s="1"/>
  <c r="I25" i="1"/>
  <c r="U25" i="1" s="1"/>
  <c r="I27" i="1"/>
  <c r="U27" i="1" s="1"/>
  <c r="I29" i="1"/>
  <c r="U29" i="1" s="1"/>
  <c r="I30" i="1"/>
  <c r="U30" i="1" s="1"/>
  <c r="I31" i="1"/>
  <c r="U31" i="1" s="1"/>
  <c r="I33" i="1"/>
  <c r="U33" i="1" s="1"/>
  <c r="I36" i="1"/>
  <c r="U36" i="1" s="1"/>
  <c r="I37" i="1"/>
  <c r="U37" i="1" s="1"/>
  <c r="I38" i="1"/>
  <c r="U38" i="1" s="1"/>
  <c r="I39" i="1"/>
  <c r="U39" i="1" s="1"/>
  <c r="I26" i="1"/>
  <c r="U26" i="1" s="1"/>
  <c r="I12" i="1"/>
  <c r="U12" i="1" s="1"/>
  <c r="I13" i="1"/>
  <c r="U13" i="1" s="1"/>
  <c r="I14" i="1"/>
  <c r="U14" i="1" s="1"/>
  <c r="I17" i="1"/>
  <c r="U17" i="1" s="1"/>
  <c r="I41" i="1"/>
  <c r="U41" i="1" s="1"/>
  <c r="I21" i="1"/>
  <c r="U21" i="1" s="1"/>
  <c r="I20" i="1"/>
  <c r="U20" i="1" s="1"/>
  <c r="W56" i="1"/>
  <c r="W49" i="1" s="1"/>
  <c r="O56" i="1"/>
  <c r="U54" i="1" l="1"/>
  <c r="Q49" i="1"/>
  <c r="S49" i="1"/>
  <c r="M49" i="1"/>
  <c r="O49" i="1"/>
  <c r="H56" i="1"/>
  <c r="H49" i="1" s="1"/>
  <c r="D56" i="1"/>
  <c r="D49" i="1" s="1"/>
  <c r="C56" i="1"/>
  <c r="C49" i="1" s="1"/>
  <c r="F56" i="1"/>
  <c r="F49" i="1" s="1"/>
  <c r="E56" i="1"/>
  <c r="E49" i="1" s="1"/>
  <c r="G56" i="1"/>
  <c r="G49" i="1" s="1"/>
  <c r="I48" i="1"/>
  <c r="I56" i="1" s="1"/>
  <c r="I49" i="1" s="1"/>
  <c r="U48" i="1" l="1"/>
  <c r="U56" i="1" l="1"/>
  <c r="U49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<sst xmlns="http://schemas.openxmlformats.org/spreadsheetml/2006/main" count="375" uniqueCount="187">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</sst>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0" fontId="6" fillId="0" borderId="0" xfId="0" applyFont="1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62</xdr:row>
      <xdr:rowOff>114300</xdr:rowOff>
    </xdr:from>
    <xdr:to>
      <xdr:col>23</xdr:col>
      <xdr:colOff>381000</xdr:colOff>
      <xdr:row>66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Idab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Collinsvill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Cheroke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Wilburt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Claremor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Hob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Tahlequa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Guym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TulsaRt6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McAles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Muskoge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Kendall-Whitti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Pryo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Yuk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Potea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Stillwa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Woodwar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East%20Tul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198</v>
          </cell>
          <cell r="C28">
            <v>2153392</v>
          </cell>
          <cell r="D28">
            <v>328</v>
          </cell>
          <cell r="E28">
            <v>11792378</v>
          </cell>
          <cell r="F28">
            <v>136</v>
          </cell>
          <cell r="G28">
            <v>10496400</v>
          </cell>
          <cell r="I28">
            <v>519</v>
          </cell>
          <cell r="J28">
            <v>307</v>
          </cell>
          <cell r="K28">
            <v>1160</v>
          </cell>
          <cell r="M28">
            <v>123</v>
          </cell>
          <cell r="N28">
            <v>2600817</v>
          </cell>
          <cell r="P28">
            <v>21153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196</v>
          </cell>
          <cell r="E28">
            <v>11226496</v>
          </cell>
          <cell r="F28">
            <v>35</v>
          </cell>
          <cell r="G28">
            <v>6889500</v>
          </cell>
          <cell r="I28">
            <v>175</v>
          </cell>
          <cell r="J28">
            <v>137</v>
          </cell>
          <cell r="K28">
            <v>691</v>
          </cell>
          <cell r="M28">
            <v>103</v>
          </cell>
          <cell r="N28">
            <v>3061653</v>
          </cell>
          <cell r="P28">
            <v>27413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1330117</v>
          </cell>
          <cell r="D28">
            <v>263</v>
          </cell>
          <cell r="E28">
            <v>37413117</v>
          </cell>
          <cell r="F28">
            <v>96</v>
          </cell>
          <cell r="G28">
            <v>17907769</v>
          </cell>
          <cell r="I28">
            <v>224</v>
          </cell>
          <cell r="J28">
            <v>172</v>
          </cell>
          <cell r="K28">
            <v>1163</v>
          </cell>
          <cell r="M28">
            <v>33</v>
          </cell>
          <cell r="N28">
            <v>31389518</v>
          </cell>
          <cell r="P28">
            <v>23556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611831</v>
          </cell>
          <cell r="D28">
            <v>109</v>
          </cell>
          <cell r="E28">
            <v>8998651</v>
          </cell>
          <cell r="F28">
            <v>114</v>
          </cell>
          <cell r="G28">
            <v>4728500</v>
          </cell>
          <cell r="I28">
            <v>148</v>
          </cell>
          <cell r="J28">
            <v>117</v>
          </cell>
          <cell r="K28">
            <v>285</v>
          </cell>
          <cell r="M28">
            <v>82</v>
          </cell>
          <cell r="N28">
            <v>5974166</v>
          </cell>
          <cell r="P28">
            <v>33703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147</v>
          </cell>
          <cell r="C28">
            <v>1921005</v>
          </cell>
          <cell r="D28">
            <v>231</v>
          </cell>
          <cell r="E28">
            <v>6690323</v>
          </cell>
          <cell r="F28">
            <v>117</v>
          </cell>
          <cell r="G28">
            <v>11695718</v>
          </cell>
          <cell r="I28">
            <v>272</v>
          </cell>
          <cell r="J28">
            <v>188</v>
          </cell>
          <cell r="K28">
            <v>270</v>
          </cell>
          <cell r="M28">
            <v>49</v>
          </cell>
          <cell r="N28">
            <v>2805156</v>
          </cell>
          <cell r="P28">
            <v>87523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83</v>
          </cell>
          <cell r="J28">
            <v>52</v>
          </cell>
          <cell r="K28">
            <v>162</v>
          </cell>
          <cell r="M28">
            <v>27</v>
          </cell>
          <cell r="N28">
            <v>7349172</v>
          </cell>
          <cell r="P28">
            <v>48178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453354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424</v>
          </cell>
          <cell r="M28">
            <v>204</v>
          </cell>
          <cell r="N28">
            <v>6676001</v>
          </cell>
          <cell r="P28">
            <v>43785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936567</v>
          </cell>
          <cell r="D28">
            <v>91</v>
          </cell>
          <cell r="E28">
            <v>9020484</v>
          </cell>
          <cell r="F28">
            <v>49</v>
          </cell>
          <cell r="G28">
            <v>2867539</v>
          </cell>
          <cell r="I28">
            <v>77</v>
          </cell>
          <cell r="J28">
            <v>40</v>
          </cell>
          <cell r="K28">
            <v>204</v>
          </cell>
          <cell r="M28">
            <v>45</v>
          </cell>
          <cell r="N28">
            <v>4385288</v>
          </cell>
          <cell r="P28">
            <v>26158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99</v>
          </cell>
          <cell r="E28">
            <v>6939308</v>
          </cell>
          <cell r="F28">
            <v>59</v>
          </cell>
          <cell r="G28">
            <v>3905000</v>
          </cell>
          <cell r="I28">
            <v>130</v>
          </cell>
          <cell r="J28">
            <v>73</v>
          </cell>
          <cell r="K28">
            <v>306</v>
          </cell>
          <cell r="M28">
            <v>28</v>
          </cell>
          <cell r="N28">
            <v>911256</v>
          </cell>
          <cell r="P28">
            <v>44314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88</v>
          </cell>
          <cell r="C28">
            <v>5797355</v>
          </cell>
          <cell r="D28">
            <v>122</v>
          </cell>
          <cell r="E28">
            <v>8009439</v>
          </cell>
          <cell r="F28">
            <v>39</v>
          </cell>
          <cell r="G28">
            <v>4778500</v>
          </cell>
          <cell r="I28">
            <v>110</v>
          </cell>
          <cell r="J28">
            <v>74</v>
          </cell>
          <cell r="K28">
            <v>225</v>
          </cell>
          <cell r="M28">
            <v>28</v>
          </cell>
          <cell r="N28">
            <v>2974620</v>
          </cell>
          <cell r="P28">
            <v>32107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313</v>
          </cell>
          <cell r="C28">
            <v>1091853</v>
          </cell>
          <cell r="D28">
            <v>431</v>
          </cell>
          <cell r="E28">
            <v>15077795</v>
          </cell>
          <cell r="F28">
            <v>100</v>
          </cell>
          <cell r="G28">
            <v>4246083</v>
          </cell>
          <cell r="I28">
            <v>147</v>
          </cell>
          <cell r="J28">
            <v>137</v>
          </cell>
          <cell r="K28">
            <v>308</v>
          </cell>
          <cell r="M28">
            <v>196</v>
          </cell>
          <cell r="N28">
            <v>1699592</v>
          </cell>
          <cell r="P28">
            <v>87386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483</v>
          </cell>
          <cell r="C28">
            <v>4051482</v>
          </cell>
          <cell r="D28">
            <v>967</v>
          </cell>
          <cell r="E28">
            <v>35862222</v>
          </cell>
          <cell r="F28">
            <v>170</v>
          </cell>
          <cell r="G28">
            <v>13817550</v>
          </cell>
          <cell r="I28">
            <v>347</v>
          </cell>
          <cell r="J28">
            <v>257</v>
          </cell>
          <cell r="K28">
            <v>821</v>
          </cell>
          <cell r="M28">
            <v>104</v>
          </cell>
          <cell r="N28">
            <v>5446705</v>
          </cell>
          <cell r="P28">
            <v>50781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983100</v>
          </cell>
          <cell r="D28">
            <v>107</v>
          </cell>
          <cell r="E28">
            <v>14761892</v>
          </cell>
          <cell r="F28">
            <v>44</v>
          </cell>
          <cell r="G28">
            <v>8879466</v>
          </cell>
          <cell r="I28">
            <v>139</v>
          </cell>
          <cell r="J28">
            <v>123</v>
          </cell>
          <cell r="K28">
            <v>353</v>
          </cell>
          <cell r="M28">
            <v>13</v>
          </cell>
          <cell r="N28">
            <v>1843000</v>
          </cell>
          <cell r="P28">
            <v>25679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66</v>
          </cell>
          <cell r="E28">
            <v>5645315</v>
          </cell>
          <cell r="F28">
            <v>31</v>
          </cell>
          <cell r="G28">
            <v>8976008</v>
          </cell>
          <cell r="I28">
            <v>88</v>
          </cell>
          <cell r="J28">
            <v>73</v>
          </cell>
          <cell r="K28">
            <v>342</v>
          </cell>
          <cell r="M28">
            <v>47</v>
          </cell>
          <cell r="N28">
            <v>5047485</v>
          </cell>
          <cell r="P28">
            <v>33034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42</v>
          </cell>
          <cell r="C28">
            <v>1568532</v>
          </cell>
          <cell r="D28">
            <v>62</v>
          </cell>
          <cell r="E28">
            <v>257380784</v>
          </cell>
          <cell r="F28">
            <v>34</v>
          </cell>
          <cell r="G28">
            <v>6815660</v>
          </cell>
          <cell r="I28">
            <v>71</v>
          </cell>
          <cell r="J28">
            <v>57</v>
          </cell>
          <cell r="K28">
            <v>1290</v>
          </cell>
          <cell r="M28">
            <v>30</v>
          </cell>
          <cell r="N28">
            <v>58404989</v>
          </cell>
          <cell r="P28">
            <v>26314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</v>
          </cell>
          <cell r="C28">
            <v>1016976</v>
          </cell>
          <cell r="D28">
            <v>99</v>
          </cell>
          <cell r="E28">
            <v>128430780</v>
          </cell>
          <cell r="F28">
            <v>33</v>
          </cell>
          <cell r="G28">
            <v>14101001</v>
          </cell>
          <cell r="I28">
            <v>68</v>
          </cell>
          <cell r="J28">
            <v>57</v>
          </cell>
          <cell r="K28">
            <v>336</v>
          </cell>
          <cell r="M28">
            <v>3</v>
          </cell>
          <cell r="N28">
            <v>900000</v>
          </cell>
          <cell r="P28">
            <v>15169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</v>
          </cell>
          <cell r="C28">
            <v>265466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1</v>
          </cell>
          <cell r="N28">
            <v>3200000</v>
          </cell>
          <cell r="P28">
            <v>19471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</v>
          </cell>
          <cell r="C28">
            <v>10000</v>
          </cell>
          <cell r="D28">
            <v>24</v>
          </cell>
          <cell r="E28">
            <v>5290244</v>
          </cell>
          <cell r="F28">
            <v>50</v>
          </cell>
          <cell r="G28">
            <v>2765000</v>
          </cell>
          <cell r="I28">
            <v>5</v>
          </cell>
          <cell r="J28">
            <v>5</v>
          </cell>
          <cell r="K28">
            <v>29</v>
          </cell>
          <cell r="M28">
            <v>2</v>
          </cell>
          <cell r="N28">
            <v>583032</v>
          </cell>
          <cell r="P28">
            <v>4538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279</v>
          </cell>
          <cell r="C28">
            <v>2622578</v>
          </cell>
          <cell r="D28">
            <v>475</v>
          </cell>
          <cell r="E28">
            <v>13838196</v>
          </cell>
          <cell r="F28">
            <v>92</v>
          </cell>
          <cell r="G28">
            <v>7242662</v>
          </cell>
          <cell r="I28">
            <v>357</v>
          </cell>
          <cell r="J28">
            <v>200</v>
          </cell>
          <cell r="K28">
            <v>1180</v>
          </cell>
          <cell r="M28">
            <v>168</v>
          </cell>
          <cell r="N28">
            <v>15685946</v>
          </cell>
          <cell r="P28">
            <v>16997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124</v>
          </cell>
          <cell r="C28">
            <v>1212176</v>
          </cell>
          <cell r="D28">
            <v>289</v>
          </cell>
          <cell r="E28">
            <v>6703877</v>
          </cell>
          <cell r="F28">
            <v>112</v>
          </cell>
          <cell r="G28">
            <v>8210155</v>
          </cell>
          <cell r="I28">
            <v>309</v>
          </cell>
          <cell r="J28">
            <v>239</v>
          </cell>
          <cell r="K28">
            <v>524</v>
          </cell>
          <cell r="M28">
            <v>137</v>
          </cell>
          <cell r="N28">
            <v>9394013</v>
          </cell>
          <cell r="P28">
            <v>40369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87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145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1814320</v>
          </cell>
          <cell r="D28">
            <v>307</v>
          </cell>
          <cell r="E28">
            <v>34545486</v>
          </cell>
          <cell r="F28">
            <v>179</v>
          </cell>
          <cell r="G28">
            <v>18493949</v>
          </cell>
          <cell r="I28">
            <v>389</v>
          </cell>
          <cell r="J28">
            <v>262</v>
          </cell>
          <cell r="K28">
            <v>737</v>
          </cell>
          <cell r="M28">
            <v>182</v>
          </cell>
          <cell r="N28">
            <v>21322468</v>
          </cell>
          <cell r="P28">
            <v>68153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1302611</v>
          </cell>
          <cell r="D28">
            <v>209</v>
          </cell>
          <cell r="E28">
            <v>9705749</v>
          </cell>
          <cell r="F28">
            <v>96</v>
          </cell>
          <cell r="G28">
            <v>6084541</v>
          </cell>
          <cell r="I28">
            <v>208</v>
          </cell>
          <cell r="J28">
            <v>173</v>
          </cell>
          <cell r="K28">
            <v>441</v>
          </cell>
          <cell r="M28">
            <v>13</v>
          </cell>
          <cell r="N28">
            <v>12986359</v>
          </cell>
          <cell r="P28">
            <v>63182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362</v>
          </cell>
          <cell r="C28">
            <v>3642130</v>
          </cell>
          <cell r="D28">
            <v>526</v>
          </cell>
          <cell r="E28">
            <v>24463422</v>
          </cell>
          <cell r="F28">
            <v>229</v>
          </cell>
          <cell r="G28">
            <v>25020260</v>
          </cell>
          <cell r="I28">
            <v>459</v>
          </cell>
          <cell r="J28">
            <v>201</v>
          </cell>
          <cell r="K28">
            <v>658</v>
          </cell>
          <cell r="M28">
            <v>169</v>
          </cell>
          <cell r="N28">
            <v>12636503</v>
          </cell>
          <cell r="P28">
            <v>38212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205</v>
          </cell>
          <cell r="C28">
            <v>2175206</v>
          </cell>
          <cell r="D28">
            <v>298</v>
          </cell>
          <cell r="E28">
            <v>19184382</v>
          </cell>
          <cell r="F28">
            <v>114</v>
          </cell>
          <cell r="G28">
            <v>14992952</v>
          </cell>
          <cell r="I28">
            <v>316</v>
          </cell>
          <cell r="J28">
            <v>214</v>
          </cell>
          <cell r="K28">
            <v>560</v>
          </cell>
          <cell r="M28">
            <v>116</v>
          </cell>
          <cell r="N28">
            <v>14135428</v>
          </cell>
          <cell r="P28">
            <v>37586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898461</v>
          </cell>
          <cell r="D28">
            <v>187</v>
          </cell>
          <cell r="E28">
            <v>13556455</v>
          </cell>
          <cell r="F28">
            <v>75</v>
          </cell>
          <cell r="G28">
            <v>3976367</v>
          </cell>
          <cell r="I28">
            <v>174</v>
          </cell>
          <cell r="J28">
            <v>108</v>
          </cell>
          <cell r="K28">
            <v>486</v>
          </cell>
          <cell r="M28">
            <v>19</v>
          </cell>
          <cell r="N28">
            <v>12408280</v>
          </cell>
          <cell r="P28">
            <v>58378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212</v>
          </cell>
          <cell r="E28">
            <v>5336867</v>
          </cell>
          <cell r="F28">
            <v>134</v>
          </cell>
          <cell r="G28">
            <v>3512275</v>
          </cell>
          <cell r="I28">
            <v>108</v>
          </cell>
          <cell r="J28">
            <v>86</v>
          </cell>
          <cell r="K28">
            <v>126</v>
          </cell>
          <cell r="M28">
            <v>67</v>
          </cell>
          <cell r="N28">
            <v>5150312</v>
          </cell>
          <cell r="P28">
            <v>128559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22" zoomScale="85" zoomScaleNormal="85" zoomScaleSheetLayoutView="100" workbookViewId="0">
      <selection activeCell="K60" sqref="K60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186</v>
      </c>
      <c r="I1" s="225"/>
      <c r="Q1" s="13"/>
      <c r="R1" s="13"/>
      <c r="S1" s="13"/>
      <c r="T1" s="13"/>
      <c r="U1" s="225" t="s">
        <v>186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119</v>
      </c>
      <c r="L4" s="111"/>
      <c r="M4" s="114" t="s">
        <v>123</v>
      </c>
      <c r="N4" s="111"/>
      <c r="O4" s="113" t="s">
        <v>0</v>
      </c>
      <c r="P4" s="113"/>
      <c r="Q4" s="115" t="s">
        <v>124</v>
      </c>
      <c r="R4" s="115"/>
      <c r="S4" s="115" t="s">
        <v>128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131</v>
      </c>
      <c r="F5" s="226"/>
      <c r="G5" s="117"/>
      <c r="H5" s="111"/>
      <c r="I5" s="140" t="s">
        <v>111</v>
      </c>
      <c r="J5" s="113"/>
      <c r="K5" s="113" t="s">
        <v>120</v>
      </c>
      <c r="L5" s="111"/>
      <c r="M5" s="114" t="s">
        <v>120</v>
      </c>
      <c r="N5" s="111"/>
      <c r="O5" s="113" t="s">
        <v>0</v>
      </c>
      <c r="P5" s="113"/>
      <c r="Q5" s="120" t="s">
        <v>125</v>
      </c>
      <c r="R5" s="118"/>
      <c r="S5" s="115" t="s">
        <v>129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96</v>
      </c>
      <c r="D6" s="228"/>
      <c r="E6" s="229" t="s">
        <v>104</v>
      </c>
      <c r="F6" s="230"/>
      <c r="G6" s="229" t="s">
        <v>105</v>
      </c>
      <c r="H6" s="230"/>
      <c r="I6" s="140" t="s">
        <v>112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126</v>
      </c>
      <c r="R6" s="118"/>
      <c r="S6" s="115" t="s">
        <v>126</v>
      </c>
      <c r="T6" s="115"/>
      <c r="U6" s="137" t="s">
        <v>4</v>
      </c>
      <c r="V6" s="119"/>
      <c r="W6" s="121" t="s">
        <v>115</v>
      </c>
    </row>
    <row r="7" spans="1:23" s="7" customFormat="1" ht="13.5" x14ac:dyDescent="0.25">
      <c r="A7" s="104" t="s">
        <v>0</v>
      </c>
      <c r="B7" s="142" t="s">
        <v>5</v>
      </c>
      <c r="C7" s="113" t="s">
        <v>107</v>
      </c>
      <c r="D7" s="113" t="s">
        <v>108</v>
      </c>
      <c r="E7" s="122" t="s">
        <v>110</v>
      </c>
      <c r="F7" s="113" t="s">
        <v>6</v>
      </c>
      <c r="G7" s="122" t="s">
        <v>107</v>
      </c>
      <c r="H7" s="113" t="s">
        <v>6</v>
      </c>
      <c r="I7" s="140" t="s">
        <v>113</v>
      </c>
      <c r="J7" s="113"/>
      <c r="K7" s="113" t="s">
        <v>121</v>
      </c>
      <c r="L7" s="111"/>
      <c r="M7" s="114" t="s">
        <v>121</v>
      </c>
      <c r="N7" s="111"/>
      <c r="O7" s="114" t="s">
        <v>7</v>
      </c>
      <c r="P7" s="111"/>
      <c r="Q7" s="115" t="s">
        <v>127</v>
      </c>
      <c r="R7" s="123"/>
      <c r="S7" s="115" t="s">
        <v>127</v>
      </c>
      <c r="T7" s="115"/>
      <c r="U7" s="115" t="s">
        <v>8</v>
      </c>
      <c r="V7" s="119"/>
      <c r="W7" s="121" t="s">
        <v>116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109</v>
      </c>
      <c r="E8" s="124" t="s">
        <v>117</v>
      </c>
      <c r="F8" s="105" t="s">
        <v>11</v>
      </c>
      <c r="G8" s="124" t="s">
        <v>130</v>
      </c>
      <c r="H8" s="105" t="s">
        <v>11</v>
      </c>
      <c r="I8" s="141" t="s">
        <v>4</v>
      </c>
      <c r="J8" s="125" t="s">
        <v>132</v>
      </c>
      <c r="K8" s="105" t="s">
        <v>122</v>
      </c>
      <c r="L8" s="126"/>
      <c r="M8" s="125" t="s">
        <v>122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92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198</v>
      </c>
      <c r="D11" s="69">
        <f>'[1]E-FORM'!$C$28</f>
        <v>2153392</v>
      </c>
      <c r="E11" s="68">
        <f>'[1]E-FORM'!$D$28</f>
        <v>328</v>
      </c>
      <c r="F11" s="70">
        <f>'[1]E-FORM'!$E$28</f>
        <v>11792378</v>
      </c>
      <c r="G11" s="68">
        <f>'[1]E-FORM'!$F$28</f>
        <v>136</v>
      </c>
      <c r="H11" s="70">
        <f>'[1]E-FORM'!$G$28</f>
        <v>10496400</v>
      </c>
      <c r="I11" s="150">
        <f>+D11+F11+H11</f>
        <v>24442170</v>
      </c>
      <c r="J11" s="153" t="s">
        <v>16</v>
      </c>
      <c r="K11" s="68">
        <f>'[1]E-FORM'!$I$28</f>
        <v>519</v>
      </c>
      <c r="L11" s="68"/>
      <c r="M11" s="68">
        <f>'[1]E-FORM'!$J$28</f>
        <v>307</v>
      </c>
      <c r="N11" s="68"/>
      <c r="O11" s="73">
        <f>'[1]E-FORM'!$K$28</f>
        <v>1160</v>
      </c>
      <c r="P11" s="68"/>
      <c r="Q11" s="68">
        <f>'[1]E-FORM'!$M$28</f>
        <v>123</v>
      </c>
      <c r="R11" s="68"/>
      <c r="S11" s="70">
        <f>'[1]E-FORM'!$N$28</f>
        <v>2600817</v>
      </c>
      <c r="T11" s="74"/>
      <c r="U11" s="139">
        <f>I11+S11</f>
        <v>27042987</v>
      </c>
      <c r="V11" s="75"/>
      <c r="W11" s="68">
        <f>'[1]E-FORM'!$P$28</f>
        <v>21153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483</v>
      </c>
      <c r="D12" s="70">
        <f>'[2]E-FORM'!$C$28</f>
        <v>4051482</v>
      </c>
      <c r="E12" s="68">
        <f>'[2]E-FORM'!$D$28</f>
        <v>967</v>
      </c>
      <c r="F12" s="70">
        <f>'[2]E-FORM'!$E$28</f>
        <v>35862222</v>
      </c>
      <c r="G12" s="68">
        <f>'[2]E-FORM'!$F28</f>
        <v>170</v>
      </c>
      <c r="H12" s="70">
        <f>'[2]E-FORM'!$G28</f>
        <v>13817550</v>
      </c>
      <c r="I12" s="150">
        <f>+D12+F12+H12</f>
        <v>53731254</v>
      </c>
      <c r="J12" s="153" t="s">
        <v>17</v>
      </c>
      <c r="K12" s="68">
        <f>'[2]E-FORM'!$I28</f>
        <v>347</v>
      </c>
      <c r="L12" s="68" t="s">
        <v>0</v>
      </c>
      <c r="M12" s="68">
        <f>'[2]E-FORM'!$J28</f>
        <v>257</v>
      </c>
      <c r="N12" s="68"/>
      <c r="O12" s="73">
        <f>'[2]E-FORM'!$K28</f>
        <v>821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59177959</v>
      </c>
      <c r="V12" s="75"/>
      <c r="W12" s="68">
        <f>'[2]E-FORM'!$P28</f>
        <v>50781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279</v>
      </c>
      <c r="D13" s="70">
        <f>'[3]E-FORM'!$C$28</f>
        <v>2622578</v>
      </c>
      <c r="E13" s="68">
        <f>'[3]E-FORM'!$D$28</f>
        <v>475</v>
      </c>
      <c r="F13" s="70">
        <f>'[3]E-FORM'!$E$28</f>
        <v>13838196</v>
      </c>
      <c r="G13" s="68">
        <f>'[3]E-FORM'!$F28</f>
        <v>92</v>
      </c>
      <c r="H13" s="70">
        <f>'[3]E-FORM'!$G28</f>
        <v>7242662</v>
      </c>
      <c r="I13" s="150">
        <f>+D13+F13+H13</f>
        <v>23703436</v>
      </c>
      <c r="J13" s="108" t="s">
        <v>18</v>
      </c>
      <c r="K13" s="68">
        <f>'[3]E-FORM'!$I28</f>
        <v>357</v>
      </c>
      <c r="L13" s="76"/>
      <c r="M13" s="68">
        <f>'[3]E-FORM'!$J28</f>
        <v>200</v>
      </c>
      <c r="N13" s="76"/>
      <c r="O13" s="73">
        <f>'[3]E-FORM'!$K28</f>
        <v>1180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39389382</v>
      </c>
      <c r="V13" s="75"/>
      <c r="W13" s="68">
        <f>'[3]E-FORM'!$P28</f>
        <v>16997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174</v>
      </c>
      <c r="D14" s="70">
        <f>'[4]E-FORM'!$C$28</f>
        <v>1814320</v>
      </c>
      <c r="E14" s="68">
        <f>'[4]E-FORM'!$D$28</f>
        <v>307</v>
      </c>
      <c r="F14" s="70">
        <f>'[4]E-FORM'!$E$28</f>
        <v>34545486</v>
      </c>
      <c r="G14" s="68">
        <f>'[4]E-FORM'!$F$28</f>
        <v>179</v>
      </c>
      <c r="H14" s="70">
        <f>'[4]E-FORM'!$G$28</f>
        <v>18493949</v>
      </c>
      <c r="I14" s="150">
        <f>+D14+F14+H14</f>
        <v>54853755</v>
      </c>
      <c r="J14" s="153" t="s">
        <v>19</v>
      </c>
      <c r="K14" s="68">
        <f>'[4]E-FORM'!$I$28</f>
        <v>389</v>
      </c>
      <c r="L14" s="68"/>
      <c r="M14" s="68">
        <f>'[4]E-FORM'!$J$28</f>
        <v>262</v>
      </c>
      <c r="N14" s="68"/>
      <c r="O14" s="73">
        <f>'[4]E-FORM'!$K$28</f>
        <v>737</v>
      </c>
      <c r="P14" s="68"/>
      <c r="Q14" s="68">
        <f>'[4]E-FORM'!$M$28</f>
        <v>182</v>
      </c>
      <c r="R14" s="68"/>
      <c r="S14" s="70">
        <f>'[4]E-FORM'!$N$28</f>
        <v>21322468</v>
      </c>
      <c r="T14" s="68"/>
      <c r="U14" s="139">
        <f>I14+S14</f>
        <v>76176223</v>
      </c>
      <c r="V14" s="75"/>
      <c r="W14" s="68">
        <f>'[4]E-FORM'!$P$28</f>
        <v>68153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111</v>
      </c>
      <c r="D15" s="70">
        <f>'[5]E-FORM'!$C$28</f>
        <v>1302611</v>
      </c>
      <c r="E15" s="68">
        <f>'[5]E-FORM'!$D$28</f>
        <v>209</v>
      </c>
      <c r="F15" s="70">
        <f>'[5]E-FORM'!$E$28</f>
        <v>9705749</v>
      </c>
      <c r="G15" s="68">
        <f>'[5]E-FORM'!$F$28</f>
        <v>96</v>
      </c>
      <c r="H15" s="70">
        <f>'[5]E-FORM'!$G$28</f>
        <v>6084541</v>
      </c>
      <c r="I15" s="150">
        <f>+D15+F15+H15</f>
        <v>17092901</v>
      </c>
      <c r="J15" s="153" t="s">
        <v>20</v>
      </c>
      <c r="K15" s="68">
        <f>'[5]E-FORM'!$I$28</f>
        <v>208</v>
      </c>
      <c r="L15" s="68"/>
      <c r="M15" s="68">
        <f>'[5]E-FORM'!$J$28</f>
        <v>173</v>
      </c>
      <c r="N15" s="68"/>
      <c r="O15" s="73">
        <f>'[5]E-FORM'!$K$28</f>
        <v>441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30079260</v>
      </c>
      <c r="V15" s="75"/>
      <c r="W15" s="68">
        <f>'[5]E-FORM'!$P$28</f>
        <v>63182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362</v>
      </c>
      <c r="D17" s="70">
        <f>'[6]E-FORM'!$C$28</f>
        <v>3642130</v>
      </c>
      <c r="E17" s="68">
        <f>'[6]E-FORM'!$D$28</f>
        <v>526</v>
      </c>
      <c r="F17" s="70">
        <f>'[6]E-FORM'!$E$28</f>
        <v>24463422</v>
      </c>
      <c r="G17" s="68">
        <f>'[6]E-FORM'!$F$28</f>
        <v>229</v>
      </c>
      <c r="H17" s="70">
        <f>'[6]E-FORM'!$G$28</f>
        <v>25020260</v>
      </c>
      <c r="I17" s="150">
        <f>+D17+F17+H17</f>
        <v>53125812</v>
      </c>
      <c r="J17" s="153" t="s">
        <v>21</v>
      </c>
      <c r="K17" s="68">
        <f>'[6]E-FORM'!$I$28</f>
        <v>459</v>
      </c>
      <c r="L17" s="68"/>
      <c r="M17" s="68">
        <f>'[6]E-FORM'!$J$28</f>
        <v>201</v>
      </c>
      <c r="N17" s="68" t="s">
        <v>0</v>
      </c>
      <c r="O17" s="73">
        <f>'[6]E-FORM'!$K$28</f>
        <v>658</v>
      </c>
      <c r="P17" s="68" t="s">
        <v>0</v>
      </c>
      <c r="Q17" s="68">
        <f>'[6]E-FORM'!$M$28</f>
        <v>169</v>
      </c>
      <c r="R17" s="68" t="s">
        <v>0</v>
      </c>
      <c r="S17" s="70">
        <f>'[6]E-FORM'!$N$28</f>
        <v>12636503</v>
      </c>
      <c r="T17" s="68"/>
      <c r="U17" s="139">
        <f>I17+S17</f>
        <v>65762315</v>
      </c>
      <c r="V17" s="75"/>
      <c r="W17" s="68">
        <f>'[6]E-FORM'!$P$28</f>
        <v>38212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205</v>
      </c>
      <c r="D18" s="70">
        <f>'[7]E-FORM'!$C$28</f>
        <v>2175206</v>
      </c>
      <c r="E18" s="68">
        <f>'[7]E-FORM'!$D$28</f>
        <v>298</v>
      </c>
      <c r="F18" s="70">
        <f>'[7]E-FORM'!$E$28</f>
        <v>19184382</v>
      </c>
      <c r="G18" s="68">
        <f>'[7]E-FORM'!$F$28</f>
        <v>114</v>
      </c>
      <c r="H18" s="70">
        <f>'[7]E-FORM'!$G$28</f>
        <v>14992952</v>
      </c>
      <c r="I18" s="150">
        <f>+D18+F18+H18</f>
        <v>36352540</v>
      </c>
      <c r="J18" s="153" t="s">
        <v>23</v>
      </c>
      <c r="K18" s="68">
        <f>'[7]E-FORM'!$I$28</f>
        <v>316</v>
      </c>
      <c r="L18" s="68" t="s">
        <v>0</v>
      </c>
      <c r="M18" s="68">
        <f>'[7]E-FORM'!$J$28</f>
        <v>214</v>
      </c>
      <c r="N18" s="68" t="s">
        <v>0</v>
      </c>
      <c r="O18" s="73">
        <f>'[7]E-FORM'!$K$28</f>
        <v>560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50487968</v>
      </c>
      <c r="V18" s="75"/>
      <c r="W18" s="68">
        <f>'[7]E-FORM'!$P$28</f>
        <v>37586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111</v>
      </c>
      <c r="D19" s="70">
        <f>'[8]E-FORM'!$C$28</f>
        <v>898461</v>
      </c>
      <c r="E19" s="68">
        <f>'[8]E-FORM'!$D$28</f>
        <v>187</v>
      </c>
      <c r="F19" s="70">
        <f>'[8]E-FORM'!$E$28</f>
        <v>13556455</v>
      </c>
      <c r="G19" s="68">
        <f>'[8]E-FORM'!$F$28</f>
        <v>75</v>
      </c>
      <c r="H19" s="70">
        <f>'[8]E-FORM'!$G$28</f>
        <v>3976367</v>
      </c>
      <c r="I19" s="150">
        <f>D19+F19+H19</f>
        <v>18431283</v>
      </c>
      <c r="J19" s="153" t="s">
        <v>24</v>
      </c>
      <c r="K19" s="68">
        <f>'[8]E-FORM'!$I$28</f>
        <v>174</v>
      </c>
      <c r="L19" s="68" t="s">
        <v>0</v>
      </c>
      <c r="M19" s="68">
        <f>'[8]E-FORM'!$J$28</f>
        <v>108</v>
      </c>
      <c r="N19" s="68" t="s">
        <v>0</v>
      </c>
      <c r="O19" s="73">
        <f>'[8]E-FORM'!$K$28</f>
        <v>486</v>
      </c>
      <c r="P19" s="68" t="s">
        <v>0</v>
      </c>
      <c r="Q19" s="68">
        <f>'[8]E-FORM'!$M$28</f>
        <v>19</v>
      </c>
      <c r="R19" s="68" t="s">
        <v>0</v>
      </c>
      <c r="S19" s="70">
        <f>'[8]E-FORM'!$N$28</f>
        <v>12408280</v>
      </c>
      <c r="T19" s="68"/>
      <c r="U19" s="139">
        <f>I19+S19</f>
        <v>30839563</v>
      </c>
      <c r="V19" s="75"/>
      <c r="W19" s="68">
        <f>'[8]E-FORM'!$P$28</f>
        <v>58378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107</v>
      </c>
      <c r="D20" s="70">
        <f>'[9]E-FORM'!$C$28</f>
        <v>413669.9</v>
      </c>
      <c r="E20" s="68">
        <f>'[9]E-FORM'!$D$28</f>
        <v>212</v>
      </c>
      <c r="F20" s="70">
        <f>'[9]E-FORM'!$E$28</f>
        <v>5336867</v>
      </c>
      <c r="G20" s="68">
        <f>'[9]E-FORM'!$F$28</f>
        <v>134</v>
      </c>
      <c r="H20" s="70">
        <f>'[9]E-FORM'!$G$28</f>
        <v>3512275</v>
      </c>
      <c r="I20" s="150">
        <f>D20+F20+H20</f>
        <v>9262811.9000000004</v>
      </c>
      <c r="J20" s="153" t="s">
        <v>25</v>
      </c>
      <c r="K20" s="68">
        <f>'[9]E-FORM'!$I$28</f>
        <v>108</v>
      </c>
      <c r="L20" s="68" t="s">
        <v>0</v>
      </c>
      <c r="M20" s="68">
        <f>'[9]E-FORM'!$J$28</f>
        <v>86</v>
      </c>
      <c r="N20" s="68" t="s">
        <v>0</v>
      </c>
      <c r="O20" s="73">
        <f>'[9]E-FORM'!$K$28</f>
        <v>126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14413123.9</v>
      </c>
      <c r="V20" s="75"/>
      <c r="W20" s="68">
        <f>'[9]E-FORM'!$P$28</f>
        <v>128559</v>
      </c>
    </row>
    <row r="21" spans="1:24" s="1" customFormat="1" ht="12.7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196</v>
      </c>
      <c r="F21" s="70">
        <f>'[10]E-FORM'!$E$28</f>
        <v>11226496</v>
      </c>
      <c r="G21" s="68">
        <f>'[10]E-FORM'!$F$28</f>
        <v>35</v>
      </c>
      <c r="H21" s="70">
        <f>'[10]E-FORM'!$G$28</f>
        <v>6889500</v>
      </c>
      <c r="I21" s="150">
        <f t="shared" ref="I21:I24" si="0">D21+F21+H21</f>
        <v>20655216</v>
      </c>
      <c r="J21" s="153" t="s">
        <v>26</v>
      </c>
      <c r="K21" s="68">
        <f>'[10]E-FORM'!$I$28</f>
        <v>175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691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4" si="1">I21+S21</f>
        <v>23716869</v>
      </c>
      <c r="V21" s="75"/>
      <c r="W21" s="68">
        <f>'[10]E-FORM'!$P$28</f>
        <v>27413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69</v>
      </c>
      <c r="D23" s="70">
        <f>'[11]E-FORM'!$C$28</f>
        <v>1330117</v>
      </c>
      <c r="E23" s="68">
        <f>'[11]E-FORM'!$D$28</f>
        <v>263</v>
      </c>
      <c r="F23" s="70">
        <f>'[11]E-FORM'!$E$28</f>
        <v>37413117</v>
      </c>
      <c r="G23" s="68">
        <f>'[11]E-FORM'!$F$28</f>
        <v>96</v>
      </c>
      <c r="H23" s="70">
        <f>'[11]E-FORM'!$G$28</f>
        <v>17907769</v>
      </c>
      <c r="I23" s="150">
        <f t="shared" si="0"/>
        <v>56651003</v>
      </c>
      <c r="J23" s="153" t="s">
        <v>27</v>
      </c>
      <c r="K23" s="68">
        <f>'[11]E-FORM'!$I$28</f>
        <v>224</v>
      </c>
      <c r="L23" s="68" t="s">
        <v>0</v>
      </c>
      <c r="M23" s="68">
        <f>'[11]E-FORM'!$J$28</f>
        <v>172</v>
      </c>
      <c r="N23" s="68" t="s">
        <v>0</v>
      </c>
      <c r="O23" s="73">
        <f>'[11]E-FORM'!$K$28</f>
        <v>1163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88040521</v>
      </c>
      <c r="V23" s="75"/>
      <c r="W23" s="68">
        <f>'[11]E-FORM'!$P$28</f>
        <v>23556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111</v>
      </c>
      <c r="D24" s="70">
        <f>'[12]E-FORM'!$C$28</f>
        <v>611831</v>
      </c>
      <c r="E24" s="68">
        <f>'[12]E-FORM'!$D$28</f>
        <v>109</v>
      </c>
      <c r="F24" s="70">
        <f>'[12]E-FORM'!$E$28</f>
        <v>8998651</v>
      </c>
      <c r="G24" s="68">
        <f>'[12]E-FORM'!$F$28</f>
        <v>114</v>
      </c>
      <c r="H24" s="70">
        <f>'[12]E-FORM'!$G$28</f>
        <v>4728500</v>
      </c>
      <c r="I24" s="150">
        <f t="shared" si="0"/>
        <v>14338982</v>
      </c>
      <c r="J24" s="153" t="s">
        <v>29</v>
      </c>
      <c r="K24" s="68">
        <f>'[12]E-FORM'!$I$28</f>
        <v>148</v>
      </c>
      <c r="L24" s="68" t="s">
        <v>0</v>
      </c>
      <c r="M24" s="68">
        <f>'[12]E-FORM'!$J$28</f>
        <v>117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20313148</v>
      </c>
      <c r="V24" s="75"/>
      <c r="W24" s="68">
        <f>'[12]E-FORM'!$P$28</f>
        <v>33703</v>
      </c>
    </row>
    <row r="25" spans="1:24" s="7" customFormat="1" ht="15.75" customHeight="1" x14ac:dyDescent="0.25">
      <c r="A25" s="109" t="s">
        <v>33</v>
      </c>
      <c r="B25" s="146">
        <v>1997</v>
      </c>
      <c r="C25" s="68">
        <f>'[13]E-FORM'!$B$28</f>
        <v>147</v>
      </c>
      <c r="D25" s="70">
        <f>'[13]E-FORM'!$C$28</f>
        <v>1921005</v>
      </c>
      <c r="E25" s="68">
        <f>'[13]E-FORM'!$D$28</f>
        <v>231</v>
      </c>
      <c r="F25" s="70">
        <f>'[13]E-FORM'!$E$28</f>
        <v>6690323</v>
      </c>
      <c r="G25" s="68">
        <f>'[13]E-FORM'!$F$28</f>
        <v>117</v>
      </c>
      <c r="H25" s="70">
        <f>'[13]E-FORM'!$G$28</f>
        <v>11695718</v>
      </c>
      <c r="I25" s="150">
        <f t="shared" ref="I25:I26" si="2">D25+F25+H25</f>
        <v>20307046</v>
      </c>
      <c r="J25" s="154" t="s">
        <v>33</v>
      </c>
      <c r="K25" s="68">
        <f>'[13]E-FORM'!$I$28</f>
        <v>272</v>
      </c>
      <c r="L25" s="68" t="s">
        <v>0</v>
      </c>
      <c r="M25" s="68">
        <f>'[13]E-FORM'!$J$28</f>
        <v>188</v>
      </c>
      <c r="N25" s="68" t="s">
        <v>0</v>
      </c>
      <c r="O25" s="73">
        <f>'[13]E-FORM'!$K$28</f>
        <v>270</v>
      </c>
      <c r="P25" s="68" t="s">
        <v>0</v>
      </c>
      <c r="Q25" s="68">
        <f>'[13]E-FORM'!$M$28</f>
        <v>49</v>
      </c>
      <c r="R25" s="68" t="s">
        <v>0</v>
      </c>
      <c r="S25" s="70">
        <f>'[13]E-FORM'!$N$28</f>
        <v>2805156</v>
      </c>
      <c r="T25" s="68"/>
      <c r="U25" s="139">
        <f t="shared" ref="U25:U26" si="3">I25+S25</f>
        <v>23112202</v>
      </c>
      <c r="V25" s="75"/>
      <c r="W25" s="68">
        <f>'[13]E-FORM'!$P$28</f>
        <v>87523</v>
      </c>
      <c r="X25" s="22" t="s">
        <v>0</v>
      </c>
    </row>
    <row r="26" spans="1:24" s="7" customFormat="1" ht="12.75" customHeight="1" x14ac:dyDescent="0.25">
      <c r="A26" s="109" t="s">
        <v>39</v>
      </c>
      <c r="B26" s="146">
        <v>1998</v>
      </c>
      <c r="C26" s="68">
        <f>'[14]E-FORM'!$B$28</f>
        <v>56</v>
      </c>
      <c r="D26" s="70">
        <f>'[14]E-FORM'!$C$28</f>
        <v>612992</v>
      </c>
      <c r="E26" s="68">
        <f>'[14]E-FORM'!$D$28</f>
        <v>59</v>
      </c>
      <c r="F26" s="70">
        <f>'[14]E-FORM'!$E$28</f>
        <v>5819653</v>
      </c>
      <c r="G26" s="68">
        <f>'[14]E-FORM'!$F$28</f>
        <v>35</v>
      </c>
      <c r="H26" s="70">
        <f>'[14]E-FORM'!$G$28</f>
        <v>2507950</v>
      </c>
      <c r="I26" s="150">
        <f t="shared" si="2"/>
        <v>8940595</v>
      </c>
      <c r="J26" s="154" t="s">
        <v>39</v>
      </c>
      <c r="K26" s="68">
        <f>'[14]E-FORM'!$I$28</f>
        <v>83</v>
      </c>
      <c r="L26" s="68" t="s">
        <v>0</v>
      </c>
      <c r="M26" s="68">
        <f>'[14]E-FORM'!$J$28</f>
        <v>52</v>
      </c>
      <c r="N26" s="68" t="s">
        <v>0</v>
      </c>
      <c r="O26" s="73">
        <f>'[14]E-FORM'!$K$28</f>
        <v>162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7349172</v>
      </c>
      <c r="T26" s="68"/>
      <c r="U26" s="139">
        <f t="shared" si="3"/>
        <v>16289767</v>
      </c>
      <c r="V26" s="75"/>
      <c r="W26" s="68">
        <f>'[14]E-FORM'!$P$28</f>
        <v>48178</v>
      </c>
    </row>
    <row r="27" spans="1:24" s="7" customFormat="1" ht="13.15" customHeight="1" x14ac:dyDescent="0.25">
      <c r="A27" s="109" t="s">
        <v>68</v>
      </c>
      <c r="B27" s="145">
        <v>2000</v>
      </c>
      <c r="C27" s="68">
        <f>'[15]E-FORM'!$B$28</f>
        <v>57</v>
      </c>
      <c r="D27" s="70">
        <f>'[15]E-FORM'!$C$28</f>
        <v>453354</v>
      </c>
      <c r="E27" s="68">
        <f>'[15]E-FORM'!$D$28</f>
        <v>90</v>
      </c>
      <c r="F27" s="70">
        <f>'[15]E-FORM'!$E$28</f>
        <v>8816427</v>
      </c>
      <c r="G27" s="68">
        <f>'[15]E-FORM'!$F$28</f>
        <v>55</v>
      </c>
      <c r="H27" s="70">
        <f>'[15]E-FORM'!$G$28</f>
        <v>5593326</v>
      </c>
      <c r="I27" s="150">
        <f>D27+F27+H27</f>
        <v>14863107</v>
      </c>
      <c r="J27" s="154" t="s">
        <v>68</v>
      </c>
      <c r="K27" s="68">
        <f>'[15]E-FORM'!$I$28</f>
        <v>174</v>
      </c>
      <c r="L27" s="68" t="s">
        <v>0</v>
      </c>
      <c r="M27" s="68">
        <f>'[15]E-FORM'!$J$28</f>
        <v>130</v>
      </c>
      <c r="N27" s="68" t="s">
        <v>0</v>
      </c>
      <c r="O27" s="73">
        <f>'[15]E-FORM'!$K$28</f>
        <v>424</v>
      </c>
      <c r="P27" s="68" t="s">
        <v>0</v>
      </c>
      <c r="Q27" s="68">
        <f>'[15]E-FORM'!$M$28</f>
        <v>204</v>
      </c>
      <c r="R27" s="68" t="s">
        <v>0</v>
      </c>
      <c r="S27" s="70">
        <f>'[15]E-FORM'!$N$28</f>
        <v>6676001</v>
      </c>
      <c r="T27" s="68"/>
      <c r="U27" s="139">
        <f>I27+S27</f>
        <v>21539108</v>
      </c>
      <c r="V27" s="75"/>
      <c r="W27" s="68">
        <f>'[15]E-FORM'!$P$28</f>
        <v>43785</v>
      </c>
    </row>
    <row r="28" spans="1:24" s="7" customFormat="1" ht="4.5" customHeight="1" x14ac:dyDescent="0.25">
      <c r="A28" s="109"/>
      <c r="B28" s="145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2.75" customHeight="1" x14ac:dyDescent="0.25">
      <c r="A29" s="109" t="s">
        <v>78</v>
      </c>
      <c r="B29" s="145">
        <v>2001</v>
      </c>
      <c r="C29" s="68">
        <f>'[16]E-FORM'!$B$28</f>
        <v>25</v>
      </c>
      <c r="D29" s="70">
        <f>'[16]E-FORM'!$C$28</f>
        <v>936567</v>
      </c>
      <c r="E29" s="68">
        <f>'[16]E-FORM'!$D$28</f>
        <v>91</v>
      </c>
      <c r="F29" s="70">
        <f>'[16]E-FORM'!$E$28</f>
        <v>9020484</v>
      </c>
      <c r="G29" s="68">
        <f>'[16]E-FORM'!$F$28</f>
        <v>49</v>
      </c>
      <c r="H29" s="70">
        <f>'[16]E-FORM'!$G$28</f>
        <v>2867539</v>
      </c>
      <c r="I29" s="150">
        <f>D29+F29+H29</f>
        <v>12824590</v>
      </c>
      <c r="J29" s="154" t="s">
        <v>78</v>
      </c>
      <c r="K29" s="68">
        <f>'[16]E-FORM'!$I$28</f>
        <v>77</v>
      </c>
      <c r="L29" s="68"/>
      <c r="M29" s="68">
        <f>'[16]E-FORM'!$J$28</f>
        <v>40</v>
      </c>
      <c r="N29" s="68"/>
      <c r="O29" s="73">
        <f>'[16]E-FORM'!$K$28</f>
        <v>204</v>
      </c>
      <c r="P29" s="68"/>
      <c r="Q29" s="68">
        <f>'[16]E-FORM'!$M$28</f>
        <v>45</v>
      </c>
      <c r="R29" s="68"/>
      <c r="S29" s="70">
        <f>'[16]E-FORM'!$N$28</f>
        <v>4385288</v>
      </c>
      <c r="T29" s="68"/>
      <c r="U29" s="139">
        <f>I29+S29</f>
        <v>17209878</v>
      </c>
      <c r="V29" s="75"/>
      <c r="W29" s="68">
        <f>'[16]E-FORM'!$P$28</f>
        <v>26158</v>
      </c>
    </row>
    <row r="30" spans="1:24" s="7" customFormat="1" ht="13.15" customHeight="1" x14ac:dyDescent="0.25">
      <c r="A30" s="109" t="s">
        <v>79</v>
      </c>
      <c r="B30" s="146">
        <v>2001</v>
      </c>
      <c r="C30" s="68">
        <f>'[17]E-FORM'!$B$28</f>
        <v>70</v>
      </c>
      <c r="D30" s="70">
        <f>'[17]E-FORM'!$C$28</f>
        <v>261808</v>
      </c>
      <c r="E30" s="68">
        <f>'[17]E-FORM'!$D$28</f>
        <v>99</v>
      </c>
      <c r="F30" s="70">
        <f>'[17]E-FORM'!$E$28</f>
        <v>6939308</v>
      </c>
      <c r="G30" s="68">
        <f>'[17]E-FORM'!$F$28</f>
        <v>59</v>
      </c>
      <c r="H30" s="70">
        <f>'[17]E-FORM'!$G$28</f>
        <v>3905000</v>
      </c>
      <c r="I30" s="150">
        <f>D30+F30+H30</f>
        <v>11106116</v>
      </c>
      <c r="J30" s="154" t="s">
        <v>79</v>
      </c>
      <c r="K30" s="68">
        <f>'[17]E-FORM'!$I$28</f>
        <v>130</v>
      </c>
      <c r="L30" s="68"/>
      <c r="M30" s="68">
        <f>'[17]E-FORM'!$J$28</f>
        <v>73</v>
      </c>
      <c r="N30" s="68"/>
      <c r="O30" s="73">
        <f>'[17]E-FORM'!$K$28</f>
        <v>306</v>
      </c>
      <c r="P30" s="68"/>
      <c r="Q30" s="68">
        <f>'[17]E-FORM'!$M$28</f>
        <v>28</v>
      </c>
      <c r="R30" s="68"/>
      <c r="S30" s="70">
        <f>'[17]E-FORM'!$N$28</f>
        <v>911256</v>
      </c>
      <c r="T30" s="68"/>
      <c r="U30" s="139">
        <f>I30+S30</f>
        <v>12017372</v>
      </c>
      <c r="V30" s="75"/>
      <c r="W30" s="68">
        <f>'[17]E-FORM'!$P$28</f>
        <v>44314</v>
      </c>
    </row>
    <row r="31" spans="1:24" s="7" customFormat="1" ht="13.15" customHeight="1" x14ac:dyDescent="0.25">
      <c r="A31" s="109" t="s">
        <v>85</v>
      </c>
      <c r="B31" s="146">
        <v>2002</v>
      </c>
      <c r="C31" s="68">
        <f>'[18]E-FORM'!$B$28</f>
        <v>88</v>
      </c>
      <c r="D31" s="70">
        <f>'[18]E-FORM'!$C$28</f>
        <v>5797355</v>
      </c>
      <c r="E31" s="68">
        <f>'[18]E-FORM'!$D$28</f>
        <v>122</v>
      </c>
      <c r="F31" s="70">
        <f>'[18]E-FORM'!$E$28</f>
        <v>8009439</v>
      </c>
      <c r="G31" s="68">
        <f>'[18]E-FORM'!$F$28</f>
        <v>39</v>
      </c>
      <c r="H31" s="70">
        <f>'[18]E-FORM'!$G$28</f>
        <v>4778500</v>
      </c>
      <c r="I31" s="150">
        <f>D31+F31+H31</f>
        <v>18585294</v>
      </c>
      <c r="J31" s="154" t="s">
        <v>85</v>
      </c>
      <c r="K31" s="68">
        <f>'[18]E-FORM'!$I$28</f>
        <v>110</v>
      </c>
      <c r="L31" s="68"/>
      <c r="M31" s="68">
        <f>'[18]E-FORM'!$J$28</f>
        <v>74</v>
      </c>
      <c r="N31" s="68"/>
      <c r="O31" s="73">
        <f>'[18]E-FORM'!$K$28</f>
        <v>225</v>
      </c>
      <c r="P31" s="68"/>
      <c r="Q31" s="68">
        <f>'[18]E-FORM'!$M$28</f>
        <v>28</v>
      </c>
      <c r="R31" s="68"/>
      <c r="S31" s="70">
        <f>'[18]E-FORM'!$N$28</f>
        <v>2974620</v>
      </c>
      <c r="T31" s="68"/>
      <c r="U31" s="139">
        <f>I31+S31</f>
        <v>21559914</v>
      </c>
      <c r="V31" s="75"/>
      <c r="W31" s="68">
        <f>'[18]E-FORM'!$P$28</f>
        <v>32107</v>
      </c>
    </row>
    <row r="32" spans="1:24" s="7" customFormat="1" ht="13.15" customHeight="1" x14ac:dyDescent="0.25">
      <c r="A32" s="109" t="s">
        <v>86</v>
      </c>
      <c r="B32" s="146">
        <v>2002</v>
      </c>
      <c r="C32" s="68">
        <f>'[19]E-FORM'!$B$28</f>
        <v>313</v>
      </c>
      <c r="D32" s="70">
        <f>'[19]E-FORM'!$C$28</f>
        <v>1091853</v>
      </c>
      <c r="E32" s="68">
        <f>'[19]E-FORM'!$D$28</f>
        <v>431</v>
      </c>
      <c r="F32" s="70">
        <f>'[19]E-FORM'!$E$28</f>
        <v>15077795</v>
      </c>
      <c r="G32" s="68">
        <f>'[19]E-FORM'!$F$28</f>
        <v>100</v>
      </c>
      <c r="H32" s="70">
        <f>'[19]E-FORM'!$G$28</f>
        <v>4246083</v>
      </c>
      <c r="I32" s="150">
        <f>D32+F32+H32</f>
        <v>20415731</v>
      </c>
      <c r="J32" s="154" t="s">
        <v>86</v>
      </c>
      <c r="K32" s="68">
        <f>'[19]E-FORM'!$I$28</f>
        <v>147</v>
      </c>
      <c r="L32" s="68"/>
      <c r="M32" s="68">
        <f>'[19]E-FORM'!$J$28</f>
        <v>137</v>
      </c>
      <c r="N32" s="68"/>
      <c r="O32" s="73">
        <f>'[19]E-FORM'!$K$28</f>
        <v>308</v>
      </c>
      <c r="P32" s="68"/>
      <c r="Q32" s="68">
        <f>'[19]E-FORM'!$M$28</f>
        <v>196</v>
      </c>
      <c r="R32" s="68"/>
      <c r="S32" s="70">
        <f>'[19]E-FORM'!$N$28</f>
        <v>1699592</v>
      </c>
      <c r="T32" s="68"/>
      <c r="U32" s="139">
        <f>I32+S32</f>
        <v>22115323</v>
      </c>
      <c r="V32" s="75"/>
      <c r="W32" s="68">
        <f>'[19]E-FORM'!$P$28</f>
        <v>87386</v>
      </c>
    </row>
    <row r="33" spans="1:23" s="7" customFormat="1" ht="12.75" customHeight="1" x14ac:dyDescent="0.25">
      <c r="A33" s="109" t="s">
        <v>106</v>
      </c>
      <c r="B33" s="145">
        <v>2003</v>
      </c>
      <c r="C33" s="68">
        <f>'[20]E-FORM'!$B$28</f>
        <v>43</v>
      </c>
      <c r="D33" s="70">
        <f>'[20]E-FORM'!$C$28</f>
        <v>983100</v>
      </c>
      <c r="E33" s="68">
        <f>'[20]E-FORM'!$D$28</f>
        <v>107</v>
      </c>
      <c r="F33" s="70">
        <f>'[20]E-FORM'!$E$28</f>
        <v>14761892</v>
      </c>
      <c r="G33" s="68">
        <f>'[20]E-FORM'!$F$28</f>
        <v>44</v>
      </c>
      <c r="H33" s="70">
        <f>'[20]E-FORM'!$G$28</f>
        <v>8879466</v>
      </c>
      <c r="I33" s="150">
        <f>D33+F33+H33</f>
        <v>24624458</v>
      </c>
      <c r="J33" s="154" t="s">
        <v>114</v>
      </c>
      <c r="K33" s="68">
        <f>'[20]E-FORM'!$I$28</f>
        <v>139</v>
      </c>
      <c r="L33" s="68"/>
      <c r="M33" s="68">
        <f>'[20]E-FORM'!$J$28</f>
        <v>123</v>
      </c>
      <c r="N33" s="68"/>
      <c r="O33" s="73">
        <f>'[20]E-FORM'!$K$28</f>
        <v>353</v>
      </c>
      <c r="P33" s="68"/>
      <c r="Q33" s="68">
        <f>'[20]E-FORM'!$M$28</f>
        <v>13</v>
      </c>
      <c r="R33" s="68"/>
      <c r="S33" s="70">
        <f>'[20]E-FORM'!$N$28</f>
        <v>1843000</v>
      </c>
      <c r="T33" s="68"/>
      <c r="U33" s="139">
        <f>I33+S33</f>
        <v>26467458</v>
      </c>
      <c r="V33" s="75"/>
      <c r="W33" s="68">
        <f>'[20]E-FORM'!$P$28</f>
        <v>25679</v>
      </c>
    </row>
    <row r="34" spans="1:23" s="7" customFormat="1" ht="4.5" customHeight="1" x14ac:dyDescent="0.25">
      <c r="A34" s="109"/>
      <c r="B34" s="145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91</v>
      </c>
      <c r="B35" s="145">
        <v>2005</v>
      </c>
      <c r="C35" s="68">
        <f>'[21]E-FORM'!$B$28</f>
        <v>37</v>
      </c>
      <c r="D35" s="70">
        <f>'[21]E-FORM'!$C$28</f>
        <v>404470</v>
      </c>
      <c r="E35" s="68">
        <f>'[21]E-FORM'!$D$28</f>
        <v>66</v>
      </c>
      <c r="F35" s="70">
        <f>'[21]E-FORM'!$E$28</f>
        <v>5645315</v>
      </c>
      <c r="G35" s="68">
        <f>'[21]E-FORM'!$F$28</f>
        <v>31</v>
      </c>
      <c r="H35" s="70">
        <f>'[21]E-FORM'!$G$28</f>
        <v>8976008</v>
      </c>
      <c r="I35" s="150">
        <f>D35+F35+H35</f>
        <v>15025793</v>
      </c>
      <c r="J35" s="154" t="s">
        <v>91</v>
      </c>
      <c r="K35" s="68">
        <f>'[21]E-FORM'!$I$28</f>
        <v>88</v>
      </c>
      <c r="L35" s="68"/>
      <c r="M35" s="68">
        <f>'[21]E-FORM'!$J$28</f>
        <v>73</v>
      </c>
      <c r="N35" s="68"/>
      <c r="O35" s="73">
        <f>'[21]E-FORM'!$K$28</f>
        <v>342</v>
      </c>
      <c r="P35" s="68"/>
      <c r="Q35" s="68">
        <f>'[21]E-FORM'!$M$28</f>
        <v>47</v>
      </c>
      <c r="R35" s="68"/>
      <c r="S35" s="70">
        <f>'[21]E-FORM'!$N$28</f>
        <v>5047485</v>
      </c>
      <c r="T35" s="68"/>
      <c r="U35" s="139">
        <f>I35+S35</f>
        <v>20073278</v>
      </c>
      <c r="V35" s="75"/>
      <c r="W35" s="68">
        <f>'[21]E-FORM'!$P$28</f>
        <v>33034</v>
      </c>
    </row>
    <row r="36" spans="1:23" s="174" customFormat="1" ht="12.75" customHeight="1" x14ac:dyDescent="0.25">
      <c r="A36" s="171" t="s">
        <v>152</v>
      </c>
      <c r="B36" s="145">
        <v>2007</v>
      </c>
      <c r="C36" s="81">
        <f>'[22]E-FORM'!$B$28</f>
        <v>42</v>
      </c>
      <c r="D36" s="82">
        <f>'[22]E-FORM'!$C$28</f>
        <v>1568532</v>
      </c>
      <c r="E36" s="81">
        <f>'[22]E-FORM'!$D$28</f>
        <v>62</v>
      </c>
      <c r="F36" s="82">
        <f>'[22]E-FORM'!$E$28</f>
        <v>257380784</v>
      </c>
      <c r="G36" s="81">
        <f>'[22]E-FORM'!$F$28</f>
        <v>34</v>
      </c>
      <c r="H36" s="82">
        <f>'[22]E-FORM'!$G$28</f>
        <v>6815660</v>
      </c>
      <c r="I36" s="161">
        <f>D36+F36+H36</f>
        <v>265764976</v>
      </c>
      <c r="J36" s="171" t="s">
        <v>152</v>
      </c>
      <c r="K36" s="81">
        <f>'[22]E-FORM'!$I$28</f>
        <v>71</v>
      </c>
      <c r="L36" s="81"/>
      <c r="M36" s="81">
        <f>'[22]E-FORM'!$J$28</f>
        <v>57</v>
      </c>
      <c r="N36" s="81"/>
      <c r="O36" s="163">
        <f>'[22]E-FORM'!$K$28</f>
        <v>1290</v>
      </c>
      <c r="P36" s="81"/>
      <c r="Q36" s="81">
        <f>'[22]E-FORM'!$M$28</f>
        <v>30</v>
      </c>
      <c r="R36" s="81"/>
      <c r="S36" s="82">
        <f>'[22]E-FORM'!$N$28</f>
        <v>58404989</v>
      </c>
      <c r="T36" s="81"/>
      <c r="U36" s="172">
        <f>I36+S36</f>
        <v>324169965</v>
      </c>
      <c r="V36" s="173"/>
      <c r="W36" s="81">
        <f>'[22]E-FORM'!$P$28</f>
        <v>26314</v>
      </c>
    </row>
    <row r="37" spans="1:23" s="7" customFormat="1" ht="13.15" customHeight="1" x14ac:dyDescent="0.25">
      <c r="A37" s="109" t="s">
        <v>134</v>
      </c>
      <c r="B37" s="145">
        <v>2008</v>
      </c>
      <c r="C37" s="68">
        <f>'[23]E-FORM'!$B$28</f>
        <v>63</v>
      </c>
      <c r="D37" s="70">
        <f>'[23]E-FORM'!$C$28</f>
        <v>1169675</v>
      </c>
      <c r="E37" s="68">
        <f>'[23]E-FORM'!$D$28</f>
        <v>159</v>
      </c>
      <c r="F37" s="70">
        <f>'[23]E-FORM'!$E$28</f>
        <v>9168899</v>
      </c>
      <c r="G37" s="68">
        <f>'[23]E-FORM'!$F$28</f>
        <v>58</v>
      </c>
      <c r="H37" s="70">
        <f>'[23]E-FORM'!$G$28</f>
        <v>6447654</v>
      </c>
      <c r="I37" s="150">
        <f>D37+F37+H37</f>
        <v>16786228</v>
      </c>
      <c r="J37" s="109" t="s">
        <v>134</v>
      </c>
      <c r="K37" s="68">
        <f>'[23]E-FORM'!$I$28</f>
        <v>159</v>
      </c>
      <c r="L37" s="68"/>
      <c r="M37" s="68">
        <f>'[23]E-FORM'!$J$28</f>
        <v>92</v>
      </c>
      <c r="N37" s="68"/>
      <c r="O37" s="73">
        <f>'[23]E-FORM'!$K$28</f>
        <v>376</v>
      </c>
      <c r="P37" s="68"/>
      <c r="Q37" s="68">
        <f>'[23]E-FORM'!$M$28</f>
        <v>45</v>
      </c>
      <c r="R37" s="68"/>
      <c r="S37" s="70">
        <f>'[23]E-FORM'!$N$28</f>
        <v>8810249</v>
      </c>
      <c r="T37" s="68"/>
      <c r="U37" s="139">
        <f>I37+S37</f>
        <v>25596477</v>
      </c>
      <c r="V37" s="75"/>
      <c r="W37" s="68">
        <f>'[23]E-FORM'!$P$28</f>
        <v>20133</v>
      </c>
    </row>
    <row r="38" spans="1:23" s="7" customFormat="1" ht="13.15" customHeight="1" x14ac:dyDescent="0.25">
      <c r="A38" s="109" t="s">
        <v>133</v>
      </c>
      <c r="B38" s="145">
        <v>2008</v>
      </c>
      <c r="C38" s="68">
        <f>'[24]E-FORM'!$B$28</f>
        <v>122</v>
      </c>
      <c r="D38" s="70">
        <f>'[24]E-FORM'!$C$28</f>
        <v>1639457</v>
      </c>
      <c r="E38" s="68">
        <f>'[24]E-FORM'!$D$28</f>
        <v>207</v>
      </c>
      <c r="F38" s="70">
        <f>'[24]E-FORM'!$E$28</f>
        <v>32819231</v>
      </c>
      <c r="G38" s="68">
        <f>'[24]E-FORM'!$F$28</f>
        <v>47</v>
      </c>
      <c r="H38" s="70">
        <f>'[24]E-FORM'!$G$28</f>
        <v>9610200</v>
      </c>
      <c r="I38" s="150">
        <f>D38+F38+H38</f>
        <v>44068888</v>
      </c>
      <c r="J38" s="109" t="s">
        <v>133</v>
      </c>
      <c r="K38" s="68">
        <f>'[24]E-FORM'!$I$28</f>
        <v>124</v>
      </c>
      <c r="L38" s="68"/>
      <c r="M38" s="68">
        <f>'[24]E-FORM'!$J$28</f>
        <v>89</v>
      </c>
      <c r="N38" s="68"/>
      <c r="O38" s="73">
        <f>'[24]E-FORM'!$K$28</f>
        <v>237</v>
      </c>
      <c r="P38" s="68"/>
      <c r="Q38" s="68">
        <f>'[24]E-FORM'!$M$28</f>
        <v>33</v>
      </c>
      <c r="R38" s="68"/>
      <c r="S38" s="70">
        <f>'[24]E-FORM'!$N$28</f>
        <v>12456585</v>
      </c>
      <c r="T38" s="68"/>
      <c r="U38" s="139">
        <f>I38+S38</f>
        <v>56525473</v>
      </c>
      <c r="V38" s="75"/>
      <c r="W38" s="68">
        <f>'[24]E-FORM'!$P$28</f>
        <v>11071</v>
      </c>
    </row>
    <row r="39" spans="1:23" s="7" customFormat="1" ht="12.75" customHeight="1" x14ac:dyDescent="0.25">
      <c r="A39" s="109" t="s">
        <v>142</v>
      </c>
      <c r="B39" s="145">
        <v>2010</v>
      </c>
      <c r="C39" s="68">
        <f>'[25]E-FORM'!$B$28</f>
        <v>36</v>
      </c>
      <c r="D39" s="70">
        <f>'[25]E-FORM'!$C$28</f>
        <v>1016976</v>
      </c>
      <c r="E39" s="68">
        <f>'[25]E-FORM'!$D$28</f>
        <v>99</v>
      </c>
      <c r="F39" s="70">
        <f>'[25]E-FORM'!$E$28</f>
        <v>128430780</v>
      </c>
      <c r="G39" s="68">
        <f>'[25]E-FORM'!$F$28</f>
        <v>33</v>
      </c>
      <c r="H39" s="70">
        <f>'[25]E-FORM'!$G$28</f>
        <v>14101001</v>
      </c>
      <c r="I39" s="150">
        <f t="shared" ref="I39:I48" si="4">D39+F39+H39</f>
        <v>143548757</v>
      </c>
      <c r="J39" s="109" t="s">
        <v>142</v>
      </c>
      <c r="K39" s="68">
        <f>'[25]E-FORM'!$I$28</f>
        <v>68</v>
      </c>
      <c r="L39" s="68"/>
      <c r="M39" s="68">
        <f>'[25]E-FORM'!$J$28</f>
        <v>57</v>
      </c>
      <c r="N39" s="68"/>
      <c r="O39" s="73">
        <f>'[25]E-FORM'!$K$28</f>
        <v>336</v>
      </c>
      <c r="P39" s="68"/>
      <c r="Q39" s="68">
        <f>'[25]E-FORM'!$M$28</f>
        <v>3</v>
      </c>
      <c r="R39" s="68"/>
      <c r="S39" s="70">
        <f>'[25]E-FORM'!$N$28</f>
        <v>900000</v>
      </c>
      <c r="T39" s="68"/>
      <c r="U39" s="139">
        <f t="shared" ref="U39:U48" si="5">I39+S39</f>
        <v>144448757</v>
      </c>
      <c r="V39" s="75"/>
      <c r="W39" s="68">
        <f>'[25]E-FORM'!$P$28</f>
        <v>15169</v>
      </c>
    </row>
    <row r="40" spans="1:23" s="7" customFormat="1" ht="4.5" customHeight="1" x14ac:dyDescent="0.25">
      <c r="A40" s="109"/>
      <c r="B40" s="145"/>
      <c r="C40" s="68"/>
      <c r="D40" s="70"/>
      <c r="E40" s="68"/>
      <c r="F40" s="70"/>
      <c r="G40" s="68"/>
      <c r="H40" s="70"/>
      <c r="I40" s="150"/>
      <c r="J40" s="109"/>
      <c r="K40" s="68"/>
      <c r="L40" s="68"/>
      <c r="M40" s="68"/>
      <c r="N40" s="68"/>
      <c r="O40" s="73"/>
      <c r="P40" s="68"/>
      <c r="Q40" s="68"/>
      <c r="R40" s="68"/>
      <c r="S40" s="70"/>
      <c r="T40" s="68"/>
      <c r="U40" s="139"/>
      <c r="V40" s="75"/>
      <c r="W40" s="68"/>
    </row>
    <row r="41" spans="1:23" s="7" customFormat="1" ht="12.75" customHeight="1" x14ac:dyDescent="0.25">
      <c r="A41" s="109" t="s">
        <v>150</v>
      </c>
      <c r="B41" s="145">
        <v>2013</v>
      </c>
      <c r="C41" s="68">
        <f>'[26]E-FORM'!$B$28</f>
        <v>30</v>
      </c>
      <c r="D41" s="70">
        <f>'[26]E-FORM'!$C$28</f>
        <v>265466</v>
      </c>
      <c r="E41" s="68">
        <f>'[26]E-FORM'!$D$28</f>
        <v>28</v>
      </c>
      <c r="F41" s="70">
        <f>'[26]E-FORM'!$E$28</f>
        <v>1184900</v>
      </c>
      <c r="G41" s="68">
        <f>'[26]E-FORM'!$F$28</f>
        <v>15</v>
      </c>
      <c r="H41" s="70">
        <f>'[26]E-FORM'!$G$28</f>
        <v>1483500</v>
      </c>
      <c r="I41" s="150">
        <f t="shared" si="4"/>
        <v>2933866</v>
      </c>
      <c r="J41" s="109" t="s">
        <v>151</v>
      </c>
      <c r="K41" s="68">
        <f>'[26]E-FORM'!$I$28</f>
        <v>40</v>
      </c>
      <c r="L41" s="68"/>
      <c r="M41" s="68">
        <f>'[26]E-FORM'!$J$28</f>
        <v>34</v>
      </c>
      <c r="N41" s="68"/>
      <c r="O41" s="73">
        <f>'[26]E-FORM'!$K$28</f>
        <v>72</v>
      </c>
      <c r="P41" s="68"/>
      <c r="Q41" s="68">
        <f>'[26]E-FORM'!$M$28</f>
        <v>1</v>
      </c>
      <c r="R41" s="68"/>
      <c r="S41" s="70">
        <f>'[26]E-FORM'!$N$28</f>
        <v>3200000</v>
      </c>
      <c r="T41" s="68"/>
      <c r="U41" s="139">
        <f t="shared" si="5"/>
        <v>6133866</v>
      </c>
      <c r="V41" s="75"/>
      <c r="W41" s="68">
        <f>'[26]E-FORM'!$P$28</f>
        <v>19471</v>
      </c>
    </row>
    <row r="42" spans="1:23" s="7" customFormat="1" ht="12.75" customHeight="1" x14ac:dyDescent="0.25">
      <c r="A42" s="109" t="s">
        <v>153</v>
      </c>
      <c r="B42" s="145">
        <v>2014</v>
      </c>
      <c r="C42" s="68">
        <f>'[27]E-FORM'!$B$28</f>
        <v>4</v>
      </c>
      <c r="D42" s="70">
        <f>'[27]E-FORM'!$C$28</f>
        <v>10000</v>
      </c>
      <c r="E42" s="68">
        <f>'[27]E-FORM'!$D$28</f>
        <v>24</v>
      </c>
      <c r="F42" s="70">
        <f>'[27]E-FORM'!$E$28</f>
        <v>5290244</v>
      </c>
      <c r="G42" s="68">
        <f>'[27]E-FORM'!$F$28</f>
        <v>50</v>
      </c>
      <c r="H42" s="70">
        <f>'[27]E-FORM'!$G$28</f>
        <v>2765000</v>
      </c>
      <c r="I42" s="150">
        <f t="shared" ref="I42:I43" si="6">D42+F42+H42</f>
        <v>8065244</v>
      </c>
      <c r="J42" s="109" t="s">
        <v>153</v>
      </c>
      <c r="K42" s="68">
        <f>'[27]E-FORM'!$I$28</f>
        <v>5</v>
      </c>
      <c r="L42" s="68"/>
      <c r="M42" s="68">
        <f>'[27]E-FORM'!$J$28</f>
        <v>5</v>
      </c>
      <c r="N42" s="68"/>
      <c r="O42" s="73">
        <f>'[27]E-FORM'!$K$28</f>
        <v>29</v>
      </c>
      <c r="P42" s="68"/>
      <c r="Q42" s="68">
        <f>'[27]E-FORM'!$M$28</f>
        <v>2</v>
      </c>
      <c r="R42" s="68"/>
      <c r="S42" s="70">
        <f>'[27]E-FORM'!$N$28</f>
        <v>583032</v>
      </c>
      <c r="T42" s="68"/>
      <c r="U42" s="139">
        <f t="shared" ref="U42:U43" si="7">I42+S42</f>
        <v>8648276</v>
      </c>
      <c r="V42" s="75"/>
      <c r="W42" s="68">
        <f>'[27]E-FORM'!$P$28</f>
        <v>4538</v>
      </c>
    </row>
    <row r="43" spans="1:23" ht="12" customHeight="1" x14ac:dyDescent="0.25">
      <c r="A43" s="109" t="s">
        <v>183</v>
      </c>
      <c r="B43" s="145">
        <v>2018</v>
      </c>
      <c r="C43" s="68">
        <f>'[28]E-FORM'!$B$28</f>
        <v>78</v>
      </c>
      <c r="D43" s="70">
        <f>'[28]E-FORM'!$C$28</f>
        <v>150074</v>
      </c>
      <c r="E43" s="68">
        <f>'[28]E-FORM'!$D$28</f>
        <v>104</v>
      </c>
      <c r="F43" s="70">
        <f>'[28]E-FORM'!$E$28</f>
        <v>13620708</v>
      </c>
      <c r="G43" s="68">
        <f>'[28]E-FORM'!$F$28</f>
        <v>29</v>
      </c>
      <c r="H43" s="70">
        <f>'[28]E-FORM'!$G$28</f>
        <v>2507000</v>
      </c>
      <c r="I43" s="150">
        <f t="shared" si="6"/>
        <v>16277782</v>
      </c>
      <c r="J43" s="109" t="s">
        <v>183</v>
      </c>
      <c r="K43" s="68">
        <f>'[28]E-FORM'!$I$28</f>
        <v>96</v>
      </c>
      <c r="M43" s="68">
        <f>'[28]E-FORM'!$J$28</f>
        <v>78</v>
      </c>
      <c r="O43" s="73">
        <f>'[28]E-FORM'!$K$28</f>
        <v>163</v>
      </c>
      <c r="Q43" s="68">
        <f>'[28]E-FORM'!$M$28</f>
        <v>15</v>
      </c>
      <c r="S43" s="70">
        <f>'[28]E-FORM'!$N$28</f>
        <v>17370176</v>
      </c>
      <c r="U43" s="139">
        <f t="shared" si="7"/>
        <v>33647958</v>
      </c>
      <c r="W43" s="68">
        <f>'[28]E-FORM'!$P$28</f>
        <v>16917</v>
      </c>
    </row>
    <row r="44" spans="1:23" s="7" customFormat="1" ht="12.75" customHeight="1" x14ac:dyDescent="0.25">
      <c r="A44" s="109" t="s">
        <v>178</v>
      </c>
      <c r="B44" s="145">
        <v>2019</v>
      </c>
      <c r="C44" s="68">
        <f>'[29]E-FORM'!$B$28</f>
        <v>89</v>
      </c>
      <c r="D44" s="70">
        <f>'[29]E-FORM'!$C$28</f>
        <v>886010</v>
      </c>
      <c r="E44" s="68">
        <f>'[29]E-FORM'!$D$28</f>
        <v>147</v>
      </c>
      <c r="F44" s="70">
        <f>'[29]E-FORM'!$E$28</f>
        <v>8932351</v>
      </c>
      <c r="G44" s="68">
        <f>'[29]E-FORM'!$F$28</f>
        <v>72</v>
      </c>
      <c r="H44" s="70">
        <f>'[29]E-FORM'!$G$28</f>
        <v>8136818</v>
      </c>
      <c r="I44" s="150">
        <f t="shared" ref="I44" si="8">D44+F44+H44</f>
        <v>17955179</v>
      </c>
      <c r="J44" s="109" t="s">
        <v>178</v>
      </c>
      <c r="K44" s="68">
        <f>'[29]E-FORM'!$I$28</f>
        <v>196</v>
      </c>
      <c r="L44" s="68"/>
      <c r="M44" s="68">
        <f>'[29]E-FORM'!$J$28</f>
        <v>126</v>
      </c>
      <c r="N44" s="68"/>
      <c r="O44" s="73">
        <f>'[29]E-FORM'!$K$28</f>
        <v>331</v>
      </c>
      <c r="P44" s="68"/>
      <c r="Q44" s="68">
        <f>'[29]E-FORM'!$M$28</f>
        <v>37</v>
      </c>
      <c r="R44" s="68"/>
      <c r="S44" s="70">
        <f>'[29]E-FORM'!$N$28</f>
        <v>5999845</v>
      </c>
      <c r="T44" s="68"/>
      <c r="U44" s="139">
        <f t="shared" ref="U44" si="9">I44+S44</f>
        <v>23955024</v>
      </c>
      <c r="V44" s="75"/>
      <c r="W44" s="68">
        <f>'[29]E-FORM'!$P$28</f>
        <v>7564</v>
      </c>
    </row>
    <row r="45" spans="1:23" s="7" customFormat="1" ht="12.75" customHeight="1" x14ac:dyDescent="0.25">
      <c r="A45" s="109" t="s">
        <v>177</v>
      </c>
      <c r="B45" s="145">
        <v>2019</v>
      </c>
      <c r="C45" s="68">
        <f>'[30]E-FORM'!$B$28</f>
        <v>124</v>
      </c>
      <c r="D45" s="70">
        <f>'[30]E-FORM'!$C$28</f>
        <v>1212176</v>
      </c>
      <c r="E45" s="68">
        <f>'[30]E-FORM'!$D$28</f>
        <v>289</v>
      </c>
      <c r="F45" s="70">
        <f>'[30]E-FORM'!$E$28</f>
        <v>6703877</v>
      </c>
      <c r="G45" s="68">
        <f>'[30]E-FORM'!$F$28</f>
        <v>112</v>
      </c>
      <c r="H45" s="70">
        <f>'[30]E-FORM'!$G$28</f>
        <v>8210155</v>
      </c>
      <c r="I45" s="150">
        <f t="shared" ref="I45:I47" si="10">D45+F45+H45</f>
        <v>16126208</v>
      </c>
      <c r="J45" s="109" t="s">
        <v>177</v>
      </c>
      <c r="K45" s="68">
        <f>'[30]E-FORM'!$I$28</f>
        <v>309</v>
      </c>
      <c r="L45" s="68"/>
      <c r="M45" s="68">
        <f>'[30]E-FORM'!$J$28</f>
        <v>239</v>
      </c>
      <c r="N45" s="68"/>
      <c r="O45" s="73">
        <f>'[30]E-FORM'!$K$28</f>
        <v>524</v>
      </c>
      <c r="P45" s="68"/>
      <c r="Q45" s="68">
        <f>'[30]E-FORM'!$M$28</f>
        <v>137</v>
      </c>
      <c r="R45" s="68"/>
      <c r="S45" s="70">
        <f>'[30]E-FORM'!$N$28</f>
        <v>9394013</v>
      </c>
      <c r="T45" s="68"/>
      <c r="U45" s="139">
        <f t="shared" ref="U45:U47" si="11">I45+S45</f>
        <v>25520221</v>
      </c>
      <c r="V45" s="75"/>
      <c r="W45" s="68">
        <f>'[30]E-FORM'!$P$28</f>
        <v>40369</v>
      </c>
    </row>
    <row r="46" spans="1:23" s="7" customFormat="1" ht="12.75" customHeight="1" x14ac:dyDescent="0.25">
      <c r="A46" s="109" t="s">
        <v>184</v>
      </c>
      <c r="B46" s="145">
        <v>2020</v>
      </c>
      <c r="C46" s="68">
        <f>'[31]E-FORM'!$B$28</f>
        <v>0</v>
      </c>
      <c r="D46" s="70">
        <f>'[31]E-FORM'!$C$28</f>
        <v>0</v>
      </c>
      <c r="E46" s="68">
        <f>'[31]E-FORM'!$D$28</f>
        <v>0</v>
      </c>
      <c r="F46" s="70">
        <f>'[31]E-FORM'!$E$28</f>
        <v>0</v>
      </c>
      <c r="G46" s="68">
        <f>'[31]E-FORM'!$F$28</f>
        <v>0</v>
      </c>
      <c r="H46" s="70">
        <f>'[31]E-FORM'!$G$28</f>
        <v>0</v>
      </c>
      <c r="I46" s="150">
        <f t="shared" si="10"/>
        <v>0</v>
      </c>
      <c r="J46" s="109" t="s">
        <v>184</v>
      </c>
      <c r="K46" s="68">
        <f>'[31]E-FORM'!$I$28</f>
        <v>0</v>
      </c>
      <c r="L46" s="68"/>
      <c r="M46" s="68">
        <f>'[31]E-FORM'!$J$28</f>
        <v>0</v>
      </c>
      <c r="N46" s="68"/>
      <c r="O46" s="73">
        <f>'[31]E-FORM'!$K$28</f>
        <v>0</v>
      </c>
      <c r="P46" s="68"/>
      <c r="Q46" s="68">
        <f>'[31]E-FORM'!$M$28</f>
        <v>0</v>
      </c>
      <c r="R46" s="68"/>
      <c r="S46" s="70">
        <f>'[31]E-FORM'!$N$28</f>
        <v>0</v>
      </c>
      <c r="T46" s="68"/>
      <c r="U46" s="139">
        <f t="shared" si="11"/>
        <v>0</v>
      </c>
      <c r="V46" s="75"/>
      <c r="W46" s="68">
        <f>'[31]E-FORM'!$P$28</f>
        <v>87</v>
      </c>
    </row>
    <row r="47" spans="1:23" s="7" customFormat="1" ht="12.75" customHeight="1" x14ac:dyDescent="0.25">
      <c r="A47" s="109" t="s">
        <v>185</v>
      </c>
      <c r="B47" s="145">
        <v>2020</v>
      </c>
      <c r="C47" s="68">
        <f>'[32]E-FORM'!$B$28</f>
        <v>0</v>
      </c>
      <c r="D47" s="70">
        <f>'[32]E-FORM'!$C$28</f>
        <v>0</v>
      </c>
      <c r="E47" s="68">
        <f>'[32]E-FORM'!$D$28</f>
        <v>0</v>
      </c>
      <c r="F47" s="70">
        <f>'[32]E-FORM'!$E$28</f>
        <v>0</v>
      </c>
      <c r="G47" s="68">
        <f>'[32]E-FORM'!$F$28</f>
        <v>0</v>
      </c>
      <c r="H47" s="70">
        <f>'[32]E-FORM'!$G$28</f>
        <v>0</v>
      </c>
      <c r="I47" s="150">
        <f t="shared" si="10"/>
        <v>0</v>
      </c>
      <c r="J47" s="109" t="s">
        <v>185</v>
      </c>
      <c r="K47" s="68">
        <f>'[32]E-FORM'!$I$28</f>
        <v>0</v>
      </c>
      <c r="L47" s="68"/>
      <c r="M47" s="68">
        <f>'[32]E-FORM'!$J$28</f>
        <v>0</v>
      </c>
      <c r="N47" s="68"/>
      <c r="O47" s="73">
        <f>'[32]E-FORM'!$K$28</f>
        <v>0</v>
      </c>
      <c r="P47" s="68"/>
      <c r="Q47" s="68">
        <f>'[32]E-FORM'!$M$28</f>
        <v>0</v>
      </c>
      <c r="R47" s="68"/>
      <c r="S47" s="70">
        <f>'[32]E-FORM'!$N$28</f>
        <v>0</v>
      </c>
      <c r="T47" s="68"/>
      <c r="U47" s="139">
        <f t="shared" si="11"/>
        <v>0</v>
      </c>
      <c r="V47" s="75"/>
      <c r="W47" s="68">
        <f>'[32]E-FORM'!$P$28</f>
        <v>145</v>
      </c>
    </row>
    <row r="48" spans="1:23" s="7" customFormat="1" ht="14.25" customHeight="1" x14ac:dyDescent="0.25">
      <c r="A48" s="110" t="s">
        <v>84</v>
      </c>
      <c r="B48" s="71"/>
      <c r="C48" s="72">
        <f>SUM(C11:C47)</f>
        <v>3776</v>
      </c>
      <c r="D48" s="72">
        <f>SUM(D11:D47)</f>
        <v>43935887.899999999</v>
      </c>
      <c r="E48" s="72">
        <f t="shared" ref="E48:H48" si="12">SUM(E11:E47)</f>
        <v>6492</v>
      </c>
      <c r="F48" s="72">
        <f t="shared" si="12"/>
        <v>770235831</v>
      </c>
      <c r="G48" s="72">
        <f t="shared" si="12"/>
        <v>2449</v>
      </c>
      <c r="H48" s="72">
        <f t="shared" si="12"/>
        <v>246689303</v>
      </c>
      <c r="I48" s="151">
        <f t="shared" si="4"/>
        <v>1060861021.9</v>
      </c>
      <c r="J48" s="110" t="s">
        <v>84</v>
      </c>
      <c r="K48" s="72">
        <f>SUM(K11:K47)</f>
        <v>5712</v>
      </c>
      <c r="L48" s="72"/>
      <c r="M48" s="72">
        <f>SUM(M11:M47)</f>
        <v>3901</v>
      </c>
      <c r="N48" s="72"/>
      <c r="O48" s="72">
        <f>SUM(O11:O47)</f>
        <v>14260</v>
      </c>
      <c r="P48" s="72"/>
      <c r="Q48" s="72">
        <f>SUM(Q11:Q47)</f>
        <v>2119</v>
      </c>
      <c r="R48" s="72"/>
      <c r="S48" s="72">
        <f>SUM(S11:S47)</f>
        <v>293608614</v>
      </c>
      <c r="T48" s="72"/>
      <c r="U48" s="158">
        <f t="shared" si="5"/>
        <v>1354469635.9000001</v>
      </c>
      <c r="V48" s="72"/>
      <c r="W48" s="72">
        <f>SUM(W11:W47)</f>
        <v>1157615</v>
      </c>
    </row>
    <row r="49" spans="1:23" s="7" customFormat="1" ht="14.25" customHeight="1" x14ac:dyDescent="0.3">
      <c r="A49" s="156" t="s">
        <v>87</v>
      </c>
      <c r="B49" s="54"/>
      <c r="C49" s="89">
        <f t="shared" ref="C49:I49" si="13">C48/C56</f>
        <v>0.72198852772466537</v>
      </c>
      <c r="D49" s="89">
        <f t="shared" si="13"/>
        <v>0.71753858766883305</v>
      </c>
      <c r="E49" s="89">
        <f t="shared" si="13"/>
        <v>0.68380029492310934</v>
      </c>
      <c r="F49" s="89">
        <f>F48/F56</f>
        <v>0.75614302631136532</v>
      </c>
      <c r="G49" s="89">
        <f t="shared" si="13"/>
        <v>0.69083215796897035</v>
      </c>
      <c r="H49" s="89">
        <f t="shared" si="13"/>
        <v>0.77886672087144759</v>
      </c>
      <c r="I49" s="89">
        <f t="shared" si="13"/>
        <v>0.75960389314782939</v>
      </c>
      <c r="J49" s="157" t="s">
        <v>87</v>
      </c>
      <c r="K49" s="89">
        <f>K48/K56</f>
        <v>0.68162291169451072</v>
      </c>
      <c r="L49" s="90"/>
      <c r="M49" s="89">
        <f>M48/M56</f>
        <v>0.67514710972654901</v>
      </c>
      <c r="N49" s="90"/>
      <c r="O49" s="89">
        <f>O48/O56</f>
        <v>0.71762870514820598</v>
      </c>
      <c r="P49" s="90"/>
      <c r="Q49" s="89">
        <f>Q48/Q56</f>
        <v>0.74533943017938797</v>
      </c>
      <c r="R49" s="91"/>
      <c r="S49" s="89">
        <f>S48/S56</f>
        <v>0.69162038970417106</v>
      </c>
      <c r="T49" s="91"/>
      <c r="U49" s="89">
        <f>U48/U56</f>
        <v>0.74375620649468188</v>
      </c>
      <c r="V49" s="92"/>
      <c r="W49" s="89">
        <f>W48/W56</f>
        <v>0.73560735750333928</v>
      </c>
    </row>
    <row r="50" spans="1:23" s="7" customFormat="1" ht="11.45" customHeight="1" x14ac:dyDescent="0.3">
      <c r="A50" s="147" t="s">
        <v>137</v>
      </c>
      <c r="B50" s="43" t="s">
        <v>180</v>
      </c>
      <c r="C50" s="66"/>
      <c r="D50" s="67"/>
      <c r="E50" s="66"/>
      <c r="F50" s="67"/>
      <c r="G50" s="67"/>
      <c r="H50" s="57"/>
      <c r="I50" s="44"/>
      <c r="J50" s="147" t="s">
        <v>137</v>
      </c>
      <c r="K50" s="43" t="s">
        <v>180</v>
      </c>
      <c r="L50" s="66"/>
      <c r="M50" s="67"/>
      <c r="N50" s="66"/>
      <c r="O50" s="67"/>
      <c r="P50" s="67"/>
      <c r="Q50" s="57"/>
      <c r="R50" s="44"/>
      <c r="S50" s="80"/>
      <c r="T50" s="80"/>
      <c r="U50" s="80"/>
      <c r="V50" s="75"/>
      <c r="W50" s="77"/>
    </row>
    <row r="51" spans="1:23" s="7" customFormat="1" ht="10.9" customHeight="1" x14ac:dyDescent="0.3">
      <c r="A51" s="43" t="s">
        <v>179</v>
      </c>
      <c r="B51" s="55"/>
      <c r="C51" s="56"/>
      <c r="D51" s="57"/>
      <c r="E51" s="56"/>
      <c r="F51" s="57"/>
      <c r="G51" s="57"/>
      <c r="H51" s="57"/>
      <c r="I51" s="44"/>
      <c r="J51" s="43" t="s">
        <v>179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2.75" customHeight="1" x14ac:dyDescent="0.3">
      <c r="A52" s="168" t="s">
        <v>181</v>
      </c>
      <c r="B52" s="55"/>
      <c r="C52" s="56"/>
      <c r="D52" s="57"/>
      <c r="E52" s="56"/>
      <c r="F52" s="57"/>
      <c r="G52" s="57"/>
      <c r="H52" s="57"/>
      <c r="I52" s="44"/>
      <c r="J52" s="168" t="s">
        <v>181</v>
      </c>
      <c r="K52" s="55"/>
      <c r="L52" s="56"/>
      <c r="M52" s="57"/>
      <c r="N52" s="56"/>
      <c r="O52" s="57"/>
      <c r="P52" s="57"/>
      <c r="Q52" s="57"/>
      <c r="R52" s="44"/>
      <c r="S52" s="80"/>
      <c r="T52" s="80"/>
      <c r="U52" s="80"/>
      <c r="V52" s="75"/>
      <c r="W52" s="77"/>
    </row>
    <row r="53" spans="1:23" s="7" customFormat="1" ht="10.5" customHeight="1" x14ac:dyDescent="0.3">
      <c r="A53" s="43" t="s">
        <v>182</v>
      </c>
      <c r="B53" s="55"/>
      <c r="C53" s="56"/>
      <c r="D53" s="57"/>
      <c r="E53" s="56"/>
      <c r="F53" s="57"/>
      <c r="G53" s="57"/>
      <c r="H53" s="57"/>
      <c r="I53" s="44"/>
      <c r="J53" s="43" t="s">
        <v>182</v>
      </c>
      <c r="K53" s="78"/>
      <c r="L53" s="79"/>
      <c r="M53" s="79"/>
      <c r="N53" s="79"/>
      <c r="O53" s="79"/>
      <c r="P53" s="79"/>
      <c r="Q53" s="80"/>
      <c r="R53" s="80"/>
      <c r="S53" s="80"/>
      <c r="T53" s="80"/>
      <c r="U53" s="80"/>
      <c r="V53" s="75"/>
      <c r="W53" s="77"/>
    </row>
    <row r="54" spans="1:23" s="7" customFormat="1" ht="13.5" customHeight="1" x14ac:dyDescent="0.3">
      <c r="A54" s="58" t="s">
        <v>82</v>
      </c>
      <c r="B54" s="59"/>
      <c r="C54" s="60">
        <f t="shared" ref="C54:H54" si="14">C106</f>
        <v>1454</v>
      </c>
      <c r="D54" s="60">
        <f t="shared" si="14"/>
        <v>17295506</v>
      </c>
      <c r="E54" s="60">
        <f t="shared" si="14"/>
        <v>3002</v>
      </c>
      <c r="F54" s="60">
        <f t="shared" si="14"/>
        <v>248401919</v>
      </c>
      <c r="G54" s="60">
        <f t="shared" si="14"/>
        <v>1096</v>
      </c>
      <c r="H54" s="60">
        <f t="shared" si="14"/>
        <v>70039216</v>
      </c>
      <c r="I54" s="60">
        <f>I106</f>
        <v>335736641</v>
      </c>
      <c r="J54" s="58" t="s">
        <v>83</v>
      </c>
      <c r="K54" s="86">
        <f>J106</f>
        <v>2668</v>
      </c>
      <c r="L54" s="86"/>
      <c r="M54" s="86">
        <f>K106</f>
        <v>1877</v>
      </c>
      <c r="N54" s="86"/>
      <c r="O54" s="86">
        <f>M106</f>
        <v>5611</v>
      </c>
      <c r="P54" s="87"/>
      <c r="Q54" s="86">
        <f>P106</f>
        <v>724</v>
      </c>
      <c r="R54" s="86"/>
      <c r="S54" s="88">
        <f>Q106</f>
        <v>130914171</v>
      </c>
      <c r="T54" s="77"/>
      <c r="U54" s="82">
        <f>S106</f>
        <v>466650812</v>
      </c>
      <c r="V54" s="75"/>
      <c r="W54" s="81">
        <f>T106</f>
        <v>416071</v>
      </c>
    </row>
    <row r="55" spans="1:23" s="7" customFormat="1" ht="2.4500000000000002" customHeight="1" thickBot="1" x14ac:dyDescent="0.35">
      <c r="A55" s="61"/>
      <c r="B55" s="62"/>
      <c r="C55" s="63"/>
      <c r="D55" s="63"/>
      <c r="E55" s="63"/>
      <c r="F55" s="63"/>
      <c r="G55" s="63"/>
      <c r="H55" s="63"/>
      <c r="I55" s="63"/>
      <c r="J55" s="83"/>
      <c r="K55" s="84"/>
      <c r="L55" s="84"/>
      <c r="M55" s="84"/>
      <c r="N55" s="84"/>
      <c r="O55" s="84"/>
      <c r="P55" s="85"/>
      <c r="Q55" s="84"/>
      <c r="R55" s="84"/>
      <c r="S55" s="84"/>
      <c r="T55" s="84"/>
      <c r="U55" s="84"/>
      <c r="V55" s="84"/>
      <c r="W55" s="101"/>
    </row>
    <row r="56" spans="1:23" s="7" customFormat="1" ht="15.6" customHeight="1" x14ac:dyDescent="0.2">
      <c r="A56" s="131" t="s">
        <v>40</v>
      </c>
      <c r="B56" s="132"/>
      <c r="C56" s="133">
        <f t="shared" ref="C56:H56" si="15">SUM(C48+C54)</f>
        <v>5230</v>
      </c>
      <c r="D56" s="134">
        <f t="shared" si="15"/>
        <v>61231393.899999999</v>
      </c>
      <c r="E56" s="133">
        <f t="shared" si="15"/>
        <v>9494</v>
      </c>
      <c r="F56" s="134">
        <f t="shared" si="15"/>
        <v>1018637750</v>
      </c>
      <c r="G56" s="133">
        <f t="shared" si="15"/>
        <v>3545</v>
      </c>
      <c r="H56" s="134">
        <f t="shared" si="15"/>
        <v>316728519</v>
      </c>
      <c r="I56" s="155">
        <f>SUM(I48+I54)</f>
        <v>1396597662.9000001</v>
      </c>
      <c r="J56" s="131" t="s">
        <v>40</v>
      </c>
      <c r="K56" s="133">
        <f>SUM(K48+K54)</f>
        <v>8380</v>
      </c>
      <c r="L56" s="133"/>
      <c r="M56" s="133">
        <f t="shared" ref="M56:S56" si="16">SUM(M48+M54)</f>
        <v>5778</v>
      </c>
      <c r="N56" s="133"/>
      <c r="O56" s="133">
        <f t="shared" si="16"/>
        <v>19871</v>
      </c>
      <c r="P56" s="133"/>
      <c r="Q56" s="133">
        <f t="shared" si="16"/>
        <v>2843</v>
      </c>
      <c r="R56" s="133"/>
      <c r="S56" s="134">
        <f t="shared" si="16"/>
        <v>424522785</v>
      </c>
      <c r="T56" s="133" t="s">
        <v>0</v>
      </c>
      <c r="U56" s="152">
        <f>SUM(U48+U54)</f>
        <v>1821120447.9000001</v>
      </c>
      <c r="V56" s="135"/>
      <c r="W56" s="136">
        <f>SUM(W48+W54)</f>
        <v>1573686</v>
      </c>
    </row>
    <row r="57" spans="1:23" s="7" customFormat="1" ht="12.6" customHeight="1" x14ac:dyDescent="0.25">
      <c r="A57" s="40" t="s">
        <v>41</v>
      </c>
      <c r="B57" s="6"/>
      <c r="C57" s="4"/>
      <c r="D57" s="4"/>
      <c r="E57" s="4"/>
      <c r="F57" s="4"/>
      <c r="G57" s="4"/>
      <c r="H57"/>
      <c r="I57" s="4"/>
      <c r="J57" s="4"/>
      <c r="K57" s="4"/>
      <c r="L57" s="4"/>
      <c r="M57" s="4"/>
      <c r="N57" s="11"/>
      <c r="O57" s="4"/>
      <c r="P57" s="4"/>
    </row>
    <row r="58" spans="1:23" s="7" customFormat="1" ht="11.45" customHeight="1" x14ac:dyDescent="0.2">
      <c r="B58" s="6"/>
      <c r="C58" s="4"/>
      <c r="D58" s="4"/>
      <c r="E58" s="8"/>
      <c r="F58"/>
      <c r="G58" s="4"/>
      <c r="H58"/>
      <c r="I58" s="4"/>
      <c r="J58" s="4"/>
      <c r="K58" s="25"/>
      <c r="L58" s="11"/>
      <c r="M58" s="9"/>
      <c r="N58" s="11"/>
      <c r="O58"/>
      <c r="P58" s="10"/>
      <c r="S58"/>
      <c r="U58" s="10"/>
      <c r="V58"/>
      <c r="W58" s="41">
        <v>44071</v>
      </c>
    </row>
    <row r="59" spans="1:23" ht="0.6" customHeight="1" x14ac:dyDescent="0.2"/>
    <row r="61" spans="1:23" ht="13.5" x14ac:dyDescent="0.25">
      <c r="B61" s="93" t="s">
        <v>5</v>
      </c>
      <c r="C61" s="98" t="s">
        <v>99</v>
      </c>
      <c r="D61" s="51"/>
      <c r="E61" s="51"/>
      <c r="F61" s="95" t="s">
        <v>42</v>
      </c>
      <c r="H61" s="95" t="s">
        <v>43</v>
      </c>
      <c r="I61" s="52" t="s">
        <v>2</v>
      </c>
      <c r="J61" s="96" t="s">
        <v>44</v>
      </c>
      <c r="K61" s="51"/>
      <c r="L61" s="51"/>
      <c r="M61" s="51"/>
      <c r="N61" s="51"/>
      <c r="O61" s="51"/>
      <c r="P61" s="99" t="s">
        <v>45</v>
      </c>
      <c r="R61" s="36" t="s">
        <v>0</v>
      </c>
      <c r="T61" s="100" t="s">
        <v>80</v>
      </c>
    </row>
    <row r="62" spans="1:23" ht="22.5" x14ac:dyDescent="0.25">
      <c r="B62" s="94" t="s">
        <v>10</v>
      </c>
      <c r="C62" s="50" t="s">
        <v>97</v>
      </c>
      <c r="D62" s="52" t="s">
        <v>98</v>
      </c>
      <c r="E62" s="50" t="s">
        <v>97</v>
      </c>
      <c r="F62" s="50" t="s">
        <v>47</v>
      </c>
      <c r="G62" s="39" t="s">
        <v>46</v>
      </c>
      <c r="H62" s="50" t="s">
        <v>47</v>
      </c>
      <c r="I62" s="52" t="s">
        <v>48</v>
      </c>
      <c r="J62" s="96" t="s">
        <v>49</v>
      </c>
      <c r="K62" s="97" t="s">
        <v>100</v>
      </c>
      <c r="L62" s="50"/>
      <c r="M62" s="97" t="s">
        <v>101</v>
      </c>
      <c r="N62" s="51"/>
      <c r="O62" s="51"/>
      <c r="P62" s="38" t="s">
        <v>102</v>
      </c>
      <c r="Q62" s="39" t="s">
        <v>47</v>
      </c>
      <c r="S62" s="170" t="s">
        <v>103</v>
      </c>
      <c r="T62" s="100" t="s">
        <v>81</v>
      </c>
    </row>
    <row r="63" spans="1:23" s="1" customFormat="1" ht="12" customHeight="1" x14ac:dyDescent="0.2">
      <c r="A63" s="5" t="s">
        <v>50</v>
      </c>
      <c r="B63" s="26">
        <v>1986</v>
      </c>
      <c r="C63" s="27">
        <v>35</v>
      </c>
      <c r="D63" s="28">
        <v>41910</v>
      </c>
      <c r="E63" s="27">
        <v>42</v>
      </c>
      <c r="F63" s="28">
        <v>383944</v>
      </c>
      <c r="G63" s="29">
        <v>6</v>
      </c>
      <c r="H63" s="28">
        <v>180000</v>
      </c>
      <c r="I63" s="28">
        <f t="shared" ref="I63:I71" si="17">+D63+F63+H63</f>
        <v>605854</v>
      </c>
      <c r="J63" s="27">
        <v>32</v>
      </c>
      <c r="K63" s="27">
        <v>17</v>
      </c>
      <c r="L63" s="27"/>
      <c r="M63" s="27">
        <v>27</v>
      </c>
      <c r="N63" s="21"/>
      <c r="O63" s="33" t="s">
        <v>51</v>
      </c>
      <c r="P63" s="28" t="s">
        <v>52</v>
      </c>
      <c r="Q63" s="46" t="s">
        <v>52</v>
      </c>
      <c r="R63" s="28"/>
      <c r="S63" s="28">
        <f>I63</f>
        <v>605854</v>
      </c>
      <c r="T63" s="45" t="s">
        <v>52</v>
      </c>
    </row>
    <row r="64" spans="1:23" s="1" customFormat="1" ht="12" customHeight="1" x14ac:dyDescent="0.2">
      <c r="A64" s="5" t="s">
        <v>53</v>
      </c>
      <c r="B64" s="26">
        <v>1986</v>
      </c>
      <c r="C64" s="27">
        <v>33</v>
      </c>
      <c r="D64" s="28">
        <v>122450</v>
      </c>
      <c r="E64" s="27">
        <v>66</v>
      </c>
      <c r="F64" s="28">
        <v>461096</v>
      </c>
      <c r="G64" s="29">
        <v>25</v>
      </c>
      <c r="H64" s="28">
        <v>447300</v>
      </c>
      <c r="I64" s="28">
        <f t="shared" si="17"/>
        <v>1030846</v>
      </c>
      <c r="J64" s="27">
        <v>59</v>
      </c>
      <c r="K64" s="27">
        <v>53</v>
      </c>
      <c r="L64" s="27"/>
      <c r="M64" s="27">
        <v>101</v>
      </c>
      <c r="N64" s="21"/>
      <c r="O64" s="33" t="s">
        <v>54</v>
      </c>
      <c r="P64" s="28" t="s">
        <v>52</v>
      </c>
      <c r="Q64" s="46" t="s">
        <v>52</v>
      </c>
      <c r="R64" s="28"/>
      <c r="S64" s="28">
        <f>I64</f>
        <v>1030846</v>
      </c>
      <c r="T64" s="45" t="s">
        <v>52</v>
      </c>
    </row>
    <row r="65" spans="1:22" s="7" customFormat="1" ht="12" customHeight="1" x14ac:dyDescent="0.2">
      <c r="A65" s="5" t="s">
        <v>55</v>
      </c>
      <c r="B65" s="26">
        <v>1987</v>
      </c>
      <c r="C65" s="27">
        <v>7</v>
      </c>
      <c r="D65" s="28">
        <v>148770</v>
      </c>
      <c r="E65" s="27">
        <v>63</v>
      </c>
      <c r="F65" s="28">
        <v>1870944</v>
      </c>
      <c r="G65" s="28">
        <v>19</v>
      </c>
      <c r="H65" s="28">
        <v>674600</v>
      </c>
      <c r="I65" s="28">
        <f t="shared" si="17"/>
        <v>2694314</v>
      </c>
      <c r="J65" s="27">
        <v>56</v>
      </c>
      <c r="K65" s="27">
        <v>42</v>
      </c>
      <c r="L65" s="27"/>
      <c r="M65" s="27">
        <v>70</v>
      </c>
      <c r="N65" s="21"/>
      <c r="O65" s="33" t="s">
        <v>56</v>
      </c>
      <c r="P65" s="28" t="s">
        <v>52</v>
      </c>
      <c r="Q65" s="46" t="s">
        <v>52</v>
      </c>
      <c r="R65" s="28"/>
      <c r="S65" s="28">
        <f>I65</f>
        <v>2694314</v>
      </c>
      <c r="T65" s="45" t="s">
        <v>52</v>
      </c>
    </row>
    <row r="66" spans="1:22" s="7" customFormat="1" ht="12" customHeight="1" x14ac:dyDescent="0.2">
      <c r="A66" s="5" t="s">
        <v>57</v>
      </c>
      <c r="B66" s="26">
        <v>1987</v>
      </c>
      <c r="C66" s="27">
        <v>17</v>
      </c>
      <c r="D66" s="28">
        <v>63470</v>
      </c>
      <c r="E66" s="27">
        <v>31</v>
      </c>
      <c r="F66" s="28">
        <v>140860</v>
      </c>
      <c r="G66" s="28">
        <v>6</v>
      </c>
      <c r="H66" s="28">
        <v>119000</v>
      </c>
      <c r="I66" s="28">
        <f t="shared" si="17"/>
        <v>323330</v>
      </c>
      <c r="J66" s="27">
        <v>20</v>
      </c>
      <c r="K66" s="27">
        <v>9</v>
      </c>
      <c r="L66" s="27"/>
      <c r="M66" s="27">
        <v>16</v>
      </c>
      <c r="N66" s="21"/>
      <c r="O66" s="33" t="s">
        <v>58</v>
      </c>
      <c r="P66" s="28" t="s">
        <v>52</v>
      </c>
      <c r="Q66" s="46" t="s">
        <v>52</v>
      </c>
      <c r="R66" s="28"/>
      <c r="S66" s="28">
        <f>I66</f>
        <v>323330</v>
      </c>
      <c r="T66" s="45" t="s">
        <v>52</v>
      </c>
    </row>
    <row r="67" spans="1:22" s="1" customFormat="1" ht="12" customHeight="1" x14ac:dyDescent="0.2">
      <c r="A67" s="2" t="s">
        <v>59</v>
      </c>
      <c r="B67" s="30">
        <v>1988</v>
      </c>
      <c r="C67" s="31">
        <v>40</v>
      </c>
      <c r="D67" s="32">
        <v>58199</v>
      </c>
      <c r="E67" s="31">
        <v>44</v>
      </c>
      <c r="F67" s="32">
        <v>1186323</v>
      </c>
      <c r="G67" s="32">
        <v>19</v>
      </c>
      <c r="H67" s="32">
        <v>1601960</v>
      </c>
      <c r="I67" s="28">
        <f>+D67+F67+H67</f>
        <v>2846482</v>
      </c>
      <c r="J67" s="31">
        <v>71</v>
      </c>
      <c r="K67" s="31">
        <v>42</v>
      </c>
      <c r="L67" s="31"/>
      <c r="M67" s="31">
        <v>102</v>
      </c>
      <c r="N67" s="22"/>
      <c r="O67" s="34" t="s">
        <v>60</v>
      </c>
      <c r="P67" s="32">
        <v>8</v>
      </c>
      <c r="Q67" s="47">
        <v>220514</v>
      </c>
      <c r="R67" s="32"/>
      <c r="S67" s="35">
        <f>I67+Q67</f>
        <v>3066996</v>
      </c>
      <c r="T67" s="45" t="s">
        <v>52</v>
      </c>
    </row>
    <row r="68" spans="1:22" s="7" customFormat="1" ht="12" customHeight="1" x14ac:dyDescent="0.2">
      <c r="A68" s="5" t="s">
        <v>65</v>
      </c>
      <c r="B68" s="26">
        <v>1992</v>
      </c>
      <c r="C68" s="27">
        <v>28</v>
      </c>
      <c r="D68" s="28">
        <v>71535</v>
      </c>
      <c r="E68" s="27">
        <v>96</v>
      </c>
      <c r="F68" s="28">
        <v>2718320</v>
      </c>
      <c r="G68" s="28">
        <v>22</v>
      </c>
      <c r="H68" s="28">
        <v>1182500</v>
      </c>
      <c r="I68" s="28">
        <f t="shared" si="17"/>
        <v>3972355</v>
      </c>
      <c r="J68" s="27">
        <v>70</v>
      </c>
      <c r="K68" s="27">
        <v>55</v>
      </c>
      <c r="L68" s="27"/>
      <c r="M68" s="27">
        <v>208</v>
      </c>
      <c r="N68" s="23"/>
      <c r="O68" s="33" t="s">
        <v>61</v>
      </c>
      <c r="P68" s="28">
        <v>25</v>
      </c>
      <c r="Q68" s="46">
        <v>2333140</v>
      </c>
      <c r="R68" s="28"/>
      <c r="S68" s="35">
        <f t="shared" ref="S68:S88" si="18">I68+Q68</f>
        <v>6305495</v>
      </c>
      <c r="T68" s="45" t="s">
        <v>52</v>
      </c>
    </row>
    <row r="69" spans="1:22" s="1" customFormat="1" ht="12" customHeight="1" x14ac:dyDescent="0.2">
      <c r="A69" s="2" t="s">
        <v>176</v>
      </c>
      <c r="B69" s="30">
        <v>1994</v>
      </c>
      <c r="C69" s="31">
        <v>13</v>
      </c>
      <c r="D69" s="32">
        <v>26550</v>
      </c>
      <c r="E69" s="31">
        <v>35</v>
      </c>
      <c r="F69" s="32">
        <v>1221738</v>
      </c>
      <c r="G69" s="32">
        <v>32</v>
      </c>
      <c r="H69" s="32">
        <v>1371000</v>
      </c>
      <c r="I69" s="28">
        <f t="shared" si="17"/>
        <v>2619288</v>
      </c>
      <c r="J69" s="31">
        <v>16</v>
      </c>
      <c r="K69" s="31">
        <v>17</v>
      </c>
      <c r="L69" s="31"/>
      <c r="M69" s="31">
        <v>19</v>
      </c>
      <c r="N69" s="22"/>
      <c r="O69" s="34" t="s">
        <v>62</v>
      </c>
      <c r="P69" s="32">
        <v>16</v>
      </c>
      <c r="Q69" s="47">
        <v>102175</v>
      </c>
      <c r="R69" s="32"/>
      <c r="S69" s="35">
        <f t="shared" si="18"/>
        <v>2721463</v>
      </c>
      <c r="T69" s="45" t="s">
        <v>52</v>
      </c>
    </row>
    <row r="70" spans="1:22" s="1" customFormat="1" ht="12" customHeight="1" x14ac:dyDescent="0.2">
      <c r="A70" s="2" t="s">
        <v>64</v>
      </c>
      <c r="B70" s="30">
        <v>1996</v>
      </c>
      <c r="C70" s="31">
        <v>24</v>
      </c>
      <c r="D70" s="32">
        <v>392033</v>
      </c>
      <c r="E70" s="31">
        <v>27</v>
      </c>
      <c r="F70" s="32">
        <v>1203667</v>
      </c>
      <c r="G70" s="32">
        <v>10</v>
      </c>
      <c r="H70" s="32">
        <v>526300</v>
      </c>
      <c r="I70" s="28">
        <f t="shared" si="17"/>
        <v>2122000</v>
      </c>
      <c r="J70" s="31">
        <v>42</v>
      </c>
      <c r="K70" s="31">
        <v>20</v>
      </c>
      <c r="L70" s="31"/>
      <c r="M70" s="31">
        <v>24</v>
      </c>
      <c r="N70" s="22"/>
      <c r="O70" s="34" t="s">
        <v>30</v>
      </c>
      <c r="P70" s="32">
        <v>5</v>
      </c>
      <c r="Q70" s="47">
        <v>455130</v>
      </c>
      <c r="R70" s="32"/>
      <c r="S70" s="35">
        <f t="shared" si="18"/>
        <v>2577130</v>
      </c>
      <c r="T70" s="45" t="s">
        <v>52</v>
      </c>
    </row>
    <row r="71" spans="1:22" s="1" customFormat="1" ht="12" customHeight="1" x14ac:dyDescent="0.2">
      <c r="A71" s="2" t="s">
        <v>66</v>
      </c>
      <c r="B71" s="30">
        <v>1997</v>
      </c>
      <c r="C71" s="31">
        <v>3</v>
      </c>
      <c r="D71" s="32">
        <v>7750</v>
      </c>
      <c r="E71" s="31">
        <v>3</v>
      </c>
      <c r="F71" s="32">
        <v>76500</v>
      </c>
      <c r="G71" s="32">
        <v>2</v>
      </c>
      <c r="H71" s="32">
        <v>25000</v>
      </c>
      <c r="I71" s="28">
        <f t="shared" si="17"/>
        <v>109250</v>
      </c>
      <c r="J71" s="31">
        <v>6</v>
      </c>
      <c r="K71" s="31">
        <v>7</v>
      </c>
      <c r="L71" s="31"/>
      <c r="M71" s="31">
        <v>3</v>
      </c>
      <c r="N71" s="22"/>
      <c r="O71" s="34" t="s">
        <v>67</v>
      </c>
      <c r="P71" s="32">
        <v>0</v>
      </c>
      <c r="Q71" s="47">
        <v>0</v>
      </c>
      <c r="R71" s="32"/>
      <c r="S71" s="35">
        <f t="shared" si="18"/>
        <v>109250</v>
      </c>
      <c r="T71" s="45" t="s">
        <v>52</v>
      </c>
    </row>
    <row r="72" spans="1:22" s="1" customFormat="1" ht="12" customHeight="1" x14ac:dyDescent="0.2">
      <c r="A72" s="2" t="s">
        <v>70</v>
      </c>
      <c r="B72" s="3">
        <v>1992</v>
      </c>
      <c r="C72" s="22">
        <v>36</v>
      </c>
      <c r="D72" s="22">
        <v>1382144</v>
      </c>
      <c r="E72" s="22">
        <v>69</v>
      </c>
      <c r="F72" s="22">
        <v>2560465</v>
      </c>
      <c r="G72" s="22">
        <v>10</v>
      </c>
      <c r="H72" s="22">
        <v>184000</v>
      </c>
      <c r="I72" s="22">
        <f t="shared" ref="I72:I88" si="19">D72+F72+H72</f>
        <v>4126609</v>
      </c>
      <c r="J72" s="49">
        <v>48</v>
      </c>
      <c r="K72" s="22">
        <v>34</v>
      </c>
      <c r="L72" s="22" t="s">
        <v>0</v>
      </c>
      <c r="M72" s="22">
        <v>94</v>
      </c>
      <c r="N72" s="22" t="s">
        <v>0</v>
      </c>
      <c r="O72" s="42" t="s">
        <v>71</v>
      </c>
      <c r="P72" s="22">
        <v>2</v>
      </c>
      <c r="Q72" s="48">
        <v>15562</v>
      </c>
      <c r="R72" s="22" t="s">
        <v>0</v>
      </c>
      <c r="S72" s="35">
        <f t="shared" si="18"/>
        <v>4142171</v>
      </c>
      <c r="T72" s="45" t="s">
        <v>52</v>
      </c>
      <c r="U72" s="22" t="s">
        <v>0</v>
      </c>
      <c r="V72" s="37"/>
    </row>
    <row r="73" spans="1:22" s="1" customFormat="1" ht="12" customHeight="1" x14ac:dyDescent="0.2">
      <c r="A73" s="2" t="s">
        <v>72</v>
      </c>
      <c r="B73" s="3">
        <v>1992</v>
      </c>
      <c r="C73" s="22">
        <v>70</v>
      </c>
      <c r="D73" s="22">
        <v>434281</v>
      </c>
      <c r="E73" s="22">
        <v>118</v>
      </c>
      <c r="F73" s="22">
        <v>4470447</v>
      </c>
      <c r="G73" s="22">
        <v>35</v>
      </c>
      <c r="H73" s="22">
        <v>1755100</v>
      </c>
      <c r="I73" s="22">
        <f t="shared" si="19"/>
        <v>6659828</v>
      </c>
      <c r="J73" s="49">
        <v>75</v>
      </c>
      <c r="K73" s="22">
        <v>50</v>
      </c>
      <c r="L73" s="22"/>
      <c r="M73" s="22">
        <v>145</v>
      </c>
      <c r="N73" s="22"/>
      <c r="O73" s="42" t="s">
        <v>73</v>
      </c>
      <c r="P73" s="22">
        <v>33</v>
      </c>
      <c r="Q73" s="48">
        <v>156272</v>
      </c>
      <c r="R73" s="22"/>
      <c r="S73" s="35">
        <f t="shared" si="18"/>
        <v>6816100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74</v>
      </c>
      <c r="B74" s="3">
        <v>1996</v>
      </c>
      <c r="C74" s="22">
        <v>18</v>
      </c>
      <c r="D74" s="22">
        <v>3701300</v>
      </c>
      <c r="E74" s="22">
        <v>30</v>
      </c>
      <c r="F74" s="22">
        <v>20879600</v>
      </c>
      <c r="G74" s="22">
        <v>8</v>
      </c>
      <c r="H74" s="22">
        <v>1981000</v>
      </c>
      <c r="I74" s="22">
        <f t="shared" si="19"/>
        <v>26561900</v>
      </c>
      <c r="J74" s="49">
        <v>33</v>
      </c>
      <c r="K74" s="22">
        <v>30</v>
      </c>
      <c r="L74" s="22"/>
      <c r="M74" s="22">
        <v>72</v>
      </c>
      <c r="N74" s="22"/>
      <c r="O74" s="42" t="s">
        <v>74</v>
      </c>
      <c r="P74" s="22">
        <v>1</v>
      </c>
      <c r="Q74" s="48">
        <v>2491000</v>
      </c>
      <c r="R74" s="22"/>
      <c r="S74" s="35">
        <f t="shared" si="18"/>
        <v>29052900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75</v>
      </c>
      <c r="B75" s="3">
        <v>1997</v>
      </c>
      <c r="C75" s="22">
        <v>10</v>
      </c>
      <c r="D75" s="22">
        <v>139149</v>
      </c>
      <c r="E75" s="22">
        <v>10</v>
      </c>
      <c r="F75" s="22">
        <v>897215</v>
      </c>
      <c r="G75" s="22">
        <v>4</v>
      </c>
      <c r="H75" s="22">
        <v>73500</v>
      </c>
      <c r="I75" s="22">
        <f t="shared" si="19"/>
        <v>1109864</v>
      </c>
      <c r="J75" s="49">
        <v>48</v>
      </c>
      <c r="K75" s="22">
        <v>44</v>
      </c>
      <c r="L75" s="22" t="s">
        <v>0</v>
      </c>
      <c r="M75" s="22">
        <v>25</v>
      </c>
      <c r="N75" s="22"/>
      <c r="O75" s="42" t="s">
        <v>75</v>
      </c>
      <c r="P75" s="22">
        <v>1</v>
      </c>
      <c r="Q75" s="48">
        <v>31672</v>
      </c>
      <c r="R75" s="22"/>
      <c r="S75" s="35">
        <f t="shared" si="18"/>
        <v>1141536</v>
      </c>
      <c r="T75" s="45" t="s">
        <v>52</v>
      </c>
      <c r="U75" s="22"/>
      <c r="V75" s="37"/>
    </row>
    <row r="76" spans="1:22" s="1" customFormat="1" ht="12" customHeight="1" x14ac:dyDescent="0.2">
      <c r="A76" s="2" t="s">
        <v>76</v>
      </c>
      <c r="B76" s="3">
        <v>1995</v>
      </c>
      <c r="C76" s="22">
        <v>16</v>
      </c>
      <c r="D76" s="22">
        <v>74339</v>
      </c>
      <c r="E76" s="22">
        <v>39</v>
      </c>
      <c r="F76" s="22">
        <v>456295</v>
      </c>
      <c r="G76" s="22">
        <v>17</v>
      </c>
      <c r="H76" s="22">
        <v>574200</v>
      </c>
      <c r="I76" s="22">
        <f t="shared" si="19"/>
        <v>1104834</v>
      </c>
      <c r="J76" s="49">
        <v>19</v>
      </c>
      <c r="K76" s="22">
        <v>19</v>
      </c>
      <c r="L76" s="22"/>
      <c r="M76" s="22">
        <v>41</v>
      </c>
      <c r="N76" s="22"/>
      <c r="O76" s="42" t="s">
        <v>77</v>
      </c>
      <c r="P76" s="22">
        <v>10</v>
      </c>
      <c r="Q76" s="48">
        <v>57640</v>
      </c>
      <c r="R76" s="22"/>
      <c r="S76" s="35">
        <f t="shared" si="18"/>
        <v>1162474</v>
      </c>
      <c r="T76" s="45" t="s">
        <v>52</v>
      </c>
      <c r="U76" s="22"/>
      <c r="V76" s="37"/>
    </row>
    <row r="77" spans="1:22" s="1" customFormat="1" ht="12" customHeight="1" x14ac:dyDescent="0.25">
      <c r="A77" s="2" t="s">
        <v>88</v>
      </c>
      <c r="B77" s="3">
        <v>1994</v>
      </c>
      <c r="C77" s="22">
        <v>4</v>
      </c>
      <c r="D77" s="22">
        <v>8113</v>
      </c>
      <c r="E77" s="22">
        <v>34</v>
      </c>
      <c r="F77" s="22">
        <v>622503</v>
      </c>
      <c r="G77" s="22">
        <v>12</v>
      </c>
      <c r="H77" s="22">
        <v>258000</v>
      </c>
      <c r="I77" s="22">
        <f t="shared" si="19"/>
        <v>888616</v>
      </c>
      <c r="J77" s="49">
        <v>19</v>
      </c>
      <c r="K77" s="22">
        <v>14</v>
      </c>
      <c r="L77" s="22"/>
      <c r="M77" s="22">
        <v>39</v>
      </c>
      <c r="N77" s="22"/>
      <c r="O77" s="42" t="s">
        <v>88</v>
      </c>
      <c r="P77" s="22">
        <v>4</v>
      </c>
      <c r="Q77" s="48">
        <v>415283</v>
      </c>
      <c r="R77" s="22"/>
      <c r="S77" s="35">
        <f t="shared" si="18"/>
        <v>1303899</v>
      </c>
      <c r="T77" s="149">
        <v>7340</v>
      </c>
      <c r="U77" s="22"/>
      <c r="V77" s="37"/>
    </row>
    <row r="78" spans="1:22" s="1" customFormat="1" ht="12" customHeight="1" x14ac:dyDescent="0.25">
      <c r="A78" s="2" t="s">
        <v>89</v>
      </c>
      <c r="B78" s="3">
        <v>1998</v>
      </c>
      <c r="C78" s="22">
        <v>12</v>
      </c>
      <c r="D78" s="22">
        <v>86111</v>
      </c>
      <c r="E78" s="22">
        <v>23</v>
      </c>
      <c r="F78" s="22">
        <v>633969</v>
      </c>
      <c r="G78" s="22">
        <v>14</v>
      </c>
      <c r="H78" s="22">
        <v>736500</v>
      </c>
      <c r="I78" s="22">
        <f t="shared" si="19"/>
        <v>1456580</v>
      </c>
      <c r="J78" s="49">
        <v>83</v>
      </c>
      <c r="K78" s="22">
        <v>51</v>
      </c>
      <c r="L78" s="22"/>
      <c r="M78" s="22">
        <v>70</v>
      </c>
      <c r="N78" s="22"/>
      <c r="O78" s="42" t="s">
        <v>89</v>
      </c>
      <c r="P78" s="22">
        <v>16</v>
      </c>
      <c r="Q78" s="48">
        <v>192901</v>
      </c>
      <c r="R78" s="22"/>
      <c r="S78" s="35">
        <f t="shared" si="18"/>
        <v>1649481</v>
      </c>
      <c r="T78" s="149">
        <v>4693</v>
      </c>
      <c r="U78" s="22"/>
      <c r="V78" s="37"/>
    </row>
    <row r="79" spans="1:22" s="1" customFormat="1" ht="12" customHeight="1" x14ac:dyDescent="0.25">
      <c r="A79" s="2" t="s">
        <v>94</v>
      </c>
      <c r="B79" s="3">
        <v>2003</v>
      </c>
      <c r="C79" s="22">
        <v>10</v>
      </c>
      <c r="D79" s="22">
        <v>71390</v>
      </c>
      <c r="E79" s="22">
        <v>20</v>
      </c>
      <c r="F79" s="22">
        <v>680103</v>
      </c>
      <c r="G79" s="22">
        <v>8</v>
      </c>
      <c r="H79" s="22">
        <v>545000</v>
      </c>
      <c r="I79" s="22">
        <f t="shared" si="19"/>
        <v>1296493</v>
      </c>
      <c r="J79" s="2">
        <v>13</v>
      </c>
      <c r="K79" s="22">
        <v>9</v>
      </c>
      <c r="L79" s="22"/>
      <c r="M79" s="22">
        <v>14</v>
      </c>
      <c r="N79" s="22"/>
      <c r="O79" s="42" t="s">
        <v>94</v>
      </c>
      <c r="P79" s="22">
        <v>2</v>
      </c>
      <c r="Q79" s="48">
        <v>1560</v>
      </c>
      <c r="R79" s="22"/>
      <c r="S79" s="35">
        <f t="shared" si="18"/>
        <v>1298053</v>
      </c>
      <c r="T79" s="149">
        <v>4573</v>
      </c>
      <c r="U79" s="22"/>
      <c r="V79" s="37"/>
    </row>
    <row r="80" spans="1:22" s="1" customFormat="1" ht="12" customHeight="1" x14ac:dyDescent="0.25">
      <c r="A80" s="5" t="s">
        <v>90</v>
      </c>
      <c r="B80" s="3">
        <v>2005</v>
      </c>
      <c r="C80" s="22">
        <v>7</v>
      </c>
      <c r="D80" s="22">
        <v>12050</v>
      </c>
      <c r="E80" s="22">
        <v>4</v>
      </c>
      <c r="F80" s="22">
        <v>81500</v>
      </c>
      <c r="G80" s="22">
        <v>6</v>
      </c>
      <c r="H80" s="22">
        <v>1117500</v>
      </c>
      <c r="I80" s="22">
        <f t="shared" si="19"/>
        <v>1211050</v>
      </c>
      <c r="J80" s="2">
        <v>12</v>
      </c>
      <c r="K80" s="22">
        <v>9</v>
      </c>
      <c r="L80" s="22"/>
      <c r="M80" s="22">
        <v>17</v>
      </c>
      <c r="N80" s="22"/>
      <c r="O80" s="42" t="s">
        <v>90</v>
      </c>
      <c r="P80" s="22">
        <v>0</v>
      </c>
      <c r="Q80" s="48">
        <v>0</v>
      </c>
      <c r="R80" s="22"/>
      <c r="S80" s="35">
        <f t="shared" si="18"/>
        <v>1211050</v>
      </c>
      <c r="T80" s="149">
        <v>2877</v>
      </c>
      <c r="U80" s="22"/>
      <c r="V80" s="37"/>
    </row>
    <row r="81" spans="1:22" s="1" customFormat="1" ht="12" customHeight="1" x14ac:dyDescent="0.25">
      <c r="A81" s="5" t="s">
        <v>118</v>
      </c>
      <c r="B81" s="3">
        <v>1993</v>
      </c>
      <c r="C81" s="22">
        <v>78</v>
      </c>
      <c r="D81" s="22">
        <v>341633</v>
      </c>
      <c r="E81" s="22">
        <v>73</v>
      </c>
      <c r="F81" s="22">
        <v>3164875</v>
      </c>
      <c r="G81" s="22">
        <v>56</v>
      </c>
      <c r="H81" s="22">
        <v>1842100</v>
      </c>
      <c r="I81" s="22">
        <f t="shared" si="19"/>
        <v>5348608</v>
      </c>
      <c r="J81" s="2">
        <v>90</v>
      </c>
      <c r="K81" s="22">
        <v>36</v>
      </c>
      <c r="L81" s="22"/>
      <c r="M81" s="22">
        <v>149</v>
      </c>
      <c r="N81" s="22"/>
      <c r="O81" s="42" t="s">
        <v>118</v>
      </c>
      <c r="P81" s="22">
        <v>13</v>
      </c>
      <c r="Q81" s="48">
        <v>2871950</v>
      </c>
      <c r="R81" s="22"/>
      <c r="S81" s="35">
        <f t="shared" si="18"/>
        <v>8220558</v>
      </c>
      <c r="T81" s="149">
        <v>3777</v>
      </c>
      <c r="U81" s="22"/>
      <c r="V81" s="37"/>
    </row>
    <row r="82" spans="1:22" s="1" customFormat="1" ht="12" customHeight="1" x14ac:dyDescent="0.25">
      <c r="A82" s="5" t="s">
        <v>95</v>
      </c>
      <c r="B82" s="3">
        <v>2006</v>
      </c>
      <c r="C82" s="22">
        <v>3</v>
      </c>
      <c r="D82" s="22">
        <v>34500</v>
      </c>
      <c r="E82" s="22">
        <v>4</v>
      </c>
      <c r="F82" s="22">
        <v>191500</v>
      </c>
      <c r="G82" s="22">
        <v>2</v>
      </c>
      <c r="H82" s="22">
        <v>73000</v>
      </c>
      <c r="I82" s="22">
        <f t="shared" si="19"/>
        <v>299000</v>
      </c>
      <c r="J82" s="2">
        <v>10</v>
      </c>
      <c r="K82" s="22">
        <v>8</v>
      </c>
      <c r="L82" s="22"/>
      <c r="M82" s="22">
        <v>17</v>
      </c>
      <c r="N82" s="22"/>
      <c r="O82" s="42" t="s">
        <v>95</v>
      </c>
      <c r="P82" s="22">
        <v>2</v>
      </c>
      <c r="Q82" s="48">
        <v>17000</v>
      </c>
      <c r="R82" s="22"/>
      <c r="S82" s="35">
        <f t="shared" si="18"/>
        <v>316000</v>
      </c>
      <c r="T82" s="149">
        <v>1224</v>
      </c>
      <c r="U82" s="22"/>
      <c r="V82" s="37"/>
    </row>
    <row r="83" spans="1:22" s="1" customFormat="1" ht="12" customHeight="1" x14ac:dyDescent="0.25">
      <c r="A83" s="5" t="s">
        <v>135</v>
      </c>
      <c r="B83" s="3">
        <v>2004</v>
      </c>
      <c r="C83" s="22">
        <v>23</v>
      </c>
      <c r="D83" s="22">
        <v>114433</v>
      </c>
      <c r="E83" s="22">
        <v>19</v>
      </c>
      <c r="F83" s="22">
        <v>548148</v>
      </c>
      <c r="G83" s="22">
        <v>3</v>
      </c>
      <c r="H83" s="22">
        <v>40000</v>
      </c>
      <c r="I83" s="22">
        <f t="shared" si="19"/>
        <v>702581</v>
      </c>
      <c r="J83" s="2">
        <v>20</v>
      </c>
      <c r="K83" s="22">
        <v>19</v>
      </c>
      <c r="L83" s="22"/>
      <c r="M83" s="22">
        <v>42</v>
      </c>
      <c r="N83" s="22"/>
      <c r="O83" s="42" t="s">
        <v>135</v>
      </c>
      <c r="P83" s="22">
        <v>14</v>
      </c>
      <c r="Q83" s="48">
        <v>17429</v>
      </c>
      <c r="R83" s="22"/>
      <c r="S83" s="35">
        <f t="shared" si="18"/>
        <v>720010</v>
      </c>
      <c r="T83" s="149">
        <v>15968</v>
      </c>
      <c r="U83" s="22"/>
      <c r="V83" s="37"/>
    </row>
    <row r="84" spans="1:22" s="1" customFormat="1" ht="12" customHeight="1" x14ac:dyDescent="0.25">
      <c r="A84" s="5" t="s">
        <v>136</v>
      </c>
      <c r="B84" s="3">
        <v>1993</v>
      </c>
      <c r="C84" s="22">
        <v>69</v>
      </c>
      <c r="D84" s="22">
        <v>297286</v>
      </c>
      <c r="E84" s="22">
        <v>120</v>
      </c>
      <c r="F84" s="22">
        <v>3255670</v>
      </c>
      <c r="G84" s="22">
        <v>51</v>
      </c>
      <c r="H84" s="22">
        <v>2188000</v>
      </c>
      <c r="I84" s="22">
        <f t="shared" si="19"/>
        <v>5740956</v>
      </c>
      <c r="J84" s="2">
        <v>115</v>
      </c>
      <c r="K84" s="22">
        <v>59</v>
      </c>
      <c r="L84" s="22"/>
      <c r="M84" s="22">
        <v>145</v>
      </c>
      <c r="N84" s="22"/>
      <c r="O84" s="42" t="s">
        <v>136</v>
      </c>
      <c r="P84" s="22">
        <v>48</v>
      </c>
      <c r="Q84" s="48">
        <v>1355031</v>
      </c>
      <c r="R84" s="22"/>
      <c r="S84" s="35">
        <f t="shared" si="18"/>
        <v>7095987</v>
      </c>
      <c r="T84" s="149">
        <v>48678</v>
      </c>
      <c r="U84" s="22"/>
      <c r="V84" s="37"/>
    </row>
    <row r="85" spans="1:22" s="1" customFormat="1" ht="12" customHeight="1" x14ac:dyDescent="0.25">
      <c r="A85" s="5" t="s">
        <v>38</v>
      </c>
      <c r="B85" s="3">
        <v>1998</v>
      </c>
      <c r="C85" s="22">
        <v>23</v>
      </c>
      <c r="D85" s="22">
        <v>46720</v>
      </c>
      <c r="E85" s="22">
        <v>55</v>
      </c>
      <c r="F85" s="22">
        <v>1065069</v>
      </c>
      <c r="G85" s="22">
        <v>35</v>
      </c>
      <c r="H85" s="22">
        <v>1677000</v>
      </c>
      <c r="I85" s="22">
        <f t="shared" si="19"/>
        <v>2788789</v>
      </c>
      <c r="J85" s="2">
        <v>48</v>
      </c>
      <c r="K85" s="22">
        <v>39</v>
      </c>
      <c r="L85" s="22"/>
      <c r="M85" s="22">
        <v>59</v>
      </c>
      <c r="N85" s="22"/>
      <c r="O85" s="42" t="s">
        <v>38</v>
      </c>
      <c r="P85" s="22">
        <v>8</v>
      </c>
      <c r="Q85" s="48">
        <v>570718</v>
      </c>
      <c r="R85" s="22"/>
      <c r="S85" s="35">
        <f t="shared" si="18"/>
        <v>3359507</v>
      </c>
      <c r="T85" s="149">
        <v>17583</v>
      </c>
      <c r="U85" s="22"/>
      <c r="V85" s="37"/>
    </row>
    <row r="86" spans="1:22" s="1" customFormat="1" ht="12" customHeight="1" x14ac:dyDescent="0.25">
      <c r="A86" s="5" t="s">
        <v>22</v>
      </c>
      <c r="B86" s="3">
        <v>1989</v>
      </c>
      <c r="C86" s="22">
        <v>120</v>
      </c>
      <c r="D86" s="22">
        <v>1127531</v>
      </c>
      <c r="E86" s="22">
        <v>255</v>
      </c>
      <c r="F86" s="22">
        <v>17963917</v>
      </c>
      <c r="G86" s="22">
        <v>116</v>
      </c>
      <c r="H86" s="22">
        <v>6570845</v>
      </c>
      <c r="I86" s="22">
        <f t="shared" si="19"/>
        <v>25662293</v>
      </c>
      <c r="J86" s="2">
        <v>239</v>
      </c>
      <c r="K86" s="22">
        <v>182</v>
      </c>
      <c r="L86" s="22"/>
      <c r="M86" s="22">
        <v>479</v>
      </c>
      <c r="N86" s="22"/>
      <c r="O86" s="42" t="s">
        <v>22</v>
      </c>
      <c r="P86" s="22">
        <v>58</v>
      </c>
      <c r="Q86" s="48">
        <v>4775854</v>
      </c>
      <c r="R86" s="22"/>
      <c r="S86" s="35">
        <f t="shared" si="18"/>
        <v>30438147</v>
      </c>
      <c r="T86" s="149">
        <v>15060</v>
      </c>
      <c r="U86" s="22"/>
      <c r="V86" s="37"/>
    </row>
    <row r="87" spans="1:22" s="1" customFormat="1" ht="12" customHeight="1" x14ac:dyDescent="0.25">
      <c r="A87" s="5" t="s">
        <v>139</v>
      </c>
      <c r="B87" s="3">
        <v>2002</v>
      </c>
      <c r="C87" s="22">
        <v>30</v>
      </c>
      <c r="D87" s="22">
        <v>326800</v>
      </c>
      <c r="E87" s="22">
        <v>78</v>
      </c>
      <c r="F87" s="22">
        <v>5040500</v>
      </c>
      <c r="G87" s="22">
        <v>14</v>
      </c>
      <c r="H87" s="22">
        <v>5330000</v>
      </c>
      <c r="I87" s="22">
        <f t="shared" si="19"/>
        <v>10697300</v>
      </c>
      <c r="J87" s="2">
        <v>67</v>
      </c>
      <c r="K87" s="22">
        <v>51</v>
      </c>
      <c r="L87" s="22"/>
      <c r="M87" s="22">
        <v>371</v>
      </c>
      <c r="N87" s="22"/>
      <c r="O87" s="5" t="s">
        <v>140</v>
      </c>
      <c r="P87" s="22">
        <v>4</v>
      </c>
      <c r="Q87" s="48">
        <v>70401200</v>
      </c>
      <c r="R87" s="42" t="s">
        <v>143</v>
      </c>
      <c r="S87" s="35">
        <f t="shared" si="18"/>
        <v>81098500</v>
      </c>
      <c r="T87" s="149">
        <v>8342</v>
      </c>
      <c r="U87" s="22"/>
      <c r="V87" s="37"/>
    </row>
    <row r="88" spans="1:22" s="1" customFormat="1" ht="12" customHeight="1" x14ac:dyDescent="0.25">
      <c r="A88" s="5" t="s">
        <v>144</v>
      </c>
      <c r="B88" s="3">
        <v>2004</v>
      </c>
      <c r="C88" s="22">
        <v>13</v>
      </c>
      <c r="D88" s="22">
        <v>54689</v>
      </c>
      <c r="E88" s="22">
        <v>32</v>
      </c>
      <c r="F88" s="22">
        <v>335997</v>
      </c>
      <c r="G88" s="22">
        <v>14</v>
      </c>
      <c r="H88" s="22">
        <v>329750</v>
      </c>
      <c r="I88" s="22">
        <f t="shared" si="19"/>
        <v>720436</v>
      </c>
      <c r="J88" s="2">
        <v>50</v>
      </c>
      <c r="K88" s="22">
        <v>35</v>
      </c>
      <c r="L88" s="22"/>
      <c r="M88" s="22">
        <v>49</v>
      </c>
      <c r="N88" s="22"/>
      <c r="O88" s="5" t="s">
        <v>144</v>
      </c>
      <c r="P88" s="22">
        <v>19</v>
      </c>
      <c r="Q88" s="48">
        <v>150180</v>
      </c>
      <c r="R88" s="42"/>
      <c r="S88" s="35">
        <f t="shared" si="18"/>
        <v>870616</v>
      </c>
      <c r="T88" s="149">
        <v>15686</v>
      </c>
      <c r="U88" s="22"/>
      <c r="V88" s="37"/>
    </row>
    <row r="89" spans="1:22" s="1" customFormat="1" ht="12" customHeight="1" x14ac:dyDescent="0.25">
      <c r="A89" s="5" t="s">
        <v>32</v>
      </c>
      <c r="B89" s="3">
        <v>1997</v>
      </c>
      <c r="C89" s="22">
        <v>31</v>
      </c>
      <c r="D89" s="22">
        <v>425615</v>
      </c>
      <c r="E89" s="22">
        <v>137</v>
      </c>
      <c r="F89" s="22">
        <v>8023464</v>
      </c>
      <c r="G89" s="22">
        <v>37</v>
      </c>
      <c r="H89" s="22">
        <v>3917199</v>
      </c>
      <c r="I89" s="22">
        <f>D89+F89+H89</f>
        <v>12366278</v>
      </c>
      <c r="J89" s="2">
        <v>126</v>
      </c>
      <c r="K89" s="22">
        <v>73</v>
      </c>
      <c r="L89" s="22"/>
      <c r="M89" s="22">
        <v>444</v>
      </c>
      <c r="N89" s="22"/>
      <c r="O89" s="5" t="s">
        <v>32</v>
      </c>
      <c r="P89" s="22">
        <v>19</v>
      </c>
      <c r="Q89" s="48">
        <v>3102833</v>
      </c>
      <c r="R89" s="42"/>
      <c r="S89" s="35">
        <f>I89+Q89</f>
        <v>15469111</v>
      </c>
      <c r="T89" s="149">
        <v>6487</v>
      </c>
      <c r="U89" s="22"/>
      <c r="V89" s="37"/>
    </row>
    <row r="90" spans="1:22" s="1" customFormat="1" ht="12" customHeight="1" x14ac:dyDescent="0.25">
      <c r="A90" s="5" t="s">
        <v>145</v>
      </c>
      <c r="B90" s="3">
        <v>2007</v>
      </c>
      <c r="C90" s="22">
        <v>6</v>
      </c>
      <c r="D90" s="22">
        <v>313950</v>
      </c>
      <c r="E90" s="22">
        <v>51</v>
      </c>
      <c r="F90" s="22">
        <v>3481599</v>
      </c>
      <c r="G90" s="22">
        <v>4</v>
      </c>
      <c r="H90" s="22">
        <v>432000</v>
      </c>
      <c r="I90" s="22">
        <f>D90+F90+H90</f>
        <v>4227549</v>
      </c>
      <c r="J90" s="2">
        <v>22</v>
      </c>
      <c r="K90" s="22">
        <v>22</v>
      </c>
      <c r="L90" s="22"/>
      <c r="M90" s="22">
        <v>37</v>
      </c>
      <c r="N90" s="22"/>
      <c r="O90" s="5" t="s">
        <v>148</v>
      </c>
      <c r="P90" s="22">
        <v>2</v>
      </c>
      <c r="Q90" s="48">
        <v>10000</v>
      </c>
      <c r="R90" s="42"/>
      <c r="S90" s="35">
        <f>I90+Q90</f>
        <v>4237549</v>
      </c>
      <c r="T90" s="149">
        <v>6744</v>
      </c>
      <c r="U90" s="22"/>
      <c r="V90" s="37"/>
    </row>
    <row r="91" spans="1:22" s="1" customFormat="1" ht="12" customHeight="1" x14ac:dyDescent="0.25">
      <c r="A91" s="5" t="s">
        <v>36</v>
      </c>
      <c r="B91" s="3">
        <v>1997</v>
      </c>
      <c r="C91" s="22">
        <v>53</v>
      </c>
      <c r="D91" s="22">
        <v>362357</v>
      </c>
      <c r="E91" s="22">
        <v>97</v>
      </c>
      <c r="F91" s="22">
        <v>1640725</v>
      </c>
      <c r="G91" s="22">
        <v>50</v>
      </c>
      <c r="H91" s="22">
        <v>1869534</v>
      </c>
      <c r="I91" s="22">
        <f>D91+F91+H91</f>
        <v>3872616</v>
      </c>
      <c r="J91" s="2">
        <v>94</v>
      </c>
      <c r="K91" s="22">
        <v>82</v>
      </c>
      <c r="L91" s="22"/>
      <c r="M91" s="22">
        <v>267</v>
      </c>
      <c r="N91" s="22"/>
      <c r="O91" s="5" t="s">
        <v>36</v>
      </c>
      <c r="P91" s="22">
        <v>25</v>
      </c>
      <c r="Q91" s="48">
        <v>1882810</v>
      </c>
      <c r="R91" s="42"/>
      <c r="S91" s="35">
        <f>I91+Q91</f>
        <v>5755426</v>
      </c>
      <c r="T91" s="149">
        <v>19453</v>
      </c>
      <c r="U91" s="22"/>
      <c r="V91" s="37"/>
    </row>
    <row r="92" spans="1:22" s="1" customFormat="1" ht="12" customHeight="1" x14ac:dyDescent="0.25">
      <c r="A92" s="5" t="s">
        <v>69</v>
      </c>
      <c r="B92" s="3">
        <v>2000</v>
      </c>
      <c r="C92" s="22">
        <v>40</v>
      </c>
      <c r="D92" s="22">
        <v>233122</v>
      </c>
      <c r="E92" s="22">
        <v>41</v>
      </c>
      <c r="F92" s="22">
        <v>798625</v>
      </c>
      <c r="G92" s="22">
        <v>32</v>
      </c>
      <c r="H92" s="22">
        <v>1493500</v>
      </c>
      <c r="I92" s="22">
        <f>D92+F92+H92</f>
        <v>2525247</v>
      </c>
      <c r="J92" s="2">
        <v>67</v>
      </c>
      <c r="K92" s="22">
        <v>26</v>
      </c>
      <c r="L92" s="22"/>
      <c r="M92" s="22">
        <v>91</v>
      </c>
      <c r="N92" s="22"/>
      <c r="O92" s="5" t="s">
        <v>69</v>
      </c>
      <c r="P92" s="22">
        <v>20</v>
      </c>
      <c r="Q92" s="48">
        <v>2054101</v>
      </c>
      <c r="R92" s="42"/>
      <c r="S92" s="35">
        <f>I92+Q92</f>
        <v>4579348</v>
      </c>
      <c r="T92" s="149">
        <v>30449</v>
      </c>
      <c r="U92" s="22"/>
      <c r="V92" s="37"/>
    </row>
    <row r="93" spans="1:22" s="1" customFormat="1" ht="12" customHeight="1" x14ac:dyDescent="0.25">
      <c r="A93" s="5" t="s">
        <v>146</v>
      </c>
      <c r="B93" s="3">
        <v>2009</v>
      </c>
      <c r="C93" s="22">
        <v>17</v>
      </c>
      <c r="D93" s="22">
        <v>16196</v>
      </c>
      <c r="E93" s="22">
        <v>44</v>
      </c>
      <c r="F93" s="22">
        <v>337072</v>
      </c>
      <c r="G93" s="22">
        <v>6</v>
      </c>
      <c r="H93" s="22">
        <v>319700</v>
      </c>
      <c r="I93" s="22">
        <v>672968</v>
      </c>
      <c r="J93" s="2">
        <v>15</v>
      </c>
      <c r="K93" s="22">
        <v>21</v>
      </c>
      <c r="M93" s="22">
        <v>30</v>
      </c>
      <c r="O93" s="5" t="s">
        <v>146</v>
      </c>
      <c r="P93" s="22">
        <v>9</v>
      </c>
      <c r="Q93" s="48">
        <v>8526</v>
      </c>
      <c r="R93" s="42"/>
      <c r="S93" s="35">
        <v>681494</v>
      </c>
      <c r="T93" s="149">
        <v>7286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93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93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147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147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138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138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141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141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149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149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175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175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s="1" customFormat="1" ht="12" customHeight="1" x14ac:dyDescent="0.25">
      <c r="A104" s="5" t="s">
        <v>31</v>
      </c>
      <c r="B104" s="3">
        <v>1996</v>
      </c>
      <c r="C104" s="22">
        <v>43</v>
      </c>
      <c r="D104" s="22">
        <v>659846</v>
      </c>
      <c r="E104" s="22">
        <v>99</v>
      </c>
      <c r="F104" s="22">
        <v>7109246</v>
      </c>
      <c r="G104" s="22">
        <v>48</v>
      </c>
      <c r="H104" s="22">
        <v>2994500</v>
      </c>
      <c r="I104" s="22">
        <v>10763592</v>
      </c>
      <c r="J104" s="2">
        <v>121</v>
      </c>
      <c r="K104" s="224">
        <v>79</v>
      </c>
      <c r="M104" s="224">
        <v>196</v>
      </c>
      <c r="O104" s="5" t="s">
        <v>31</v>
      </c>
      <c r="P104" s="22">
        <v>27</v>
      </c>
      <c r="Q104" s="48">
        <v>7118878</v>
      </c>
      <c r="R104" s="42"/>
      <c r="S104" s="35">
        <v>17882470</v>
      </c>
      <c r="T104" s="149">
        <v>28006</v>
      </c>
      <c r="U104" s="22"/>
      <c r="V104" s="37"/>
    </row>
    <row r="105" spans="1:22" s="1" customFormat="1" ht="12" customHeight="1" x14ac:dyDescent="0.25">
      <c r="A105" s="5" t="s">
        <v>154</v>
      </c>
      <c r="B105" s="3">
        <v>2015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">
        <v>0</v>
      </c>
      <c r="K105" s="224">
        <v>0</v>
      </c>
      <c r="M105" s="224">
        <v>0</v>
      </c>
      <c r="O105" s="5" t="s">
        <v>154</v>
      </c>
      <c r="P105" s="22">
        <v>0</v>
      </c>
      <c r="Q105" s="48">
        <v>0</v>
      </c>
      <c r="R105" s="42"/>
      <c r="S105" s="35">
        <v>0</v>
      </c>
      <c r="T105" s="149">
        <v>0</v>
      </c>
      <c r="U105" s="22"/>
      <c r="V105" s="37"/>
    </row>
    <row r="106" spans="1:22" x14ac:dyDescent="0.2">
      <c r="A106" t="s">
        <v>63</v>
      </c>
      <c r="C106" s="53">
        <f t="shared" ref="C106:J106" si="20">SUM(C63:C105)</f>
        <v>1454</v>
      </c>
      <c r="D106" s="53">
        <f t="shared" si="20"/>
        <v>17295506</v>
      </c>
      <c r="E106" s="53">
        <f t="shared" si="20"/>
        <v>3002</v>
      </c>
      <c r="F106" s="53">
        <f t="shared" si="20"/>
        <v>248401919</v>
      </c>
      <c r="G106" s="53">
        <f t="shared" si="20"/>
        <v>1096</v>
      </c>
      <c r="H106" s="53">
        <f t="shared" si="20"/>
        <v>70039216</v>
      </c>
      <c r="I106" s="53">
        <f t="shared" si="20"/>
        <v>335736641</v>
      </c>
      <c r="J106" s="53">
        <f t="shared" si="20"/>
        <v>2668</v>
      </c>
      <c r="K106" s="53">
        <f t="shared" ref="K106" si="21">SUM(K63:K105)</f>
        <v>1877</v>
      </c>
      <c r="L106" s="169"/>
      <c r="M106" s="169">
        <f>SUM(M63:M105)</f>
        <v>5611</v>
      </c>
      <c r="N106" s="169"/>
      <c r="O106" s="169"/>
      <c r="P106" s="169">
        <f>SUM(P63:P105)</f>
        <v>724</v>
      </c>
      <c r="Q106" s="169">
        <f>SUM(Q63:Q105)</f>
        <v>130914171</v>
      </c>
      <c r="R106" s="169"/>
      <c r="S106" s="169">
        <f>SUM(S63:S105)</f>
        <v>466650812</v>
      </c>
      <c r="T106" s="169">
        <f>SUM(T63:T105)</f>
        <v>416071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8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155</v>
      </c>
      <c r="H1" s="175" t="s">
        <v>156</v>
      </c>
      <c r="M1" s="176" t="s">
        <v>157</v>
      </c>
      <c r="R1" s="177" t="s">
        <v>158</v>
      </c>
      <c r="W1" s="179" t="s">
        <v>159</v>
      </c>
      <c r="AB1" s="178" t="s">
        <v>160</v>
      </c>
    </row>
    <row r="2" spans="2:30" x14ac:dyDescent="0.2">
      <c r="C2" s="195" t="s">
        <v>18</v>
      </c>
      <c r="D2" s="196">
        <f>SUM('E-SUMMRY'!C13+'E-SUMMRY'!E13+'E-SUMMRY'!Q13+1)</f>
        <v>923</v>
      </c>
      <c r="E2" s="182">
        <v>859</v>
      </c>
      <c r="F2" s="182"/>
      <c r="H2" s="199" t="s">
        <v>20</v>
      </c>
      <c r="I2" s="200">
        <f>SUM('E-SUMMRY'!C15+'E-SUMMRY'!E15+'E-SUMMRY'!Q15+1)</f>
        <v>334</v>
      </c>
      <c r="J2" s="182">
        <v>310</v>
      </c>
      <c r="K2" s="182"/>
      <c r="M2" s="205" t="s">
        <v>16</v>
      </c>
      <c r="N2" s="206">
        <f>SUM('E-SUMMRY'!C11+'E-SUMMRY'!E11+'E-SUMMRY'!Q11+1)</f>
        <v>650</v>
      </c>
      <c r="O2" s="182">
        <v>511</v>
      </c>
      <c r="P2" s="182"/>
      <c r="R2" s="211" t="s">
        <v>33</v>
      </c>
      <c r="S2" s="212">
        <f>SUM('E-SUMMRY'!C25+'E-SUMMRY'!E25+'E-SUMMRY'!Q25+1)</f>
        <v>428</v>
      </c>
      <c r="T2">
        <v>362</v>
      </c>
      <c r="W2" s="189" t="s">
        <v>17</v>
      </c>
      <c r="X2" s="190">
        <f>SUM('E-SUMMRY'!C12+'E-SUMMRY'!E12+'E-SUMMRY'!Q12+1)</f>
        <v>1555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664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1058</v>
      </c>
      <c r="E3" s="182">
        <v>993</v>
      </c>
      <c r="F3" s="182"/>
      <c r="H3" s="201" t="s">
        <v>163</v>
      </c>
      <c r="I3" s="202">
        <f>SUM('E-SUMMRY'!C21+'E-SUMMRY'!E21+'E-SUMMRY'!Q21+1)</f>
        <v>442</v>
      </c>
      <c r="J3" s="182">
        <v>404</v>
      </c>
      <c r="K3" s="182"/>
      <c r="M3" s="207" t="s">
        <v>24</v>
      </c>
      <c r="N3" s="208">
        <f>SUM('E-SUMMRY'!C19+'E-SUMMRY'!E19+'E-SUMMRY'!Q19+1)</f>
        <v>318</v>
      </c>
      <c r="O3" s="182">
        <v>266</v>
      </c>
      <c r="P3" s="182"/>
      <c r="R3" s="213" t="s">
        <v>39</v>
      </c>
      <c r="S3" s="214">
        <f>SUM('E-SUMMRY'!C26+'E-SUMMRY'!E26+'E-SUMMRY'!Q26+1)</f>
        <v>143</v>
      </c>
      <c r="T3">
        <v>140</v>
      </c>
      <c r="W3" s="191" t="s">
        <v>23</v>
      </c>
      <c r="X3" s="192">
        <f>SUM('E-SUMMRY'!C18+'E-SUMMRY'!E18+'E-SUMMRY'!Q18+1)</f>
        <v>620</v>
      </c>
      <c r="Y3" s="182">
        <v>610</v>
      </c>
      <c r="Z3" s="182"/>
      <c r="AA3" s="182"/>
      <c r="AB3" s="185" t="s">
        <v>170</v>
      </c>
      <c r="AC3" s="186">
        <f>SUM('E-SUMMRY'!C20+'E-SUMMRY'!E20+'E-SUMMRY'!Q20+1)</f>
        <v>387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8">
        <f>SUM(D2:D3)</f>
        <v>1981</v>
      </c>
      <c r="H4" s="203" t="s">
        <v>164</v>
      </c>
      <c r="I4" s="204" t="e">
        <f>SUM('E-SUMMRY'!#REF!+'E-SUMMRY'!#REF!+'E-SUMMRY'!#REF!+1)</f>
        <v>#REF!</v>
      </c>
      <c r="J4" s="182">
        <v>157</v>
      </c>
      <c r="K4" s="182"/>
      <c r="M4" s="209" t="s">
        <v>165</v>
      </c>
      <c r="N4" s="210">
        <f>SUM('E-SUMMRY'!C32+'E-SUMMRY'!E32+'E-SUMMRY'!Q32+1)</f>
        <v>941</v>
      </c>
      <c r="O4" s="182">
        <v>896</v>
      </c>
      <c r="P4" s="182"/>
      <c r="R4" s="213" t="s">
        <v>161</v>
      </c>
      <c r="S4" s="214">
        <f>SUM('E-SUMMRY'!C30+'E-SUMMRY'!E30+'E-SUMMRY'!Q30+1)</f>
        <v>198</v>
      </c>
      <c r="T4">
        <v>173</v>
      </c>
      <c r="W4" s="191" t="s">
        <v>166</v>
      </c>
      <c r="X4" s="192">
        <f>SUM('E-SUMMRY'!C27+'E-SUMMRY'!E27+'E-SUMMRY'!Q27+1)</f>
        <v>352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366</v>
      </c>
      <c r="AD4">
        <v>317</v>
      </c>
    </row>
    <row r="5" spans="2:30" ht="13.5" thickBot="1" x14ac:dyDescent="0.25">
      <c r="C5" t="s">
        <v>174</v>
      </c>
      <c r="D5" s="180">
        <f>D4-C4</f>
        <v>129</v>
      </c>
      <c r="G5" t="s">
        <v>173</v>
      </c>
      <c r="H5">
        <f>SUM(J2:J4)</f>
        <v>871</v>
      </c>
      <c r="I5" s="219" t="e">
        <f>SUM(I2:I4)</f>
        <v>#REF!</v>
      </c>
      <c r="L5" t="s">
        <v>173</v>
      </c>
      <c r="M5">
        <f>SUM(O2:O4)</f>
        <v>1673</v>
      </c>
      <c r="N5" s="220">
        <f>SUM(N2:N4)</f>
        <v>1909</v>
      </c>
      <c r="R5" s="215" t="s">
        <v>162</v>
      </c>
      <c r="S5" s="216">
        <f>SUM('E-SUMMRY'!C37+'E-SUMMRY'!E37+'E-SUMMRY'!Q37+1)</f>
        <v>268</v>
      </c>
      <c r="T5">
        <v>166</v>
      </c>
      <c r="W5" s="191" t="s">
        <v>85</v>
      </c>
      <c r="X5" s="192">
        <f>SUM('E-SUMMRY'!C31+'E-SUMMRY'!E31+'E-SUMMRY'!Q31+1)</f>
        <v>239</v>
      </c>
      <c r="Y5" s="217">
        <v>184</v>
      </c>
      <c r="Z5" s="217"/>
      <c r="AA5" s="182"/>
      <c r="AB5" s="185" t="s">
        <v>171</v>
      </c>
      <c r="AC5" s="186">
        <f>SUM('E-SUMMRY'!C24+'E-SUMMRY'!E24+'E-SUMMRY'!Q24+1)</f>
        <v>303</v>
      </c>
      <c r="AD5">
        <v>271</v>
      </c>
    </row>
    <row r="6" spans="2:30" ht="13.5" thickBot="1" x14ac:dyDescent="0.25">
      <c r="H6" t="s">
        <v>174</v>
      </c>
      <c r="I6" s="175" t="e">
        <f>I5-H5</f>
        <v>#REF!</v>
      </c>
      <c r="M6" t="s">
        <v>174</v>
      </c>
      <c r="N6" s="176">
        <f>N5-M5</f>
        <v>236</v>
      </c>
      <c r="Q6" t="s">
        <v>173</v>
      </c>
      <c r="R6">
        <f>SUM(T2:T5)</f>
        <v>841</v>
      </c>
      <c r="S6" s="221">
        <f>SUM(S2+S3+S4+S5)</f>
        <v>1037</v>
      </c>
      <c r="W6" s="191" t="s">
        <v>167</v>
      </c>
      <c r="X6" s="192">
        <f>SUM('E-SUMMRY'!C33+'E-SUMMRY'!E33+'E-SUMMRY'!Q33+1)</f>
        <v>164</v>
      </c>
      <c r="Y6" s="217">
        <v>128</v>
      </c>
      <c r="Z6" s="217"/>
      <c r="AA6" s="182"/>
      <c r="AB6" s="185" t="s">
        <v>172</v>
      </c>
      <c r="AC6" s="186">
        <f>SUM('E-SUMMRY'!C29+'E-SUMMRY'!E29+'E-SUMMRY'!Q29+1)</f>
        <v>162</v>
      </c>
      <c r="AD6">
        <v>142</v>
      </c>
    </row>
    <row r="7" spans="2:30" ht="13.5" thickBot="1" x14ac:dyDescent="0.25">
      <c r="R7" t="s">
        <v>174</v>
      </c>
      <c r="S7" s="181">
        <f>S6-R6</f>
        <v>196</v>
      </c>
      <c r="W7" s="191" t="s">
        <v>168</v>
      </c>
      <c r="X7" s="192">
        <f>SUM('E-SUMMRY'!C36+'E-SUMMRY'!E36+'E-SUMMRY'!Q36+1)</f>
        <v>135</v>
      </c>
      <c r="Y7" s="217">
        <v>99</v>
      </c>
      <c r="Z7" s="217"/>
      <c r="AA7" s="182"/>
      <c r="AB7" s="187" t="s">
        <v>91</v>
      </c>
      <c r="AC7" s="188">
        <f>SUM('E-SUMMRY'!C35+'E-SUMMRY'!E35+'E-SUMMRY'!Q35+1)</f>
        <v>151</v>
      </c>
      <c r="AD7">
        <v>106</v>
      </c>
    </row>
    <row r="8" spans="2:30" ht="13.5" thickBot="1" x14ac:dyDescent="0.25">
      <c r="W8" s="191" t="s">
        <v>133</v>
      </c>
      <c r="X8" s="192">
        <f>SUM('E-SUMMRY'!C38+'E-SUMMRY'!E38+'E-SUMMRY'!Q38+1)</f>
        <v>363</v>
      </c>
      <c r="Y8" s="217">
        <v>265</v>
      </c>
      <c r="Z8" s="217"/>
      <c r="AA8" t="s">
        <v>173</v>
      </c>
      <c r="AB8">
        <f>SUM(AD2:AD7)</f>
        <v>1780</v>
      </c>
      <c r="AC8" s="223">
        <f>SUM(AC2:AC7)</f>
        <v>2033</v>
      </c>
    </row>
    <row r="9" spans="2:30" x14ac:dyDescent="0.2">
      <c r="W9" s="191" t="s">
        <v>169</v>
      </c>
      <c r="X9" s="192">
        <f>SUM('E-SUMMRY'!C39+'E-SUMMRY'!E39+'E-SUMMRY'!Q39+1)</f>
        <v>139</v>
      </c>
      <c r="Y9" s="217">
        <v>83</v>
      </c>
      <c r="Z9" s="217"/>
      <c r="AA9" s="182"/>
      <c r="AB9" t="s">
        <v>174</v>
      </c>
      <c r="AC9" s="178">
        <f>AC8-AB8</f>
        <v>253</v>
      </c>
    </row>
    <row r="10" spans="2:30" ht="13.5" thickBot="1" x14ac:dyDescent="0.25">
      <c r="W10" s="193" t="s">
        <v>151</v>
      </c>
      <c r="X10" s="194">
        <f>SUM('E-SUMMRY'!C41+'E-SUMMRY'!E41+'E-SUMMRY'!Q41+1)</f>
        <v>60</v>
      </c>
      <c r="Y10" s="217">
        <v>39</v>
      </c>
      <c r="Z10" s="217"/>
      <c r="AA10" s="182"/>
    </row>
    <row r="11" spans="2:30" ht="13.5" thickBot="1" x14ac:dyDescent="0.25">
      <c r="V11" t="s">
        <v>173</v>
      </c>
      <c r="W11">
        <f>SUM(Y2:Y10)</f>
        <v>3255</v>
      </c>
      <c r="X11" s="222">
        <f>SUM(X2:X10)</f>
        <v>3627</v>
      </c>
    </row>
    <row r="12" spans="2:30" x14ac:dyDescent="0.2">
      <c r="W12" t="s">
        <v>174</v>
      </c>
      <c r="X12" s="179">
        <f>X11-W11</f>
        <v>372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6DAC7-23FC-4C7C-84E4-57455AD64C89}">
  <ds:schemaRefs>
    <ds:schemaRef ds:uri="97b2392d-a287-4b6d-8103-78e044a43522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0606a42a-2c38-4f62-a054-2ee401518e1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2020-08-28T16:49:49Z</cp:lastPrinted>
  <dcterms:created xsi:type="dcterms:W3CDTF">1998-01-26T21:58:46Z</dcterms:created>
  <dcterms:modified xsi:type="dcterms:W3CDTF">2020-08-28T16:50:10Z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