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D46" i="1"/>
  <c r="I46" i="1" s="1"/>
  <c r="C47" i="1"/>
  <c r="C46" i="1"/>
  <c r="U46" i="1" l="1"/>
  <c r="I47" i="1"/>
  <c r="U47" i="1" s="1"/>
  <c r="T106" i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O11" i="1"/>
  <c r="M11" i="1"/>
  <c r="M48" i="1" s="1"/>
  <c r="K11" i="1"/>
  <c r="H11" i="1"/>
  <c r="G11" i="1"/>
  <c r="F11" i="1"/>
  <c r="Q48" i="1" l="1"/>
  <c r="H48" i="1"/>
  <c r="G48" i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<sst xmlns="http://schemas.openxmlformats.org/spreadsheetml/2006/main" count="375" uniqueCount="187">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</sst>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199</v>
          </cell>
          <cell r="C28">
            <v>2163392</v>
          </cell>
          <cell r="D28">
            <v>329</v>
          </cell>
          <cell r="E28">
            <v>11802378</v>
          </cell>
          <cell r="F28">
            <v>137</v>
          </cell>
          <cell r="G28">
            <v>10845400</v>
          </cell>
          <cell r="I28">
            <v>520</v>
          </cell>
          <cell r="J28">
            <v>308</v>
          </cell>
          <cell r="K28">
            <v>1162</v>
          </cell>
          <cell r="M28">
            <v>124</v>
          </cell>
          <cell r="N28">
            <v>2600882</v>
          </cell>
          <cell r="P28">
            <v>21607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198</v>
          </cell>
          <cell r="E28">
            <v>11260496</v>
          </cell>
          <cell r="F28">
            <v>35</v>
          </cell>
          <cell r="G28">
            <v>6889500</v>
          </cell>
          <cell r="I28">
            <v>175</v>
          </cell>
          <cell r="J28">
            <v>137</v>
          </cell>
          <cell r="K28">
            <v>691</v>
          </cell>
          <cell r="M28">
            <v>103</v>
          </cell>
          <cell r="N28">
            <v>3061653</v>
          </cell>
          <cell r="P28">
            <v>28006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224</v>
          </cell>
          <cell r="J28">
            <v>172</v>
          </cell>
          <cell r="K28">
            <v>1163</v>
          </cell>
          <cell r="M28">
            <v>33</v>
          </cell>
          <cell r="N28">
            <v>31389518</v>
          </cell>
          <cell r="P28">
            <v>23556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611831</v>
          </cell>
          <cell r="D28">
            <v>111</v>
          </cell>
          <cell r="E28">
            <v>9073651</v>
          </cell>
          <cell r="F28">
            <v>117</v>
          </cell>
          <cell r="G28">
            <v>4952500</v>
          </cell>
          <cell r="I28">
            <v>149</v>
          </cell>
          <cell r="J28">
            <v>118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149</v>
          </cell>
          <cell r="C28">
            <v>1923005</v>
          </cell>
          <cell r="D28">
            <v>233</v>
          </cell>
          <cell r="E28">
            <v>6695323</v>
          </cell>
          <cell r="F28">
            <v>117</v>
          </cell>
          <cell r="G28">
            <v>11695718</v>
          </cell>
          <cell r="I28">
            <v>275</v>
          </cell>
          <cell r="J28">
            <v>190</v>
          </cell>
          <cell r="K28">
            <v>274</v>
          </cell>
          <cell r="M28">
            <v>50</v>
          </cell>
          <cell r="N28">
            <v>2820156</v>
          </cell>
          <cell r="P28">
            <v>87572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</v>
          </cell>
          <cell r="C28">
            <v>937067</v>
          </cell>
          <cell r="D28">
            <v>92</v>
          </cell>
          <cell r="E28">
            <v>9025284</v>
          </cell>
          <cell r="F28">
            <v>50</v>
          </cell>
          <cell r="G28">
            <v>3117539</v>
          </cell>
          <cell r="I28">
            <v>79</v>
          </cell>
          <cell r="J28">
            <v>40</v>
          </cell>
          <cell r="K28">
            <v>212</v>
          </cell>
          <cell r="M28">
            <v>46</v>
          </cell>
          <cell r="N28">
            <v>4395288</v>
          </cell>
          <cell r="P28">
            <v>26328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100</v>
          </cell>
          <cell r="E28">
            <v>6994308</v>
          </cell>
          <cell r="F28">
            <v>59</v>
          </cell>
          <cell r="G28">
            <v>3905000</v>
          </cell>
          <cell r="I28">
            <v>134</v>
          </cell>
          <cell r="J28">
            <v>74</v>
          </cell>
          <cell r="K28">
            <v>310</v>
          </cell>
          <cell r="M28">
            <v>28</v>
          </cell>
          <cell r="N28">
            <v>911256</v>
          </cell>
          <cell r="P28">
            <v>44763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123</v>
          </cell>
          <cell r="E28">
            <v>8018439</v>
          </cell>
          <cell r="F28">
            <v>40</v>
          </cell>
          <cell r="G28">
            <v>4958500</v>
          </cell>
          <cell r="I28">
            <v>111</v>
          </cell>
          <cell r="J28">
            <v>75</v>
          </cell>
          <cell r="K28">
            <v>232</v>
          </cell>
          <cell r="M28">
            <v>29</v>
          </cell>
          <cell r="N28">
            <v>2980620</v>
          </cell>
          <cell r="P28">
            <v>32418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315</v>
          </cell>
          <cell r="C28">
            <v>1107353</v>
          </cell>
          <cell r="D28">
            <v>436</v>
          </cell>
          <cell r="E28">
            <v>15189795</v>
          </cell>
          <cell r="F28">
            <v>104</v>
          </cell>
          <cell r="G28">
            <v>4339083</v>
          </cell>
          <cell r="I28">
            <v>151</v>
          </cell>
          <cell r="J28">
            <v>140</v>
          </cell>
          <cell r="K28">
            <v>317</v>
          </cell>
          <cell r="M28">
            <v>196</v>
          </cell>
          <cell r="N28">
            <v>1699592</v>
          </cell>
          <cell r="P28">
            <v>88099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484</v>
          </cell>
          <cell r="C28">
            <v>4056482</v>
          </cell>
          <cell r="D28">
            <v>968</v>
          </cell>
          <cell r="E28">
            <v>35872222</v>
          </cell>
          <cell r="F28">
            <v>170</v>
          </cell>
          <cell r="G28">
            <v>13817550</v>
          </cell>
          <cell r="I28">
            <v>347</v>
          </cell>
          <cell r="J28">
            <v>257</v>
          </cell>
          <cell r="K28">
            <v>821</v>
          </cell>
          <cell r="M28">
            <v>104</v>
          </cell>
          <cell r="N28">
            <v>5446705</v>
          </cell>
          <cell r="P28">
            <v>50946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107</v>
          </cell>
          <cell r="E28">
            <v>14761892</v>
          </cell>
          <cell r="F28">
            <v>46</v>
          </cell>
          <cell r="G28">
            <v>9284466</v>
          </cell>
          <cell r="I28">
            <v>139</v>
          </cell>
          <cell r="J28">
            <v>123</v>
          </cell>
          <cell r="K28">
            <v>353</v>
          </cell>
          <cell r="M28">
            <v>15</v>
          </cell>
          <cell r="N28">
            <v>1873300</v>
          </cell>
          <cell r="P28">
            <v>26083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48</v>
          </cell>
          <cell r="N28">
            <v>5047985</v>
          </cell>
          <cell r="P28">
            <v>33446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2358654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74</v>
          </cell>
          <cell r="J28">
            <v>60</v>
          </cell>
          <cell r="K28">
            <v>1296</v>
          </cell>
          <cell r="M28">
            <v>31</v>
          </cell>
          <cell r="N28">
            <v>58869989</v>
          </cell>
          <cell r="P28">
            <v>26668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40</v>
          </cell>
          <cell r="C28">
            <v>1046302</v>
          </cell>
          <cell r="D28">
            <v>101</v>
          </cell>
          <cell r="E28">
            <v>141749430</v>
          </cell>
          <cell r="F28">
            <v>35</v>
          </cell>
          <cell r="G28">
            <v>14421001</v>
          </cell>
          <cell r="I28">
            <v>77</v>
          </cell>
          <cell r="J28">
            <v>66</v>
          </cell>
          <cell r="K28">
            <v>355</v>
          </cell>
          <cell r="M28">
            <v>5</v>
          </cell>
          <cell r="N28">
            <v>912286</v>
          </cell>
          <cell r="P28">
            <v>15530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4</v>
          </cell>
          <cell r="N28">
            <v>3202150</v>
          </cell>
          <cell r="P28">
            <v>19667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</v>
          </cell>
          <cell r="C28">
            <v>10000</v>
          </cell>
          <cell r="D28">
            <v>30</v>
          </cell>
          <cell r="E28">
            <v>5664244</v>
          </cell>
          <cell r="F28">
            <v>50</v>
          </cell>
          <cell r="G28">
            <v>2765000</v>
          </cell>
          <cell r="I28">
            <v>8</v>
          </cell>
          <cell r="J28">
            <v>6</v>
          </cell>
          <cell r="K28">
            <v>33</v>
          </cell>
          <cell r="M28">
            <v>2</v>
          </cell>
          <cell r="N28">
            <v>583032</v>
          </cell>
          <cell r="P28">
            <v>5388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198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7711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280</v>
          </cell>
          <cell r="C28">
            <v>2630578</v>
          </cell>
          <cell r="D28">
            <v>478</v>
          </cell>
          <cell r="E28">
            <v>13888196</v>
          </cell>
          <cell r="F28">
            <v>92</v>
          </cell>
          <cell r="G28">
            <v>7242662</v>
          </cell>
          <cell r="I28">
            <v>361</v>
          </cell>
          <cell r="J28">
            <v>204</v>
          </cell>
          <cell r="K28">
            <v>1190</v>
          </cell>
          <cell r="M28">
            <v>168</v>
          </cell>
          <cell r="N28">
            <v>15685946</v>
          </cell>
          <cell r="P28">
            <v>17223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126</v>
          </cell>
          <cell r="C28">
            <v>1213076</v>
          </cell>
          <cell r="D28">
            <v>291</v>
          </cell>
          <cell r="E28">
            <v>6729077</v>
          </cell>
          <cell r="F28">
            <v>113</v>
          </cell>
          <cell r="G28">
            <v>8269155</v>
          </cell>
          <cell r="I28">
            <v>309</v>
          </cell>
          <cell r="J28">
            <v>239</v>
          </cell>
          <cell r="K28">
            <v>524</v>
          </cell>
          <cell r="M28">
            <v>137</v>
          </cell>
          <cell r="N28">
            <v>9394013</v>
          </cell>
          <cell r="P28">
            <v>40453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232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400000</v>
          </cell>
          <cell r="D28">
            <v>1</v>
          </cell>
          <cell r="E28">
            <v>2500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2</v>
          </cell>
          <cell r="N28">
            <v>69963</v>
          </cell>
          <cell r="P28">
            <v>202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313</v>
          </cell>
          <cell r="E28">
            <v>34694486</v>
          </cell>
          <cell r="F28">
            <v>181</v>
          </cell>
          <cell r="G28">
            <v>18595949</v>
          </cell>
          <cell r="I28">
            <v>393</v>
          </cell>
          <cell r="J28">
            <v>265</v>
          </cell>
          <cell r="K28">
            <v>741</v>
          </cell>
          <cell r="M28">
            <v>183</v>
          </cell>
          <cell r="N28">
            <v>38822468</v>
          </cell>
          <cell r="P28">
            <v>68544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112</v>
          </cell>
          <cell r="C28">
            <v>1303411</v>
          </cell>
          <cell r="D28">
            <v>209</v>
          </cell>
          <cell r="E28">
            <v>9705749</v>
          </cell>
          <cell r="F28">
            <v>96</v>
          </cell>
          <cell r="G28">
            <v>6084541</v>
          </cell>
          <cell r="I28">
            <v>210</v>
          </cell>
          <cell r="J28">
            <v>175</v>
          </cell>
          <cell r="K28">
            <v>444</v>
          </cell>
          <cell r="M28">
            <v>13</v>
          </cell>
          <cell r="N28">
            <v>12986359</v>
          </cell>
          <cell r="P28">
            <v>63581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362</v>
          </cell>
          <cell r="C28">
            <v>3642130</v>
          </cell>
          <cell r="D28">
            <v>526</v>
          </cell>
          <cell r="E28">
            <v>24463422</v>
          </cell>
          <cell r="F28">
            <v>229</v>
          </cell>
          <cell r="G28">
            <v>25020260</v>
          </cell>
          <cell r="I28">
            <v>459</v>
          </cell>
          <cell r="J28">
            <v>201</v>
          </cell>
          <cell r="K28">
            <v>658</v>
          </cell>
          <cell r="M28">
            <v>169</v>
          </cell>
          <cell r="N28">
            <v>12636503</v>
          </cell>
          <cell r="P28">
            <v>38212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316</v>
          </cell>
          <cell r="J28">
            <v>214</v>
          </cell>
          <cell r="K28">
            <v>560</v>
          </cell>
          <cell r="M28">
            <v>116</v>
          </cell>
          <cell r="N28">
            <v>14135428</v>
          </cell>
          <cell r="P28">
            <v>38025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76</v>
          </cell>
          <cell r="G28">
            <v>4031367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12419168</v>
          </cell>
          <cell r="P28">
            <v>58442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213</v>
          </cell>
          <cell r="E28">
            <v>5351867</v>
          </cell>
          <cell r="F28">
            <v>134</v>
          </cell>
          <cell r="G28">
            <v>3512275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130070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9" zoomScale="85" zoomScaleNormal="85" zoomScaleSheetLayoutView="100" workbookViewId="0">
      <selection activeCell="H58" sqref="H58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199</v>
      </c>
      <c r="D11" s="69">
        <f>'[1]E-FORM'!$C$28</f>
        <v>2163392</v>
      </c>
      <c r="E11" s="68">
        <f>'[1]E-FORM'!$D$28</f>
        <v>329</v>
      </c>
      <c r="F11" s="70">
        <f>'[1]E-FORM'!$E$28</f>
        <v>11802378</v>
      </c>
      <c r="G11" s="68">
        <f>'[1]E-FORM'!$F$28</f>
        <v>137</v>
      </c>
      <c r="H11" s="70">
        <f>'[1]E-FORM'!$G$28</f>
        <v>10845400</v>
      </c>
      <c r="I11" s="150">
        <f>+D11+F11+H11</f>
        <v>24811170</v>
      </c>
      <c r="J11" s="153" t="s">
        <v>16</v>
      </c>
      <c r="K11" s="68">
        <f>'[1]E-FORM'!$I$28</f>
        <v>520</v>
      </c>
      <c r="L11" s="68"/>
      <c r="M11" s="68">
        <f>'[1]E-FORM'!$J$28</f>
        <v>308</v>
      </c>
      <c r="N11" s="68"/>
      <c r="O11" s="73">
        <f>'[1]E-FORM'!$K$28</f>
        <v>1162</v>
      </c>
      <c r="P11" s="68"/>
      <c r="Q11" s="68">
        <f>'[1]E-FORM'!$M$28</f>
        <v>124</v>
      </c>
      <c r="R11" s="68"/>
      <c r="S11" s="70">
        <f>'[1]E-FORM'!$N$28</f>
        <v>2600882</v>
      </c>
      <c r="T11" s="74"/>
      <c r="U11" s="139">
        <f>I11+S11</f>
        <v>27412052</v>
      </c>
      <c r="V11" s="75"/>
      <c r="W11" s="68">
        <f>'[1]E-FORM'!$P$28</f>
        <v>21607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484</v>
      </c>
      <c r="D12" s="70">
        <f>'[2]E-FORM'!$C$28</f>
        <v>4056482</v>
      </c>
      <c r="E12" s="68">
        <f>'[2]E-FORM'!$D$28</f>
        <v>968</v>
      </c>
      <c r="F12" s="70">
        <f>'[2]E-FORM'!$E$28</f>
        <v>35872222</v>
      </c>
      <c r="G12" s="68">
        <f>'[2]E-FORM'!$F28</f>
        <v>170</v>
      </c>
      <c r="H12" s="70">
        <f>'[2]E-FORM'!$G28</f>
        <v>13817550</v>
      </c>
      <c r="I12" s="150">
        <f>+D12+F12+H12</f>
        <v>53746254</v>
      </c>
      <c r="J12" s="153" t="s">
        <v>17</v>
      </c>
      <c r="K12" s="68">
        <f>'[2]E-FORM'!$I28</f>
        <v>347</v>
      </c>
      <c r="L12" s="68" t="s">
        <v>0</v>
      </c>
      <c r="M12" s="68">
        <f>'[2]E-FORM'!$J28</f>
        <v>257</v>
      </c>
      <c r="N12" s="68"/>
      <c r="O12" s="73">
        <f>'[2]E-FORM'!$K28</f>
        <v>821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59192959</v>
      </c>
      <c r="V12" s="75"/>
      <c r="W12" s="68">
        <f>'[2]E-FORM'!$P28</f>
        <v>50946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280</v>
      </c>
      <c r="D13" s="70">
        <f>'[3]E-FORM'!$C$28</f>
        <v>2630578</v>
      </c>
      <c r="E13" s="68">
        <f>'[3]E-FORM'!$D$28</f>
        <v>478</v>
      </c>
      <c r="F13" s="70">
        <f>'[3]E-FORM'!$E$28</f>
        <v>13888196</v>
      </c>
      <c r="G13" s="68">
        <f>'[3]E-FORM'!$F28</f>
        <v>92</v>
      </c>
      <c r="H13" s="70">
        <f>'[3]E-FORM'!$G28</f>
        <v>7242662</v>
      </c>
      <c r="I13" s="150">
        <f>+D13+F13+H13</f>
        <v>23761436</v>
      </c>
      <c r="J13" s="108" t="s">
        <v>18</v>
      </c>
      <c r="K13" s="68">
        <f>'[3]E-FORM'!$I28</f>
        <v>361</v>
      </c>
      <c r="L13" s="76"/>
      <c r="M13" s="68">
        <f>'[3]E-FORM'!$J28</f>
        <v>204</v>
      </c>
      <c r="N13" s="76"/>
      <c r="O13" s="73">
        <f>'[3]E-FORM'!$K28</f>
        <v>1190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39447382</v>
      </c>
      <c r="V13" s="75"/>
      <c r="W13" s="68">
        <f>'[3]E-FORM'!$P28</f>
        <v>17223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313</v>
      </c>
      <c r="F14" s="70">
        <f>'[4]E-FORM'!$E$28</f>
        <v>34694486</v>
      </c>
      <c r="G14" s="68">
        <f>'[4]E-FORM'!$F$28</f>
        <v>181</v>
      </c>
      <c r="H14" s="70">
        <f>'[4]E-FORM'!$G$28</f>
        <v>18595949</v>
      </c>
      <c r="I14" s="150">
        <f>+D14+F14+H14</f>
        <v>55104755</v>
      </c>
      <c r="J14" s="153" t="s">
        <v>19</v>
      </c>
      <c r="K14" s="68">
        <f>'[4]E-FORM'!$I$28</f>
        <v>393</v>
      </c>
      <c r="L14" s="68"/>
      <c r="M14" s="68">
        <f>'[4]E-FORM'!$J$28</f>
        <v>265</v>
      </c>
      <c r="N14" s="68"/>
      <c r="O14" s="73">
        <f>'[4]E-FORM'!$K$28</f>
        <v>741</v>
      </c>
      <c r="P14" s="68"/>
      <c r="Q14" s="68">
        <f>'[4]E-FORM'!$M$28</f>
        <v>183</v>
      </c>
      <c r="R14" s="68"/>
      <c r="S14" s="70">
        <f>'[4]E-FORM'!$N$28</f>
        <v>38822468</v>
      </c>
      <c r="T14" s="68"/>
      <c r="U14" s="139">
        <f>I14+S14</f>
        <v>93927223</v>
      </c>
      <c r="V14" s="75"/>
      <c r="W14" s="68">
        <f>'[4]E-FORM'!$P$28</f>
        <v>68544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112</v>
      </c>
      <c r="D15" s="70">
        <f>'[5]E-FORM'!$C$28</f>
        <v>1303411</v>
      </c>
      <c r="E15" s="68">
        <f>'[5]E-FORM'!$D$28</f>
        <v>209</v>
      </c>
      <c r="F15" s="70">
        <f>'[5]E-FORM'!$E$28</f>
        <v>9705749</v>
      </c>
      <c r="G15" s="68">
        <f>'[5]E-FORM'!$F$28</f>
        <v>96</v>
      </c>
      <c r="H15" s="70">
        <f>'[5]E-FORM'!$G$28</f>
        <v>6084541</v>
      </c>
      <c r="I15" s="150">
        <f>+D15+F15+H15</f>
        <v>17093701</v>
      </c>
      <c r="J15" s="153" t="s">
        <v>20</v>
      </c>
      <c r="K15" s="68">
        <f>'[5]E-FORM'!$I$28</f>
        <v>210</v>
      </c>
      <c r="L15" s="68"/>
      <c r="M15" s="68">
        <f>'[5]E-FORM'!$J$28</f>
        <v>175</v>
      </c>
      <c r="N15" s="68"/>
      <c r="O15" s="73">
        <f>'[5]E-FORM'!$K$28</f>
        <v>444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30080060</v>
      </c>
      <c r="V15" s="75"/>
      <c r="W15" s="68">
        <f>'[5]E-FORM'!$P$28</f>
        <v>63581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362</v>
      </c>
      <c r="D17" s="70">
        <f>'[6]E-FORM'!$C$28</f>
        <v>3642130</v>
      </c>
      <c r="E17" s="68">
        <f>'[6]E-FORM'!$D$28</f>
        <v>526</v>
      </c>
      <c r="F17" s="70">
        <f>'[6]E-FORM'!$E$28</f>
        <v>24463422</v>
      </c>
      <c r="G17" s="68">
        <f>'[6]E-FORM'!$F$28</f>
        <v>229</v>
      </c>
      <c r="H17" s="70">
        <f>'[6]E-FORM'!$G$28</f>
        <v>25020260</v>
      </c>
      <c r="I17" s="150">
        <f>+D17+F17+H17</f>
        <v>53125812</v>
      </c>
      <c r="J17" s="153" t="s">
        <v>21</v>
      </c>
      <c r="K17" s="68">
        <f>'[6]E-FORM'!$I$28</f>
        <v>459</v>
      </c>
      <c r="L17" s="68"/>
      <c r="M17" s="68">
        <f>'[6]E-FORM'!$J$28</f>
        <v>201</v>
      </c>
      <c r="N17" s="68" t="s">
        <v>0</v>
      </c>
      <c r="O17" s="73">
        <f>'[6]E-FORM'!$K$28</f>
        <v>658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65762315</v>
      </c>
      <c r="V17" s="75"/>
      <c r="W17" s="68">
        <f>'[6]E-FORM'!$P$28</f>
        <v>38212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206</v>
      </c>
      <c r="D18" s="70">
        <f>'[7]E-FORM'!$C$28</f>
        <v>2196206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36373540</v>
      </c>
      <c r="J18" s="153" t="s">
        <v>23</v>
      </c>
      <c r="K18" s="68">
        <f>'[7]E-FORM'!$I$28</f>
        <v>316</v>
      </c>
      <c r="L18" s="68" t="s">
        <v>0</v>
      </c>
      <c r="M18" s="68">
        <f>'[7]E-FORM'!$J$28</f>
        <v>214</v>
      </c>
      <c r="N18" s="68" t="s">
        <v>0</v>
      </c>
      <c r="O18" s="73">
        <f>'[7]E-FORM'!$K$28</f>
        <v>560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50508968</v>
      </c>
      <c r="V18" s="75"/>
      <c r="W18" s="68">
        <f>'[7]E-FORM'!$P$28</f>
        <v>38025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111</v>
      </c>
      <c r="D19" s="70">
        <f>'[8]E-FORM'!$C$28</f>
        <v>898461</v>
      </c>
      <c r="E19" s="68">
        <f>'[8]E-FORM'!$D$28</f>
        <v>187</v>
      </c>
      <c r="F19" s="70">
        <f>'[8]E-FORM'!$E$28</f>
        <v>13556455</v>
      </c>
      <c r="G19" s="68">
        <f>'[8]E-FORM'!$F$28</f>
        <v>76</v>
      </c>
      <c r="H19" s="70">
        <f>'[8]E-FORM'!$G$28</f>
        <v>4031367</v>
      </c>
      <c r="I19" s="150">
        <f>D19+F19+H19</f>
        <v>18486283</v>
      </c>
      <c r="J19" s="153" t="s">
        <v>24</v>
      </c>
      <c r="K19" s="68">
        <f>'[8]E-FORM'!$I$28</f>
        <v>174</v>
      </c>
      <c r="L19" s="68" t="s">
        <v>0</v>
      </c>
      <c r="M19" s="68">
        <f>'[8]E-FORM'!$J$28</f>
        <v>108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19</v>
      </c>
      <c r="R19" s="68" t="s">
        <v>0</v>
      </c>
      <c r="S19" s="70">
        <f>'[8]E-FORM'!$N$28</f>
        <v>12419168</v>
      </c>
      <c r="T19" s="68"/>
      <c r="U19" s="139">
        <f>I19+S19</f>
        <v>30905451</v>
      </c>
      <c r="V19" s="75"/>
      <c r="W19" s="68">
        <f>'[8]E-FORM'!$P$28</f>
        <v>58442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107</v>
      </c>
      <c r="D20" s="70">
        <f>'[9]E-FORM'!$C$28</f>
        <v>413669.9</v>
      </c>
      <c r="E20" s="68">
        <f>'[9]E-FORM'!$D$28</f>
        <v>213</v>
      </c>
      <c r="F20" s="70">
        <f>'[9]E-FORM'!$E$28</f>
        <v>5351867</v>
      </c>
      <c r="G20" s="68">
        <f>'[9]E-FORM'!$F$28</f>
        <v>134</v>
      </c>
      <c r="H20" s="70">
        <f>'[9]E-FORM'!$G$28</f>
        <v>3512275</v>
      </c>
      <c r="I20" s="150">
        <f>D20+F20+H20</f>
        <v>9277811.9000000004</v>
      </c>
      <c r="J20" s="153" t="s">
        <v>25</v>
      </c>
      <c r="K20" s="68">
        <f>'[9]E-FORM'!$I$28</f>
        <v>110</v>
      </c>
      <c r="L20" s="68" t="s">
        <v>0</v>
      </c>
      <c r="M20" s="68">
        <f>'[9]E-FORM'!$J$28</f>
        <v>88</v>
      </c>
      <c r="N20" s="68" t="s">
        <v>0</v>
      </c>
      <c r="O20" s="73">
        <f>'[9]E-FORM'!$K$28</f>
        <v>128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14428123.9</v>
      </c>
      <c r="V20" s="75"/>
      <c r="W20" s="68">
        <f>'[9]E-FORM'!$P$28</f>
        <v>130070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198</v>
      </c>
      <c r="F21" s="70">
        <f>'[10]E-FORM'!$E$28</f>
        <v>11260496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20689216</v>
      </c>
      <c r="J21" s="153" t="s">
        <v>26</v>
      </c>
      <c r="K21" s="68">
        <f>'[10]E-FORM'!$I$28</f>
        <v>175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691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23750869</v>
      </c>
      <c r="V21" s="75"/>
      <c r="W21" s="68">
        <f>'[10]E-FORM'!$P$28</f>
        <v>28006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69</v>
      </c>
      <c r="D23" s="70">
        <f>'[11]E-FORM'!$C$28</f>
        <v>1330117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56651003</v>
      </c>
      <c r="J23" s="153" t="s">
        <v>27</v>
      </c>
      <c r="K23" s="68">
        <f>'[11]E-FORM'!$I$28</f>
        <v>224</v>
      </c>
      <c r="L23" s="68" t="s">
        <v>0</v>
      </c>
      <c r="M23" s="68">
        <f>'[11]E-FORM'!$J$28</f>
        <v>172</v>
      </c>
      <c r="N23" s="68" t="s">
        <v>0</v>
      </c>
      <c r="O23" s="73">
        <f>'[11]E-FORM'!$K$28</f>
        <v>1163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88040521</v>
      </c>
      <c r="V23" s="75"/>
      <c r="W23" s="68">
        <f>'[11]E-FORM'!$P$28</f>
        <v>23556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111</v>
      </c>
      <c r="D24" s="70">
        <f>'[12]E-FORM'!$C$28</f>
        <v>611831</v>
      </c>
      <c r="E24" s="68">
        <f>'[12]E-FORM'!$D$28</f>
        <v>111</v>
      </c>
      <c r="F24" s="70">
        <f>'[12]E-FORM'!$E$28</f>
        <v>9073651</v>
      </c>
      <c r="G24" s="68">
        <f>'[12]E-FORM'!$F$28</f>
        <v>117</v>
      </c>
      <c r="H24" s="70">
        <f>'[12]E-FORM'!$G$28</f>
        <v>4952500</v>
      </c>
      <c r="I24" s="150">
        <f t="shared" si="0"/>
        <v>14637982</v>
      </c>
      <c r="J24" s="153" t="s">
        <v>29</v>
      </c>
      <c r="K24" s="68">
        <f>'[12]E-FORM'!$I$28</f>
        <v>149</v>
      </c>
      <c r="L24" s="68" t="s">
        <v>0</v>
      </c>
      <c r="M24" s="68">
        <f>'[12]E-FORM'!$J$28</f>
        <v>118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20612148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149</v>
      </c>
      <c r="D25" s="70">
        <f>'[13]E-FORM'!$C$28</f>
        <v>1923005</v>
      </c>
      <c r="E25" s="68">
        <f>'[13]E-FORM'!$D$28</f>
        <v>233</v>
      </c>
      <c r="F25" s="70">
        <f>'[13]E-FORM'!$E$28</f>
        <v>6695323</v>
      </c>
      <c r="G25" s="68">
        <f>'[13]E-FORM'!$F$28</f>
        <v>117</v>
      </c>
      <c r="H25" s="70">
        <f>'[13]E-FORM'!$G$28</f>
        <v>11695718</v>
      </c>
      <c r="I25" s="150">
        <f t="shared" ref="I25:I26" si="2">D25+F25+H25</f>
        <v>20314046</v>
      </c>
      <c r="J25" s="154" t="s">
        <v>33</v>
      </c>
      <c r="K25" s="68">
        <f>'[13]E-FORM'!$I$28</f>
        <v>275</v>
      </c>
      <c r="L25" s="68" t="s">
        <v>0</v>
      </c>
      <c r="M25" s="68">
        <f>'[13]E-FORM'!$J$28</f>
        <v>190</v>
      </c>
      <c r="N25" s="68" t="s">
        <v>0</v>
      </c>
      <c r="O25" s="73">
        <f>'[13]E-FORM'!$K$28</f>
        <v>274</v>
      </c>
      <c r="P25" s="68" t="s">
        <v>0</v>
      </c>
      <c r="Q25" s="68">
        <f>'[13]E-FORM'!$M$28</f>
        <v>50</v>
      </c>
      <c r="R25" s="68" t="s">
        <v>0</v>
      </c>
      <c r="S25" s="70">
        <f>'[13]E-FORM'!$N$28</f>
        <v>2820156</v>
      </c>
      <c r="T25" s="68"/>
      <c r="U25" s="139">
        <f t="shared" ref="U25:U26" si="3">I25+S25</f>
        <v>23134202</v>
      </c>
      <c r="V25" s="75"/>
      <c r="W25" s="68">
        <f>'[13]E-FORM'!$P$28</f>
        <v>87572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58</v>
      </c>
      <c r="D27" s="70">
        <f>'[15]E-FORM'!$C$28</f>
        <v>454354</v>
      </c>
      <c r="E27" s="68">
        <f>'[15]E-FORM'!$D$28</f>
        <v>94</v>
      </c>
      <c r="F27" s="70">
        <f>'[15]E-FORM'!$E$28</f>
        <v>8858927</v>
      </c>
      <c r="G27" s="68">
        <f>'[15]E-FORM'!$F$28</f>
        <v>55</v>
      </c>
      <c r="H27" s="70">
        <f>'[15]E-FORM'!$G$28</f>
        <v>5593326</v>
      </c>
      <c r="I27" s="150">
        <f>D27+F27+H27</f>
        <v>14906607</v>
      </c>
      <c r="J27" s="154" t="s">
        <v>68</v>
      </c>
      <c r="K27" s="68">
        <f>'[15]E-FORM'!$I$28</f>
        <v>174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429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21582608</v>
      </c>
      <c r="V27" s="75"/>
      <c r="W27" s="68">
        <f>'[15]E-FORM'!$P$28</f>
        <v>43820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26</v>
      </c>
      <c r="D29" s="70">
        <f>'[16]E-FORM'!$C$28</f>
        <v>937067</v>
      </c>
      <c r="E29" s="68">
        <f>'[16]E-FORM'!$D$28</f>
        <v>92</v>
      </c>
      <c r="F29" s="70">
        <f>'[16]E-FORM'!$E$28</f>
        <v>9025284</v>
      </c>
      <c r="G29" s="68">
        <f>'[16]E-FORM'!$F$28</f>
        <v>50</v>
      </c>
      <c r="H29" s="70">
        <f>'[16]E-FORM'!$G$28</f>
        <v>3117539</v>
      </c>
      <c r="I29" s="150">
        <f>D29+F29+H29</f>
        <v>13079890</v>
      </c>
      <c r="J29" s="154" t="s">
        <v>78</v>
      </c>
      <c r="K29" s="68">
        <f>'[16]E-FORM'!$I$28</f>
        <v>79</v>
      </c>
      <c r="L29" s="68"/>
      <c r="M29" s="68">
        <f>'[16]E-FORM'!$J$28</f>
        <v>40</v>
      </c>
      <c r="N29" s="68"/>
      <c r="O29" s="73">
        <f>'[16]E-FORM'!$K$28</f>
        <v>212</v>
      </c>
      <c r="P29" s="68"/>
      <c r="Q29" s="68">
        <f>'[16]E-FORM'!$M$28</f>
        <v>46</v>
      </c>
      <c r="R29" s="68"/>
      <c r="S29" s="70">
        <f>'[16]E-FORM'!$N$28</f>
        <v>4395288</v>
      </c>
      <c r="T29" s="68"/>
      <c r="U29" s="139">
        <f>I29+S29</f>
        <v>17475178</v>
      </c>
      <c r="V29" s="75"/>
      <c r="W29" s="68">
        <f>'[16]E-FORM'!$P$28</f>
        <v>26328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73</v>
      </c>
      <c r="D30" s="70">
        <f>'[17]E-FORM'!$C$28</f>
        <v>265058</v>
      </c>
      <c r="E30" s="68">
        <f>'[17]E-FORM'!$D$28</f>
        <v>100</v>
      </c>
      <c r="F30" s="70">
        <f>'[17]E-FORM'!$E$28</f>
        <v>6994308</v>
      </c>
      <c r="G30" s="68">
        <f>'[17]E-FORM'!$F$28</f>
        <v>59</v>
      </c>
      <c r="H30" s="70">
        <f>'[17]E-FORM'!$G$28</f>
        <v>3905000</v>
      </c>
      <c r="I30" s="150">
        <f>D30+F30+H30</f>
        <v>11164366</v>
      </c>
      <c r="J30" s="154" t="s">
        <v>79</v>
      </c>
      <c r="K30" s="68">
        <f>'[17]E-FORM'!$I$28</f>
        <v>134</v>
      </c>
      <c r="L30" s="68"/>
      <c r="M30" s="68">
        <f>'[17]E-FORM'!$J$28</f>
        <v>74</v>
      </c>
      <c r="N30" s="68"/>
      <c r="O30" s="73">
        <f>'[17]E-FORM'!$K$28</f>
        <v>310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12075622</v>
      </c>
      <c r="V30" s="75"/>
      <c r="W30" s="68">
        <f>'[17]E-FORM'!$P$28</f>
        <v>44763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90</v>
      </c>
      <c r="D31" s="70">
        <f>'[18]E-FORM'!$C$28</f>
        <v>5809355</v>
      </c>
      <c r="E31" s="68">
        <f>'[18]E-FORM'!$D$28</f>
        <v>123</v>
      </c>
      <c r="F31" s="70">
        <f>'[18]E-FORM'!$E$28</f>
        <v>8018439</v>
      </c>
      <c r="G31" s="68">
        <f>'[18]E-FORM'!$F$28</f>
        <v>40</v>
      </c>
      <c r="H31" s="70">
        <f>'[18]E-FORM'!$G$28</f>
        <v>4958500</v>
      </c>
      <c r="I31" s="150">
        <f>D31+F31+H31</f>
        <v>18786294</v>
      </c>
      <c r="J31" s="154" t="s">
        <v>85</v>
      </c>
      <c r="K31" s="68">
        <f>'[18]E-FORM'!$I$28</f>
        <v>111</v>
      </c>
      <c r="L31" s="68"/>
      <c r="M31" s="68">
        <f>'[18]E-FORM'!$J$28</f>
        <v>75</v>
      </c>
      <c r="N31" s="68"/>
      <c r="O31" s="73">
        <f>'[18]E-FORM'!$K$28</f>
        <v>232</v>
      </c>
      <c r="P31" s="68"/>
      <c r="Q31" s="68">
        <f>'[18]E-FORM'!$M$28</f>
        <v>29</v>
      </c>
      <c r="R31" s="68"/>
      <c r="S31" s="70">
        <f>'[18]E-FORM'!$N$28</f>
        <v>2980620</v>
      </c>
      <c r="T31" s="68"/>
      <c r="U31" s="139">
        <f>I31+S31</f>
        <v>21766914</v>
      </c>
      <c r="V31" s="75"/>
      <c r="W31" s="68">
        <f>'[18]E-FORM'!$P$28</f>
        <v>32418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315</v>
      </c>
      <c r="D32" s="70">
        <f>'[19]E-FORM'!$C$28</f>
        <v>1107353</v>
      </c>
      <c r="E32" s="68">
        <f>'[19]E-FORM'!$D$28</f>
        <v>436</v>
      </c>
      <c r="F32" s="70">
        <f>'[19]E-FORM'!$E$28</f>
        <v>15189795</v>
      </c>
      <c r="G32" s="68">
        <f>'[19]E-FORM'!$F$28</f>
        <v>104</v>
      </c>
      <c r="H32" s="70">
        <f>'[19]E-FORM'!$G$28</f>
        <v>4339083</v>
      </c>
      <c r="I32" s="150">
        <f>D32+F32+H32</f>
        <v>20636231</v>
      </c>
      <c r="J32" s="154" t="s">
        <v>86</v>
      </c>
      <c r="K32" s="68">
        <f>'[19]E-FORM'!$I$28</f>
        <v>151</v>
      </c>
      <c r="L32" s="68"/>
      <c r="M32" s="68">
        <f>'[19]E-FORM'!$J$28</f>
        <v>140</v>
      </c>
      <c r="N32" s="68"/>
      <c r="O32" s="73">
        <f>'[19]E-FORM'!$K$28</f>
        <v>317</v>
      </c>
      <c r="P32" s="68"/>
      <c r="Q32" s="68">
        <f>'[19]E-FORM'!$M$28</f>
        <v>196</v>
      </c>
      <c r="R32" s="68"/>
      <c r="S32" s="70">
        <f>'[19]E-FORM'!$N$28</f>
        <v>1699592</v>
      </c>
      <c r="T32" s="68"/>
      <c r="U32" s="139">
        <f>I32+S32</f>
        <v>22335823</v>
      </c>
      <c r="V32" s="75"/>
      <c r="W32" s="68">
        <f>'[19]E-FORM'!$P$28</f>
        <v>88099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43</v>
      </c>
      <c r="D33" s="70">
        <f>'[20]E-FORM'!$C$28</f>
        <v>983100</v>
      </c>
      <c r="E33" s="68">
        <f>'[20]E-FORM'!$D$28</f>
        <v>107</v>
      </c>
      <c r="F33" s="70">
        <f>'[20]E-FORM'!$E$28</f>
        <v>14761892</v>
      </c>
      <c r="G33" s="68">
        <f>'[20]E-FORM'!$F$28</f>
        <v>46</v>
      </c>
      <c r="H33" s="70">
        <f>'[20]E-FORM'!$G$28</f>
        <v>9284466</v>
      </c>
      <c r="I33" s="150">
        <f>D33+F33+H33</f>
        <v>25029458</v>
      </c>
      <c r="J33" s="154" t="s">
        <v>114</v>
      </c>
      <c r="K33" s="68">
        <f>'[20]E-FORM'!$I$28</f>
        <v>139</v>
      </c>
      <c r="L33" s="68"/>
      <c r="M33" s="68">
        <f>'[20]E-FORM'!$J$28</f>
        <v>123</v>
      </c>
      <c r="N33" s="68"/>
      <c r="O33" s="73">
        <f>'[20]E-FORM'!$K$28</f>
        <v>353</v>
      </c>
      <c r="P33" s="68"/>
      <c r="Q33" s="68">
        <f>'[20]E-FORM'!$M$28</f>
        <v>15</v>
      </c>
      <c r="R33" s="68"/>
      <c r="S33" s="70">
        <f>'[20]E-FORM'!$N$28</f>
        <v>1873300</v>
      </c>
      <c r="T33" s="68"/>
      <c r="U33" s="139">
        <f>I33+S33</f>
        <v>26902758</v>
      </c>
      <c r="V33" s="75"/>
      <c r="W33" s="68">
        <f>'[20]E-FORM'!$P$28</f>
        <v>26083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66</v>
      </c>
      <c r="F35" s="70">
        <f>'[21]E-FORM'!$E$28</f>
        <v>5645315</v>
      </c>
      <c r="G35" s="68">
        <f>'[21]E-FORM'!$F$28</f>
        <v>31</v>
      </c>
      <c r="H35" s="70">
        <f>'[21]E-FORM'!$G$28</f>
        <v>8976008</v>
      </c>
      <c r="I35" s="150">
        <f>D35+F35+H35</f>
        <v>15025793</v>
      </c>
      <c r="J35" s="154" t="s">
        <v>91</v>
      </c>
      <c r="K35" s="68">
        <f>'[21]E-FORM'!$I$28</f>
        <v>88</v>
      </c>
      <c r="L35" s="68"/>
      <c r="M35" s="68">
        <f>'[21]E-FORM'!$J$28</f>
        <v>73</v>
      </c>
      <c r="N35" s="68"/>
      <c r="O35" s="73">
        <f>'[21]E-FORM'!$K$28</f>
        <v>342</v>
      </c>
      <c r="P35" s="68"/>
      <c r="Q35" s="68">
        <f>'[21]E-FORM'!$M$28</f>
        <v>48</v>
      </c>
      <c r="R35" s="68"/>
      <c r="S35" s="70">
        <f>'[21]E-FORM'!$N$28</f>
        <v>5047985</v>
      </c>
      <c r="T35" s="68"/>
      <c r="U35" s="139">
        <f>I35+S35</f>
        <v>20073778</v>
      </c>
      <c r="V35" s="75"/>
      <c r="W35" s="68">
        <f>'[21]E-FORM'!$P$28</f>
        <v>33446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44</v>
      </c>
      <c r="D36" s="82">
        <f>'[22]E-FORM'!$C$28</f>
        <v>2358654</v>
      </c>
      <c r="E36" s="81">
        <f>'[22]E-FORM'!$D$28</f>
        <v>62</v>
      </c>
      <c r="F36" s="82">
        <f>'[22]E-FORM'!$E$28</f>
        <v>257380784</v>
      </c>
      <c r="G36" s="81">
        <f>'[22]E-FORM'!$F$28</f>
        <v>34</v>
      </c>
      <c r="H36" s="82">
        <f>'[22]E-FORM'!$G$28</f>
        <v>6815660</v>
      </c>
      <c r="I36" s="161">
        <f>D36+F36+H36</f>
        <v>266555098</v>
      </c>
      <c r="J36" s="171" t="s">
        <v>152</v>
      </c>
      <c r="K36" s="81">
        <f>'[22]E-FORM'!$I$28</f>
        <v>74</v>
      </c>
      <c r="L36" s="81"/>
      <c r="M36" s="81">
        <f>'[22]E-FORM'!$J$28</f>
        <v>60</v>
      </c>
      <c r="N36" s="81"/>
      <c r="O36" s="163">
        <f>'[22]E-FORM'!$K$28</f>
        <v>1296</v>
      </c>
      <c r="P36" s="81"/>
      <c r="Q36" s="81">
        <f>'[22]E-FORM'!$M$28</f>
        <v>31</v>
      </c>
      <c r="R36" s="81"/>
      <c r="S36" s="82">
        <f>'[22]E-FORM'!$N$28</f>
        <v>58869989</v>
      </c>
      <c r="T36" s="81"/>
      <c r="U36" s="172">
        <f>I36+S36</f>
        <v>325425087</v>
      </c>
      <c r="V36" s="173"/>
      <c r="W36" s="81">
        <f>'[22]E-FORM'!$P$28</f>
        <v>26668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40</v>
      </c>
      <c r="D39" s="70">
        <f>'[25]E-FORM'!$C$28</f>
        <v>1046302</v>
      </c>
      <c r="E39" s="68">
        <f>'[25]E-FORM'!$D$28</f>
        <v>101</v>
      </c>
      <c r="F39" s="70">
        <f>'[25]E-FORM'!$E$28</f>
        <v>141749430</v>
      </c>
      <c r="G39" s="68">
        <f>'[25]E-FORM'!$F$28</f>
        <v>35</v>
      </c>
      <c r="H39" s="70">
        <f>'[25]E-FORM'!$G$28</f>
        <v>14421001</v>
      </c>
      <c r="I39" s="150">
        <f t="shared" ref="I39:I48" si="4">D39+F39+H39</f>
        <v>157216733</v>
      </c>
      <c r="J39" s="109" t="s">
        <v>142</v>
      </c>
      <c r="K39" s="68">
        <f>'[25]E-FORM'!$I$28</f>
        <v>77</v>
      </c>
      <c r="L39" s="68"/>
      <c r="M39" s="68">
        <f>'[25]E-FORM'!$J$28</f>
        <v>66</v>
      </c>
      <c r="N39" s="68"/>
      <c r="O39" s="73">
        <f>'[25]E-FORM'!$K$28</f>
        <v>355</v>
      </c>
      <c r="P39" s="68"/>
      <c r="Q39" s="68">
        <f>'[25]E-FORM'!$M$28</f>
        <v>5</v>
      </c>
      <c r="R39" s="68"/>
      <c r="S39" s="70">
        <f>'[25]E-FORM'!$N$28</f>
        <v>912286</v>
      </c>
      <c r="T39" s="68"/>
      <c r="U39" s="139">
        <f t="shared" ref="U39:U48" si="5">I39+S39</f>
        <v>158129019</v>
      </c>
      <c r="V39" s="75"/>
      <c r="W39" s="68">
        <f>'[25]E-FORM'!$P$28</f>
        <v>15530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4</v>
      </c>
      <c r="R41" s="68"/>
      <c r="S41" s="70">
        <f>'[26]E-FORM'!$N$28</f>
        <v>3202150</v>
      </c>
      <c r="T41" s="68"/>
      <c r="U41" s="139">
        <f t="shared" si="5"/>
        <v>6136016</v>
      </c>
      <c r="V41" s="75"/>
      <c r="W41" s="68">
        <f>'[26]E-FORM'!$P$28</f>
        <v>19667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4</v>
      </c>
      <c r="D42" s="70">
        <f>'[27]E-FORM'!$C$28</f>
        <v>10000</v>
      </c>
      <c r="E42" s="68">
        <f>'[27]E-FORM'!$D$28</f>
        <v>30</v>
      </c>
      <c r="F42" s="70">
        <f>'[27]E-FORM'!$E$28</f>
        <v>5664244</v>
      </c>
      <c r="G42" s="68">
        <f>'[27]E-FORM'!$F$28</f>
        <v>50</v>
      </c>
      <c r="H42" s="70">
        <f>'[27]E-FORM'!$G$28</f>
        <v>2765000</v>
      </c>
      <c r="I42" s="150">
        <f t="shared" ref="I42:I43" si="6">D42+F42+H42</f>
        <v>8439244</v>
      </c>
      <c r="J42" s="109" t="s">
        <v>153</v>
      </c>
      <c r="K42" s="68">
        <f>'[27]E-FORM'!$I$28</f>
        <v>8</v>
      </c>
      <c r="L42" s="68"/>
      <c r="M42" s="68">
        <f>'[27]E-FORM'!$J$28</f>
        <v>6</v>
      </c>
      <c r="N42" s="68"/>
      <c r="O42" s="73">
        <f>'[27]E-FORM'!$K$28</f>
        <v>33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9022276</v>
      </c>
      <c r="V42" s="75"/>
      <c r="W42" s="68">
        <f>'[27]E-FORM'!$P$28</f>
        <v>5388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74</v>
      </c>
      <c r="H44" s="70">
        <f>'[29]E-FORM'!$G$28</f>
        <v>8686818</v>
      </c>
      <c r="I44" s="150">
        <f t="shared" ref="I44" si="8">D44+F44+H44</f>
        <v>18505179</v>
      </c>
      <c r="J44" s="109" t="s">
        <v>178</v>
      </c>
      <c r="K44" s="68">
        <f>'[29]E-FORM'!$I$28</f>
        <v>198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24505024</v>
      </c>
      <c r="V44" s="75"/>
      <c r="W44" s="68">
        <f>'[29]E-FORM'!$P$28</f>
        <v>7711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126</v>
      </c>
      <c r="D45" s="70">
        <f>'[30]E-FORM'!$C$28</f>
        <v>1213076</v>
      </c>
      <c r="E45" s="68">
        <f>'[30]E-FORM'!$D$28</f>
        <v>291</v>
      </c>
      <c r="F45" s="70">
        <f>'[30]E-FORM'!$E$28</f>
        <v>6729077</v>
      </c>
      <c r="G45" s="68">
        <f>'[30]E-FORM'!$F$28</f>
        <v>113</v>
      </c>
      <c r="H45" s="70">
        <f>'[30]E-FORM'!$G$28</f>
        <v>8269155</v>
      </c>
      <c r="I45" s="150">
        <f t="shared" ref="I45:I47" si="10">D45+F45+H45</f>
        <v>16211308</v>
      </c>
      <c r="J45" s="109" t="s">
        <v>177</v>
      </c>
      <c r="K45" s="68">
        <f>'[30]E-FORM'!$I$28</f>
        <v>309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137</v>
      </c>
      <c r="R45" s="68"/>
      <c r="S45" s="70">
        <f>'[30]E-FORM'!$N$28</f>
        <v>9394013</v>
      </c>
      <c r="T45" s="68"/>
      <c r="U45" s="139">
        <f t="shared" ref="U45:U47" si="11">I45+S45</f>
        <v>25605321</v>
      </c>
      <c r="V45" s="75"/>
      <c r="W45" s="68">
        <f>'[30]E-FORM'!$P$28</f>
        <v>40453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1</v>
      </c>
      <c r="F46" s="70">
        <f>'[31]E-FORM'!$E$28</f>
        <v>1000</v>
      </c>
      <c r="G46" s="68">
        <f>'[31]E-FORM'!$F$28</f>
        <v>0</v>
      </c>
      <c r="H46" s="70">
        <f>'[31]E-FORM'!$G$28</f>
        <v>0</v>
      </c>
      <c r="I46" s="150">
        <f t="shared" si="10"/>
        <v>1000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1000</v>
      </c>
      <c r="V46" s="75"/>
      <c r="W46" s="68">
        <f>'[31]E-FORM'!$P$28</f>
        <v>232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2</v>
      </c>
      <c r="D47" s="70">
        <f>'[32]E-FORM'!$C$28</f>
        <v>400000</v>
      </c>
      <c r="E47" s="68">
        <f>'[32]E-FORM'!$D$28</f>
        <v>1</v>
      </c>
      <c r="F47" s="70">
        <f>'[32]E-FORM'!$E$28</f>
        <v>2500</v>
      </c>
      <c r="G47" s="68">
        <f>'[32]E-FORM'!$F$28</f>
        <v>0</v>
      </c>
      <c r="H47" s="70">
        <f>'[32]E-FORM'!$G$28</f>
        <v>0</v>
      </c>
      <c r="I47" s="150">
        <f t="shared" si="10"/>
        <v>402500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2</v>
      </c>
      <c r="R47" s="68"/>
      <c r="S47" s="70">
        <f>'[32]E-FORM'!$N$28</f>
        <v>69963</v>
      </c>
      <c r="T47" s="68"/>
      <c r="U47" s="139">
        <f t="shared" si="11"/>
        <v>472463</v>
      </c>
      <c r="V47" s="75"/>
      <c r="W47" s="68">
        <f>'[32]E-FORM'!$P$28</f>
        <v>202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3802</v>
      </c>
      <c r="D48" s="72">
        <f>SUM(D11:D47)</f>
        <v>45235285.899999999</v>
      </c>
      <c r="E48" s="72">
        <f t="shared" ref="E48:H48" si="12">SUM(E11:E47)</f>
        <v>6534</v>
      </c>
      <c r="F48" s="72">
        <f t="shared" si="12"/>
        <v>784528481</v>
      </c>
      <c r="G48" s="72">
        <f t="shared" si="12"/>
        <v>2469</v>
      </c>
      <c r="H48" s="72">
        <f t="shared" si="12"/>
        <v>249276303</v>
      </c>
      <c r="I48" s="151">
        <f t="shared" si="4"/>
        <v>1079040069.9000001</v>
      </c>
      <c r="J48" s="110" t="s">
        <v>84</v>
      </c>
      <c r="K48" s="72">
        <f>SUM(K11:K47)</f>
        <v>5757</v>
      </c>
      <c r="L48" s="72"/>
      <c r="M48" s="72">
        <f>SUM(M11:M47)</f>
        <v>3934</v>
      </c>
      <c r="N48" s="72"/>
      <c r="O48" s="72">
        <f>SUM(O11:O47)</f>
        <v>14347</v>
      </c>
      <c r="P48" s="72"/>
      <c r="Q48" s="72">
        <f>SUM(Q11:Q47)</f>
        <v>2135</v>
      </c>
      <c r="R48" s="72"/>
      <c r="S48" s="72">
        <f>SUM(S11:S47)</f>
        <v>311730766</v>
      </c>
      <c r="T48" s="72"/>
      <c r="U48" s="158">
        <f t="shared" si="5"/>
        <v>1390770835.9000001</v>
      </c>
      <c r="V48" s="72"/>
      <c r="W48" s="72">
        <f>SUM(W11:W47)</f>
        <v>1166594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0.72336377473363778</v>
      </c>
      <c r="D49" s="89">
        <f t="shared" si="13"/>
        <v>0.7234081726062388</v>
      </c>
      <c r="E49" s="89">
        <f t="shared" si="13"/>
        <v>0.68519295302013428</v>
      </c>
      <c r="F49" s="89">
        <f>F48/F56</f>
        <v>0.75951727338066533</v>
      </c>
      <c r="G49" s="89">
        <f t="shared" si="13"/>
        <v>0.69256661991584856</v>
      </c>
      <c r="H49" s="89">
        <f t="shared" si="13"/>
        <v>0.78065827736985127</v>
      </c>
      <c r="I49" s="89">
        <f t="shared" si="13"/>
        <v>0.7626928416241574</v>
      </c>
      <c r="J49" s="157" t="s">
        <v>87</v>
      </c>
      <c r="K49" s="89">
        <f>K48/K56</f>
        <v>0.68332344213649854</v>
      </c>
      <c r="L49" s="90"/>
      <c r="M49" s="89">
        <f>M48/M56</f>
        <v>0.67699191189124075</v>
      </c>
      <c r="N49" s="90"/>
      <c r="O49" s="89">
        <f>O48/O56</f>
        <v>0.71885960517085878</v>
      </c>
      <c r="P49" s="90"/>
      <c r="Q49" s="89">
        <f>Q48/Q56</f>
        <v>0.74676460300804481</v>
      </c>
      <c r="R49" s="91"/>
      <c r="S49" s="89">
        <f>S48/S56</f>
        <v>0.70424563785307681</v>
      </c>
      <c r="T49" s="91"/>
      <c r="U49" s="89">
        <f>U48/U56</f>
        <v>0.74876420088696871</v>
      </c>
      <c r="V49" s="92"/>
      <c r="W49" s="89">
        <f>W48/W56</f>
        <v>0.73710734741717299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5256</v>
      </c>
      <c r="D56" s="134">
        <f t="shared" si="15"/>
        <v>62530791.899999999</v>
      </c>
      <c r="E56" s="133">
        <f t="shared" si="15"/>
        <v>9536</v>
      </c>
      <c r="F56" s="134">
        <f t="shared" si="15"/>
        <v>1032930400</v>
      </c>
      <c r="G56" s="133">
        <f t="shared" si="15"/>
        <v>3565</v>
      </c>
      <c r="H56" s="134">
        <f t="shared" si="15"/>
        <v>319315519</v>
      </c>
      <c r="I56" s="155">
        <f>SUM(I48+I54)</f>
        <v>1414776710.9000001</v>
      </c>
      <c r="J56" s="131" t="s">
        <v>40</v>
      </c>
      <c r="K56" s="133">
        <f>SUM(K48+K54)</f>
        <v>8425</v>
      </c>
      <c r="L56" s="133"/>
      <c r="M56" s="133">
        <f t="shared" ref="M56:S56" si="16">SUM(M48+M54)</f>
        <v>5811</v>
      </c>
      <c r="N56" s="133"/>
      <c r="O56" s="133">
        <f t="shared" si="16"/>
        <v>19958</v>
      </c>
      <c r="P56" s="133"/>
      <c r="Q56" s="133">
        <f t="shared" si="16"/>
        <v>2859</v>
      </c>
      <c r="R56" s="133"/>
      <c r="S56" s="134">
        <f t="shared" si="16"/>
        <v>442644937</v>
      </c>
      <c r="T56" s="133" t="s">
        <v>0</v>
      </c>
      <c r="U56" s="152">
        <f>SUM(U48+U54)</f>
        <v>1857421647.9000001</v>
      </c>
      <c r="V56" s="135"/>
      <c r="W56" s="136">
        <f>SUM(W48+W54)</f>
        <v>1582665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44202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927</v>
      </c>
      <c r="E2" s="182">
        <v>859</v>
      </c>
      <c r="F2" s="182"/>
      <c r="H2" s="199" t="s">
        <v>20</v>
      </c>
      <c r="I2" s="200">
        <f>SUM('E-SUMMRY'!C15+'E-SUMMRY'!E15+'E-SUMMRY'!Q15+1)</f>
        <v>335</v>
      </c>
      <c r="J2" s="182">
        <v>310</v>
      </c>
      <c r="K2" s="182"/>
      <c r="M2" s="205" t="s">
        <v>16</v>
      </c>
      <c r="N2" s="206">
        <f>SUM('E-SUMMRY'!C11+'E-SUMMRY'!E11+'E-SUMMRY'!Q11+1)</f>
        <v>653</v>
      </c>
      <c r="O2" s="182">
        <v>511</v>
      </c>
      <c r="P2" s="182"/>
      <c r="R2" s="211" t="s">
        <v>33</v>
      </c>
      <c r="S2" s="212">
        <f>SUM('E-SUMMRY'!C25+'E-SUMMRY'!E25+'E-SUMMRY'!Q25+1)</f>
        <v>433</v>
      </c>
      <c r="T2">
        <v>362</v>
      </c>
      <c r="W2" s="189" t="s">
        <v>17</v>
      </c>
      <c r="X2" s="190">
        <f>SUM('E-SUMMRY'!C12+'E-SUMMRY'!E12+'E-SUMMRY'!Q12+1)</f>
        <v>1557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671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1058</v>
      </c>
      <c r="E3" s="182">
        <v>993</v>
      </c>
      <c r="F3" s="182"/>
      <c r="H3" s="201" t="s">
        <v>163</v>
      </c>
      <c r="I3" s="202">
        <f>SUM('E-SUMMRY'!C21+'E-SUMMRY'!E21+'E-SUMMRY'!Q21+1)</f>
        <v>444</v>
      </c>
      <c r="J3" s="182">
        <v>404</v>
      </c>
      <c r="K3" s="182"/>
      <c r="M3" s="207" t="s">
        <v>24</v>
      </c>
      <c r="N3" s="208">
        <f>SUM('E-SUMMRY'!C19+'E-SUMMRY'!E19+'E-SUMMRY'!Q19+1)</f>
        <v>318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621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388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1985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948</v>
      </c>
      <c r="O4" s="182">
        <v>896</v>
      </c>
      <c r="P4" s="182"/>
      <c r="R4" s="213" t="s">
        <v>161</v>
      </c>
      <c r="S4" s="214">
        <f>SUM('E-SUMMRY'!C30+'E-SUMMRY'!E30+'E-SUMMRY'!Q30+1)</f>
        <v>202</v>
      </c>
      <c r="T4">
        <v>173</v>
      </c>
      <c r="W4" s="191" t="s">
        <v>166</v>
      </c>
      <c r="X4" s="192">
        <f>SUM('E-SUMMRY'!C27+'E-SUMMRY'!E27+'E-SUMMRY'!Q27+1)</f>
        <v>357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366</v>
      </c>
      <c r="AD4">
        <v>317</v>
      </c>
    </row>
    <row r="5" spans="2:30" ht="13.5" thickBot="1" x14ac:dyDescent="0.25">
      <c r="C5" t="s">
        <v>174</v>
      </c>
      <c r="D5" s="180">
        <f>D4-C4</f>
        <v>133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1919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243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305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246</v>
      </c>
      <c r="Q6" t="s">
        <v>173</v>
      </c>
      <c r="R6">
        <f>SUM(T2:T5)</f>
        <v>841</v>
      </c>
      <c r="S6" s="221">
        <f>SUM(S2+S3+S4+S5)</f>
        <v>1046</v>
      </c>
      <c r="W6" s="191" t="s">
        <v>167</v>
      </c>
      <c r="X6" s="192">
        <f>SUM('E-SUMMRY'!C33+'E-SUMMRY'!E33+'E-SUMMRY'!Q33+1)</f>
        <v>166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165</v>
      </c>
      <c r="AD6">
        <v>142</v>
      </c>
    </row>
    <row r="7" spans="2:30" ht="13.5" thickBot="1" x14ac:dyDescent="0.25">
      <c r="R7" t="s">
        <v>174</v>
      </c>
      <c r="S7" s="181">
        <f>S6-R6</f>
        <v>205</v>
      </c>
      <c r="W7" s="191" t="s">
        <v>168</v>
      </c>
      <c r="X7" s="192">
        <f>SUM('E-SUMMRY'!C36+'E-SUMMRY'!E36+'E-SUMMRY'!Q36+1)</f>
        <v>138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152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2047</v>
      </c>
    </row>
    <row r="9" spans="2:30" x14ac:dyDescent="0.2">
      <c r="W9" s="191" t="s">
        <v>169</v>
      </c>
      <c r="X9" s="192">
        <f>SUM('E-SUMMRY'!C39+'E-SUMMRY'!E39+'E-SUMMRY'!Q39+1)</f>
        <v>147</v>
      </c>
      <c r="Y9" s="217">
        <v>83</v>
      </c>
      <c r="Z9" s="217"/>
      <c r="AA9" s="182"/>
      <c r="AB9" t="s">
        <v>174</v>
      </c>
      <c r="AC9" s="178">
        <f>AC8-AB8</f>
        <v>267</v>
      </c>
    </row>
    <row r="10" spans="2:30" ht="13.5" thickBot="1" x14ac:dyDescent="0.25">
      <c r="W10" s="193" t="s">
        <v>151</v>
      </c>
      <c r="X10" s="194">
        <f>SUM('E-SUMMRY'!C41+'E-SUMMRY'!E41+'E-SUMMRY'!Q41+1)</f>
        <v>63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3655</v>
      </c>
    </row>
    <row r="12" spans="2:30" x14ac:dyDescent="0.2">
      <c r="W12" t="s">
        <v>174</v>
      </c>
      <c r="X12" s="179">
        <f>X11-W11</f>
        <v>400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6DAC7-23FC-4C7C-84E4-57455AD64C89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97b2392d-a287-4b6d-8103-78e044a43522"/>
    <ds:schemaRef ds:uri="0606a42a-2c38-4f62-a054-2ee401518e1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2021-01-06T15:51:11Z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