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C12" i="1" l="1"/>
  <c r="W46" i="1" l="1"/>
  <c r="S46" i="1"/>
  <c r="Q46" i="1"/>
  <c r="O46" i="1"/>
  <c r="M46" i="1"/>
  <c r="K46" i="1"/>
  <c r="H46" i="1"/>
  <c r="G46" i="1"/>
  <c r="F46" i="1"/>
  <c r="E46" i="1"/>
  <c r="D46" i="1"/>
  <c r="C46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C11" i="1" l="1"/>
  <c r="J106" i="1" l="1"/>
  <c r="K106" i="1"/>
  <c r="M106" i="1"/>
  <c r="P106" i="1"/>
  <c r="Q106" i="1"/>
  <c r="T106" i="1"/>
  <c r="E106" i="1"/>
  <c r="F106" i="1"/>
  <c r="G106" i="1"/>
  <c r="H106" i="1"/>
  <c r="D106" i="1"/>
  <c r="C106" i="1"/>
  <c r="I45" i="1" l="1"/>
  <c r="U45" i="1" l="1"/>
  <c r="I46" i="1"/>
  <c r="U46" i="1" s="1"/>
  <c r="W47" i="1" l="1"/>
  <c r="M47" i="1"/>
  <c r="Q47" i="1" l="1"/>
  <c r="H47" i="1"/>
  <c r="G47" i="1"/>
  <c r="O47" i="1"/>
  <c r="K47" i="1"/>
  <c r="S47" i="1"/>
  <c r="F47" i="1"/>
  <c r="E47" i="1" l="1"/>
  <c r="D47" i="1"/>
  <c r="C47" i="1"/>
  <c r="I42" i="1" l="1"/>
  <c r="U42" i="1" s="1"/>
  <c r="I43" i="1" l="1"/>
  <c r="U43" i="1" s="1"/>
  <c r="I44" i="1" l="1"/>
  <c r="U44" i="1" s="1"/>
  <c r="AB8" i="2" l="1"/>
  <c r="W11" i="2"/>
  <c r="R6" i="2"/>
  <c r="M5" i="2"/>
  <c r="H5" i="2"/>
  <c r="C4" i="2"/>
  <c r="I41" i="1" l="1"/>
  <c r="U41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6" i="1" l="1"/>
  <c r="I53" i="1" s="1"/>
  <c r="S62" i="1"/>
  <c r="S106" i="1" s="1"/>
  <c r="I15" i="1"/>
  <c r="U15" i="1" s="1"/>
  <c r="I18" i="1"/>
  <c r="U18" i="1" s="1"/>
  <c r="I11" i="1"/>
  <c r="U11" i="1" s="1"/>
  <c r="Q55" i="1"/>
  <c r="I31" i="1"/>
  <c r="U31" i="1" s="1"/>
  <c r="I33" i="1"/>
  <c r="U33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7" i="1"/>
  <c r="U27" i="1" s="1"/>
  <c r="I29" i="1"/>
  <c r="U29" i="1" s="1"/>
  <c r="I30" i="1"/>
  <c r="U30" i="1" s="1"/>
  <c r="I32" i="1"/>
  <c r="U32" i="1" s="1"/>
  <c r="I35" i="1"/>
  <c r="U35" i="1" s="1"/>
  <c r="I36" i="1"/>
  <c r="U36" i="1" s="1"/>
  <c r="I37" i="1"/>
  <c r="U37" i="1" s="1"/>
  <c r="I38" i="1"/>
  <c r="U38" i="1" s="1"/>
  <c r="I12" i="1"/>
  <c r="U12" i="1" s="1"/>
  <c r="I13" i="1"/>
  <c r="U13" i="1" s="1"/>
  <c r="I14" i="1"/>
  <c r="U14" i="1" s="1"/>
  <c r="I17" i="1"/>
  <c r="U17" i="1" s="1"/>
  <c r="I39" i="1"/>
  <c r="U39" i="1" s="1"/>
  <c r="I21" i="1"/>
  <c r="U21" i="1" s="1"/>
  <c r="I20" i="1"/>
  <c r="U20" i="1" s="1"/>
  <c r="W55" i="1"/>
  <c r="W48" i="1" s="1"/>
  <c r="O55" i="1"/>
  <c r="U53" i="1" l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<sst xmlns="http://schemas.openxmlformats.org/spreadsheetml/2006/main" count="371" uniqueCount="187">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</sst>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165" fontId="14" fillId="0" borderId="0" xfId="0" applyNumberFormat="1" applyFont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ollinsvil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heroke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ilburt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laremo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Hoba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ahlequ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uym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ulsaRt6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cAlest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uskoge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Kendall-Whitti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ryo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Yuk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teau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illwate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oodw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ast%20Tuls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199</v>
          </cell>
          <cell r="C28">
            <v>2163392</v>
          </cell>
          <cell r="D28">
            <v>329</v>
          </cell>
          <cell r="E28">
            <v>11802378</v>
          </cell>
          <cell r="F28">
            <v>137</v>
          </cell>
          <cell r="G28">
            <v>10845400</v>
          </cell>
          <cell r="I28">
            <v>520</v>
          </cell>
          <cell r="J28">
            <v>308</v>
          </cell>
          <cell r="K28">
            <v>1162</v>
          </cell>
          <cell r="M28">
            <v>124</v>
          </cell>
          <cell r="N28">
            <v>2600882</v>
          </cell>
          <cell r="P28">
            <v>21607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200</v>
          </cell>
          <cell r="E28">
            <v>11407496</v>
          </cell>
          <cell r="F28">
            <v>35</v>
          </cell>
          <cell r="G28">
            <v>6889500</v>
          </cell>
          <cell r="I28">
            <v>176</v>
          </cell>
          <cell r="J28">
            <v>138</v>
          </cell>
          <cell r="K28">
            <v>694</v>
          </cell>
          <cell r="M28">
            <v>103</v>
          </cell>
          <cell r="N28">
            <v>3061653</v>
          </cell>
          <cell r="P28">
            <v>28698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1330117</v>
          </cell>
          <cell r="D28">
            <v>265</v>
          </cell>
          <cell r="E28">
            <v>37666617</v>
          </cell>
          <cell r="F28">
            <v>97</v>
          </cell>
          <cell r="G28">
            <v>18336769</v>
          </cell>
          <cell r="I28">
            <v>229</v>
          </cell>
          <cell r="J28">
            <v>175</v>
          </cell>
          <cell r="K28">
            <v>1177</v>
          </cell>
          <cell r="M28">
            <v>34</v>
          </cell>
          <cell r="N28">
            <v>32149466</v>
          </cell>
          <cell r="P28">
            <v>24189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613331</v>
          </cell>
          <cell r="D28">
            <v>111</v>
          </cell>
          <cell r="E28">
            <v>9094151</v>
          </cell>
          <cell r="F28">
            <v>117</v>
          </cell>
          <cell r="G28">
            <v>4997500</v>
          </cell>
          <cell r="I28">
            <v>149</v>
          </cell>
          <cell r="J28">
            <v>118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154</v>
          </cell>
          <cell r="C28">
            <v>1928505</v>
          </cell>
          <cell r="D28">
            <v>235</v>
          </cell>
          <cell r="E28">
            <v>6710323</v>
          </cell>
          <cell r="F28">
            <v>118</v>
          </cell>
          <cell r="G28">
            <v>11855718</v>
          </cell>
          <cell r="I28">
            <v>278</v>
          </cell>
          <cell r="J28">
            <v>193</v>
          </cell>
          <cell r="K28">
            <v>281</v>
          </cell>
          <cell r="M28">
            <v>50</v>
          </cell>
          <cell r="N28">
            <v>2820156</v>
          </cell>
          <cell r="P28">
            <v>88552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941567</v>
          </cell>
          <cell r="D28">
            <v>94</v>
          </cell>
          <cell r="E28">
            <v>9040484</v>
          </cell>
          <cell r="F28">
            <v>50</v>
          </cell>
          <cell r="G28">
            <v>3117539</v>
          </cell>
          <cell r="I28">
            <v>80</v>
          </cell>
          <cell r="J28">
            <v>39</v>
          </cell>
          <cell r="K28">
            <v>210</v>
          </cell>
          <cell r="M28">
            <v>47</v>
          </cell>
          <cell r="N28">
            <v>4396354</v>
          </cell>
          <cell r="P28">
            <v>26498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103</v>
          </cell>
          <cell r="E28">
            <v>7015108</v>
          </cell>
          <cell r="F28">
            <v>59</v>
          </cell>
          <cell r="G28">
            <v>3905000</v>
          </cell>
          <cell r="I28">
            <v>134</v>
          </cell>
          <cell r="J28">
            <v>74</v>
          </cell>
          <cell r="K28">
            <v>310</v>
          </cell>
          <cell r="M28">
            <v>28</v>
          </cell>
          <cell r="N28">
            <v>911256</v>
          </cell>
          <cell r="P28">
            <v>45206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90</v>
          </cell>
          <cell r="C28">
            <v>5809355</v>
          </cell>
          <cell r="D28">
            <v>124</v>
          </cell>
          <cell r="E28">
            <v>8031439</v>
          </cell>
          <cell r="F28">
            <v>40</v>
          </cell>
          <cell r="G28">
            <v>4958500</v>
          </cell>
          <cell r="I28">
            <v>111</v>
          </cell>
          <cell r="J28">
            <v>75</v>
          </cell>
          <cell r="K28">
            <v>232</v>
          </cell>
          <cell r="M28">
            <v>30</v>
          </cell>
          <cell r="N28">
            <v>2993620</v>
          </cell>
          <cell r="P28">
            <v>32757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316</v>
          </cell>
          <cell r="C28">
            <v>1125353</v>
          </cell>
          <cell r="D28">
            <v>436</v>
          </cell>
          <cell r="E28">
            <v>15189795</v>
          </cell>
          <cell r="F28">
            <v>104</v>
          </cell>
          <cell r="G28">
            <v>4339083</v>
          </cell>
          <cell r="I28">
            <v>151</v>
          </cell>
          <cell r="J28">
            <v>140</v>
          </cell>
          <cell r="K28">
            <v>317</v>
          </cell>
          <cell r="M28">
            <v>197</v>
          </cell>
          <cell r="N28">
            <v>1700192</v>
          </cell>
          <cell r="P28">
            <v>88673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107</v>
          </cell>
          <cell r="E28">
            <v>14761892</v>
          </cell>
          <cell r="F28">
            <v>46</v>
          </cell>
          <cell r="G28">
            <v>9284466</v>
          </cell>
          <cell r="I28">
            <v>139</v>
          </cell>
          <cell r="J28">
            <v>121</v>
          </cell>
          <cell r="K28">
            <v>343</v>
          </cell>
          <cell r="M28">
            <v>15</v>
          </cell>
          <cell r="N28">
            <v>1873300</v>
          </cell>
          <cell r="P28">
            <v>26450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484</v>
          </cell>
          <cell r="C28">
            <v>4056482</v>
          </cell>
          <cell r="D28">
            <v>971</v>
          </cell>
          <cell r="E28">
            <v>35963942</v>
          </cell>
          <cell r="F28">
            <v>173</v>
          </cell>
          <cell r="G28">
            <v>13960550</v>
          </cell>
          <cell r="I28">
            <v>348</v>
          </cell>
          <cell r="J28">
            <v>258</v>
          </cell>
          <cell r="K28">
            <v>825</v>
          </cell>
          <cell r="M28">
            <v>107</v>
          </cell>
          <cell r="N28">
            <v>7120572</v>
          </cell>
          <cell r="P28">
            <v>51241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48</v>
          </cell>
          <cell r="N28">
            <v>5047985</v>
          </cell>
          <cell r="P28">
            <v>33657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2358654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76</v>
          </cell>
          <cell r="J28">
            <v>62</v>
          </cell>
          <cell r="K28">
            <v>1309</v>
          </cell>
          <cell r="M28">
            <v>31</v>
          </cell>
          <cell r="N28">
            <v>58869989</v>
          </cell>
          <cell r="P28">
            <v>26923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42</v>
          </cell>
          <cell r="C28">
            <v>1066800</v>
          </cell>
          <cell r="D28">
            <v>103</v>
          </cell>
          <cell r="E28">
            <v>141754980</v>
          </cell>
          <cell r="F28">
            <v>35</v>
          </cell>
          <cell r="G28">
            <v>14421001</v>
          </cell>
          <cell r="I28">
            <v>77</v>
          </cell>
          <cell r="J28">
            <v>66</v>
          </cell>
          <cell r="K28">
            <v>355</v>
          </cell>
          <cell r="M28">
            <v>6</v>
          </cell>
          <cell r="N28">
            <v>1215023</v>
          </cell>
          <cell r="P28">
            <v>15605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39</v>
          </cell>
          <cell r="C28">
            <v>274466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4</v>
          </cell>
          <cell r="N28">
            <v>3202150</v>
          </cell>
          <cell r="P28">
            <v>19769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</v>
          </cell>
          <cell r="C28">
            <v>12500</v>
          </cell>
          <cell r="D28">
            <v>30</v>
          </cell>
          <cell r="E28">
            <v>5664244</v>
          </cell>
          <cell r="F28">
            <v>50</v>
          </cell>
          <cell r="G28">
            <v>2765000</v>
          </cell>
          <cell r="I28">
            <v>12</v>
          </cell>
          <cell r="J28">
            <v>10</v>
          </cell>
          <cell r="K28">
            <v>68</v>
          </cell>
          <cell r="M28">
            <v>3</v>
          </cell>
          <cell r="N28">
            <v>608032</v>
          </cell>
          <cell r="P28">
            <v>6298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201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7757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131</v>
          </cell>
          <cell r="C28">
            <v>1341276</v>
          </cell>
          <cell r="D28">
            <v>288</v>
          </cell>
          <cell r="E28">
            <v>6703877</v>
          </cell>
          <cell r="F28">
            <v>113</v>
          </cell>
          <cell r="G28">
            <v>8331155</v>
          </cell>
          <cell r="I28">
            <v>312</v>
          </cell>
          <cell r="J28">
            <v>245</v>
          </cell>
          <cell r="K28">
            <v>538</v>
          </cell>
          <cell r="M28">
            <v>137</v>
          </cell>
          <cell r="N28">
            <v>9394013</v>
          </cell>
          <cell r="P28">
            <v>40520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282</v>
          </cell>
          <cell r="C28">
            <v>2643278</v>
          </cell>
          <cell r="D28">
            <v>480</v>
          </cell>
          <cell r="E28">
            <v>13978196</v>
          </cell>
          <cell r="F28">
            <v>92</v>
          </cell>
          <cell r="G28">
            <v>7242662</v>
          </cell>
          <cell r="I28">
            <v>364</v>
          </cell>
          <cell r="J28">
            <v>207</v>
          </cell>
          <cell r="K28">
            <v>1197</v>
          </cell>
          <cell r="M28">
            <v>168</v>
          </cell>
          <cell r="N28">
            <v>15685946</v>
          </cell>
          <cell r="P28">
            <v>17423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412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400000</v>
          </cell>
          <cell r="D28">
            <v>2</v>
          </cell>
          <cell r="E28">
            <v>11500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2</v>
          </cell>
          <cell r="N28">
            <v>69963</v>
          </cell>
          <cell r="P28">
            <v>565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315</v>
          </cell>
          <cell r="E28">
            <v>34817486</v>
          </cell>
          <cell r="F28">
            <v>185</v>
          </cell>
          <cell r="G28">
            <v>19278689</v>
          </cell>
          <cell r="I28">
            <v>395</v>
          </cell>
          <cell r="J28">
            <v>265</v>
          </cell>
          <cell r="K28">
            <v>735</v>
          </cell>
          <cell r="M28">
            <v>183</v>
          </cell>
          <cell r="N28">
            <v>38822468</v>
          </cell>
          <cell r="P28">
            <v>68757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115</v>
          </cell>
          <cell r="C28">
            <v>1378411</v>
          </cell>
          <cell r="D28">
            <v>211</v>
          </cell>
          <cell r="E28">
            <v>9755749</v>
          </cell>
          <cell r="F28">
            <v>96</v>
          </cell>
          <cell r="G28">
            <v>6084541</v>
          </cell>
          <cell r="I28">
            <v>214</v>
          </cell>
          <cell r="J28">
            <v>179</v>
          </cell>
          <cell r="K28">
            <v>449</v>
          </cell>
          <cell r="M28">
            <v>13</v>
          </cell>
          <cell r="N28">
            <v>12986359</v>
          </cell>
          <cell r="P28">
            <v>63981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365</v>
          </cell>
          <cell r="C28">
            <v>3646130</v>
          </cell>
          <cell r="D28">
            <v>531</v>
          </cell>
          <cell r="E28">
            <v>24790922</v>
          </cell>
          <cell r="F28">
            <v>231</v>
          </cell>
          <cell r="G28">
            <v>25476260</v>
          </cell>
          <cell r="I28">
            <v>460</v>
          </cell>
          <cell r="J28">
            <v>202</v>
          </cell>
          <cell r="K28">
            <v>660</v>
          </cell>
          <cell r="M28">
            <v>170</v>
          </cell>
          <cell r="N28">
            <v>12640703</v>
          </cell>
          <cell r="P28">
            <v>38465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300</v>
          </cell>
          <cell r="E28">
            <v>19184382</v>
          </cell>
          <cell r="F28">
            <v>114</v>
          </cell>
          <cell r="G28">
            <v>14992952</v>
          </cell>
          <cell r="I28">
            <v>319</v>
          </cell>
          <cell r="J28">
            <v>217</v>
          </cell>
          <cell r="K28">
            <v>590</v>
          </cell>
          <cell r="M28">
            <v>116</v>
          </cell>
          <cell r="N28">
            <v>14135428</v>
          </cell>
          <cell r="P28">
            <v>38120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76</v>
          </cell>
          <cell r="G28">
            <v>4031367</v>
          </cell>
          <cell r="I28">
            <v>174</v>
          </cell>
          <cell r="J28">
            <v>108</v>
          </cell>
          <cell r="K28">
            <v>486</v>
          </cell>
          <cell r="M28">
            <v>19</v>
          </cell>
          <cell r="N28">
            <v>12419168</v>
          </cell>
          <cell r="P28">
            <v>58559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214</v>
          </cell>
          <cell r="E28">
            <v>5352413</v>
          </cell>
          <cell r="F28">
            <v>134</v>
          </cell>
          <cell r="G28">
            <v>3512275</v>
          </cell>
          <cell r="I28">
            <v>110</v>
          </cell>
          <cell r="J28">
            <v>88</v>
          </cell>
          <cell r="K28">
            <v>128</v>
          </cell>
          <cell r="M28">
            <v>67</v>
          </cell>
          <cell r="N28">
            <v>5150312</v>
          </cell>
          <cell r="P28">
            <v>131072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3"/>
  <sheetViews>
    <sheetView showGridLines="0" tabSelected="1" topLeftCell="F1" zoomScale="85" zoomScaleNormal="85" zoomScaleSheetLayoutView="100" workbookViewId="0">
      <selection activeCell="O55" sqref="O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6" t="s">
        <v>186</v>
      </c>
      <c r="I1" s="226"/>
      <c r="Q1" s="13"/>
      <c r="R1" s="13"/>
      <c r="S1" s="13"/>
      <c r="T1" s="13"/>
      <c r="U1" s="226" t="s">
        <v>186</v>
      </c>
      <c r="V1" s="226"/>
      <c r="W1" s="22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99"/>
      <c r="C4" s="108" t="s">
        <v>0</v>
      </c>
      <c r="D4" s="108"/>
      <c r="E4" s="109"/>
      <c r="F4" s="108"/>
      <c r="G4" s="108" t="s">
        <v>0</v>
      </c>
      <c r="H4" s="108"/>
      <c r="I4" s="110"/>
      <c r="J4" s="110"/>
      <c r="K4" s="110" t="s">
        <v>119</v>
      </c>
      <c r="L4" s="108"/>
      <c r="M4" s="111" t="s">
        <v>123</v>
      </c>
      <c r="N4" s="108"/>
      <c r="O4" s="110" t="s">
        <v>0</v>
      </c>
      <c r="P4" s="110"/>
      <c r="Q4" s="112" t="s">
        <v>124</v>
      </c>
      <c r="R4" s="112"/>
      <c r="S4" s="112" t="s">
        <v>128</v>
      </c>
      <c r="T4" s="112"/>
      <c r="U4" s="112"/>
      <c r="V4" s="112"/>
      <c r="W4" s="113"/>
    </row>
    <row r="5" spans="1:23" s="7" customFormat="1" ht="12" customHeight="1" x14ac:dyDescent="0.2">
      <c r="A5" s="99"/>
      <c r="C5" s="108"/>
      <c r="D5" s="108"/>
      <c r="E5" s="227" t="s">
        <v>131</v>
      </c>
      <c r="F5" s="227"/>
      <c r="G5" s="114"/>
      <c r="H5" s="108"/>
      <c r="I5" s="137" t="s">
        <v>111</v>
      </c>
      <c r="J5" s="110"/>
      <c r="K5" s="110" t="s">
        <v>120</v>
      </c>
      <c r="L5" s="108"/>
      <c r="M5" s="111" t="s">
        <v>120</v>
      </c>
      <c r="N5" s="108"/>
      <c r="O5" s="110" t="s">
        <v>0</v>
      </c>
      <c r="P5" s="110"/>
      <c r="Q5" s="117" t="s">
        <v>125</v>
      </c>
      <c r="R5" s="115"/>
      <c r="S5" s="112" t="s">
        <v>129</v>
      </c>
      <c r="T5" s="112"/>
      <c r="U5" s="134" t="s">
        <v>1</v>
      </c>
      <c r="V5" s="116"/>
      <c r="W5" s="113"/>
    </row>
    <row r="6" spans="1:23" s="7" customFormat="1" ht="13.5" x14ac:dyDescent="0.25">
      <c r="A6" s="100"/>
      <c r="B6" s="15"/>
      <c r="C6" s="228" t="s">
        <v>96</v>
      </c>
      <c r="D6" s="229"/>
      <c r="E6" s="230" t="s">
        <v>104</v>
      </c>
      <c r="F6" s="231"/>
      <c r="G6" s="230" t="s">
        <v>105</v>
      </c>
      <c r="H6" s="231"/>
      <c r="I6" s="137" t="s">
        <v>112</v>
      </c>
      <c r="J6" s="110"/>
      <c r="K6" s="110" t="s">
        <v>49</v>
      </c>
      <c r="L6" s="108"/>
      <c r="M6" s="111" t="s">
        <v>49</v>
      </c>
      <c r="N6" s="108"/>
      <c r="O6" s="111" t="s">
        <v>3</v>
      </c>
      <c r="P6" s="108"/>
      <c r="Q6" s="117" t="s">
        <v>126</v>
      </c>
      <c r="R6" s="115"/>
      <c r="S6" s="112" t="s">
        <v>126</v>
      </c>
      <c r="T6" s="112"/>
      <c r="U6" s="134" t="s">
        <v>4</v>
      </c>
      <c r="V6" s="116"/>
      <c r="W6" s="118" t="s">
        <v>115</v>
      </c>
    </row>
    <row r="7" spans="1:23" s="7" customFormat="1" ht="13.5" x14ac:dyDescent="0.25">
      <c r="A7" s="101" t="s">
        <v>0</v>
      </c>
      <c r="B7" s="139" t="s">
        <v>5</v>
      </c>
      <c r="C7" s="110" t="s">
        <v>107</v>
      </c>
      <c r="D7" s="110" t="s">
        <v>108</v>
      </c>
      <c r="E7" s="119" t="s">
        <v>110</v>
      </c>
      <c r="F7" s="110" t="s">
        <v>6</v>
      </c>
      <c r="G7" s="119" t="s">
        <v>107</v>
      </c>
      <c r="H7" s="110" t="s">
        <v>6</v>
      </c>
      <c r="I7" s="137" t="s">
        <v>113</v>
      </c>
      <c r="J7" s="110"/>
      <c r="K7" s="110" t="s">
        <v>121</v>
      </c>
      <c r="L7" s="108"/>
      <c r="M7" s="111" t="s">
        <v>121</v>
      </c>
      <c r="N7" s="108"/>
      <c r="O7" s="111" t="s">
        <v>7</v>
      </c>
      <c r="P7" s="108"/>
      <c r="Q7" s="112" t="s">
        <v>127</v>
      </c>
      <c r="R7" s="120"/>
      <c r="S7" s="112" t="s">
        <v>127</v>
      </c>
      <c r="T7" s="112"/>
      <c r="U7" s="112" t="s">
        <v>8</v>
      </c>
      <c r="V7" s="116"/>
      <c r="W7" s="118" t="s">
        <v>116</v>
      </c>
    </row>
    <row r="8" spans="1:23" s="7" customFormat="1" ht="14.25" customHeight="1" thickBot="1" x14ac:dyDescent="0.3">
      <c r="A8" s="122" t="s">
        <v>9</v>
      </c>
      <c r="B8" s="61" t="s">
        <v>10</v>
      </c>
      <c r="C8" s="102" t="s">
        <v>13</v>
      </c>
      <c r="D8" s="102" t="s">
        <v>109</v>
      </c>
      <c r="E8" s="121" t="s">
        <v>117</v>
      </c>
      <c r="F8" s="102" t="s">
        <v>11</v>
      </c>
      <c r="G8" s="121" t="s">
        <v>130</v>
      </c>
      <c r="H8" s="102" t="s">
        <v>11</v>
      </c>
      <c r="I8" s="138" t="s">
        <v>4</v>
      </c>
      <c r="J8" s="122" t="s">
        <v>132</v>
      </c>
      <c r="K8" s="102" t="s">
        <v>122</v>
      </c>
      <c r="L8" s="123"/>
      <c r="M8" s="122" t="s">
        <v>122</v>
      </c>
      <c r="N8" s="123"/>
      <c r="O8" s="122" t="s">
        <v>12</v>
      </c>
      <c r="P8" s="123"/>
      <c r="Q8" s="124" t="s">
        <v>13</v>
      </c>
      <c r="R8" s="125"/>
      <c r="S8" s="126" t="s">
        <v>13</v>
      </c>
      <c r="T8" s="126"/>
      <c r="U8" s="126" t="s">
        <v>14</v>
      </c>
      <c r="V8" s="127"/>
      <c r="W8" s="145" t="s">
        <v>92</v>
      </c>
    </row>
    <row r="9" spans="1:23" s="1" customFormat="1" x14ac:dyDescent="0.2">
      <c r="A9" s="103"/>
      <c r="B9" s="62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99" t="s">
        <v>15</v>
      </c>
      <c r="B10" s="140"/>
      <c r="C10" s="15"/>
      <c r="D10" s="15" t="s">
        <v>0</v>
      </c>
      <c r="E10" s="15"/>
      <c r="F10" s="15"/>
      <c r="G10" s="15"/>
      <c r="H10" s="15"/>
      <c r="I10" s="15"/>
      <c r="J10" s="164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5"/>
      <c r="V10" s="19"/>
    </row>
    <row r="11" spans="1:23" s="1" customFormat="1" ht="13.15" customHeight="1" x14ac:dyDescent="0.25">
      <c r="A11" s="104" t="s">
        <v>16</v>
      </c>
      <c r="B11" s="141">
        <v>1986</v>
      </c>
      <c r="C11" s="65">
        <f>'[1]E-FORM'!$B$28</f>
        <v>199</v>
      </c>
      <c r="D11" s="66">
        <f>'[1]E-FORM'!$C$28</f>
        <v>2163392</v>
      </c>
      <c r="E11" s="65">
        <f>'[1]E-FORM'!$D$28</f>
        <v>329</v>
      </c>
      <c r="F11" s="67">
        <f>'[1]E-FORM'!$E$28</f>
        <v>11802378</v>
      </c>
      <c r="G11" s="65">
        <f>'[1]E-FORM'!$F$28</f>
        <v>137</v>
      </c>
      <c r="H11" s="67">
        <f>'[1]E-FORM'!$G$28</f>
        <v>10845400</v>
      </c>
      <c r="I11" s="147">
        <f>+D11+F11+H11</f>
        <v>24811170</v>
      </c>
      <c r="J11" s="150" t="s">
        <v>16</v>
      </c>
      <c r="K11" s="65">
        <f>'[1]E-FORM'!$I$28</f>
        <v>520</v>
      </c>
      <c r="L11" s="65"/>
      <c r="M11" s="65">
        <f>'[1]E-FORM'!$J$28</f>
        <v>308</v>
      </c>
      <c r="N11" s="65"/>
      <c r="O11" s="70">
        <f>'[1]E-FORM'!$K$28</f>
        <v>1162</v>
      </c>
      <c r="P11" s="65"/>
      <c r="Q11" s="65">
        <f>'[1]E-FORM'!$M$28</f>
        <v>124</v>
      </c>
      <c r="R11" s="65"/>
      <c r="S11" s="67">
        <f>'[1]E-FORM'!$N$28</f>
        <v>2600882</v>
      </c>
      <c r="T11" s="71"/>
      <c r="U11" s="136">
        <f>I11+S11</f>
        <v>27412052</v>
      </c>
      <c r="V11" s="72"/>
      <c r="W11" s="65">
        <f>'[1]E-FORM'!$P$28</f>
        <v>21607</v>
      </c>
    </row>
    <row r="12" spans="1:23" s="1" customFormat="1" ht="13.15" customHeight="1" x14ac:dyDescent="0.25">
      <c r="A12" s="104" t="s">
        <v>17</v>
      </c>
      <c r="B12" s="141">
        <v>1986</v>
      </c>
      <c r="C12" s="65">
        <f>'[2]E-FORM'!$B$28</f>
        <v>484</v>
      </c>
      <c r="D12" s="67">
        <f>'[2]E-FORM'!$C$28</f>
        <v>4056482</v>
      </c>
      <c r="E12" s="65">
        <f>'[2]E-FORM'!$D$28</f>
        <v>971</v>
      </c>
      <c r="F12" s="67">
        <f>'[2]E-FORM'!$E$28</f>
        <v>35963942</v>
      </c>
      <c r="G12" s="65">
        <f>'[2]E-FORM'!$F28</f>
        <v>173</v>
      </c>
      <c r="H12" s="67">
        <f>'[2]E-FORM'!$G28</f>
        <v>13960550</v>
      </c>
      <c r="I12" s="147">
        <f>+D12+F12+H12</f>
        <v>53980974</v>
      </c>
      <c r="J12" s="150" t="s">
        <v>17</v>
      </c>
      <c r="K12" s="65">
        <f>'[2]E-FORM'!$I28</f>
        <v>348</v>
      </c>
      <c r="L12" s="65" t="s">
        <v>0</v>
      </c>
      <c r="M12" s="65">
        <f>'[2]E-FORM'!$J28</f>
        <v>258</v>
      </c>
      <c r="N12" s="65"/>
      <c r="O12" s="70">
        <f>'[2]E-FORM'!$K28</f>
        <v>825</v>
      </c>
      <c r="P12" s="65"/>
      <c r="Q12" s="65">
        <f>'[2]E-FORM'!$M28</f>
        <v>107</v>
      </c>
      <c r="R12" s="65"/>
      <c r="S12" s="67">
        <f>'[2]E-FORM'!$N28</f>
        <v>7120572</v>
      </c>
      <c r="T12" s="65"/>
      <c r="U12" s="136">
        <f>I12+S12</f>
        <v>61101546</v>
      </c>
      <c r="V12" s="72"/>
      <c r="W12" s="65">
        <f>'[2]E-FORM'!$P28</f>
        <v>51241</v>
      </c>
    </row>
    <row r="13" spans="1:23" s="1" customFormat="1" ht="12.75" customHeight="1" x14ac:dyDescent="0.25">
      <c r="A13" s="105" t="s">
        <v>18</v>
      </c>
      <c r="B13" s="141">
        <v>1987</v>
      </c>
      <c r="C13" s="65">
        <f>'[3]E-FORM'!$B$28</f>
        <v>282</v>
      </c>
      <c r="D13" s="67">
        <f>'[3]E-FORM'!$C$28</f>
        <v>2643278</v>
      </c>
      <c r="E13" s="65">
        <f>'[3]E-FORM'!$D$28</f>
        <v>480</v>
      </c>
      <c r="F13" s="67">
        <f>'[3]E-FORM'!$E$28</f>
        <v>13978196</v>
      </c>
      <c r="G13" s="65">
        <f>'[3]E-FORM'!$F28</f>
        <v>92</v>
      </c>
      <c r="H13" s="67">
        <f>'[3]E-FORM'!$G28</f>
        <v>7242662</v>
      </c>
      <c r="I13" s="147">
        <f>+D13+F13+H13</f>
        <v>23864136</v>
      </c>
      <c r="J13" s="105" t="s">
        <v>18</v>
      </c>
      <c r="K13" s="65">
        <f>'[3]E-FORM'!$I28</f>
        <v>364</v>
      </c>
      <c r="L13" s="73"/>
      <c r="M13" s="65">
        <f>'[3]E-FORM'!$J28</f>
        <v>207</v>
      </c>
      <c r="N13" s="73"/>
      <c r="O13" s="70">
        <f>'[3]E-FORM'!$K28</f>
        <v>1197</v>
      </c>
      <c r="P13" s="73"/>
      <c r="Q13" s="65">
        <f>'[3]E-FORM'!$M28</f>
        <v>168</v>
      </c>
      <c r="R13" s="65"/>
      <c r="S13" s="67">
        <f>'[3]E-FORM'!$N28</f>
        <v>15685946</v>
      </c>
      <c r="T13" s="73"/>
      <c r="U13" s="136">
        <f>I13+S13</f>
        <v>39550082</v>
      </c>
      <c r="V13" s="72"/>
      <c r="W13" s="65">
        <f>'[3]E-FORM'!$P28</f>
        <v>17423</v>
      </c>
    </row>
    <row r="14" spans="1:23" s="1" customFormat="1" ht="13.15" customHeight="1" x14ac:dyDescent="0.25">
      <c r="A14" s="104" t="s">
        <v>19</v>
      </c>
      <c r="B14" s="141">
        <v>1987</v>
      </c>
      <c r="C14" s="65">
        <f>'[4]E-FORM'!$B$28</f>
        <v>174</v>
      </c>
      <c r="D14" s="67">
        <f>'[4]E-FORM'!$C$28</f>
        <v>1814320</v>
      </c>
      <c r="E14" s="65">
        <f>'[4]E-FORM'!$D$28</f>
        <v>315</v>
      </c>
      <c r="F14" s="67">
        <f>'[4]E-FORM'!$E$28</f>
        <v>34817486</v>
      </c>
      <c r="G14" s="65">
        <f>'[4]E-FORM'!$F$28</f>
        <v>185</v>
      </c>
      <c r="H14" s="67">
        <f>'[4]E-FORM'!$G$28</f>
        <v>19278689</v>
      </c>
      <c r="I14" s="147">
        <f>+D14+F14+H14</f>
        <v>55910495</v>
      </c>
      <c r="J14" s="150" t="s">
        <v>19</v>
      </c>
      <c r="K14" s="65">
        <f>'[4]E-FORM'!$I$28</f>
        <v>395</v>
      </c>
      <c r="L14" s="65"/>
      <c r="M14" s="65">
        <f>'[4]E-FORM'!$J$28</f>
        <v>265</v>
      </c>
      <c r="N14" s="65"/>
      <c r="O14" s="70">
        <f>'[4]E-FORM'!$K$28</f>
        <v>735</v>
      </c>
      <c r="P14" s="65"/>
      <c r="Q14" s="65">
        <f>'[4]E-FORM'!$M$28</f>
        <v>183</v>
      </c>
      <c r="R14" s="65"/>
      <c r="S14" s="67">
        <f>'[4]E-FORM'!$N$28</f>
        <v>38822468</v>
      </c>
      <c r="T14" s="65"/>
      <c r="U14" s="136">
        <f>I14+S14</f>
        <v>94732963</v>
      </c>
      <c r="V14" s="72"/>
      <c r="W14" s="65">
        <f>'[4]E-FORM'!$P$28</f>
        <v>68757</v>
      </c>
    </row>
    <row r="15" spans="1:23" s="1" customFormat="1" ht="12.75" customHeight="1" x14ac:dyDescent="0.25">
      <c r="A15" s="104" t="s">
        <v>20</v>
      </c>
      <c r="B15" s="141">
        <v>1988</v>
      </c>
      <c r="C15" s="65">
        <f>'[5]E-FORM'!$B$28</f>
        <v>115</v>
      </c>
      <c r="D15" s="67">
        <f>'[5]E-FORM'!$C$28</f>
        <v>1378411</v>
      </c>
      <c r="E15" s="65">
        <f>'[5]E-FORM'!$D$28</f>
        <v>211</v>
      </c>
      <c r="F15" s="67">
        <f>'[5]E-FORM'!$E$28</f>
        <v>9755749</v>
      </c>
      <c r="G15" s="65">
        <f>'[5]E-FORM'!$F$28</f>
        <v>96</v>
      </c>
      <c r="H15" s="67">
        <f>'[5]E-FORM'!$G$28</f>
        <v>6084541</v>
      </c>
      <c r="I15" s="147">
        <f>+D15+F15+H15</f>
        <v>17218701</v>
      </c>
      <c r="J15" s="150" t="s">
        <v>20</v>
      </c>
      <c r="K15" s="65">
        <f>'[5]E-FORM'!$I$28</f>
        <v>214</v>
      </c>
      <c r="L15" s="65"/>
      <c r="M15" s="65">
        <f>'[5]E-FORM'!$J$28</f>
        <v>179</v>
      </c>
      <c r="N15" s="65"/>
      <c r="O15" s="70">
        <f>'[5]E-FORM'!$K$28</f>
        <v>449</v>
      </c>
      <c r="P15" s="65"/>
      <c r="Q15" s="65">
        <f>'[5]E-FORM'!$M$28</f>
        <v>13</v>
      </c>
      <c r="R15" s="65"/>
      <c r="S15" s="67">
        <f>'[5]E-FORM'!$N$28</f>
        <v>12986359</v>
      </c>
      <c r="T15" s="65"/>
      <c r="U15" s="136">
        <f>I15+S15</f>
        <v>30205060</v>
      </c>
      <c r="V15" s="72"/>
      <c r="W15" s="65">
        <f>'[5]E-FORM'!$P$28</f>
        <v>63981</v>
      </c>
    </row>
    <row r="16" spans="1:23" s="1" customFormat="1" ht="4.5" customHeight="1" x14ac:dyDescent="0.25">
      <c r="A16" s="163"/>
      <c r="B16" s="62"/>
      <c r="C16" s="78"/>
      <c r="D16" s="79"/>
      <c r="E16" s="78"/>
      <c r="F16" s="79"/>
      <c r="G16" s="78"/>
      <c r="H16" s="79"/>
      <c r="I16" s="158"/>
      <c r="J16" s="159"/>
      <c r="K16" s="78"/>
      <c r="L16" s="78"/>
      <c r="M16" s="78"/>
      <c r="N16" s="78"/>
      <c r="O16" s="160"/>
      <c r="P16" s="161"/>
      <c r="Q16" s="78"/>
      <c r="R16" s="78"/>
      <c r="S16" s="79"/>
      <c r="T16" s="78"/>
      <c r="U16" s="162"/>
      <c r="V16" s="156"/>
      <c r="W16" s="157"/>
    </row>
    <row r="17" spans="1:24" s="1" customFormat="1" ht="12.75" customHeight="1" x14ac:dyDescent="0.25">
      <c r="A17" s="104" t="s">
        <v>21</v>
      </c>
      <c r="B17" s="141">
        <v>1989</v>
      </c>
      <c r="C17" s="65">
        <f>'[6]E-FORM'!$B$28</f>
        <v>365</v>
      </c>
      <c r="D17" s="67">
        <f>'[6]E-FORM'!$C$28</f>
        <v>3646130</v>
      </c>
      <c r="E17" s="65">
        <f>'[6]E-FORM'!$D$28</f>
        <v>531</v>
      </c>
      <c r="F17" s="67">
        <f>'[6]E-FORM'!$E$28</f>
        <v>24790922</v>
      </c>
      <c r="G17" s="65">
        <f>'[6]E-FORM'!$F$28</f>
        <v>231</v>
      </c>
      <c r="H17" s="67">
        <f>'[6]E-FORM'!$G$28</f>
        <v>25476260</v>
      </c>
      <c r="I17" s="147">
        <f>+D17+F17+H17</f>
        <v>53913312</v>
      </c>
      <c r="J17" s="150" t="s">
        <v>21</v>
      </c>
      <c r="K17" s="65">
        <f>'[6]E-FORM'!$I$28</f>
        <v>460</v>
      </c>
      <c r="L17" s="65"/>
      <c r="M17" s="65">
        <f>'[6]E-FORM'!$J$28</f>
        <v>202</v>
      </c>
      <c r="N17" s="65" t="s">
        <v>0</v>
      </c>
      <c r="O17" s="70">
        <f>'[6]E-FORM'!$K$28</f>
        <v>660</v>
      </c>
      <c r="P17" s="65" t="s">
        <v>0</v>
      </c>
      <c r="Q17" s="65">
        <f>'[6]E-FORM'!$M$28</f>
        <v>170</v>
      </c>
      <c r="R17" s="65" t="s">
        <v>0</v>
      </c>
      <c r="S17" s="67">
        <f>'[6]E-FORM'!$N$28</f>
        <v>12640703</v>
      </c>
      <c r="T17" s="65"/>
      <c r="U17" s="136">
        <f>I17+S17</f>
        <v>66554015</v>
      </c>
      <c r="V17" s="72"/>
      <c r="W17" s="65">
        <f>'[6]E-FORM'!$P$28</f>
        <v>38465</v>
      </c>
    </row>
    <row r="18" spans="1:24" s="1" customFormat="1" ht="13.15" customHeight="1" x14ac:dyDescent="0.25">
      <c r="A18" s="104" t="s">
        <v>23</v>
      </c>
      <c r="B18" s="141">
        <v>1990</v>
      </c>
      <c r="C18" s="65">
        <f>'[7]E-FORM'!$B$28</f>
        <v>206</v>
      </c>
      <c r="D18" s="67">
        <f>'[7]E-FORM'!$C$28</f>
        <v>2196206</v>
      </c>
      <c r="E18" s="65">
        <f>'[7]E-FORM'!$D$28</f>
        <v>300</v>
      </c>
      <c r="F18" s="67">
        <f>'[7]E-FORM'!$E$28</f>
        <v>19184382</v>
      </c>
      <c r="G18" s="65">
        <f>'[7]E-FORM'!$F$28</f>
        <v>114</v>
      </c>
      <c r="H18" s="67">
        <f>'[7]E-FORM'!$G$28</f>
        <v>14992952</v>
      </c>
      <c r="I18" s="147">
        <f>+D18+F18+H18</f>
        <v>36373540</v>
      </c>
      <c r="J18" s="150" t="s">
        <v>23</v>
      </c>
      <c r="K18" s="65">
        <f>'[7]E-FORM'!$I$28</f>
        <v>319</v>
      </c>
      <c r="L18" s="65" t="s">
        <v>0</v>
      </c>
      <c r="M18" s="65">
        <f>'[7]E-FORM'!$J$28</f>
        <v>217</v>
      </c>
      <c r="N18" s="65" t="s">
        <v>0</v>
      </c>
      <c r="O18" s="70">
        <f>'[7]E-FORM'!$K$28</f>
        <v>590</v>
      </c>
      <c r="P18" s="65" t="s">
        <v>0</v>
      </c>
      <c r="Q18" s="65">
        <f>'[7]E-FORM'!$M$28</f>
        <v>116</v>
      </c>
      <c r="R18" s="65" t="s">
        <v>0</v>
      </c>
      <c r="S18" s="67">
        <f>'[7]E-FORM'!$N$28</f>
        <v>14135428</v>
      </c>
      <c r="T18" s="65"/>
      <c r="U18" s="136">
        <f>I18+S18</f>
        <v>50508968</v>
      </c>
      <c r="V18" s="72"/>
      <c r="W18" s="65">
        <f>'[7]E-FORM'!$P$28</f>
        <v>38120</v>
      </c>
    </row>
    <row r="19" spans="1:24" s="1" customFormat="1" ht="13.15" customHeight="1" x14ac:dyDescent="0.25">
      <c r="A19" s="104" t="s">
        <v>24</v>
      </c>
      <c r="B19" s="141">
        <v>1992</v>
      </c>
      <c r="C19" s="65">
        <f>'[8]E-FORM'!$B$28</f>
        <v>111</v>
      </c>
      <c r="D19" s="67">
        <f>'[8]E-FORM'!$C$28</f>
        <v>898461</v>
      </c>
      <c r="E19" s="65">
        <f>'[8]E-FORM'!$D$28</f>
        <v>187</v>
      </c>
      <c r="F19" s="67">
        <f>'[8]E-FORM'!$E$28</f>
        <v>13556455</v>
      </c>
      <c r="G19" s="65">
        <f>'[8]E-FORM'!$F$28</f>
        <v>76</v>
      </c>
      <c r="H19" s="67">
        <f>'[8]E-FORM'!$G$28</f>
        <v>4031367</v>
      </c>
      <c r="I19" s="147">
        <f>D19+F19+H19</f>
        <v>18486283</v>
      </c>
      <c r="J19" s="150" t="s">
        <v>24</v>
      </c>
      <c r="K19" s="65">
        <f>'[8]E-FORM'!$I$28</f>
        <v>174</v>
      </c>
      <c r="L19" s="65" t="s">
        <v>0</v>
      </c>
      <c r="M19" s="65">
        <f>'[8]E-FORM'!$J$28</f>
        <v>108</v>
      </c>
      <c r="N19" s="65" t="s">
        <v>0</v>
      </c>
      <c r="O19" s="70">
        <f>'[8]E-FORM'!$K$28</f>
        <v>486</v>
      </c>
      <c r="P19" s="65" t="s">
        <v>0</v>
      </c>
      <c r="Q19" s="65">
        <f>'[8]E-FORM'!$M$28</f>
        <v>19</v>
      </c>
      <c r="R19" s="65" t="s">
        <v>0</v>
      </c>
      <c r="S19" s="67">
        <f>'[8]E-FORM'!$N$28</f>
        <v>12419168</v>
      </c>
      <c r="T19" s="65"/>
      <c r="U19" s="136">
        <f>I19+S19</f>
        <v>30905451</v>
      </c>
      <c r="V19" s="72"/>
      <c r="W19" s="65">
        <f>'[8]E-FORM'!$P$28</f>
        <v>58559</v>
      </c>
    </row>
    <row r="20" spans="1:24" s="1" customFormat="1" ht="13.15" customHeight="1" x14ac:dyDescent="0.25">
      <c r="A20" s="104" t="s">
        <v>25</v>
      </c>
      <c r="B20" s="62">
        <v>1992</v>
      </c>
      <c r="C20" s="65">
        <f>'[9]E-FORM'!$B$28</f>
        <v>107</v>
      </c>
      <c r="D20" s="67">
        <f>'[9]E-FORM'!$C$28</f>
        <v>413669.9</v>
      </c>
      <c r="E20" s="65">
        <f>'[9]E-FORM'!$D$28</f>
        <v>214</v>
      </c>
      <c r="F20" s="67">
        <f>'[9]E-FORM'!$E$28</f>
        <v>5352413</v>
      </c>
      <c r="G20" s="65">
        <f>'[9]E-FORM'!$F$28</f>
        <v>134</v>
      </c>
      <c r="H20" s="67">
        <f>'[9]E-FORM'!$G$28</f>
        <v>3512275</v>
      </c>
      <c r="I20" s="147">
        <f>D20+F20+H20</f>
        <v>9278357.9000000004</v>
      </c>
      <c r="J20" s="150" t="s">
        <v>25</v>
      </c>
      <c r="K20" s="65">
        <f>'[9]E-FORM'!$I$28</f>
        <v>110</v>
      </c>
      <c r="L20" s="65" t="s">
        <v>0</v>
      </c>
      <c r="M20" s="65">
        <f>'[9]E-FORM'!$J$28</f>
        <v>88</v>
      </c>
      <c r="N20" s="65" t="s">
        <v>0</v>
      </c>
      <c r="O20" s="70">
        <f>'[9]E-FORM'!$K$28</f>
        <v>128</v>
      </c>
      <c r="P20" s="65" t="s">
        <v>0</v>
      </c>
      <c r="Q20" s="65">
        <f>'[9]E-FORM'!$M$28</f>
        <v>67</v>
      </c>
      <c r="R20" s="65" t="s">
        <v>0</v>
      </c>
      <c r="S20" s="67">
        <f>'[9]E-FORM'!$N$28</f>
        <v>5150312</v>
      </c>
      <c r="T20" s="65"/>
      <c r="U20" s="136">
        <f>I20+S20</f>
        <v>14428669.9</v>
      </c>
      <c r="V20" s="72"/>
      <c r="W20" s="65">
        <f>'[9]E-FORM'!$P$28</f>
        <v>131072</v>
      </c>
    </row>
    <row r="21" spans="1:24" s="1" customFormat="1" ht="12.75" customHeight="1" x14ac:dyDescent="0.25">
      <c r="A21" s="104" t="s">
        <v>26</v>
      </c>
      <c r="B21" s="62">
        <v>1992</v>
      </c>
      <c r="C21" s="65">
        <f>'[10]E-FORM'!$B$28</f>
        <v>142</v>
      </c>
      <c r="D21" s="67">
        <f>'[10]E-FORM'!$C$28</f>
        <v>2539220</v>
      </c>
      <c r="E21" s="65">
        <f>'[10]E-FORM'!$D$28</f>
        <v>200</v>
      </c>
      <c r="F21" s="67">
        <f>'[10]E-FORM'!$E$28</f>
        <v>11407496</v>
      </c>
      <c r="G21" s="65">
        <f>'[10]E-FORM'!$F$28</f>
        <v>35</v>
      </c>
      <c r="H21" s="67">
        <f>'[10]E-FORM'!$G$28</f>
        <v>6889500</v>
      </c>
      <c r="I21" s="147">
        <f t="shared" ref="I21:I24" si="0">D21+F21+H21</f>
        <v>20836216</v>
      </c>
      <c r="J21" s="150" t="s">
        <v>26</v>
      </c>
      <c r="K21" s="65">
        <f>'[10]E-FORM'!$I$28</f>
        <v>176</v>
      </c>
      <c r="L21" s="65" t="s">
        <v>0</v>
      </c>
      <c r="M21" s="65">
        <f>'[10]E-FORM'!$J$28</f>
        <v>138</v>
      </c>
      <c r="N21" s="65" t="s">
        <v>0</v>
      </c>
      <c r="O21" s="70">
        <f>'[10]E-FORM'!$K$28</f>
        <v>694</v>
      </c>
      <c r="P21" s="65" t="s">
        <v>0</v>
      </c>
      <c r="Q21" s="65">
        <f>'[10]E-FORM'!$M$28</f>
        <v>103</v>
      </c>
      <c r="R21" s="65" t="s">
        <v>0</v>
      </c>
      <c r="S21" s="67">
        <f>'[10]E-FORM'!$N$28</f>
        <v>3061653</v>
      </c>
      <c r="T21" s="65"/>
      <c r="U21" s="136">
        <f t="shared" ref="U21:U24" si="1">I21+S21</f>
        <v>23897869</v>
      </c>
      <c r="V21" s="72"/>
      <c r="W21" s="65">
        <f>'[10]E-FORM'!$P$28</f>
        <v>28698</v>
      </c>
    </row>
    <row r="22" spans="1:24" s="1" customFormat="1" ht="4.5" customHeight="1" x14ac:dyDescent="0.25">
      <c r="A22" s="104"/>
      <c r="B22" s="62"/>
      <c r="C22" s="65"/>
      <c r="D22" s="67"/>
      <c r="E22" s="65"/>
      <c r="F22" s="67"/>
      <c r="G22" s="65"/>
      <c r="H22" s="67"/>
      <c r="I22" s="147"/>
      <c r="J22" s="150"/>
      <c r="K22" s="65"/>
      <c r="L22" s="65"/>
      <c r="M22" s="65"/>
      <c r="N22" s="65"/>
      <c r="O22" s="70"/>
      <c r="P22" s="65"/>
      <c r="Q22" s="65"/>
      <c r="R22" s="65"/>
      <c r="S22" s="67"/>
      <c r="T22" s="65"/>
      <c r="U22" s="136"/>
      <c r="V22" s="72"/>
      <c r="W22" s="65"/>
    </row>
    <row r="23" spans="1:24" s="1" customFormat="1" ht="12.75" customHeight="1" x14ac:dyDescent="0.25">
      <c r="A23" s="104" t="s">
        <v>27</v>
      </c>
      <c r="B23" s="141">
        <v>1994</v>
      </c>
      <c r="C23" s="65">
        <f>'[11]E-FORM'!$B$28</f>
        <v>69</v>
      </c>
      <c r="D23" s="67">
        <f>'[11]E-FORM'!$C$28</f>
        <v>1330117</v>
      </c>
      <c r="E23" s="65">
        <f>'[11]E-FORM'!$D$28</f>
        <v>265</v>
      </c>
      <c r="F23" s="67">
        <f>'[11]E-FORM'!$E$28</f>
        <v>37666617</v>
      </c>
      <c r="G23" s="65">
        <f>'[11]E-FORM'!$F$28</f>
        <v>97</v>
      </c>
      <c r="H23" s="67">
        <f>'[11]E-FORM'!$G$28</f>
        <v>18336769</v>
      </c>
      <c r="I23" s="147">
        <f t="shared" si="0"/>
        <v>57333503</v>
      </c>
      <c r="J23" s="150" t="s">
        <v>27</v>
      </c>
      <c r="K23" s="65">
        <f>'[11]E-FORM'!$I$28</f>
        <v>229</v>
      </c>
      <c r="L23" s="65" t="s">
        <v>0</v>
      </c>
      <c r="M23" s="65">
        <f>'[11]E-FORM'!$J$28</f>
        <v>175</v>
      </c>
      <c r="N23" s="65" t="s">
        <v>0</v>
      </c>
      <c r="O23" s="70">
        <f>'[11]E-FORM'!$K$28</f>
        <v>1177</v>
      </c>
      <c r="P23" s="65" t="s">
        <v>0</v>
      </c>
      <c r="Q23" s="65">
        <f>'[11]E-FORM'!$M$28</f>
        <v>34</v>
      </c>
      <c r="R23" s="65" t="s">
        <v>0</v>
      </c>
      <c r="S23" s="67">
        <f>'[11]E-FORM'!$N$28</f>
        <v>32149466</v>
      </c>
      <c r="T23" s="65"/>
      <c r="U23" s="136">
        <f t="shared" si="1"/>
        <v>89482969</v>
      </c>
      <c r="V23" s="72"/>
      <c r="W23" s="65">
        <f>'[11]E-FORM'!$P$28</f>
        <v>24189</v>
      </c>
    </row>
    <row r="24" spans="1:24" s="7" customFormat="1" ht="12.75" customHeight="1" x14ac:dyDescent="0.25">
      <c r="A24" s="106" t="s">
        <v>29</v>
      </c>
      <c r="B24" s="143">
        <v>1995</v>
      </c>
      <c r="C24" s="65">
        <f>'[12]E-FORM'!$B$28</f>
        <v>111</v>
      </c>
      <c r="D24" s="67">
        <f>'[12]E-FORM'!$C$28</f>
        <v>613331</v>
      </c>
      <c r="E24" s="65">
        <f>'[12]E-FORM'!$D$28</f>
        <v>111</v>
      </c>
      <c r="F24" s="67">
        <f>'[12]E-FORM'!$E$28</f>
        <v>9094151</v>
      </c>
      <c r="G24" s="65">
        <f>'[12]E-FORM'!$F$28</f>
        <v>117</v>
      </c>
      <c r="H24" s="67">
        <f>'[12]E-FORM'!$G$28</f>
        <v>4997500</v>
      </c>
      <c r="I24" s="147">
        <f t="shared" si="0"/>
        <v>14704982</v>
      </c>
      <c r="J24" s="150" t="s">
        <v>29</v>
      </c>
      <c r="K24" s="65">
        <f>'[12]E-FORM'!$I$28</f>
        <v>149</v>
      </c>
      <c r="L24" s="65" t="s">
        <v>0</v>
      </c>
      <c r="M24" s="65">
        <f>'[12]E-FORM'!$J$28</f>
        <v>118</v>
      </c>
      <c r="N24" s="65" t="s">
        <v>0</v>
      </c>
      <c r="O24" s="70">
        <f>'[12]E-FORM'!$K$28</f>
        <v>285</v>
      </c>
      <c r="P24" s="65" t="s">
        <v>0</v>
      </c>
      <c r="Q24" s="65">
        <f>'[12]E-FORM'!$M$28</f>
        <v>82</v>
      </c>
      <c r="R24" s="65" t="s">
        <v>0</v>
      </c>
      <c r="S24" s="67">
        <f>'[12]E-FORM'!$N$28</f>
        <v>5974166</v>
      </c>
      <c r="T24" s="65"/>
      <c r="U24" s="136">
        <f t="shared" si="1"/>
        <v>20679148</v>
      </c>
      <c r="V24" s="72"/>
      <c r="W24" s="65">
        <f>'[12]E-FORM'!$P$28</f>
        <v>33703</v>
      </c>
    </row>
    <row r="25" spans="1:24" s="7" customFormat="1" ht="12" customHeight="1" x14ac:dyDescent="0.25">
      <c r="A25" s="106" t="s">
        <v>33</v>
      </c>
      <c r="B25" s="143">
        <v>1997</v>
      </c>
      <c r="C25" s="65">
        <f>'[13]E-FORM'!$B$28</f>
        <v>154</v>
      </c>
      <c r="D25" s="67">
        <f>'[13]E-FORM'!$C$28</f>
        <v>1928505</v>
      </c>
      <c r="E25" s="65">
        <f>'[13]E-FORM'!$D$28</f>
        <v>235</v>
      </c>
      <c r="F25" s="67">
        <f>'[13]E-FORM'!$E$28</f>
        <v>6710323</v>
      </c>
      <c r="G25" s="65">
        <f>'[13]E-FORM'!$F$28</f>
        <v>118</v>
      </c>
      <c r="H25" s="67">
        <f>'[13]E-FORM'!$G$28</f>
        <v>11855718</v>
      </c>
      <c r="I25" s="147">
        <f t="shared" ref="I25" si="2">D25+F25+H25</f>
        <v>20494546</v>
      </c>
      <c r="J25" s="151" t="s">
        <v>33</v>
      </c>
      <c r="K25" s="65">
        <f>'[13]E-FORM'!$I$28</f>
        <v>278</v>
      </c>
      <c r="L25" s="65" t="s">
        <v>0</v>
      </c>
      <c r="M25" s="65">
        <f>'[13]E-FORM'!$J$28</f>
        <v>193</v>
      </c>
      <c r="N25" s="65" t="s">
        <v>0</v>
      </c>
      <c r="O25" s="70">
        <f>'[13]E-FORM'!$K$28</f>
        <v>281</v>
      </c>
      <c r="P25" s="65" t="s">
        <v>0</v>
      </c>
      <c r="Q25" s="65">
        <f>'[13]E-FORM'!$M$28</f>
        <v>50</v>
      </c>
      <c r="R25" s="65" t="s">
        <v>0</v>
      </c>
      <c r="S25" s="67">
        <f>'[13]E-FORM'!$N$28</f>
        <v>2820156</v>
      </c>
      <c r="T25" s="65"/>
      <c r="U25" s="136">
        <f t="shared" ref="U25" si="3">I25+S25</f>
        <v>23314702</v>
      </c>
      <c r="V25" s="72"/>
      <c r="W25" s="65">
        <f>'[13]E-FORM'!$P$28</f>
        <v>88552</v>
      </c>
      <c r="X25" s="22" t="s">
        <v>0</v>
      </c>
    </row>
    <row r="26" spans="1:24" s="7" customFormat="1" ht="13.15" customHeight="1" x14ac:dyDescent="0.25">
      <c r="A26" s="106" t="s">
        <v>68</v>
      </c>
      <c r="B26" s="142">
        <v>2000</v>
      </c>
      <c r="C26" s="65">
        <f>'[14]E-FORM'!$B$28</f>
        <v>58</v>
      </c>
      <c r="D26" s="67">
        <f>'[14]E-FORM'!$C$28</f>
        <v>454354</v>
      </c>
      <c r="E26" s="65">
        <f>'[14]E-FORM'!$D$28</f>
        <v>94</v>
      </c>
      <c r="F26" s="67">
        <f>'[14]E-FORM'!$E$28</f>
        <v>8858927</v>
      </c>
      <c r="G26" s="65">
        <f>'[14]E-FORM'!$F$28</f>
        <v>55</v>
      </c>
      <c r="H26" s="67">
        <f>'[14]E-FORM'!$G$28</f>
        <v>5593326</v>
      </c>
      <c r="I26" s="147">
        <f>D26+F26+H26</f>
        <v>14906607</v>
      </c>
      <c r="J26" s="151" t="s">
        <v>68</v>
      </c>
      <c r="K26" s="65">
        <f>'[14]E-FORM'!$I$28</f>
        <v>174</v>
      </c>
      <c r="L26" s="65" t="s">
        <v>0</v>
      </c>
      <c r="M26" s="65">
        <f>'[14]E-FORM'!$J$28</f>
        <v>130</v>
      </c>
      <c r="N26" s="65" t="s">
        <v>0</v>
      </c>
      <c r="O26" s="70">
        <f>'[14]E-FORM'!$K$28</f>
        <v>429</v>
      </c>
      <c r="P26" s="65" t="s">
        <v>0</v>
      </c>
      <c r="Q26" s="65">
        <f>'[14]E-FORM'!$M$28</f>
        <v>204</v>
      </c>
      <c r="R26" s="65" t="s">
        <v>0</v>
      </c>
      <c r="S26" s="67">
        <f>'[14]E-FORM'!$N$28</f>
        <v>6676001</v>
      </c>
      <c r="T26" s="65"/>
      <c r="U26" s="136">
        <f>I26+S26</f>
        <v>21582608</v>
      </c>
      <c r="V26" s="72"/>
      <c r="W26" s="65">
        <f>'[14]E-FORM'!$P$28</f>
        <v>43820</v>
      </c>
    </row>
    <row r="27" spans="1:24" s="7" customFormat="1" ht="12.75" customHeight="1" x14ac:dyDescent="0.25">
      <c r="A27" s="106" t="s">
        <v>78</v>
      </c>
      <c r="B27" s="142">
        <v>2001</v>
      </c>
      <c r="C27" s="65">
        <f>'[15]E-FORM'!$B$28</f>
        <v>27</v>
      </c>
      <c r="D27" s="67">
        <f>'[15]E-FORM'!$C$28</f>
        <v>941567</v>
      </c>
      <c r="E27" s="65">
        <f>'[15]E-FORM'!$D$28</f>
        <v>94</v>
      </c>
      <c r="F27" s="67">
        <f>'[15]E-FORM'!$E$28</f>
        <v>9040484</v>
      </c>
      <c r="G27" s="65">
        <f>'[15]E-FORM'!$F$28</f>
        <v>50</v>
      </c>
      <c r="H27" s="67">
        <f>'[15]E-FORM'!$G$28</f>
        <v>3117539</v>
      </c>
      <c r="I27" s="147">
        <f>D27+F27+H27</f>
        <v>13099590</v>
      </c>
      <c r="J27" s="151" t="s">
        <v>78</v>
      </c>
      <c r="K27" s="65">
        <f>'[15]E-FORM'!$I$28</f>
        <v>80</v>
      </c>
      <c r="L27" s="65"/>
      <c r="M27" s="65">
        <f>'[15]E-FORM'!$J$28</f>
        <v>39</v>
      </c>
      <c r="N27" s="65"/>
      <c r="O27" s="70">
        <f>'[15]E-FORM'!$K$28</f>
        <v>210</v>
      </c>
      <c r="P27" s="65"/>
      <c r="Q27" s="65">
        <f>'[15]E-FORM'!$M$28</f>
        <v>47</v>
      </c>
      <c r="R27" s="65"/>
      <c r="S27" s="67">
        <f>'[15]E-FORM'!$N$28</f>
        <v>4396354</v>
      </c>
      <c r="T27" s="65"/>
      <c r="U27" s="136">
        <f>I27+S27</f>
        <v>17495944</v>
      </c>
      <c r="V27" s="72"/>
      <c r="W27" s="65">
        <f>'[15]E-FORM'!$P$28</f>
        <v>26498</v>
      </c>
    </row>
    <row r="28" spans="1:24" s="7" customFormat="1" ht="4.5" customHeight="1" x14ac:dyDescent="0.25">
      <c r="A28" s="106"/>
      <c r="B28" s="142"/>
      <c r="C28" s="65"/>
      <c r="D28" s="67"/>
      <c r="E28" s="65"/>
      <c r="F28" s="67"/>
      <c r="G28" s="65"/>
      <c r="H28" s="67"/>
      <c r="I28" s="147"/>
      <c r="J28" s="151"/>
      <c r="K28" s="65"/>
      <c r="L28" s="65"/>
      <c r="M28" s="65"/>
      <c r="N28" s="65"/>
      <c r="O28" s="70"/>
      <c r="P28" s="65"/>
      <c r="Q28" s="65"/>
      <c r="R28" s="65"/>
      <c r="S28" s="67"/>
      <c r="T28" s="65"/>
      <c r="U28" s="136"/>
      <c r="V28" s="72"/>
      <c r="W28" s="65"/>
    </row>
    <row r="29" spans="1:24" s="7" customFormat="1" ht="13.15" customHeight="1" x14ac:dyDescent="0.25">
      <c r="A29" s="106" t="s">
        <v>79</v>
      </c>
      <c r="B29" s="143">
        <v>2001</v>
      </c>
      <c r="C29" s="65">
        <f>'[16]E-FORM'!$B$28</f>
        <v>73</v>
      </c>
      <c r="D29" s="67">
        <f>'[16]E-FORM'!$C$28</f>
        <v>265058</v>
      </c>
      <c r="E29" s="65">
        <f>'[16]E-FORM'!$D$28</f>
        <v>103</v>
      </c>
      <c r="F29" s="67">
        <f>'[16]E-FORM'!$E$28</f>
        <v>7015108</v>
      </c>
      <c r="G29" s="65">
        <f>'[16]E-FORM'!$F$28</f>
        <v>59</v>
      </c>
      <c r="H29" s="67">
        <f>'[16]E-FORM'!$G$28</f>
        <v>3905000</v>
      </c>
      <c r="I29" s="147">
        <f>D29+F29+H29</f>
        <v>11185166</v>
      </c>
      <c r="J29" s="151" t="s">
        <v>79</v>
      </c>
      <c r="K29" s="65">
        <f>'[16]E-FORM'!$I$28</f>
        <v>134</v>
      </c>
      <c r="L29" s="65"/>
      <c r="M29" s="65">
        <f>'[16]E-FORM'!$J$28</f>
        <v>74</v>
      </c>
      <c r="N29" s="65"/>
      <c r="O29" s="70">
        <f>'[16]E-FORM'!$K$28</f>
        <v>310</v>
      </c>
      <c r="P29" s="65"/>
      <c r="Q29" s="65">
        <f>'[16]E-FORM'!$M$28</f>
        <v>28</v>
      </c>
      <c r="R29" s="65"/>
      <c r="S29" s="67">
        <f>'[16]E-FORM'!$N$28</f>
        <v>911256</v>
      </c>
      <c r="T29" s="65"/>
      <c r="U29" s="136">
        <f>I29+S29</f>
        <v>12096422</v>
      </c>
      <c r="V29" s="72"/>
      <c r="W29" s="65">
        <f>'[16]E-FORM'!$P$28</f>
        <v>45206</v>
      </c>
    </row>
    <row r="30" spans="1:24" s="7" customFormat="1" ht="13.15" customHeight="1" x14ac:dyDescent="0.25">
      <c r="A30" s="106" t="s">
        <v>85</v>
      </c>
      <c r="B30" s="143">
        <v>2002</v>
      </c>
      <c r="C30" s="65">
        <f>'[17]E-FORM'!$B$28</f>
        <v>90</v>
      </c>
      <c r="D30" s="67">
        <f>'[17]E-FORM'!$C$28</f>
        <v>5809355</v>
      </c>
      <c r="E30" s="65">
        <f>'[17]E-FORM'!$D$28</f>
        <v>124</v>
      </c>
      <c r="F30" s="67">
        <f>'[17]E-FORM'!$E$28</f>
        <v>8031439</v>
      </c>
      <c r="G30" s="65">
        <f>'[17]E-FORM'!$F$28</f>
        <v>40</v>
      </c>
      <c r="H30" s="67">
        <f>'[17]E-FORM'!$G$28</f>
        <v>4958500</v>
      </c>
      <c r="I30" s="147">
        <f>D30+F30+H30</f>
        <v>18799294</v>
      </c>
      <c r="J30" s="151" t="s">
        <v>85</v>
      </c>
      <c r="K30" s="65">
        <f>'[17]E-FORM'!$I$28</f>
        <v>111</v>
      </c>
      <c r="L30" s="65"/>
      <c r="M30" s="65">
        <f>'[17]E-FORM'!$J$28</f>
        <v>75</v>
      </c>
      <c r="N30" s="65"/>
      <c r="O30" s="70">
        <f>'[17]E-FORM'!$K$28</f>
        <v>232</v>
      </c>
      <c r="P30" s="65"/>
      <c r="Q30" s="65">
        <f>'[17]E-FORM'!$M$28</f>
        <v>30</v>
      </c>
      <c r="R30" s="65"/>
      <c r="S30" s="67">
        <f>'[17]E-FORM'!$N$28</f>
        <v>2993620</v>
      </c>
      <c r="T30" s="65"/>
      <c r="U30" s="136">
        <f>I30+S30</f>
        <v>21792914</v>
      </c>
      <c r="V30" s="72"/>
      <c r="W30" s="65">
        <f>'[17]E-FORM'!$P$28</f>
        <v>32757</v>
      </c>
    </row>
    <row r="31" spans="1:24" s="7" customFormat="1" ht="13.15" customHeight="1" x14ac:dyDescent="0.25">
      <c r="A31" s="106" t="s">
        <v>86</v>
      </c>
      <c r="B31" s="143">
        <v>2002</v>
      </c>
      <c r="C31" s="65">
        <f>'[18]E-FORM'!$B$28</f>
        <v>316</v>
      </c>
      <c r="D31" s="67">
        <f>'[18]E-FORM'!$C$28</f>
        <v>1125353</v>
      </c>
      <c r="E31" s="65">
        <f>'[18]E-FORM'!$D$28</f>
        <v>436</v>
      </c>
      <c r="F31" s="67">
        <f>'[18]E-FORM'!$E$28</f>
        <v>15189795</v>
      </c>
      <c r="G31" s="65">
        <f>'[18]E-FORM'!$F$28</f>
        <v>104</v>
      </c>
      <c r="H31" s="67">
        <f>'[18]E-FORM'!$G$28</f>
        <v>4339083</v>
      </c>
      <c r="I31" s="147">
        <f>D31+F31+H31</f>
        <v>20654231</v>
      </c>
      <c r="J31" s="151" t="s">
        <v>86</v>
      </c>
      <c r="K31" s="65">
        <f>'[18]E-FORM'!$I$28</f>
        <v>151</v>
      </c>
      <c r="L31" s="65"/>
      <c r="M31" s="65">
        <f>'[18]E-FORM'!$J$28</f>
        <v>140</v>
      </c>
      <c r="N31" s="65"/>
      <c r="O31" s="70">
        <f>'[18]E-FORM'!$K$28</f>
        <v>317</v>
      </c>
      <c r="P31" s="65"/>
      <c r="Q31" s="65">
        <f>'[18]E-FORM'!$M$28</f>
        <v>197</v>
      </c>
      <c r="R31" s="65"/>
      <c r="S31" s="67">
        <f>'[18]E-FORM'!$N$28</f>
        <v>1700192</v>
      </c>
      <c r="T31" s="65"/>
      <c r="U31" s="136">
        <f>I31+S31</f>
        <v>22354423</v>
      </c>
      <c r="V31" s="72"/>
      <c r="W31" s="65">
        <f>'[18]E-FORM'!$P$28</f>
        <v>88673</v>
      </c>
    </row>
    <row r="32" spans="1:24" s="7" customFormat="1" ht="12.75" customHeight="1" x14ac:dyDescent="0.25">
      <c r="A32" s="106" t="s">
        <v>106</v>
      </c>
      <c r="B32" s="142">
        <v>2003</v>
      </c>
      <c r="C32" s="65">
        <f>'[19]E-FORM'!$B$28</f>
        <v>43</v>
      </c>
      <c r="D32" s="67">
        <f>'[19]E-FORM'!$C$28</f>
        <v>983100</v>
      </c>
      <c r="E32" s="65">
        <f>'[19]E-FORM'!$D$28</f>
        <v>107</v>
      </c>
      <c r="F32" s="67">
        <f>'[19]E-FORM'!$E$28</f>
        <v>14761892</v>
      </c>
      <c r="G32" s="65">
        <f>'[19]E-FORM'!$F$28</f>
        <v>46</v>
      </c>
      <c r="H32" s="67">
        <f>'[19]E-FORM'!$G$28</f>
        <v>9284466</v>
      </c>
      <c r="I32" s="147">
        <f>D32+F32+H32</f>
        <v>25029458</v>
      </c>
      <c r="J32" s="151" t="s">
        <v>114</v>
      </c>
      <c r="K32" s="65">
        <f>'[19]E-FORM'!$I$28</f>
        <v>139</v>
      </c>
      <c r="L32" s="65"/>
      <c r="M32" s="65">
        <f>'[19]E-FORM'!$J$28</f>
        <v>121</v>
      </c>
      <c r="N32" s="65"/>
      <c r="O32" s="70">
        <f>'[19]E-FORM'!$K$28</f>
        <v>343</v>
      </c>
      <c r="P32" s="65"/>
      <c r="Q32" s="65">
        <f>'[19]E-FORM'!$M$28</f>
        <v>15</v>
      </c>
      <c r="R32" s="65"/>
      <c r="S32" s="67">
        <f>'[19]E-FORM'!$N$28</f>
        <v>1873300</v>
      </c>
      <c r="T32" s="65"/>
      <c r="U32" s="136">
        <f>I32+S32</f>
        <v>26902758</v>
      </c>
      <c r="V32" s="72"/>
      <c r="W32" s="65">
        <f>'[19]E-FORM'!$P$28</f>
        <v>26450</v>
      </c>
    </row>
    <row r="33" spans="1:23" s="7" customFormat="1" ht="13.15" customHeight="1" x14ac:dyDescent="0.25">
      <c r="A33" s="106" t="s">
        <v>91</v>
      </c>
      <c r="B33" s="142">
        <v>2005</v>
      </c>
      <c r="C33" s="65">
        <f>'[20]E-FORM'!$B$28</f>
        <v>37</v>
      </c>
      <c r="D33" s="67">
        <f>'[20]E-FORM'!$C$28</f>
        <v>404470</v>
      </c>
      <c r="E33" s="65">
        <f>'[20]E-FORM'!$D$28</f>
        <v>66</v>
      </c>
      <c r="F33" s="67">
        <f>'[20]E-FORM'!$E$28</f>
        <v>5645315</v>
      </c>
      <c r="G33" s="65">
        <f>'[20]E-FORM'!$F$28</f>
        <v>31</v>
      </c>
      <c r="H33" s="67">
        <f>'[20]E-FORM'!$G$28</f>
        <v>8976008</v>
      </c>
      <c r="I33" s="147">
        <f>D33+F33+H33</f>
        <v>15025793</v>
      </c>
      <c r="J33" s="151" t="s">
        <v>91</v>
      </c>
      <c r="K33" s="65">
        <f>'[20]E-FORM'!$I$28</f>
        <v>88</v>
      </c>
      <c r="L33" s="65"/>
      <c r="M33" s="65">
        <f>'[20]E-FORM'!$J$28</f>
        <v>73</v>
      </c>
      <c r="N33" s="65"/>
      <c r="O33" s="70">
        <f>'[20]E-FORM'!$K$28</f>
        <v>342</v>
      </c>
      <c r="P33" s="65"/>
      <c r="Q33" s="65">
        <f>'[20]E-FORM'!$M$28</f>
        <v>48</v>
      </c>
      <c r="R33" s="65"/>
      <c r="S33" s="67">
        <f>'[20]E-FORM'!$N$28</f>
        <v>5047985</v>
      </c>
      <c r="T33" s="65"/>
      <c r="U33" s="136">
        <f>I33+S33</f>
        <v>20073778</v>
      </c>
      <c r="V33" s="72"/>
      <c r="W33" s="65">
        <f>'[20]E-FORM'!$P$28</f>
        <v>33657</v>
      </c>
    </row>
    <row r="34" spans="1:23" s="7" customFormat="1" ht="4.5" customHeight="1" x14ac:dyDescent="0.25">
      <c r="A34" s="106"/>
      <c r="B34" s="142"/>
      <c r="C34" s="65"/>
      <c r="D34" s="67"/>
      <c r="E34" s="65"/>
      <c r="F34" s="67"/>
      <c r="G34" s="65"/>
      <c r="H34" s="67"/>
      <c r="I34" s="147"/>
      <c r="J34" s="151"/>
      <c r="K34" s="65"/>
      <c r="L34" s="65"/>
      <c r="M34" s="65"/>
      <c r="N34" s="65"/>
      <c r="O34" s="70"/>
      <c r="P34" s="65"/>
      <c r="Q34" s="65"/>
      <c r="R34" s="65"/>
      <c r="S34" s="67"/>
      <c r="T34" s="65"/>
      <c r="U34" s="136"/>
      <c r="V34" s="72"/>
      <c r="W34" s="65"/>
    </row>
    <row r="35" spans="1:23" s="170" customFormat="1" ht="12.75" customHeight="1" x14ac:dyDescent="0.25">
      <c r="A35" s="167" t="s">
        <v>152</v>
      </c>
      <c r="B35" s="142">
        <v>2007</v>
      </c>
      <c r="C35" s="78">
        <f>'[21]E-FORM'!$B$28</f>
        <v>44</v>
      </c>
      <c r="D35" s="79">
        <f>'[21]E-FORM'!$C$28</f>
        <v>2358654</v>
      </c>
      <c r="E35" s="78">
        <f>'[21]E-FORM'!$D$28</f>
        <v>62</v>
      </c>
      <c r="F35" s="79">
        <f>'[21]E-FORM'!$E$28</f>
        <v>257380784</v>
      </c>
      <c r="G35" s="78">
        <f>'[21]E-FORM'!$F$28</f>
        <v>34</v>
      </c>
      <c r="H35" s="79">
        <f>'[21]E-FORM'!$G$28</f>
        <v>6815660</v>
      </c>
      <c r="I35" s="158">
        <f>D35+F35+H35</f>
        <v>266555098</v>
      </c>
      <c r="J35" s="167" t="s">
        <v>152</v>
      </c>
      <c r="K35" s="78">
        <f>'[21]E-FORM'!$I$28</f>
        <v>76</v>
      </c>
      <c r="L35" s="78"/>
      <c r="M35" s="78">
        <f>'[21]E-FORM'!$J$28</f>
        <v>62</v>
      </c>
      <c r="N35" s="78"/>
      <c r="O35" s="160">
        <f>'[21]E-FORM'!$K$28</f>
        <v>1309</v>
      </c>
      <c r="P35" s="78"/>
      <c r="Q35" s="78">
        <f>'[21]E-FORM'!$M$28</f>
        <v>31</v>
      </c>
      <c r="R35" s="78"/>
      <c r="S35" s="79">
        <f>'[21]E-FORM'!$N$28</f>
        <v>58869989</v>
      </c>
      <c r="T35" s="78"/>
      <c r="U35" s="168">
        <f>I35+S35</f>
        <v>325425087</v>
      </c>
      <c r="V35" s="169"/>
      <c r="W35" s="78">
        <f>'[21]E-FORM'!$P$28</f>
        <v>26923</v>
      </c>
    </row>
    <row r="36" spans="1:23" s="7" customFormat="1" ht="13.15" customHeight="1" x14ac:dyDescent="0.25">
      <c r="A36" s="106" t="s">
        <v>134</v>
      </c>
      <c r="B36" s="142">
        <v>2008</v>
      </c>
      <c r="C36" s="65">
        <f>'[22]E-FORM'!$B$28</f>
        <v>63</v>
      </c>
      <c r="D36" s="67">
        <f>'[22]E-FORM'!$C$28</f>
        <v>1169675</v>
      </c>
      <c r="E36" s="65">
        <f>'[22]E-FORM'!$D$28</f>
        <v>159</v>
      </c>
      <c r="F36" s="67">
        <f>'[22]E-FORM'!$E$28</f>
        <v>9168899</v>
      </c>
      <c r="G36" s="65">
        <f>'[22]E-FORM'!$F$28</f>
        <v>58</v>
      </c>
      <c r="H36" s="67">
        <f>'[22]E-FORM'!$G$28</f>
        <v>6447654</v>
      </c>
      <c r="I36" s="147">
        <f>D36+F36+H36</f>
        <v>16786228</v>
      </c>
      <c r="J36" s="106" t="s">
        <v>134</v>
      </c>
      <c r="K36" s="65">
        <f>'[22]E-FORM'!$I$28</f>
        <v>159</v>
      </c>
      <c r="L36" s="65"/>
      <c r="M36" s="65">
        <f>'[22]E-FORM'!$J$28</f>
        <v>92</v>
      </c>
      <c r="N36" s="65"/>
      <c r="O36" s="70">
        <f>'[22]E-FORM'!$K$28</f>
        <v>376</v>
      </c>
      <c r="P36" s="65"/>
      <c r="Q36" s="65">
        <f>'[22]E-FORM'!$M$28</f>
        <v>45</v>
      </c>
      <c r="R36" s="65"/>
      <c r="S36" s="67">
        <f>'[22]E-FORM'!$N$28</f>
        <v>8810249</v>
      </c>
      <c r="T36" s="65"/>
      <c r="U36" s="136">
        <f>I36+S36</f>
        <v>25596477</v>
      </c>
      <c r="V36" s="72"/>
      <c r="W36" s="65">
        <f>'[22]E-FORM'!$P$28</f>
        <v>20133</v>
      </c>
    </row>
    <row r="37" spans="1:23" s="7" customFormat="1" ht="13.15" customHeight="1" x14ac:dyDescent="0.25">
      <c r="A37" s="106" t="s">
        <v>133</v>
      </c>
      <c r="B37" s="142">
        <v>2008</v>
      </c>
      <c r="C37" s="65">
        <f>'[23]E-FORM'!$B$28</f>
        <v>122</v>
      </c>
      <c r="D37" s="67">
        <f>'[23]E-FORM'!$C$28</f>
        <v>1639457</v>
      </c>
      <c r="E37" s="65">
        <f>'[23]E-FORM'!$D$28</f>
        <v>207</v>
      </c>
      <c r="F37" s="67">
        <f>'[23]E-FORM'!$E$28</f>
        <v>32819231</v>
      </c>
      <c r="G37" s="65">
        <f>'[23]E-FORM'!$F$28</f>
        <v>47</v>
      </c>
      <c r="H37" s="67">
        <f>'[23]E-FORM'!$G$28</f>
        <v>9610200</v>
      </c>
      <c r="I37" s="147">
        <f>D37+F37+H37</f>
        <v>44068888</v>
      </c>
      <c r="J37" s="106" t="s">
        <v>133</v>
      </c>
      <c r="K37" s="65">
        <f>'[23]E-FORM'!$I$28</f>
        <v>124</v>
      </c>
      <c r="L37" s="65"/>
      <c r="M37" s="65">
        <f>'[23]E-FORM'!$J$28</f>
        <v>89</v>
      </c>
      <c r="N37" s="65"/>
      <c r="O37" s="70">
        <f>'[23]E-FORM'!$K$28</f>
        <v>237</v>
      </c>
      <c r="P37" s="65"/>
      <c r="Q37" s="65">
        <f>'[23]E-FORM'!$M$28</f>
        <v>33</v>
      </c>
      <c r="R37" s="65"/>
      <c r="S37" s="67">
        <f>'[23]E-FORM'!$N$28</f>
        <v>12456585</v>
      </c>
      <c r="T37" s="65"/>
      <c r="U37" s="136">
        <f>I37+S37</f>
        <v>56525473</v>
      </c>
      <c r="V37" s="72"/>
      <c r="W37" s="65">
        <f>'[23]E-FORM'!$P$28</f>
        <v>11071</v>
      </c>
    </row>
    <row r="38" spans="1:23" s="7" customFormat="1" ht="12.75" customHeight="1" x14ac:dyDescent="0.25">
      <c r="A38" s="106" t="s">
        <v>142</v>
      </c>
      <c r="B38" s="142">
        <v>2010</v>
      </c>
      <c r="C38" s="65">
        <f>'[24]E-FORM'!$B$28</f>
        <v>42</v>
      </c>
      <c r="D38" s="67">
        <f>'[24]E-FORM'!$C$28</f>
        <v>1066800</v>
      </c>
      <c r="E38" s="65">
        <f>'[24]E-FORM'!$D$28</f>
        <v>103</v>
      </c>
      <c r="F38" s="67">
        <f>'[24]E-FORM'!$E$28</f>
        <v>141754980</v>
      </c>
      <c r="G38" s="65">
        <f>'[24]E-FORM'!$F$28</f>
        <v>35</v>
      </c>
      <c r="H38" s="67">
        <f>'[24]E-FORM'!$G$28</f>
        <v>14421001</v>
      </c>
      <c r="I38" s="147">
        <f t="shared" ref="I38:I47" si="4">D38+F38+H38</f>
        <v>157242781</v>
      </c>
      <c r="J38" s="106" t="s">
        <v>142</v>
      </c>
      <c r="K38" s="65">
        <f>'[24]E-FORM'!$I$28</f>
        <v>77</v>
      </c>
      <c r="L38" s="65"/>
      <c r="M38" s="65">
        <f>'[24]E-FORM'!$J$28</f>
        <v>66</v>
      </c>
      <c r="N38" s="65"/>
      <c r="O38" s="70">
        <f>'[24]E-FORM'!$K$28</f>
        <v>355</v>
      </c>
      <c r="P38" s="65"/>
      <c r="Q38" s="65">
        <f>'[24]E-FORM'!$M$28</f>
        <v>6</v>
      </c>
      <c r="R38" s="65"/>
      <c r="S38" s="67">
        <f>'[24]E-FORM'!$N$28</f>
        <v>1215023</v>
      </c>
      <c r="T38" s="65"/>
      <c r="U38" s="136">
        <f t="shared" ref="U38:U47" si="5">I38+S38</f>
        <v>158457804</v>
      </c>
      <c r="V38" s="72"/>
      <c r="W38" s="65">
        <f>'[24]E-FORM'!$P$28</f>
        <v>15605</v>
      </c>
    </row>
    <row r="39" spans="1:23" s="7" customFormat="1" ht="12.75" customHeight="1" x14ac:dyDescent="0.25">
      <c r="A39" s="106" t="s">
        <v>150</v>
      </c>
      <c r="B39" s="142">
        <v>2013</v>
      </c>
      <c r="C39" s="65">
        <f>'[25]E-FORM'!$B$28</f>
        <v>39</v>
      </c>
      <c r="D39" s="67">
        <f>'[25]E-FORM'!$C$28</f>
        <v>274466</v>
      </c>
      <c r="E39" s="65">
        <f>'[25]E-FORM'!$D$28</f>
        <v>28</v>
      </c>
      <c r="F39" s="67">
        <f>'[25]E-FORM'!$E$28</f>
        <v>1184900</v>
      </c>
      <c r="G39" s="65">
        <f>'[25]E-FORM'!$F$28</f>
        <v>15</v>
      </c>
      <c r="H39" s="67">
        <f>'[25]E-FORM'!$G$28</f>
        <v>1483500</v>
      </c>
      <c r="I39" s="147">
        <f t="shared" si="4"/>
        <v>2942866</v>
      </c>
      <c r="J39" s="106" t="s">
        <v>151</v>
      </c>
      <c r="K39" s="65">
        <f>'[25]E-FORM'!$I$28</f>
        <v>40</v>
      </c>
      <c r="L39" s="65"/>
      <c r="M39" s="65">
        <f>'[25]E-FORM'!$J$28</f>
        <v>34</v>
      </c>
      <c r="N39" s="65"/>
      <c r="O39" s="70">
        <f>'[25]E-FORM'!$K$28</f>
        <v>72</v>
      </c>
      <c r="P39" s="65"/>
      <c r="Q39" s="65">
        <f>'[25]E-FORM'!$M$28</f>
        <v>4</v>
      </c>
      <c r="R39" s="65"/>
      <c r="S39" s="67">
        <f>'[25]E-FORM'!$N$28</f>
        <v>3202150</v>
      </c>
      <c r="T39" s="65"/>
      <c r="U39" s="136">
        <f t="shared" si="5"/>
        <v>6145016</v>
      </c>
      <c r="V39" s="72"/>
      <c r="W39" s="65">
        <f>'[25]E-FORM'!$P$28</f>
        <v>19769</v>
      </c>
    </row>
    <row r="40" spans="1:23" s="7" customFormat="1" ht="4.5" customHeight="1" x14ac:dyDescent="0.25">
      <c r="A40" s="106"/>
      <c r="B40" s="142"/>
      <c r="C40" s="65"/>
      <c r="D40" s="67"/>
      <c r="E40" s="65"/>
      <c r="F40" s="67"/>
      <c r="G40" s="65"/>
      <c r="H40" s="67"/>
      <c r="I40" s="147"/>
      <c r="J40" s="106"/>
      <c r="K40" s="65"/>
      <c r="L40" s="65"/>
      <c r="M40" s="65"/>
      <c r="N40" s="65"/>
      <c r="O40" s="70"/>
      <c r="P40" s="65"/>
      <c r="Q40" s="65"/>
      <c r="R40" s="65"/>
      <c r="S40" s="67"/>
      <c r="T40" s="65"/>
      <c r="U40" s="136"/>
      <c r="V40" s="72"/>
      <c r="W40" s="65"/>
    </row>
    <row r="41" spans="1:23" s="7" customFormat="1" ht="12.75" customHeight="1" x14ac:dyDescent="0.25">
      <c r="A41" s="106" t="s">
        <v>153</v>
      </c>
      <c r="B41" s="142">
        <v>2014</v>
      </c>
      <c r="C41" s="65">
        <f>'[26]E-FORM'!$B$28</f>
        <v>5</v>
      </c>
      <c r="D41" s="67">
        <f>'[26]E-FORM'!$C$28</f>
        <v>12500</v>
      </c>
      <c r="E41" s="65">
        <f>'[26]E-FORM'!$D$28</f>
        <v>30</v>
      </c>
      <c r="F41" s="67">
        <f>'[26]E-FORM'!$E$28</f>
        <v>5664244</v>
      </c>
      <c r="G41" s="65">
        <f>'[26]E-FORM'!$F$28</f>
        <v>50</v>
      </c>
      <c r="H41" s="67">
        <f>'[26]E-FORM'!$G$28</f>
        <v>2765000</v>
      </c>
      <c r="I41" s="147">
        <f t="shared" ref="I41:I42" si="6">D41+F41+H41</f>
        <v>8441744</v>
      </c>
      <c r="J41" s="106" t="s">
        <v>153</v>
      </c>
      <c r="K41" s="65">
        <f>'[26]E-FORM'!$I$28</f>
        <v>12</v>
      </c>
      <c r="L41" s="65"/>
      <c r="M41" s="65">
        <f>'[26]E-FORM'!$J$28</f>
        <v>10</v>
      </c>
      <c r="N41" s="65"/>
      <c r="O41" s="70">
        <f>'[26]E-FORM'!$K$28</f>
        <v>68</v>
      </c>
      <c r="P41" s="65"/>
      <c r="Q41" s="65">
        <f>'[26]E-FORM'!$M$28</f>
        <v>3</v>
      </c>
      <c r="R41" s="65"/>
      <c r="S41" s="67">
        <f>'[26]E-FORM'!$N$28</f>
        <v>608032</v>
      </c>
      <c r="T41" s="65"/>
      <c r="U41" s="136">
        <f t="shared" ref="U41:U42" si="7">I41+S41</f>
        <v>9049776</v>
      </c>
      <c r="V41" s="72"/>
      <c r="W41" s="65">
        <f>'[26]E-FORM'!$P$28</f>
        <v>6298</v>
      </c>
    </row>
    <row r="42" spans="1:23" ht="12" customHeight="1" x14ac:dyDescent="0.25">
      <c r="A42" s="106" t="s">
        <v>183</v>
      </c>
      <c r="B42" s="142">
        <v>2018</v>
      </c>
      <c r="C42" s="65">
        <f>'[27]E-FORM'!$B$28</f>
        <v>78</v>
      </c>
      <c r="D42" s="67">
        <f>'[27]E-FORM'!$C$28</f>
        <v>150074</v>
      </c>
      <c r="E42" s="65">
        <f>'[27]E-FORM'!$D$28</f>
        <v>104</v>
      </c>
      <c r="F42" s="67">
        <f>'[27]E-FORM'!$E$28</f>
        <v>13620708</v>
      </c>
      <c r="G42" s="65">
        <f>'[27]E-FORM'!$F$28</f>
        <v>29</v>
      </c>
      <c r="H42" s="67">
        <f>'[27]E-FORM'!$G$28</f>
        <v>2507000</v>
      </c>
      <c r="I42" s="147">
        <f t="shared" si="6"/>
        <v>16277782</v>
      </c>
      <c r="J42" s="106" t="s">
        <v>183</v>
      </c>
      <c r="K42" s="65">
        <f>'[27]E-FORM'!$I$28</f>
        <v>96</v>
      </c>
      <c r="M42" s="65">
        <f>'[27]E-FORM'!$J$28</f>
        <v>78</v>
      </c>
      <c r="O42" s="70">
        <f>'[27]E-FORM'!$K$28</f>
        <v>163</v>
      </c>
      <c r="Q42" s="65">
        <f>'[27]E-FORM'!$M$28</f>
        <v>15</v>
      </c>
      <c r="S42" s="67">
        <f>'[27]E-FORM'!$N$28</f>
        <v>17370176</v>
      </c>
      <c r="U42" s="136">
        <f t="shared" si="7"/>
        <v>33647958</v>
      </c>
      <c r="W42" s="65">
        <f>'[27]E-FORM'!$P$28</f>
        <v>16917</v>
      </c>
    </row>
    <row r="43" spans="1:23" s="7" customFormat="1" ht="12.75" customHeight="1" x14ac:dyDescent="0.25">
      <c r="A43" s="106" t="s">
        <v>178</v>
      </c>
      <c r="B43" s="142">
        <v>2019</v>
      </c>
      <c r="C43" s="65">
        <f>'[28]E-FORM'!$B$28</f>
        <v>89</v>
      </c>
      <c r="D43" s="67">
        <f>'[28]E-FORM'!$C$28</f>
        <v>886010</v>
      </c>
      <c r="E43" s="65">
        <f>'[28]E-FORM'!$D$28</f>
        <v>147</v>
      </c>
      <c r="F43" s="67">
        <f>'[28]E-FORM'!$E$28</f>
        <v>8932351</v>
      </c>
      <c r="G43" s="65">
        <f>'[28]E-FORM'!$F$28</f>
        <v>74</v>
      </c>
      <c r="H43" s="67">
        <f>'[28]E-FORM'!$G$28</f>
        <v>8686818</v>
      </c>
      <c r="I43" s="147">
        <f t="shared" ref="I43" si="8">D43+F43+H43</f>
        <v>18505179</v>
      </c>
      <c r="J43" s="106" t="s">
        <v>178</v>
      </c>
      <c r="K43" s="65">
        <f>'[28]E-FORM'!$I$28</f>
        <v>201</v>
      </c>
      <c r="L43" s="65"/>
      <c r="M43" s="65">
        <f>'[28]E-FORM'!$J$28</f>
        <v>126</v>
      </c>
      <c r="N43" s="65"/>
      <c r="O43" s="70">
        <f>'[28]E-FORM'!$K$28</f>
        <v>331</v>
      </c>
      <c r="P43" s="65"/>
      <c r="Q43" s="65">
        <f>'[28]E-FORM'!$M$28</f>
        <v>37</v>
      </c>
      <c r="R43" s="65"/>
      <c r="S43" s="67">
        <f>'[28]E-FORM'!$N$28</f>
        <v>5999845</v>
      </c>
      <c r="T43" s="65"/>
      <c r="U43" s="136">
        <f t="shared" ref="U43" si="9">I43+S43</f>
        <v>24505024</v>
      </c>
      <c r="V43" s="72"/>
      <c r="W43" s="65">
        <f>'[28]E-FORM'!$P$28</f>
        <v>7757</v>
      </c>
    </row>
    <row r="44" spans="1:23" s="7" customFormat="1" ht="12.75" customHeight="1" x14ac:dyDescent="0.25">
      <c r="A44" s="106" t="s">
        <v>177</v>
      </c>
      <c r="B44" s="142">
        <v>2019</v>
      </c>
      <c r="C44" s="65">
        <f>'[29]E-FORM'!$B$28</f>
        <v>131</v>
      </c>
      <c r="D44" s="67">
        <f>'[29]E-FORM'!$C$28</f>
        <v>1341276</v>
      </c>
      <c r="E44" s="65">
        <f>'[29]E-FORM'!$D$28</f>
        <v>288</v>
      </c>
      <c r="F44" s="67">
        <f>'[29]E-FORM'!$E$28</f>
        <v>6703877</v>
      </c>
      <c r="G44" s="65">
        <f>'[29]E-FORM'!$F$28</f>
        <v>113</v>
      </c>
      <c r="H44" s="67">
        <f>'[29]E-FORM'!$G$28</f>
        <v>8331155</v>
      </c>
      <c r="I44" s="147">
        <f t="shared" ref="I44:I46" si="10">D44+F44+H44</f>
        <v>16376308</v>
      </c>
      <c r="J44" s="106" t="s">
        <v>177</v>
      </c>
      <c r="K44" s="65">
        <f>'[29]E-FORM'!$I$28</f>
        <v>312</v>
      </c>
      <c r="L44" s="65"/>
      <c r="M44" s="65">
        <f>'[29]E-FORM'!$J$28</f>
        <v>245</v>
      </c>
      <c r="N44" s="65"/>
      <c r="O44" s="70">
        <f>'[29]E-FORM'!$K$28</f>
        <v>538</v>
      </c>
      <c r="P44" s="65"/>
      <c r="Q44" s="65">
        <f>'[29]E-FORM'!$M$28</f>
        <v>137</v>
      </c>
      <c r="R44" s="65"/>
      <c r="S44" s="67">
        <f>'[29]E-FORM'!$N$28</f>
        <v>9394013</v>
      </c>
      <c r="T44" s="65"/>
      <c r="U44" s="136">
        <f t="shared" ref="U44:U46" si="11">I44+S44</f>
        <v>25770321</v>
      </c>
      <c r="V44" s="72"/>
      <c r="W44" s="65">
        <f>'[29]E-FORM'!$P$28</f>
        <v>40520</v>
      </c>
    </row>
    <row r="45" spans="1:23" s="7" customFormat="1" ht="12.75" customHeight="1" x14ac:dyDescent="0.25">
      <c r="A45" s="106" t="s">
        <v>184</v>
      </c>
      <c r="B45" s="142">
        <v>2020</v>
      </c>
      <c r="C45" s="65">
        <f>'[30]E-FORM'!$B$28</f>
        <v>0</v>
      </c>
      <c r="D45" s="67">
        <f>'[30]E-FORM'!$C$28</f>
        <v>0</v>
      </c>
      <c r="E45" s="65">
        <f>'[30]E-FORM'!$D$28</f>
        <v>1</v>
      </c>
      <c r="F45" s="67">
        <f>'[30]E-FORM'!$E$28</f>
        <v>1000</v>
      </c>
      <c r="G45" s="65">
        <f>'[30]E-FORM'!$F$28</f>
        <v>0</v>
      </c>
      <c r="H45" s="67">
        <f>'[30]E-FORM'!$G$28</f>
        <v>0</v>
      </c>
      <c r="I45" s="147">
        <f t="shared" si="10"/>
        <v>1000</v>
      </c>
      <c r="J45" s="106" t="s">
        <v>184</v>
      </c>
      <c r="K45" s="65">
        <f>'[30]E-FORM'!$I$28</f>
        <v>0</v>
      </c>
      <c r="L45" s="65"/>
      <c r="M45" s="65">
        <f>'[30]E-FORM'!$J$28</f>
        <v>0</v>
      </c>
      <c r="N45" s="65"/>
      <c r="O45" s="70">
        <f>'[30]E-FORM'!$K$28</f>
        <v>0</v>
      </c>
      <c r="P45" s="65"/>
      <c r="Q45" s="65">
        <f>'[30]E-FORM'!$M$28</f>
        <v>0</v>
      </c>
      <c r="R45" s="65"/>
      <c r="S45" s="67">
        <f>'[30]E-FORM'!$N$28</f>
        <v>0</v>
      </c>
      <c r="T45" s="65"/>
      <c r="U45" s="136">
        <f t="shared" si="11"/>
        <v>1000</v>
      </c>
      <c r="V45" s="72"/>
      <c r="W45" s="65">
        <f>'[30]E-FORM'!$P$28</f>
        <v>412</v>
      </c>
    </row>
    <row r="46" spans="1:23" s="7" customFormat="1" ht="12.75" customHeight="1" x14ac:dyDescent="0.25">
      <c r="A46" s="106" t="s">
        <v>185</v>
      </c>
      <c r="B46" s="142">
        <v>2020</v>
      </c>
      <c r="C46" s="65">
        <f>'[31]E-FORM'!$B$28</f>
        <v>2</v>
      </c>
      <c r="D46" s="67">
        <f>'[31]E-FORM'!$C$28</f>
        <v>400000</v>
      </c>
      <c r="E46" s="65">
        <f>'[31]E-FORM'!$D$28</f>
        <v>2</v>
      </c>
      <c r="F46" s="67">
        <f>'[31]E-FORM'!$E$28</f>
        <v>11500</v>
      </c>
      <c r="G46" s="65">
        <f>'[31]E-FORM'!$F$28</f>
        <v>0</v>
      </c>
      <c r="H46" s="67">
        <f>'[31]E-FORM'!$G$28</f>
        <v>0</v>
      </c>
      <c r="I46" s="147">
        <f t="shared" si="10"/>
        <v>411500</v>
      </c>
      <c r="J46" s="106" t="s">
        <v>185</v>
      </c>
      <c r="K46" s="65">
        <f>'[31]E-FORM'!$I$28</f>
        <v>0</v>
      </c>
      <c r="L46" s="65"/>
      <c r="M46" s="65">
        <f>'[31]E-FORM'!$J$28</f>
        <v>0</v>
      </c>
      <c r="N46" s="65"/>
      <c r="O46" s="70">
        <f>'[31]E-FORM'!$K$28</f>
        <v>0</v>
      </c>
      <c r="P46" s="65"/>
      <c r="Q46" s="65">
        <f>'[31]E-FORM'!$M$28</f>
        <v>2</v>
      </c>
      <c r="R46" s="65"/>
      <c r="S46" s="67">
        <f>'[31]E-FORM'!$N$28</f>
        <v>69963</v>
      </c>
      <c r="T46" s="65"/>
      <c r="U46" s="136">
        <f t="shared" si="11"/>
        <v>481463</v>
      </c>
      <c r="V46" s="72"/>
      <c r="W46" s="65">
        <f>'[31]E-FORM'!$P$28</f>
        <v>565</v>
      </c>
    </row>
    <row r="47" spans="1:23" s="7" customFormat="1" ht="14.25" customHeight="1" x14ac:dyDescent="0.25">
      <c r="A47" s="107" t="s">
        <v>84</v>
      </c>
      <c r="B47" s="68"/>
      <c r="C47" s="69">
        <f t="shared" ref="C47:H47" si="12">SUM(C11:C46)</f>
        <v>3778</v>
      </c>
      <c r="D47" s="69">
        <f t="shared" si="12"/>
        <v>44903691.899999999</v>
      </c>
      <c r="E47" s="69">
        <f t="shared" si="12"/>
        <v>6504</v>
      </c>
      <c r="F47" s="69">
        <f t="shared" si="12"/>
        <v>779865944</v>
      </c>
      <c r="G47" s="69">
        <f t="shared" si="12"/>
        <v>2445</v>
      </c>
      <c r="H47" s="69">
        <f t="shared" si="12"/>
        <v>248746093</v>
      </c>
      <c r="I47" s="148">
        <f t="shared" si="4"/>
        <v>1073515728.9</v>
      </c>
      <c r="J47" s="107" t="s">
        <v>84</v>
      </c>
      <c r="K47" s="69">
        <f>SUM(K11:K46)</f>
        <v>5710</v>
      </c>
      <c r="L47" s="69"/>
      <c r="M47" s="69">
        <f>SUM(M11:M46)</f>
        <v>3910</v>
      </c>
      <c r="N47" s="69"/>
      <c r="O47" s="69">
        <f>SUM(O11:O46)</f>
        <v>14301</v>
      </c>
      <c r="P47" s="69"/>
      <c r="Q47" s="69">
        <f>SUM(Q11:Q46)</f>
        <v>2118</v>
      </c>
      <c r="R47" s="69"/>
      <c r="S47" s="69">
        <f>SUM(S11:S46)</f>
        <v>307162012</v>
      </c>
      <c r="T47" s="69"/>
      <c r="U47" s="155">
        <f t="shared" si="5"/>
        <v>1380677740.9000001</v>
      </c>
      <c r="V47" s="69"/>
      <c r="W47" s="69">
        <f>SUM(W11:W46)</f>
        <v>1127398</v>
      </c>
    </row>
    <row r="48" spans="1:23" s="7" customFormat="1" ht="14.25" customHeight="1" x14ac:dyDescent="0.3">
      <c r="A48" s="153" t="s">
        <v>87</v>
      </c>
      <c r="B48" s="51"/>
      <c r="C48" s="86">
        <f t="shared" ref="C48:I48" si="13">C47/C55</f>
        <v>0.71444780635400906</v>
      </c>
      <c r="D48" s="86">
        <f t="shared" si="13"/>
        <v>0.71488817650664338</v>
      </c>
      <c r="E48" s="86">
        <f t="shared" si="13"/>
        <v>0.6799790904338735</v>
      </c>
      <c r="F48" s="86">
        <f>F47/F55</f>
        <v>0.75415855228253237</v>
      </c>
      <c r="G48" s="86">
        <f t="shared" si="13"/>
        <v>0.6837248322147651</v>
      </c>
      <c r="H48" s="86">
        <f t="shared" si="13"/>
        <v>0.77420265141634981</v>
      </c>
      <c r="I48" s="86">
        <f t="shared" si="13"/>
        <v>0.75696026949033413</v>
      </c>
      <c r="J48" s="154" t="s">
        <v>87</v>
      </c>
      <c r="K48" s="86">
        <f>K47/K55</f>
        <v>0.67486112752629712</v>
      </c>
      <c r="L48" s="87"/>
      <c r="M48" s="86">
        <f>M47/M55</f>
        <v>0.66963521150881999</v>
      </c>
      <c r="N48" s="87"/>
      <c r="O48" s="86">
        <f>O47/O55</f>
        <v>0.71241406794859019</v>
      </c>
      <c r="P48" s="87"/>
      <c r="Q48" s="86">
        <f>Q47/Q55</f>
        <v>0.73823631927500877</v>
      </c>
      <c r="R48" s="88"/>
      <c r="S48" s="86">
        <f>S47/S55</f>
        <v>0.68959256259671164</v>
      </c>
      <c r="T48" s="88"/>
      <c r="U48" s="86">
        <f>U47/U55</f>
        <v>0.74085864372383181</v>
      </c>
      <c r="V48" s="89"/>
      <c r="W48" s="86">
        <f>W47/W55</f>
        <v>0.70832163161806605</v>
      </c>
    </row>
    <row r="49" spans="1:23" s="7" customFormat="1" ht="11.45" customHeight="1" x14ac:dyDescent="0.3">
      <c r="A49" s="144" t="s">
        <v>137</v>
      </c>
      <c r="B49" s="40" t="s">
        <v>180</v>
      </c>
      <c r="C49" s="63"/>
      <c r="D49" s="64"/>
      <c r="E49" s="63"/>
      <c r="F49" s="64"/>
      <c r="G49" s="64"/>
      <c r="H49" s="54"/>
      <c r="I49" s="41"/>
      <c r="J49" s="144" t="s">
        <v>137</v>
      </c>
      <c r="K49" s="40" t="s">
        <v>180</v>
      </c>
      <c r="L49" s="63"/>
      <c r="M49" s="64"/>
      <c r="N49" s="63"/>
      <c r="O49" s="64"/>
      <c r="P49" s="64"/>
      <c r="Q49" s="54"/>
      <c r="R49" s="41"/>
      <c r="S49" s="77"/>
      <c r="T49" s="77"/>
      <c r="U49" s="77"/>
      <c r="V49" s="72"/>
      <c r="W49" s="74"/>
    </row>
    <row r="50" spans="1:23" s="7" customFormat="1" ht="10.9" customHeight="1" x14ac:dyDescent="0.3">
      <c r="A50" s="40" t="s">
        <v>179</v>
      </c>
      <c r="B50" s="52"/>
      <c r="C50" s="53"/>
      <c r="D50" s="54"/>
      <c r="E50" s="53"/>
      <c r="F50" s="54"/>
      <c r="G50" s="54"/>
      <c r="H50" s="54"/>
      <c r="I50" s="41"/>
      <c r="J50" s="40" t="s">
        <v>179</v>
      </c>
      <c r="K50" s="52"/>
      <c r="L50" s="53"/>
      <c r="M50" s="54"/>
      <c r="N50" s="53"/>
      <c r="O50" s="54"/>
      <c r="P50" s="54"/>
      <c r="Q50" s="54"/>
      <c r="R50" s="41"/>
      <c r="S50" s="77"/>
      <c r="T50" s="77"/>
      <c r="U50" s="77"/>
      <c r="V50" s="72"/>
      <c r="W50" s="74"/>
    </row>
    <row r="51" spans="1:23" s="7" customFormat="1" ht="12.75" customHeight="1" x14ac:dyDescent="0.3">
      <c r="A51" s="165" t="s">
        <v>181</v>
      </c>
      <c r="B51" s="52"/>
      <c r="C51" s="53"/>
      <c r="D51" s="54"/>
      <c r="E51" s="53"/>
      <c r="F51" s="54"/>
      <c r="G51" s="54"/>
      <c r="H51" s="54"/>
      <c r="I51" s="41"/>
      <c r="J51" s="165" t="s">
        <v>181</v>
      </c>
      <c r="K51" s="52"/>
      <c r="L51" s="53"/>
      <c r="M51" s="54"/>
      <c r="N51" s="53"/>
      <c r="O51" s="54"/>
      <c r="P51" s="54"/>
      <c r="Q51" s="54"/>
      <c r="R51" s="41"/>
      <c r="S51" s="77"/>
      <c r="T51" s="77"/>
      <c r="U51" s="77"/>
      <c r="V51" s="72"/>
      <c r="W51" s="74"/>
    </row>
    <row r="52" spans="1:23" s="7" customFormat="1" ht="10.5" customHeight="1" x14ac:dyDescent="0.3">
      <c r="A52" s="40" t="s">
        <v>182</v>
      </c>
      <c r="B52" s="52"/>
      <c r="C52" s="53"/>
      <c r="D52" s="54"/>
      <c r="E52" s="53"/>
      <c r="F52" s="54"/>
      <c r="G52" s="54"/>
      <c r="H52" s="54"/>
      <c r="I52" s="41"/>
      <c r="J52" s="40" t="s">
        <v>182</v>
      </c>
      <c r="K52" s="75"/>
      <c r="L52" s="76"/>
      <c r="M52" s="76"/>
      <c r="N52" s="76"/>
      <c r="O52" s="76"/>
      <c r="P52" s="76"/>
      <c r="Q52" s="77"/>
      <c r="R52" s="77"/>
      <c r="S52" s="77"/>
      <c r="T52" s="77"/>
      <c r="U52" s="77"/>
      <c r="V52" s="72"/>
      <c r="W52" s="74"/>
    </row>
    <row r="53" spans="1:23" s="7" customFormat="1" ht="13.5" customHeight="1" x14ac:dyDescent="0.3">
      <c r="A53" s="55" t="s">
        <v>82</v>
      </c>
      <c r="B53" s="56"/>
      <c r="C53" s="57">
        <f t="shared" ref="C53:H53" si="14">C106</f>
        <v>1510</v>
      </c>
      <c r="D53" s="57">
        <f t="shared" si="14"/>
        <v>17908498</v>
      </c>
      <c r="E53" s="57">
        <f t="shared" si="14"/>
        <v>3061</v>
      </c>
      <c r="F53" s="57">
        <f t="shared" si="14"/>
        <v>254221572</v>
      </c>
      <c r="G53" s="57">
        <f t="shared" si="14"/>
        <v>1131</v>
      </c>
      <c r="H53" s="57">
        <f t="shared" si="14"/>
        <v>72547166</v>
      </c>
      <c r="I53" s="57">
        <f>I106</f>
        <v>344677236</v>
      </c>
      <c r="J53" s="55" t="s">
        <v>83</v>
      </c>
      <c r="K53" s="83">
        <f>J106</f>
        <v>2751</v>
      </c>
      <c r="L53" s="83"/>
      <c r="M53" s="83">
        <f>K106</f>
        <v>1929</v>
      </c>
      <c r="N53" s="83"/>
      <c r="O53" s="83">
        <f>M106</f>
        <v>5773</v>
      </c>
      <c r="P53" s="84"/>
      <c r="Q53" s="83">
        <f>P106</f>
        <v>751</v>
      </c>
      <c r="R53" s="83"/>
      <c r="S53" s="85">
        <f>Q106</f>
        <v>138263343</v>
      </c>
      <c r="T53" s="74"/>
      <c r="U53" s="79">
        <f>S106</f>
        <v>482940579</v>
      </c>
      <c r="V53" s="72"/>
      <c r="W53" s="78">
        <f>T106</f>
        <v>464249</v>
      </c>
    </row>
    <row r="54" spans="1:23" s="7" customFormat="1" ht="2.4500000000000002" customHeight="1" thickBot="1" x14ac:dyDescent="0.35">
      <c r="A54" s="58"/>
      <c r="B54" s="59"/>
      <c r="C54" s="60"/>
      <c r="D54" s="60"/>
      <c r="E54" s="60"/>
      <c r="F54" s="60"/>
      <c r="G54" s="60"/>
      <c r="H54" s="60"/>
      <c r="I54" s="60"/>
      <c r="J54" s="80"/>
      <c r="K54" s="81"/>
      <c r="L54" s="81"/>
      <c r="M54" s="81"/>
      <c r="N54" s="81"/>
      <c r="O54" s="81"/>
      <c r="P54" s="82"/>
      <c r="Q54" s="81"/>
      <c r="R54" s="81"/>
      <c r="S54" s="81"/>
      <c r="T54" s="81"/>
      <c r="U54" s="81"/>
      <c r="V54" s="81"/>
      <c r="W54" s="98"/>
    </row>
    <row r="55" spans="1:23" s="7" customFormat="1" ht="15.6" customHeight="1" x14ac:dyDescent="0.2">
      <c r="A55" s="128" t="s">
        <v>40</v>
      </c>
      <c r="B55" s="129"/>
      <c r="C55" s="130">
        <f t="shared" ref="C55:H55" si="15">SUM(C47+C53)</f>
        <v>5288</v>
      </c>
      <c r="D55" s="131">
        <f t="shared" si="15"/>
        <v>62812189.899999999</v>
      </c>
      <c r="E55" s="130">
        <f t="shared" si="15"/>
        <v>9565</v>
      </c>
      <c r="F55" s="131">
        <f t="shared" si="15"/>
        <v>1034087516</v>
      </c>
      <c r="G55" s="130">
        <f t="shared" si="15"/>
        <v>3576</v>
      </c>
      <c r="H55" s="131">
        <f t="shared" si="15"/>
        <v>321293259</v>
      </c>
      <c r="I55" s="152">
        <f>SUM(I47+I53)</f>
        <v>1418192964.9000001</v>
      </c>
      <c r="J55" s="128" t="s">
        <v>40</v>
      </c>
      <c r="K55" s="130">
        <f>SUM(K47+K53)</f>
        <v>8461</v>
      </c>
      <c r="L55" s="130"/>
      <c r="M55" s="130">
        <f t="shared" ref="M55:S55" si="16">SUM(M47+M53)</f>
        <v>5839</v>
      </c>
      <c r="N55" s="130"/>
      <c r="O55" s="130">
        <f t="shared" si="16"/>
        <v>20074</v>
      </c>
      <c r="P55" s="130"/>
      <c r="Q55" s="130">
        <f t="shared" si="16"/>
        <v>2869</v>
      </c>
      <c r="R55" s="130"/>
      <c r="S55" s="131">
        <f t="shared" si="16"/>
        <v>445425355</v>
      </c>
      <c r="T55" s="130" t="s">
        <v>0</v>
      </c>
      <c r="U55" s="149">
        <f>SUM(U47+U53)</f>
        <v>1863618319.9000001</v>
      </c>
      <c r="V55" s="132"/>
      <c r="W55" s="133">
        <f>SUM(W47+W53)</f>
        <v>1591647</v>
      </c>
    </row>
    <row r="56" spans="1:23" s="7" customFormat="1" ht="12.6" customHeight="1" x14ac:dyDescent="0.25">
      <c r="A56" s="38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39">
        <v>44257</v>
      </c>
    </row>
    <row r="58" spans="1:23" ht="0.6" customHeight="1" x14ac:dyDescent="0.2"/>
    <row r="60" spans="1:23" ht="13.5" x14ac:dyDescent="0.25">
      <c r="B60" s="90" t="s">
        <v>5</v>
      </c>
      <c r="C60" s="95" t="s">
        <v>99</v>
      </c>
      <c r="D60" s="48"/>
      <c r="E60" s="48"/>
      <c r="F60" s="92" t="s">
        <v>42</v>
      </c>
      <c r="H60" s="92" t="s">
        <v>43</v>
      </c>
      <c r="I60" s="49" t="s">
        <v>2</v>
      </c>
      <c r="J60" s="93" t="s">
        <v>44</v>
      </c>
      <c r="K60" s="48"/>
      <c r="L60" s="48"/>
      <c r="M60" s="48"/>
      <c r="N60" s="48"/>
      <c r="O60" s="48"/>
      <c r="P60" s="96" t="s">
        <v>45</v>
      </c>
      <c r="R60" s="34" t="s">
        <v>0</v>
      </c>
      <c r="T60" s="97" t="s">
        <v>80</v>
      </c>
    </row>
    <row r="61" spans="1:23" ht="22.5" x14ac:dyDescent="0.25">
      <c r="B61" s="91" t="s">
        <v>10</v>
      </c>
      <c r="C61" s="47" t="s">
        <v>97</v>
      </c>
      <c r="D61" s="49" t="s">
        <v>98</v>
      </c>
      <c r="E61" s="47" t="s">
        <v>97</v>
      </c>
      <c r="F61" s="47" t="s">
        <v>47</v>
      </c>
      <c r="G61" s="37" t="s">
        <v>46</v>
      </c>
      <c r="H61" s="47" t="s">
        <v>47</v>
      </c>
      <c r="I61" s="49" t="s">
        <v>48</v>
      </c>
      <c r="J61" s="93" t="s">
        <v>49</v>
      </c>
      <c r="K61" s="94" t="s">
        <v>100</v>
      </c>
      <c r="L61" s="47"/>
      <c r="M61" s="94" t="s">
        <v>101</v>
      </c>
      <c r="N61" s="48"/>
      <c r="O61" s="48"/>
      <c r="P61" s="36" t="s">
        <v>102</v>
      </c>
      <c r="Q61" s="37" t="s">
        <v>47</v>
      </c>
      <c r="S61" s="166" t="s">
        <v>103</v>
      </c>
      <c r="T61" s="97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29" t="s">
        <v>51</v>
      </c>
      <c r="P62" s="28" t="s">
        <v>52</v>
      </c>
      <c r="Q62" s="43" t="s">
        <v>52</v>
      </c>
      <c r="R62" s="28"/>
      <c r="S62" s="28">
        <f>I62</f>
        <v>605854</v>
      </c>
      <c r="T62" s="42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29" t="s">
        <v>54</v>
      </c>
      <c r="P63" s="28" t="s">
        <v>52</v>
      </c>
      <c r="Q63" s="43" t="s">
        <v>52</v>
      </c>
      <c r="R63" s="28"/>
      <c r="S63" s="28">
        <f>I63</f>
        <v>1030846</v>
      </c>
      <c r="T63" s="22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29" t="s">
        <v>56</v>
      </c>
      <c r="P64" s="28" t="s">
        <v>52</v>
      </c>
      <c r="Q64" s="43" t="s">
        <v>52</v>
      </c>
      <c r="R64" s="28"/>
      <c r="S64" s="28">
        <f>I64</f>
        <v>2694314</v>
      </c>
      <c r="T64" s="42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29" t="s">
        <v>58</v>
      </c>
      <c r="P65" s="28" t="s">
        <v>52</v>
      </c>
      <c r="Q65" s="43" t="s">
        <v>52</v>
      </c>
      <c r="R65" s="28"/>
      <c r="S65" s="28">
        <f>I65</f>
        <v>323330</v>
      </c>
      <c r="T65" s="42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221" t="s">
        <v>60</v>
      </c>
      <c r="P66" s="32">
        <v>8</v>
      </c>
      <c r="Q66" s="44">
        <v>220514</v>
      </c>
      <c r="R66" s="32"/>
      <c r="S66" s="33">
        <f>I66+Q66</f>
        <v>3066996</v>
      </c>
      <c r="T66" s="42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29" t="s">
        <v>61</v>
      </c>
      <c r="P67" s="28">
        <v>25</v>
      </c>
      <c r="Q67" s="43">
        <v>2333140</v>
      </c>
      <c r="R67" s="28"/>
      <c r="S67" s="33">
        <f t="shared" ref="S67:S87" si="18">I67+Q67</f>
        <v>6305495</v>
      </c>
      <c r="T67" s="42" t="s">
        <v>52</v>
      </c>
    </row>
    <row r="68" spans="1:22" s="1" customFormat="1" ht="12" customHeight="1" x14ac:dyDescent="0.2">
      <c r="A68" s="2" t="s">
        <v>176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221" t="s">
        <v>62</v>
      </c>
      <c r="P68" s="32">
        <v>16</v>
      </c>
      <c r="Q68" s="44">
        <v>102175</v>
      </c>
      <c r="R68" s="32"/>
      <c r="S68" s="33">
        <f t="shared" si="18"/>
        <v>2721463</v>
      </c>
      <c r="T68" s="42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221" t="s">
        <v>30</v>
      </c>
      <c r="P69" s="32">
        <v>5</v>
      </c>
      <c r="Q69" s="44">
        <v>455130</v>
      </c>
      <c r="R69" s="32"/>
      <c r="S69" s="33">
        <f t="shared" si="18"/>
        <v>2577130</v>
      </c>
      <c r="T69" s="42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221" t="s">
        <v>67</v>
      </c>
      <c r="P70" s="32">
        <v>0</v>
      </c>
      <c r="Q70" s="44">
        <v>0</v>
      </c>
      <c r="R70" s="32"/>
      <c r="S70" s="33">
        <f t="shared" si="18"/>
        <v>109250</v>
      </c>
      <c r="T70" s="42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6">
        <v>48</v>
      </c>
      <c r="K71" s="22">
        <v>34</v>
      </c>
      <c r="L71" s="22" t="s">
        <v>0</v>
      </c>
      <c r="M71" s="22">
        <v>94</v>
      </c>
      <c r="N71" s="22" t="s">
        <v>0</v>
      </c>
      <c r="O71" s="22" t="s">
        <v>71</v>
      </c>
      <c r="P71" s="22">
        <v>2</v>
      </c>
      <c r="Q71" s="45">
        <v>15562</v>
      </c>
      <c r="R71" s="22" t="s">
        <v>0</v>
      </c>
      <c r="S71" s="33">
        <f t="shared" si="18"/>
        <v>4142171</v>
      </c>
      <c r="T71" s="42" t="s">
        <v>52</v>
      </c>
      <c r="U71" s="22" t="s">
        <v>0</v>
      </c>
      <c r="V71" s="35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6">
        <v>75</v>
      </c>
      <c r="K72" s="22">
        <v>50</v>
      </c>
      <c r="L72" s="22"/>
      <c r="M72" s="22">
        <v>145</v>
      </c>
      <c r="N72" s="22"/>
      <c r="O72" s="22" t="s">
        <v>73</v>
      </c>
      <c r="P72" s="22">
        <v>33</v>
      </c>
      <c r="Q72" s="45">
        <v>156272</v>
      </c>
      <c r="R72" s="22"/>
      <c r="S72" s="33">
        <f t="shared" si="18"/>
        <v>6816100</v>
      </c>
      <c r="T72" s="42" t="s">
        <v>52</v>
      </c>
      <c r="U72" s="22"/>
      <c r="V72" s="35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6">
        <v>33</v>
      </c>
      <c r="K73" s="22">
        <v>30</v>
      </c>
      <c r="L73" s="22"/>
      <c r="M73" s="22">
        <v>72</v>
      </c>
      <c r="N73" s="22"/>
      <c r="O73" s="22" t="s">
        <v>74</v>
      </c>
      <c r="P73" s="22">
        <v>1</v>
      </c>
      <c r="Q73" s="45">
        <v>2491000</v>
      </c>
      <c r="R73" s="22"/>
      <c r="S73" s="33">
        <f t="shared" si="18"/>
        <v>29052900</v>
      </c>
      <c r="T73" s="42" t="s">
        <v>52</v>
      </c>
      <c r="U73" s="22"/>
      <c r="V73" s="35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6">
        <v>48</v>
      </c>
      <c r="K74" s="22">
        <v>44</v>
      </c>
      <c r="L74" s="22" t="s">
        <v>0</v>
      </c>
      <c r="M74" s="22">
        <v>25</v>
      </c>
      <c r="N74" s="22"/>
      <c r="O74" s="22" t="s">
        <v>75</v>
      </c>
      <c r="P74" s="22">
        <v>1</v>
      </c>
      <c r="Q74" s="45">
        <v>31672</v>
      </c>
      <c r="R74" s="22"/>
      <c r="S74" s="33">
        <f t="shared" si="18"/>
        <v>1141536</v>
      </c>
      <c r="T74" s="42" t="s">
        <v>52</v>
      </c>
      <c r="U74" s="22"/>
      <c r="V74" s="35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6">
        <v>19</v>
      </c>
      <c r="K75" s="22">
        <v>19</v>
      </c>
      <c r="L75" s="22"/>
      <c r="M75" s="22">
        <v>41</v>
      </c>
      <c r="N75" s="22"/>
      <c r="O75" s="22" t="s">
        <v>77</v>
      </c>
      <c r="P75" s="22">
        <v>10</v>
      </c>
      <c r="Q75" s="45">
        <v>57640</v>
      </c>
      <c r="R75" s="22"/>
      <c r="S75" s="33">
        <f t="shared" si="18"/>
        <v>1162474</v>
      </c>
      <c r="T75" s="42" t="s">
        <v>52</v>
      </c>
      <c r="U75" s="22"/>
      <c r="V75" s="35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6">
        <v>19</v>
      </c>
      <c r="K76" s="22">
        <v>14</v>
      </c>
      <c r="L76" s="22"/>
      <c r="M76" s="22">
        <v>39</v>
      </c>
      <c r="N76" s="22"/>
      <c r="O76" s="22" t="s">
        <v>88</v>
      </c>
      <c r="P76" s="22">
        <v>4</v>
      </c>
      <c r="Q76" s="45">
        <v>415283</v>
      </c>
      <c r="R76" s="22"/>
      <c r="S76" s="33">
        <f t="shared" si="18"/>
        <v>1303899</v>
      </c>
      <c r="T76" s="146">
        <v>7340</v>
      </c>
      <c r="U76" s="22"/>
      <c r="V76" s="35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6">
        <v>83</v>
      </c>
      <c r="K77" s="22">
        <v>51</v>
      </c>
      <c r="L77" s="22"/>
      <c r="M77" s="22">
        <v>70</v>
      </c>
      <c r="N77" s="22"/>
      <c r="O77" s="22" t="s">
        <v>89</v>
      </c>
      <c r="P77" s="22">
        <v>16</v>
      </c>
      <c r="Q77" s="45">
        <v>192901</v>
      </c>
      <c r="R77" s="22"/>
      <c r="S77" s="33">
        <f t="shared" si="18"/>
        <v>1649481</v>
      </c>
      <c r="T77" s="146">
        <v>4693</v>
      </c>
      <c r="U77" s="22"/>
      <c r="V77" s="35"/>
    </row>
    <row r="78" spans="1:22" s="1" customFormat="1" ht="12" customHeight="1" x14ac:dyDescent="0.25">
      <c r="A78" s="2" t="s">
        <v>94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46">
        <v>13</v>
      </c>
      <c r="K78" s="22">
        <v>9</v>
      </c>
      <c r="L78" s="22"/>
      <c r="M78" s="22">
        <v>14</v>
      </c>
      <c r="N78" s="22"/>
      <c r="O78" s="22" t="s">
        <v>94</v>
      </c>
      <c r="P78" s="22">
        <v>2</v>
      </c>
      <c r="Q78" s="45">
        <v>1560</v>
      </c>
      <c r="R78" s="22"/>
      <c r="S78" s="33">
        <f t="shared" si="18"/>
        <v>1298053</v>
      </c>
      <c r="T78" s="146">
        <v>4573</v>
      </c>
      <c r="U78" s="22"/>
      <c r="V78" s="35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46">
        <v>12</v>
      </c>
      <c r="K79" s="22">
        <v>9</v>
      </c>
      <c r="L79" s="22"/>
      <c r="M79" s="22">
        <v>17</v>
      </c>
      <c r="N79" s="22"/>
      <c r="O79" s="22" t="s">
        <v>90</v>
      </c>
      <c r="P79" s="22">
        <v>0</v>
      </c>
      <c r="Q79" s="45">
        <v>0</v>
      </c>
      <c r="R79" s="22"/>
      <c r="S79" s="33">
        <f t="shared" si="18"/>
        <v>1211050</v>
      </c>
      <c r="T79" s="146">
        <v>2877</v>
      </c>
      <c r="U79" s="22"/>
      <c r="V79" s="35"/>
    </row>
    <row r="80" spans="1:22" s="1" customFormat="1" ht="12" customHeight="1" x14ac:dyDescent="0.25">
      <c r="A80" s="5" t="s">
        <v>118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46">
        <v>90</v>
      </c>
      <c r="K80" s="22">
        <v>36</v>
      </c>
      <c r="L80" s="22"/>
      <c r="M80" s="22">
        <v>149</v>
      </c>
      <c r="N80" s="22"/>
      <c r="O80" s="22" t="s">
        <v>118</v>
      </c>
      <c r="P80" s="22">
        <v>13</v>
      </c>
      <c r="Q80" s="45">
        <v>2871950</v>
      </c>
      <c r="R80" s="22"/>
      <c r="S80" s="33">
        <f t="shared" si="18"/>
        <v>8220558</v>
      </c>
      <c r="T80" s="146">
        <v>3777</v>
      </c>
      <c r="U80" s="22"/>
      <c r="V80" s="35"/>
    </row>
    <row r="81" spans="1:22" s="1" customFormat="1" ht="12" customHeight="1" x14ac:dyDescent="0.25">
      <c r="A81" s="5" t="s">
        <v>95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46">
        <v>10</v>
      </c>
      <c r="K81" s="22">
        <v>8</v>
      </c>
      <c r="L81" s="22"/>
      <c r="M81" s="22">
        <v>17</v>
      </c>
      <c r="N81" s="22"/>
      <c r="O81" s="22" t="s">
        <v>95</v>
      </c>
      <c r="P81" s="22">
        <v>2</v>
      </c>
      <c r="Q81" s="45">
        <v>17000</v>
      </c>
      <c r="R81" s="22"/>
      <c r="S81" s="33">
        <f t="shared" si="18"/>
        <v>316000</v>
      </c>
      <c r="T81" s="146">
        <v>1224</v>
      </c>
      <c r="U81" s="22"/>
      <c r="V81" s="35"/>
    </row>
    <row r="82" spans="1:22" s="1" customFormat="1" ht="12" customHeight="1" x14ac:dyDescent="0.25">
      <c r="A82" s="5" t="s">
        <v>135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46">
        <v>20</v>
      </c>
      <c r="K82" s="22">
        <v>19</v>
      </c>
      <c r="L82" s="22"/>
      <c r="M82" s="22">
        <v>42</v>
      </c>
      <c r="N82" s="22"/>
      <c r="O82" s="22" t="s">
        <v>135</v>
      </c>
      <c r="P82" s="22">
        <v>14</v>
      </c>
      <c r="Q82" s="45">
        <v>17429</v>
      </c>
      <c r="R82" s="22"/>
      <c r="S82" s="33">
        <f t="shared" si="18"/>
        <v>720010</v>
      </c>
      <c r="T82" s="146">
        <v>15968</v>
      </c>
      <c r="U82" s="22"/>
      <c r="V82" s="35"/>
    </row>
    <row r="83" spans="1:22" s="1" customFormat="1" ht="12" customHeight="1" x14ac:dyDescent="0.25">
      <c r="A83" s="5" t="s">
        <v>136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46">
        <v>115</v>
      </c>
      <c r="K83" s="22">
        <v>59</v>
      </c>
      <c r="L83" s="22"/>
      <c r="M83" s="22">
        <v>145</v>
      </c>
      <c r="N83" s="22"/>
      <c r="O83" s="22" t="s">
        <v>136</v>
      </c>
      <c r="P83" s="22">
        <v>48</v>
      </c>
      <c r="Q83" s="45">
        <v>1355031</v>
      </c>
      <c r="R83" s="22"/>
      <c r="S83" s="33">
        <f t="shared" si="18"/>
        <v>7095987</v>
      </c>
      <c r="T83" s="146">
        <v>48678</v>
      </c>
      <c r="U83" s="22"/>
      <c r="V83" s="35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46">
        <v>48</v>
      </c>
      <c r="K84" s="22">
        <v>39</v>
      </c>
      <c r="L84" s="22"/>
      <c r="M84" s="22">
        <v>59</v>
      </c>
      <c r="N84" s="22"/>
      <c r="O84" s="22" t="s">
        <v>38</v>
      </c>
      <c r="P84" s="22">
        <v>8</v>
      </c>
      <c r="Q84" s="45">
        <v>570718</v>
      </c>
      <c r="R84" s="22"/>
      <c r="S84" s="33">
        <f t="shared" si="18"/>
        <v>3359507</v>
      </c>
      <c r="T84" s="146">
        <v>17583</v>
      </c>
      <c r="U84" s="22"/>
      <c r="V84" s="35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46">
        <v>239</v>
      </c>
      <c r="K85" s="22">
        <v>182</v>
      </c>
      <c r="L85" s="22"/>
      <c r="M85" s="22">
        <v>479</v>
      </c>
      <c r="N85" s="22"/>
      <c r="O85" s="22" t="s">
        <v>22</v>
      </c>
      <c r="P85" s="22">
        <v>58</v>
      </c>
      <c r="Q85" s="45">
        <v>4775854</v>
      </c>
      <c r="R85" s="22"/>
      <c r="S85" s="33">
        <f t="shared" si="18"/>
        <v>30438147</v>
      </c>
      <c r="T85" s="146">
        <v>15060</v>
      </c>
      <c r="U85" s="22"/>
      <c r="V85" s="35"/>
    </row>
    <row r="86" spans="1:22" s="1" customFormat="1" ht="12" customHeight="1" x14ac:dyDescent="0.25">
      <c r="A86" s="5" t="s">
        <v>139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46">
        <v>67</v>
      </c>
      <c r="K86" s="22">
        <v>51</v>
      </c>
      <c r="L86" s="22"/>
      <c r="M86" s="22">
        <v>371</v>
      </c>
      <c r="N86" s="22"/>
      <c r="O86" s="222" t="s">
        <v>140</v>
      </c>
      <c r="P86" s="22">
        <v>4</v>
      </c>
      <c r="Q86" s="45">
        <v>70401200</v>
      </c>
      <c r="R86" s="22" t="s">
        <v>143</v>
      </c>
      <c r="S86" s="33">
        <f t="shared" si="18"/>
        <v>81098500</v>
      </c>
      <c r="T86" s="146">
        <v>8342</v>
      </c>
      <c r="U86" s="22"/>
      <c r="V86" s="35"/>
    </row>
    <row r="87" spans="1:22" s="1" customFormat="1" ht="12" customHeight="1" x14ac:dyDescent="0.25">
      <c r="A87" s="5" t="s">
        <v>144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46">
        <v>50</v>
      </c>
      <c r="K87" s="22">
        <v>35</v>
      </c>
      <c r="L87" s="22"/>
      <c r="M87" s="22">
        <v>49</v>
      </c>
      <c r="N87" s="22"/>
      <c r="O87" s="222" t="s">
        <v>144</v>
      </c>
      <c r="P87" s="22">
        <v>19</v>
      </c>
      <c r="Q87" s="45">
        <v>150180</v>
      </c>
      <c r="R87" s="22"/>
      <c r="S87" s="33">
        <f t="shared" si="18"/>
        <v>870616</v>
      </c>
      <c r="T87" s="146">
        <v>15686</v>
      </c>
      <c r="U87" s="22"/>
      <c r="V87" s="35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46">
        <v>126</v>
      </c>
      <c r="K88" s="22">
        <v>73</v>
      </c>
      <c r="L88" s="22"/>
      <c r="M88" s="22">
        <v>444</v>
      </c>
      <c r="N88" s="22"/>
      <c r="O88" s="222" t="s">
        <v>32</v>
      </c>
      <c r="P88" s="22">
        <v>19</v>
      </c>
      <c r="Q88" s="45">
        <v>3102833</v>
      </c>
      <c r="R88" s="22"/>
      <c r="S88" s="33">
        <f>I88+Q88</f>
        <v>15469111</v>
      </c>
      <c r="T88" s="146">
        <v>6487</v>
      </c>
      <c r="U88" s="22"/>
      <c r="V88" s="35"/>
    </row>
    <row r="89" spans="1:22" s="1" customFormat="1" ht="12" customHeight="1" x14ac:dyDescent="0.25">
      <c r="A89" s="5" t="s">
        <v>145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46">
        <v>22</v>
      </c>
      <c r="K89" s="22">
        <v>22</v>
      </c>
      <c r="L89" s="22"/>
      <c r="M89" s="22">
        <v>37</v>
      </c>
      <c r="N89" s="22"/>
      <c r="O89" s="222" t="s">
        <v>148</v>
      </c>
      <c r="P89" s="22">
        <v>2</v>
      </c>
      <c r="Q89" s="45">
        <v>10000</v>
      </c>
      <c r="R89" s="22"/>
      <c r="S89" s="33">
        <f>I89+Q89</f>
        <v>4237549</v>
      </c>
      <c r="T89" s="146">
        <v>6744</v>
      </c>
      <c r="U89" s="22"/>
      <c r="V89" s="35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46">
        <v>94</v>
      </c>
      <c r="K90" s="22">
        <v>82</v>
      </c>
      <c r="L90" s="22"/>
      <c r="M90" s="22">
        <v>267</v>
      </c>
      <c r="N90" s="22"/>
      <c r="O90" s="222" t="s">
        <v>36</v>
      </c>
      <c r="P90" s="22">
        <v>25</v>
      </c>
      <c r="Q90" s="45">
        <v>1882810</v>
      </c>
      <c r="R90" s="22"/>
      <c r="S90" s="33">
        <f>I90+Q90</f>
        <v>5755426</v>
      </c>
      <c r="T90" s="146">
        <v>19453</v>
      </c>
      <c r="U90" s="22"/>
      <c r="V90" s="35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46">
        <v>67</v>
      </c>
      <c r="K91" s="22">
        <v>26</v>
      </c>
      <c r="L91" s="22"/>
      <c r="M91" s="22">
        <v>91</v>
      </c>
      <c r="N91" s="22"/>
      <c r="O91" s="222" t="s">
        <v>69</v>
      </c>
      <c r="P91" s="22">
        <v>20</v>
      </c>
      <c r="Q91" s="45">
        <v>2054101</v>
      </c>
      <c r="R91" s="22"/>
      <c r="S91" s="33">
        <f>I91+Q91</f>
        <v>4579348</v>
      </c>
      <c r="T91" s="146">
        <v>30449</v>
      </c>
      <c r="U91" s="22"/>
      <c r="V91" s="35"/>
    </row>
    <row r="92" spans="1:22" s="1" customFormat="1" ht="12" customHeight="1" x14ac:dyDescent="0.25">
      <c r="A92" s="5" t="s">
        <v>146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46">
        <v>15</v>
      </c>
      <c r="K92" s="22">
        <v>21</v>
      </c>
      <c r="L92" s="223"/>
      <c r="M92" s="22">
        <v>30</v>
      </c>
      <c r="N92" s="223"/>
      <c r="O92" s="222" t="s">
        <v>146</v>
      </c>
      <c r="P92" s="22">
        <v>9</v>
      </c>
      <c r="Q92" s="45">
        <v>8526</v>
      </c>
      <c r="R92" s="22"/>
      <c r="S92" s="33">
        <v>681494</v>
      </c>
      <c r="T92" s="146">
        <v>7286</v>
      </c>
      <c r="U92" s="22"/>
      <c r="V92" s="35"/>
    </row>
    <row r="93" spans="1:22" s="1" customFormat="1" ht="12" customHeight="1" x14ac:dyDescent="0.25">
      <c r="A93" s="5" t="s">
        <v>28</v>
      </c>
      <c r="B93" s="3">
        <v>1995</v>
      </c>
      <c r="C93" s="22">
        <v>57</v>
      </c>
      <c r="D93" s="22">
        <v>448176</v>
      </c>
      <c r="E93" s="65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46">
        <v>127</v>
      </c>
      <c r="K93" s="22">
        <v>97</v>
      </c>
      <c r="L93" s="223"/>
      <c r="M93" s="22">
        <v>284</v>
      </c>
      <c r="N93" s="223"/>
      <c r="O93" s="222" t="s">
        <v>28</v>
      </c>
      <c r="P93" s="22">
        <v>26</v>
      </c>
      <c r="Q93" s="45">
        <v>6288108</v>
      </c>
      <c r="R93" s="22"/>
      <c r="S93" s="33">
        <v>27368810</v>
      </c>
      <c r="T93" s="146">
        <v>7503</v>
      </c>
      <c r="U93" s="22"/>
      <c r="V93" s="35"/>
    </row>
    <row r="94" spans="1:22" s="1" customFormat="1" ht="12" customHeight="1" x14ac:dyDescent="0.25">
      <c r="A94" s="5" t="s">
        <v>34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46">
        <v>169</v>
      </c>
      <c r="K94" s="22">
        <v>119</v>
      </c>
      <c r="L94" s="223"/>
      <c r="M94" s="22">
        <v>320</v>
      </c>
      <c r="N94" s="223"/>
      <c r="O94" s="222" t="s">
        <v>34</v>
      </c>
      <c r="P94" s="22">
        <v>56</v>
      </c>
      <c r="Q94" s="45">
        <v>8119379</v>
      </c>
      <c r="R94" s="22"/>
      <c r="S94" s="33">
        <v>15244079</v>
      </c>
      <c r="T94" s="146">
        <v>47570</v>
      </c>
      <c r="U94" s="22"/>
      <c r="V94" s="35"/>
    </row>
    <row r="95" spans="1:22" s="1" customFormat="1" ht="12" customHeight="1" x14ac:dyDescent="0.25">
      <c r="A95" s="5" t="s">
        <v>35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46">
        <v>136</v>
      </c>
      <c r="K95" s="22">
        <v>100</v>
      </c>
      <c r="L95" s="223"/>
      <c r="M95" s="22">
        <v>680</v>
      </c>
      <c r="N95" s="223"/>
      <c r="O95" s="222" t="s">
        <v>35</v>
      </c>
      <c r="P95" s="22">
        <v>27</v>
      </c>
      <c r="Q95" s="45">
        <v>334610</v>
      </c>
      <c r="R95" s="22"/>
      <c r="S95" s="33">
        <v>119203570</v>
      </c>
      <c r="T95" s="146">
        <v>21495</v>
      </c>
      <c r="U95" s="22"/>
      <c r="V95" s="35"/>
    </row>
    <row r="96" spans="1:22" s="1" customFormat="1" ht="12" customHeight="1" x14ac:dyDescent="0.25">
      <c r="A96" s="5" t="s">
        <v>37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46">
        <v>103</v>
      </c>
      <c r="K96" s="22">
        <v>63</v>
      </c>
      <c r="L96" s="223"/>
      <c r="M96" s="22">
        <v>167</v>
      </c>
      <c r="N96" s="223"/>
      <c r="O96" s="222" t="s">
        <v>37</v>
      </c>
      <c r="P96" s="22">
        <v>70</v>
      </c>
      <c r="Q96" s="45">
        <v>1033024</v>
      </c>
      <c r="R96" s="22"/>
      <c r="S96" s="33">
        <v>3505188</v>
      </c>
      <c r="T96" s="146">
        <v>16497</v>
      </c>
      <c r="U96" s="22"/>
      <c r="V96" s="35"/>
    </row>
    <row r="97" spans="1:22" s="1" customFormat="1" ht="12" customHeight="1" x14ac:dyDescent="0.25">
      <c r="A97" s="5" t="s">
        <v>93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46">
        <v>76</v>
      </c>
      <c r="K97" s="22">
        <v>57</v>
      </c>
      <c r="L97" s="223"/>
      <c r="M97" s="22">
        <v>97</v>
      </c>
      <c r="N97" s="223"/>
      <c r="O97" s="222" t="s">
        <v>93</v>
      </c>
      <c r="P97" s="22">
        <v>29</v>
      </c>
      <c r="Q97" s="45">
        <v>2023026</v>
      </c>
      <c r="R97" s="22"/>
      <c r="S97" s="33">
        <v>4357139</v>
      </c>
      <c r="T97" s="146">
        <v>35294</v>
      </c>
      <c r="U97" s="22"/>
      <c r="V97" s="35"/>
    </row>
    <row r="98" spans="1:22" s="1" customFormat="1" ht="12" customHeight="1" x14ac:dyDescent="0.25">
      <c r="A98" s="5" t="s">
        <v>147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46">
        <v>38</v>
      </c>
      <c r="K98" s="22">
        <v>32</v>
      </c>
      <c r="L98" s="223"/>
      <c r="M98" s="22">
        <v>63</v>
      </c>
      <c r="N98" s="223"/>
      <c r="O98" s="222" t="s">
        <v>147</v>
      </c>
      <c r="P98" s="22">
        <v>10</v>
      </c>
      <c r="Q98" s="45">
        <v>2781725</v>
      </c>
      <c r="R98" s="22"/>
      <c r="S98" s="33">
        <v>4938479</v>
      </c>
      <c r="T98" s="146">
        <v>3919</v>
      </c>
      <c r="U98" s="22"/>
      <c r="V98" s="35"/>
    </row>
    <row r="99" spans="1:22" s="1" customFormat="1" ht="12" customHeight="1" x14ac:dyDescent="0.25">
      <c r="A99" s="5" t="s">
        <v>138</v>
      </c>
      <c r="B99" s="3">
        <v>1996</v>
      </c>
      <c r="C99" s="22">
        <v>73</v>
      </c>
      <c r="D99" s="22">
        <v>2629494</v>
      </c>
      <c r="E99" s="22">
        <v>191</v>
      </c>
      <c r="F99" s="22">
        <v>9775990</v>
      </c>
      <c r="G99" s="22">
        <v>41</v>
      </c>
      <c r="H99" s="22">
        <v>1824351</v>
      </c>
      <c r="I99" s="22">
        <v>14229835</v>
      </c>
      <c r="J99" s="46">
        <v>79</v>
      </c>
      <c r="K99" s="22">
        <v>63</v>
      </c>
      <c r="L99" s="223"/>
      <c r="M99" s="22">
        <v>168</v>
      </c>
      <c r="N99" s="223"/>
      <c r="O99" s="222" t="s">
        <v>138</v>
      </c>
      <c r="P99" s="22">
        <v>94</v>
      </c>
      <c r="Q99" s="45">
        <v>2636546</v>
      </c>
      <c r="R99" s="22"/>
      <c r="S99" s="33">
        <v>16866381</v>
      </c>
      <c r="T99" s="146">
        <v>10398</v>
      </c>
      <c r="U99" s="22"/>
      <c r="V99" s="35"/>
    </row>
    <row r="100" spans="1:22" s="1" customFormat="1" ht="12" customHeight="1" x14ac:dyDescent="0.25">
      <c r="A100" s="5" t="s">
        <v>141</v>
      </c>
      <c r="B100" s="3">
        <v>2010</v>
      </c>
      <c r="C100" s="22">
        <v>38</v>
      </c>
      <c r="D100" s="22">
        <v>1313939</v>
      </c>
      <c r="E100" s="22">
        <v>73</v>
      </c>
      <c r="F100" s="22">
        <v>9338397</v>
      </c>
      <c r="G100" s="22">
        <v>40</v>
      </c>
      <c r="H100" s="22">
        <v>8101028</v>
      </c>
      <c r="I100" s="22">
        <v>18753364</v>
      </c>
      <c r="J100" s="46">
        <v>100</v>
      </c>
      <c r="K100" s="22">
        <v>73</v>
      </c>
      <c r="L100" s="223"/>
      <c r="M100" s="22">
        <v>280</v>
      </c>
      <c r="N100" s="223"/>
      <c r="O100" s="222" t="s">
        <v>141</v>
      </c>
      <c r="P100" s="22">
        <v>4</v>
      </c>
      <c r="Q100" s="45">
        <v>6639400</v>
      </c>
      <c r="R100" s="22"/>
      <c r="S100" s="33">
        <v>25392764</v>
      </c>
      <c r="T100" s="146">
        <v>23963</v>
      </c>
      <c r="U100" s="22"/>
      <c r="V100" s="35"/>
    </row>
    <row r="101" spans="1:22" s="1" customFormat="1" ht="12" customHeight="1" x14ac:dyDescent="0.25">
      <c r="A101" s="5" t="s">
        <v>149</v>
      </c>
      <c r="B101" s="3">
        <v>2012</v>
      </c>
      <c r="C101" s="22">
        <v>28</v>
      </c>
      <c r="D101" s="22">
        <v>221000</v>
      </c>
      <c r="E101" s="22">
        <v>60</v>
      </c>
      <c r="F101" s="22">
        <v>1032000</v>
      </c>
      <c r="G101" s="22">
        <v>5</v>
      </c>
      <c r="H101" s="22">
        <v>278000</v>
      </c>
      <c r="I101" s="22">
        <v>1531000</v>
      </c>
      <c r="J101" s="46">
        <v>32</v>
      </c>
      <c r="K101" s="22">
        <v>18</v>
      </c>
      <c r="L101" s="223"/>
      <c r="M101" s="22">
        <v>89</v>
      </c>
      <c r="N101" s="223"/>
      <c r="O101" s="222" t="s">
        <v>149</v>
      </c>
      <c r="P101" s="22">
        <v>12</v>
      </c>
      <c r="Q101" s="45">
        <v>246950</v>
      </c>
      <c r="R101" s="22"/>
      <c r="S101" s="33">
        <v>1777950</v>
      </c>
      <c r="T101" s="146">
        <v>4403</v>
      </c>
      <c r="U101" s="22"/>
      <c r="V101" s="35"/>
    </row>
    <row r="102" spans="1:22" s="1" customFormat="1" ht="12" customHeight="1" x14ac:dyDescent="0.25">
      <c r="A102" s="5" t="s">
        <v>175</v>
      </c>
      <c r="B102" s="3">
        <v>2014</v>
      </c>
      <c r="C102" s="22">
        <v>1</v>
      </c>
      <c r="D102" s="22">
        <v>100</v>
      </c>
      <c r="E102" s="22">
        <v>14</v>
      </c>
      <c r="F102" s="22">
        <v>32193</v>
      </c>
      <c r="G102" s="22">
        <v>4</v>
      </c>
      <c r="H102" s="22">
        <v>25050</v>
      </c>
      <c r="I102" s="22">
        <v>57343</v>
      </c>
      <c r="J102" s="46">
        <v>2</v>
      </c>
      <c r="K102" s="22">
        <v>1</v>
      </c>
      <c r="L102" s="223"/>
      <c r="M102" s="22">
        <v>0</v>
      </c>
      <c r="N102" s="223"/>
      <c r="O102" s="222" t="s">
        <v>175</v>
      </c>
      <c r="P102" s="22">
        <v>5</v>
      </c>
      <c r="Q102" s="45">
        <v>2044</v>
      </c>
      <c r="R102" s="22"/>
      <c r="S102" s="33">
        <v>59387</v>
      </c>
      <c r="T102" s="146">
        <v>803</v>
      </c>
      <c r="U102" s="22"/>
      <c r="V102" s="35"/>
    </row>
    <row r="103" spans="1:22" s="1" customFormat="1" ht="12" customHeight="1" x14ac:dyDescent="0.25">
      <c r="A103" s="5" t="s">
        <v>31</v>
      </c>
      <c r="B103" s="3">
        <v>1996</v>
      </c>
      <c r="C103" s="22">
        <v>43</v>
      </c>
      <c r="D103" s="22">
        <v>659846</v>
      </c>
      <c r="E103" s="22">
        <v>99</v>
      </c>
      <c r="F103" s="22">
        <v>7109246</v>
      </c>
      <c r="G103" s="22">
        <v>48</v>
      </c>
      <c r="H103" s="22">
        <v>2994500</v>
      </c>
      <c r="I103" s="22">
        <v>10763592</v>
      </c>
      <c r="J103" s="46">
        <v>121</v>
      </c>
      <c r="K103" s="224">
        <v>79</v>
      </c>
      <c r="L103" s="223"/>
      <c r="M103" s="224">
        <v>196</v>
      </c>
      <c r="N103" s="223"/>
      <c r="O103" s="222" t="s">
        <v>31</v>
      </c>
      <c r="P103" s="22">
        <v>27</v>
      </c>
      <c r="Q103" s="45">
        <v>7118878</v>
      </c>
      <c r="R103" s="22"/>
      <c r="S103" s="33">
        <v>17882470</v>
      </c>
      <c r="T103" s="146">
        <v>28006</v>
      </c>
      <c r="U103" s="22"/>
      <c r="V103" s="35"/>
    </row>
    <row r="104" spans="1:22" s="1" customFormat="1" ht="12" customHeight="1" x14ac:dyDescent="0.25">
      <c r="A104" s="5" t="s">
        <v>154</v>
      </c>
      <c r="B104" s="3">
        <v>2015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46">
        <v>0</v>
      </c>
      <c r="K104" s="224">
        <v>0</v>
      </c>
      <c r="L104" s="223"/>
      <c r="M104" s="224">
        <v>0</v>
      </c>
      <c r="N104" s="223"/>
      <c r="O104" s="222" t="s">
        <v>154</v>
      </c>
      <c r="P104" s="22">
        <v>0</v>
      </c>
      <c r="Q104" s="45">
        <v>0</v>
      </c>
      <c r="R104" s="22"/>
      <c r="S104" s="33">
        <v>0</v>
      </c>
      <c r="T104" s="146">
        <v>0</v>
      </c>
      <c r="U104" s="22"/>
      <c r="V104" s="35"/>
    </row>
    <row r="105" spans="1:22" s="1" customFormat="1" ht="12" customHeight="1" x14ac:dyDescent="0.25">
      <c r="A105" s="5" t="s">
        <v>39</v>
      </c>
      <c r="B105" s="3">
        <v>1998</v>
      </c>
      <c r="C105" s="22">
        <v>56</v>
      </c>
      <c r="D105" s="22">
        <v>612992</v>
      </c>
      <c r="E105" s="22">
        <v>59</v>
      </c>
      <c r="F105" s="22">
        <v>5819653</v>
      </c>
      <c r="G105" s="22">
        <v>35</v>
      </c>
      <c r="H105" s="22">
        <v>2507950</v>
      </c>
      <c r="I105" s="22">
        <v>8940595</v>
      </c>
      <c r="J105" s="46">
        <v>83</v>
      </c>
      <c r="K105" s="224">
        <v>52</v>
      </c>
      <c r="L105" s="223"/>
      <c r="M105" s="224">
        <v>162</v>
      </c>
      <c r="N105" s="223"/>
      <c r="O105" s="222" t="s">
        <v>39</v>
      </c>
      <c r="P105" s="22">
        <v>27</v>
      </c>
      <c r="Q105" s="45">
        <v>7349172</v>
      </c>
      <c r="R105" s="22"/>
      <c r="S105" s="33">
        <v>16289767</v>
      </c>
      <c r="T105" s="146">
        <v>48178</v>
      </c>
      <c r="U105" s="22"/>
      <c r="V105" s="35"/>
    </row>
    <row r="106" spans="1:22" x14ac:dyDescent="0.2">
      <c r="A106" t="s">
        <v>63</v>
      </c>
      <c r="C106" s="50">
        <f>SUM(C62:C105)</f>
        <v>1510</v>
      </c>
      <c r="D106" s="50">
        <f>SUM(D62:D105)</f>
        <v>17908498</v>
      </c>
      <c r="E106" s="50">
        <f t="shared" ref="E106:I106" si="20">SUM(E62:E105)</f>
        <v>3061</v>
      </c>
      <c r="F106" s="50">
        <f t="shared" si="20"/>
        <v>254221572</v>
      </c>
      <c r="G106" s="50">
        <f t="shared" si="20"/>
        <v>1131</v>
      </c>
      <c r="H106" s="50">
        <f t="shared" si="20"/>
        <v>72547166</v>
      </c>
      <c r="I106" s="50">
        <f t="shared" si="20"/>
        <v>344677236</v>
      </c>
      <c r="J106" s="220">
        <f>SUM(J62:J105)</f>
        <v>2751</v>
      </c>
      <c r="K106" s="220">
        <f t="shared" ref="K106:T106" si="21">SUM(K62:K105)</f>
        <v>1929</v>
      </c>
      <c r="L106" s="220"/>
      <c r="M106" s="220">
        <f t="shared" si="21"/>
        <v>5773</v>
      </c>
      <c r="N106" s="220"/>
      <c r="O106" s="220"/>
      <c r="P106" s="220">
        <f t="shared" si="21"/>
        <v>751</v>
      </c>
      <c r="Q106" s="220">
        <f t="shared" si="21"/>
        <v>138263343</v>
      </c>
      <c r="R106" s="220"/>
      <c r="S106" s="220">
        <f t="shared" si="21"/>
        <v>482940579</v>
      </c>
      <c r="T106" s="220">
        <f t="shared" si="21"/>
        <v>464249</v>
      </c>
    </row>
    <row r="133" spans="1:1" x14ac:dyDescent="0.2">
      <c r="A133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76" t="s">
        <v>155</v>
      </c>
      <c r="H1" s="171" t="s">
        <v>156</v>
      </c>
      <c r="M1" s="172" t="s">
        <v>157</v>
      </c>
      <c r="R1" s="173" t="s">
        <v>158</v>
      </c>
      <c r="W1" s="175" t="s">
        <v>159</v>
      </c>
      <c r="AB1" s="174" t="s">
        <v>160</v>
      </c>
    </row>
    <row r="2" spans="2:30" x14ac:dyDescent="0.2">
      <c r="C2" s="191" t="s">
        <v>18</v>
      </c>
      <c r="D2" s="192">
        <f>SUM('E-SUMMRY'!C13+'E-SUMMRY'!E13+'E-SUMMRY'!Q13+1)</f>
        <v>931</v>
      </c>
      <c r="E2" s="178">
        <v>859</v>
      </c>
      <c r="F2" s="178"/>
      <c r="H2" s="195" t="s">
        <v>20</v>
      </c>
      <c r="I2" s="196">
        <f>SUM('E-SUMMRY'!C15+'E-SUMMRY'!E15+'E-SUMMRY'!Q15+1)</f>
        <v>340</v>
      </c>
      <c r="J2" s="178">
        <v>310</v>
      </c>
      <c r="K2" s="178"/>
      <c r="M2" s="201" t="s">
        <v>16</v>
      </c>
      <c r="N2" s="202">
        <f>SUM('E-SUMMRY'!C11+'E-SUMMRY'!E11+'E-SUMMRY'!Q11+1)</f>
        <v>653</v>
      </c>
      <c r="O2" s="178">
        <v>511</v>
      </c>
      <c r="P2" s="178"/>
      <c r="R2" s="207" t="s">
        <v>33</v>
      </c>
      <c r="S2" s="208">
        <f>SUM('E-SUMMRY'!C25+'E-SUMMRY'!E25+'E-SUMMRY'!Q25+1)</f>
        <v>440</v>
      </c>
      <c r="T2">
        <v>362</v>
      </c>
      <c r="W2" s="185" t="s">
        <v>17</v>
      </c>
      <c r="X2" s="186">
        <f>SUM('E-SUMMRY'!C12+'E-SUMMRY'!E12+'E-SUMMRY'!Q12+1)</f>
        <v>1563</v>
      </c>
      <c r="Y2" s="178">
        <v>1524</v>
      </c>
      <c r="Z2" s="178"/>
      <c r="AA2" s="178"/>
      <c r="AB2" s="179" t="s">
        <v>19</v>
      </c>
      <c r="AC2" s="180">
        <f>SUM('E-SUMMRY'!C14+'E-SUMMRY'!E14+'E-SUMMRY'!Q14+1)</f>
        <v>673</v>
      </c>
      <c r="AD2">
        <v>601</v>
      </c>
    </row>
    <row r="3" spans="2:30" ht="13.5" thickBot="1" x14ac:dyDescent="0.25">
      <c r="C3" s="193" t="s">
        <v>21</v>
      </c>
      <c r="D3" s="194">
        <f>SUM('E-SUMMRY'!C17+'E-SUMMRY'!E17+'E-SUMMRY'!Q17+1)</f>
        <v>1067</v>
      </c>
      <c r="E3" s="178">
        <v>993</v>
      </c>
      <c r="F3" s="178"/>
      <c r="H3" s="197" t="s">
        <v>163</v>
      </c>
      <c r="I3" s="198">
        <f>SUM('E-SUMMRY'!C21+'E-SUMMRY'!E21+'E-SUMMRY'!Q21+1)</f>
        <v>446</v>
      </c>
      <c r="J3" s="178">
        <v>404</v>
      </c>
      <c r="K3" s="178"/>
      <c r="M3" s="203" t="s">
        <v>24</v>
      </c>
      <c r="N3" s="204">
        <f>SUM('E-SUMMRY'!C19+'E-SUMMRY'!E19+'E-SUMMRY'!Q19+1)</f>
        <v>318</v>
      </c>
      <c r="O3" s="178">
        <v>266</v>
      </c>
      <c r="P3" s="178"/>
      <c r="R3" s="209" t="s">
        <v>39</v>
      </c>
      <c r="S3" s="210" t="e">
        <f>SUM('E-SUMMRY'!#REF!+'E-SUMMRY'!#REF!+'E-SUMMRY'!#REF!+1)</f>
        <v>#REF!</v>
      </c>
      <c r="T3">
        <v>140</v>
      </c>
      <c r="W3" s="187" t="s">
        <v>23</v>
      </c>
      <c r="X3" s="188">
        <f>SUM('E-SUMMRY'!C18+'E-SUMMRY'!E18+'E-SUMMRY'!Q18+1)</f>
        <v>623</v>
      </c>
      <c r="Y3" s="178">
        <v>610</v>
      </c>
      <c r="Z3" s="178"/>
      <c r="AA3" s="178"/>
      <c r="AB3" s="181" t="s">
        <v>170</v>
      </c>
      <c r="AC3" s="182">
        <f>SUM('E-SUMMRY'!C20+'E-SUMMRY'!E20+'E-SUMMRY'!Q20+1)</f>
        <v>389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4">
        <f>SUM(D2:D3)</f>
        <v>1998</v>
      </c>
      <c r="H4" s="199" t="s">
        <v>164</v>
      </c>
      <c r="I4" s="200" t="e">
        <f>SUM('E-SUMMRY'!#REF!+'E-SUMMRY'!#REF!+'E-SUMMRY'!#REF!+1)</f>
        <v>#REF!</v>
      </c>
      <c r="J4" s="178">
        <v>157</v>
      </c>
      <c r="K4" s="178"/>
      <c r="M4" s="205" t="s">
        <v>165</v>
      </c>
      <c r="N4" s="206">
        <f>SUM('E-SUMMRY'!C31+'E-SUMMRY'!E31+'E-SUMMRY'!Q31+1)</f>
        <v>950</v>
      </c>
      <c r="O4" s="178">
        <v>896</v>
      </c>
      <c r="P4" s="178"/>
      <c r="R4" s="209" t="s">
        <v>161</v>
      </c>
      <c r="S4" s="210">
        <f>SUM('E-SUMMRY'!C29+'E-SUMMRY'!E29+'E-SUMMRY'!Q29+1)</f>
        <v>205</v>
      </c>
      <c r="T4">
        <v>173</v>
      </c>
      <c r="W4" s="187" t="s">
        <v>166</v>
      </c>
      <c r="X4" s="188">
        <f>SUM('E-SUMMRY'!C26+'E-SUMMRY'!E26+'E-SUMMRY'!Q26+1)</f>
        <v>357</v>
      </c>
      <c r="Y4" s="178">
        <v>323</v>
      </c>
      <c r="Z4" s="178"/>
      <c r="AA4" s="178"/>
      <c r="AB4" s="181" t="s">
        <v>27</v>
      </c>
      <c r="AC4" s="182">
        <f>SUM('E-SUMMRY'!C23+'E-SUMMRY'!E23+'E-SUMMRY'!Q23+1)</f>
        <v>369</v>
      </c>
      <c r="AD4">
        <v>317</v>
      </c>
    </row>
    <row r="5" spans="2:30" ht="13.5" thickBot="1" x14ac:dyDescent="0.25">
      <c r="C5" t="s">
        <v>174</v>
      </c>
      <c r="D5" s="176">
        <f>D4-C4</f>
        <v>146</v>
      </c>
      <c r="G5" t="s">
        <v>173</v>
      </c>
      <c r="H5">
        <f>SUM(J2:J4)</f>
        <v>871</v>
      </c>
      <c r="I5" s="215" t="e">
        <f>SUM(I2:I4)</f>
        <v>#REF!</v>
      </c>
      <c r="L5" t="s">
        <v>173</v>
      </c>
      <c r="M5">
        <f>SUM(O2:O4)</f>
        <v>1673</v>
      </c>
      <c r="N5" s="216">
        <f>SUM(N2:N4)</f>
        <v>1921</v>
      </c>
      <c r="R5" s="211" t="s">
        <v>162</v>
      </c>
      <c r="S5" s="212">
        <f>SUM('E-SUMMRY'!C36+'E-SUMMRY'!E36+'E-SUMMRY'!Q36+1)</f>
        <v>268</v>
      </c>
      <c r="T5">
        <v>166</v>
      </c>
      <c r="W5" s="187" t="s">
        <v>85</v>
      </c>
      <c r="X5" s="188">
        <f>SUM('E-SUMMRY'!C30+'E-SUMMRY'!E30+'E-SUMMRY'!Q30+1)</f>
        <v>245</v>
      </c>
      <c r="Y5" s="213">
        <v>184</v>
      </c>
      <c r="Z5" s="213"/>
      <c r="AA5" s="178"/>
      <c r="AB5" s="181" t="s">
        <v>171</v>
      </c>
      <c r="AC5" s="182">
        <f>SUM('E-SUMMRY'!C24+'E-SUMMRY'!E24+'E-SUMMRY'!Q24+1)</f>
        <v>305</v>
      </c>
      <c r="AD5">
        <v>271</v>
      </c>
    </row>
    <row r="6" spans="2:30" ht="13.5" thickBot="1" x14ac:dyDescent="0.25">
      <c r="H6" t="s">
        <v>174</v>
      </c>
      <c r="I6" s="171" t="e">
        <f>I5-H5</f>
        <v>#REF!</v>
      </c>
      <c r="M6" t="s">
        <v>174</v>
      </c>
      <c r="N6" s="172">
        <f>N5-M5</f>
        <v>248</v>
      </c>
      <c r="Q6" t="s">
        <v>173</v>
      </c>
      <c r="R6">
        <f>SUM(T2:T5)</f>
        <v>841</v>
      </c>
      <c r="S6" s="217" t="e">
        <f>SUM(S2+S3+S4+S5)</f>
        <v>#REF!</v>
      </c>
      <c r="W6" s="187" t="s">
        <v>167</v>
      </c>
      <c r="X6" s="188">
        <f>SUM('E-SUMMRY'!C32+'E-SUMMRY'!E32+'E-SUMMRY'!Q32+1)</f>
        <v>166</v>
      </c>
      <c r="Y6" s="213">
        <v>128</v>
      </c>
      <c r="Z6" s="213"/>
      <c r="AA6" s="178"/>
      <c r="AB6" s="181" t="s">
        <v>172</v>
      </c>
      <c r="AC6" s="182">
        <f>SUM('E-SUMMRY'!C27+'E-SUMMRY'!E27+'E-SUMMRY'!Q27+1)</f>
        <v>169</v>
      </c>
      <c r="AD6">
        <v>142</v>
      </c>
    </row>
    <row r="7" spans="2:30" ht="13.5" thickBot="1" x14ac:dyDescent="0.25">
      <c r="R7" t="s">
        <v>174</v>
      </c>
      <c r="S7" s="177" t="e">
        <f>S6-R6</f>
        <v>#REF!</v>
      </c>
      <c r="W7" s="187" t="s">
        <v>168</v>
      </c>
      <c r="X7" s="188">
        <f>SUM('E-SUMMRY'!C35+'E-SUMMRY'!E35+'E-SUMMRY'!Q35+1)</f>
        <v>138</v>
      </c>
      <c r="Y7" s="213">
        <v>99</v>
      </c>
      <c r="Z7" s="213"/>
      <c r="AA7" s="178"/>
      <c r="AB7" s="183" t="s">
        <v>91</v>
      </c>
      <c r="AC7" s="184">
        <f>SUM('E-SUMMRY'!C33+'E-SUMMRY'!E33+'E-SUMMRY'!Q33+1)</f>
        <v>152</v>
      </c>
      <c r="AD7">
        <v>106</v>
      </c>
    </row>
    <row r="8" spans="2:30" ht="13.5" thickBot="1" x14ac:dyDescent="0.25">
      <c r="W8" s="187" t="s">
        <v>133</v>
      </c>
      <c r="X8" s="188">
        <f>SUM('E-SUMMRY'!C37+'E-SUMMRY'!E37+'E-SUMMRY'!Q37+1)</f>
        <v>363</v>
      </c>
      <c r="Y8" s="213">
        <v>265</v>
      </c>
      <c r="Z8" s="213"/>
      <c r="AA8" t="s">
        <v>173</v>
      </c>
      <c r="AB8">
        <f>SUM(AD2:AD7)</f>
        <v>1780</v>
      </c>
      <c r="AC8" s="219">
        <f>SUM(AC2:AC7)</f>
        <v>2057</v>
      </c>
    </row>
    <row r="9" spans="2:30" x14ac:dyDescent="0.2">
      <c r="W9" s="187" t="s">
        <v>169</v>
      </c>
      <c r="X9" s="188">
        <f>SUM('E-SUMMRY'!C38+'E-SUMMRY'!E38+'E-SUMMRY'!Q38+1)</f>
        <v>152</v>
      </c>
      <c r="Y9" s="213">
        <v>83</v>
      </c>
      <c r="Z9" s="213"/>
      <c r="AA9" s="178"/>
      <c r="AB9" t="s">
        <v>174</v>
      </c>
      <c r="AC9" s="174">
        <f>AC8-AB8</f>
        <v>277</v>
      </c>
    </row>
    <row r="10" spans="2:30" ht="13.5" thickBot="1" x14ac:dyDescent="0.25">
      <c r="W10" s="189" t="s">
        <v>151</v>
      </c>
      <c r="X10" s="190">
        <f>SUM('E-SUMMRY'!C39+'E-SUMMRY'!E39+'E-SUMMRY'!Q39+1)</f>
        <v>72</v>
      </c>
      <c r="Y10" s="213">
        <v>39</v>
      </c>
      <c r="Z10" s="213"/>
      <c r="AA10" s="178"/>
    </row>
    <row r="11" spans="2:30" ht="13.5" thickBot="1" x14ac:dyDescent="0.25">
      <c r="V11" t="s">
        <v>173</v>
      </c>
      <c r="W11">
        <f>SUM(Y2:Y10)</f>
        <v>3255</v>
      </c>
      <c r="X11" s="218">
        <f>SUM(X2:X10)</f>
        <v>3679</v>
      </c>
    </row>
    <row r="12" spans="2:30" x14ac:dyDescent="0.2">
      <c r="W12" t="s">
        <v>174</v>
      </c>
      <c r="X12" s="175">
        <f>X11-W11</f>
        <v>424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6DAC7-23FC-4C7C-84E4-57455AD64C89}">
  <ds:schemaRefs>
    <ds:schemaRef ds:uri="http://schemas.microsoft.com/office/2006/metadata/properties"/>
    <ds:schemaRef ds:uri="0606a42a-2c38-4f62-a054-2ee401518e1c"/>
    <ds:schemaRef ds:uri="http://schemas.microsoft.com/sharepoint/v3"/>
    <ds:schemaRef ds:uri="97b2392d-a287-4b6d-8103-78e044a43522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2021-03-02T19:24:05Z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