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<sst xmlns="http://schemas.openxmlformats.org/spreadsheetml/2006/main" count="371" uniqueCount="187">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</sst>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200</v>
          </cell>
          <cell r="C28">
            <v>2165892</v>
          </cell>
          <cell r="D28">
            <v>332</v>
          </cell>
          <cell r="E28">
            <v>11832378</v>
          </cell>
          <cell r="F28">
            <v>137</v>
          </cell>
          <cell r="G28">
            <v>10845400</v>
          </cell>
          <cell r="I28">
            <v>523</v>
          </cell>
          <cell r="J28">
            <v>311</v>
          </cell>
          <cell r="K28">
            <v>1169</v>
          </cell>
          <cell r="M28">
            <v>126</v>
          </cell>
          <cell r="N28">
            <v>2611082</v>
          </cell>
          <cell r="P28">
            <v>21635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200</v>
          </cell>
          <cell r="E28">
            <v>11407496</v>
          </cell>
          <cell r="F28">
            <v>36</v>
          </cell>
          <cell r="G28">
            <v>7374500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29501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1390212</v>
          </cell>
          <cell r="D28">
            <v>266</v>
          </cell>
          <cell r="E28">
            <v>37841217</v>
          </cell>
          <cell r="F28">
            <v>100</v>
          </cell>
          <cell r="G28">
            <v>26475769</v>
          </cell>
          <cell r="I28">
            <v>235</v>
          </cell>
          <cell r="J28">
            <v>180</v>
          </cell>
          <cell r="K28">
            <v>1201</v>
          </cell>
          <cell r="M28">
            <v>36</v>
          </cell>
          <cell r="N28">
            <v>32722181</v>
          </cell>
          <cell r="P28">
            <v>24525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113</v>
          </cell>
          <cell r="E28">
            <v>9114151</v>
          </cell>
          <cell r="F28">
            <v>117</v>
          </cell>
          <cell r="G28">
            <v>4997500</v>
          </cell>
          <cell r="I28">
            <v>153</v>
          </cell>
          <cell r="J28">
            <v>122</v>
          </cell>
          <cell r="K28">
            <v>290</v>
          </cell>
          <cell r="M28">
            <v>82</v>
          </cell>
          <cell r="N28">
            <v>5974166</v>
          </cell>
          <cell r="P28">
            <v>33810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158</v>
          </cell>
          <cell r="C28">
            <v>2034005</v>
          </cell>
          <cell r="D28">
            <v>237</v>
          </cell>
          <cell r="E28">
            <v>7012323</v>
          </cell>
          <cell r="F28">
            <v>119</v>
          </cell>
          <cell r="G28">
            <v>12055718</v>
          </cell>
          <cell r="I28">
            <v>281</v>
          </cell>
          <cell r="J28">
            <v>195</v>
          </cell>
          <cell r="K28">
            <v>287</v>
          </cell>
          <cell r="M28">
            <v>53</v>
          </cell>
          <cell r="N28">
            <v>2835156</v>
          </cell>
          <cell r="P28">
            <v>88861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945857</v>
          </cell>
          <cell r="D28">
            <v>94</v>
          </cell>
          <cell r="E28">
            <v>9040484</v>
          </cell>
          <cell r="F28">
            <v>51</v>
          </cell>
          <cell r="G28">
            <v>3126539</v>
          </cell>
          <cell r="I28">
            <v>82</v>
          </cell>
          <cell r="J28">
            <v>39</v>
          </cell>
          <cell r="K28">
            <v>212</v>
          </cell>
          <cell r="M28">
            <v>49</v>
          </cell>
          <cell r="N28">
            <v>4405022</v>
          </cell>
          <cell r="P28">
            <v>26641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105</v>
          </cell>
          <cell r="E28">
            <v>7020608</v>
          </cell>
          <cell r="F28">
            <v>63</v>
          </cell>
          <cell r="G28">
            <v>4697000</v>
          </cell>
          <cell r="I28">
            <v>137</v>
          </cell>
          <cell r="J28">
            <v>77</v>
          </cell>
          <cell r="K28">
            <v>310</v>
          </cell>
          <cell r="M28">
            <v>28</v>
          </cell>
          <cell r="N28">
            <v>911256</v>
          </cell>
          <cell r="P28">
            <v>46206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126</v>
          </cell>
          <cell r="E28">
            <v>8071439</v>
          </cell>
          <cell r="F28">
            <v>41</v>
          </cell>
          <cell r="G28">
            <v>5303500</v>
          </cell>
          <cell r="I28">
            <v>111</v>
          </cell>
          <cell r="J28">
            <v>75</v>
          </cell>
          <cell r="K28">
            <v>232</v>
          </cell>
          <cell r="M28">
            <v>30</v>
          </cell>
          <cell r="N28">
            <v>2993620</v>
          </cell>
          <cell r="P28">
            <v>33194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316</v>
          </cell>
          <cell r="C28">
            <v>1125353</v>
          </cell>
          <cell r="D28">
            <v>438</v>
          </cell>
          <cell r="E28">
            <v>15514795</v>
          </cell>
          <cell r="F28">
            <v>105</v>
          </cell>
          <cell r="G28">
            <v>4419083</v>
          </cell>
          <cell r="I28">
            <v>153</v>
          </cell>
          <cell r="J28">
            <v>141</v>
          </cell>
          <cell r="K28">
            <v>319</v>
          </cell>
          <cell r="M28">
            <v>198</v>
          </cell>
          <cell r="N28">
            <v>2200192</v>
          </cell>
          <cell r="P28">
            <v>88692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109</v>
          </cell>
          <cell r="E28">
            <v>15235995</v>
          </cell>
          <cell r="F28">
            <v>46</v>
          </cell>
          <cell r="G28">
            <v>9284466</v>
          </cell>
          <cell r="I28">
            <v>143</v>
          </cell>
          <cell r="J28">
            <v>125</v>
          </cell>
          <cell r="K28">
            <v>346</v>
          </cell>
          <cell r="M28">
            <v>16</v>
          </cell>
          <cell r="N28">
            <v>1879757</v>
          </cell>
          <cell r="P28">
            <v>27183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485</v>
          </cell>
          <cell r="C28">
            <v>4061482</v>
          </cell>
          <cell r="D28">
            <v>972</v>
          </cell>
          <cell r="E28">
            <v>35973942</v>
          </cell>
          <cell r="F28">
            <v>173</v>
          </cell>
          <cell r="G28">
            <v>13960550</v>
          </cell>
          <cell r="I28">
            <v>350</v>
          </cell>
          <cell r="J28">
            <v>260</v>
          </cell>
          <cell r="K28">
            <v>831</v>
          </cell>
          <cell r="M28">
            <v>108</v>
          </cell>
          <cell r="N28">
            <v>7121072</v>
          </cell>
          <cell r="P28">
            <v>51417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48</v>
          </cell>
          <cell r="N28">
            <v>5047985</v>
          </cell>
          <cell r="P28">
            <v>34690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</v>
          </cell>
          <cell r="C28">
            <v>2366254</v>
          </cell>
          <cell r="D28">
            <v>62</v>
          </cell>
          <cell r="E28">
            <v>257380784</v>
          </cell>
          <cell r="F28">
            <v>35</v>
          </cell>
          <cell r="G28">
            <v>6915660</v>
          </cell>
          <cell r="I28">
            <v>81</v>
          </cell>
          <cell r="J28">
            <v>67</v>
          </cell>
          <cell r="K28">
            <v>1322</v>
          </cell>
          <cell r="M28">
            <v>31</v>
          </cell>
          <cell r="N28">
            <v>58869989</v>
          </cell>
          <cell r="P28">
            <v>27189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1068800</v>
          </cell>
          <cell r="D28">
            <v>104</v>
          </cell>
          <cell r="E28">
            <v>141758480</v>
          </cell>
          <cell r="F28">
            <v>35</v>
          </cell>
          <cell r="G28">
            <v>14421001</v>
          </cell>
          <cell r="I28">
            <v>78</v>
          </cell>
          <cell r="J28">
            <v>67</v>
          </cell>
          <cell r="K28">
            <v>358</v>
          </cell>
          <cell r="M28">
            <v>8</v>
          </cell>
          <cell r="N28">
            <v>1216473</v>
          </cell>
          <cell r="P28">
            <v>15853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41</v>
          </cell>
          <cell r="C28">
            <v>280466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41</v>
          </cell>
          <cell r="J28">
            <v>35</v>
          </cell>
          <cell r="K28">
            <v>73</v>
          </cell>
          <cell r="M28">
            <v>4</v>
          </cell>
          <cell r="N28">
            <v>3202150</v>
          </cell>
          <cell r="P28">
            <v>19885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30</v>
          </cell>
          <cell r="E28">
            <v>5664244</v>
          </cell>
          <cell r="F28">
            <v>52</v>
          </cell>
          <cell r="G28">
            <v>3035000</v>
          </cell>
          <cell r="I28">
            <v>13</v>
          </cell>
          <cell r="J28">
            <v>11</v>
          </cell>
          <cell r="K28">
            <v>73</v>
          </cell>
          <cell r="M28">
            <v>4</v>
          </cell>
          <cell r="N28">
            <v>609432</v>
          </cell>
          <cell r="P28">
            <v>6857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7823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133</v>
          </cell>
          <cell r="C28">
            <v>1345676</v>
          </cell>
          <cell r="D28">
            <v>290</v>
          </cell>
          <cell r="E28">
            <v>6928877</v>
          </cell>
          <cell r="F28">
            <v>115</v>
          </cell>
          <cell r="G28">
            <v>8659155</v>
          </cell>
          <cell r="I28">
            <v>317</v>
          </cell>
          <cell r="J28">
            <v>248</v>
          </cell>
          <cell r="K28">
            <v>548</v>
          </cell>
          <cell r="M28">
            <v>137</v>
          </cell>
          <cell r="N28">
            <v>9394013</v>
          </cell>
          <cell r="P28">
            <v>40595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286</v>
          </cell>
          <cell r="C28">
            <v>2673278</v>
          </cell>
          <cell r="D28">
            <v>485</v>
          </cell>
          <cell r="E28">
            <v>14453196</v>
          </cell>
          <cell r="F28">
            <v>92</v>
          </cell>
          <cell r="G28">
            <v>7242662</v>
          </cell>
          <cell r="I28">
            <v>367</v>
          </cell>
          <cell r="J28">
            <v>210</v>
          </cell>
          <cell r="K28">
            <v>1206</v>
          </cell>
          <cell r="M28">
            <v>169</v>
          </cell>
          <cell r="N28">
            <v>15695946</v>
          </cell>
          <cell r="P28">
            <v>17583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572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700000</v>
          </cell>
          <cell r="D28">
            <v>2</v>
          </cell>
          <cell r="E28">
            <v>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3</v>
          </cell>
          <cell r="N28">
            <v>99963</v>
          </cell>
          <cell r="P28">
            <v>695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1815320</v>
          </cell>
          <cell r="D28">
            <v>322</v>
          </cell>
          <cell r="E28">
            <v>35183986</v>
          </cell>
          <cell r="F28">
            <v>185</v>
          </cell>
          <cell r="G28">
            <v>19278689</v>
          </cell>
          <cell r="I28">
            <v>397</v>
          </cell>
          <cell r="J28">
            <v>267</v>
          </cell>
          <cell r="K28">
            <v>739</v>
          </cell>
          <cell r="M28">
            <v>184</v>
          </cell>
          <cell r="N28">
            <v>38897468</v>
          </cell>
          <cell r="P28">
            <v>69005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116</v>
          </cell>
          <cell r="C28">
            <v>1386411</v>
          </cell>
          <cell r="D28">
            <v>212</v>
          </cell>
          <cell r="E28">
            <v>10050749</v>
          </cell>
          <cell r="F28">
            <v>96</v>
          </cell>
          <cell r="G28">
            <v>6084541</v>
          </cell>
          <cell r="I28">
            <v>214</v>
          </cell>
          <cell r="J28">
            <v>179</v>
          </cell>
          <cell r="K28">
            <v>449</v>
          </cell>
          <cell r="M28">
            <v>13</v>
          </cell>
          <cell r="N28">
            <v>12986359</v>
          </cell>
          <cell r="P28">
            <v>64116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367</v>
          </cell>
          <cell r="C28">
            <v>3696630</v>
          </cell>
          <cell r="D28">
            <v>536</v>
          </cell>
          <cell r="E28">
            <v>25470922</v>
          </cell>
          <cell r="F28">
            <v>231</v>
          </cell>
          <cell r="G28">
            <v>25476260</v>
          </cell>
          <cell r="I28">
            <v>465</v>
          </cell>
          <cell r="J28">
            <v>206</v>
          </cell>
          <cell r="K28">
            <v>664</v>
          </cell>
          <cell r="M28">
            <v>170</v>
          </cell>
          <cell r="N28">
            <v>12640703</v>
          </cell>
          <cell r="P28">
            <v>38599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301</v>
          </cell>
          <cell r="E28">
            <v>19734382</v>
          </cell>
          <cell r="F28">
            <v>119</v>
          </cell>
          <cell r="G28">
            <v>16577952</v>
          </cell>
          <cell r="I28">
            <v>319</v>
          </cell>
          <cell r="J28">
            <v>217</v>
          </cell>
          <cell r="K28">
            <v>590</v>
          </cell>
          <cell r="M28">
            <v>117</v>
          </cell>
          <cell r="N28">
            <v>14208257</v>
          </cell>
          <cell r="P28">
            <v>38278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114</v>
          </cell>
          <cell r="C28">
            <v>898461</v>
          </cell>
          <cell r="D28">
            <v>191</v>
          </cell>
          <cell r="E28">
            <v>13596782</v>
          </cell>
          <cell r="F28">
            <v>78</v>
          </cell>
          <cell r="G28">
            <v>4131367</v>
          </cell>
          <cell r="I28">
            <v>175</v>
          </cell>
          <cell r="J28">
            <v>109</v>
          </cell>
          <cell r="K28">
            <v>486</v>
          </cell>
          <cell r="M28">
            <v>21</v>
          </cell>
          <cell r="N28">
            <v>12434668</v>
          </cell>
          <cell r="P28">
            <v>58595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216</v>
          </cell>
          <cell r="E28">
            <v>5392413</v>
          </cell>
          <cell r="F28">
            <v>135</v>
          </cell>
          <cell r="G28">
            <v>3532275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131695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3"/>
  <sheetViews>
    <sheetView showGridLines="0" tabSelected="1" topLeftCell="F35" zoomScale="85" zoomScaleNormal="85" zoomScaleSheetLayoutView="100" workbookViewId="0">
      <selection activeCell="O55" sqref="O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2">
      <c r="A5" s="99"/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5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5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x14ac:dyDescent="0.2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15" customHeight="1" x14ac:dyDescent="0.25">
      <c r="A11" s="104" t="s">
        <v>16</v>
      </c>
      <c r="B11" s="141">
        <v>1986</v>
      </c>
      <c r="C11" s="65">
        <f>'[1]E-FORM'!$B$28</f>
        <v>200</v>
      </c>
      <c r="D11" s="66">
        <f>'[1]E-FORM'!$C$28</f>
        <v>2165892</v>
      </c>
      <c r="E11" s="65">
        <f>'[1]E-FORM'!$D$28</f>
        <v>332</v>
      </c>
      <c r="F11" s="67">
        <f>'[1]E-FORM'!$E$28</f>
        <v>11832378</v>
      </c>
      <c r="G11" s="65">
        <f>'[1]E-FORM'!$F$28</f>
        <v>137</v>
      </c>
      <c r="H11" s="67">
        <f>'[1]E-FORM'!$G$28</f>
        <v>10845400</v>
      </c>
      <c r="I11" s="147">
        <f>+D11+F11+H11</f>
        <v>24843670</v>
      </c>
      <c r="J11" s="150" t="s">
        <v>16</v>
      </c>
      <c r="K11" s="65">
        <f>'[1]E-FORM'!$I$28</f>
        <v>523</v>
      </c>
      <c r="L11" s="65"/>
      <c r="M11" s="65">
        <f>'[1]E-FORM'!$J$28</f>
        <v>311</v>
      </c>
      <c r="N11" s="65"/>
      <c r="O11" s="70">
        <f>'[1]E-FORM'!$K$28</f>
        <v>1169</v>
      </c>
      <c r="P11" s="65"/>
      <c r="Q11" s="65">
        <f>'[1]E-FORM'!$M$28</f>
        <v>126</v>
      </c>
      <c r="R11" s="65"/>
      <c r="S11" s="67">
        <f>'[1]E-FORM'!$N$28</f>
        <v>2611082</v>
      </c>
      <c r="T11" s="71"/>
      <c r="U11" s="136">
        <f>I11+S11</f>
        <v>27454752</v>
      </c>
      <c r="V11" s="72"/>
      <c r="W11" s="65">
        <f>'[1]E-FORM'!$P$28</f>
        <v>21635</v>
      </c>
    </row>
    <row r="12" spans="1:23" s="1" customFormat="1" ht="13.15" customHeight="1" x14ac:dyDescent="0.25">
      <c r="A12" s="104" t="s">
        <v>17</v>
      </c>
      <c r="B12" s="141">
        <v>1986</v>
      </c>
      <c r="C12" s="65">
        <f>'[2]E-FORM'!$B$28</f>
        <v>485</v>
      </c>
      <c r="D12" s="67">
        <f>'[2]E-FORM'!$C$28</f>
        <v>4061482</v>
      </c>
      <c r="E12" s="65">
        <f>'[2]E-FORM'!$D$28</f>
        <v>972</v>
      </c>
      <c r="F12" s="67">
        <f>'[2]E-FORM'!$E$28</f>
        <v>35973942</v>
      </c>
      <c r="G12" s="65">
        <f>'[2]E-FORM'!$F28</f>
        <v>173</v>
      </c>
      <c r="H12" s="67">
        <f>'[2]E-FORM'!$G28</f>
        <v>13960550</v>
      </c>
      <c r="I12" s="147">
        <f>+D12+F12+H12</f>
        <v>53995974</v>
      </c>
      <c r="J12" s="150" t="s">
        <v>17</v>
      </c>
      <c r="K12" s="65">
        <f>'[2]E-FORM'!$I28</f>
        <v>350</v>
      </c>
      <c r="L12" s="65" t="s">
        <v>0</v>
      </c>
      <c r="M12" s="65">
        <f>'[2]E-FORM'!$J28</f>
        <v>260</v>
      </c>
      <c r="N12" s="65"/>
      <c r="O12" s="70">
        <f>'[2]E-FORM'!$K28</f>
        <v>831</v>
      </c>
      <c r="P12" s="65"/>
      <c r="Q12" s="65">
        <f>'[2]E-FORM'!$M28</f>
        <v>108</v>
      </c>
      <c r="R12" s="65"/>
      <c r="S12" s="67">
        <f>'[2]E-FORM'!$N28</f>
        <v>7121072</v>
      </c>
      <c r="T12" s="65"/>
      <c r="U12" s="136">
        <f>I12+S12</f>
        <v>61117046</v>
      </c>
      <c r="V12" s="72"/>
      <c r="W12" s="65">
        <f>'[2]E-FORM'!$P28</f>
        <v>51417</v>
      </c>
    </row>
    <row r="13" spans="1:23" s="1" customFormat="1" ht="12.75" customHeight="1" x14ac:dyDescent="0.25">
      <c r="A13" s="105" t="s">
        <v>18</v>
      </c>
      <c r="B13" s="141">
        <v>1987</v>
      </c>
      <c r="C13" s="65">
        <f>'[3]E-FORM'!$B$28</f>
        <v>286</v>
      </c>
      <c r="D13" s="67">
        <f>'[3]E-FORM'!$C$28</f>
        <v>2673278</v>
      </c>
      <c r="E13" s="65">
        <f>'[3]E-FORM'!$D$28</f>
        <v>485</v>
      </c>
      <c r="F13" s="67">
        <f>'[3]E-FORM'!$E$28</f>
        <v>14453196</v>
      </c>
      <c r="G13" s="65">
        <f>'[3]E-FORM'!$F28</f>
        <v>92</v>
      </c>
      <c r="H13" s="67">
        <f>'[3]E-FORM'!$G28</f>
        <v>7242662</v>
      </c>
      <c r="I13" s="147">
        <f>+D13+F13+H13</f>
        <v>24369136</v>
      </c>
      <c r="J13" s="105" t="s">
        <v>18</v>
      </c>
      <c r="K13" s="65">
        <f>'[3]E-FORM'!$I28</f>
        <v>367</v>
      </c>
      <c r="L13" s="73"/>
      <c r="M13" s="65">
        <f>'[3]E-FORM'!$J28</f>
        <v>210</v>
      </c>
      <c r="N13" s="73"/>
      <c r="O13" s="70">
        <f>'[3]E-FORM'!$K28</f>
        <v>1206</v>
      </c>
      <c r="P13" s="73"/>
      <c r="Q13" s="65">
        <f>'[3]E-FORM'!$M28</f>
        <v>169</v>
      </c>
      <c r="R13" s="65"/>
      <c r="S13" s="67">
        <f>'[3]E-FORM'!$N28</f>
        <v>15695946</v>
      </c>
      <c r="T13" s="73"/>
      <c r="U13" s="136">
        <f>I13+S13</f>
        <v>40065082</v>
      </c>
      <c r="V13" s="72"/>
      <c r="W13" s="65">
        <f>'[3]E-FORM'!$P28</f>
        <v>17583</v>
      </c>
    </row>
    <row r="14" spans="1:23" s="1" customFormat="1" ht="13.15" customHeight="1" x14ac:dyDescent="0.25">
      <c r="A14" s="104" t="s">
        <v>19</v>
      </c>
      <c r="B14" s="141">
        <v>1987</v>
      </c>
      <c r="C14" s="65">
        <f>'[4]E-FORM'!$B$28</f>
        <v>175</v>
      </c>
      <c r="D14" s="67">
        <f>'[4]E-FORM'!$C$28</f>
        <v>1815320</v>
      </c>
      <c r="E14" s="65">
        <f>'[4]E-FORM'!$D$28</f>
        <v>322</v>
      </c>
      <c r="F14" s="67">
        <f>'[4]E-FORM'!$E$28</f>
        <v>35183986</v>
      </c>
      <c r="G14" s="65">
        <f>'[4]E-FORM'!$F$28</f>
        <v>185</v>
      </c>
      <c r="H14" s="67">
        <f>'[4]E-FORM'!$G$28</f>
        <v>19278689</v>
      </c>
      <c r="I14" s="147">
        <f>+D14+F14+H14</f>
        <v>56277995</v>
      </c>
      <c r="J14" s="150" t="s">
        <v>19</v>
      </c>
      <c r="K14" s="65">
        <f>'[4]E-FORM'!$I$28</f>
        <v>397</v>
      </c>
      <c r="L14" s="65"/>
      <c r="M14" s="65">
        <f>'[4]E-FORM'!$J$28</f>
        <v>267</v>
      </c>
      <c r="N14" s="65"/>
      <c r="O14" s="70">
        <f>'[4]E-FORM'!$K$28</f>
        <v>739</v>
      </c>
      <c r="P14" s="65"/>
      <c r="Q14" s="65">
        <f>'[4]E-FORM'!$M$28</f>
        <v>184</v>
      </c>
      <c r="R14" s="65"/>
      <c r="S14" s="67">
        <f>'[4]E-FORM'!$N$28</f>
        <v>38897468</v>
      </c>
      <c r="T14" s="65"/>
      <c r="U14" s="136">
        <f>I14+S14</f>
        <v>95175463</v>
      </c>
      <c r="V14" s="72"/>
      <c r="W14" s="65">
        <f>'[4]E-FORM'!$P$28</f>
        <v>69005</v>
      </c>
    </row>
    <row r="15" spans="1:23" s="1" customFormat="1" ht="12.75" customHeight="1" x14ac:dyDescent="0.25">
      <c r="A15" s="104" t="s">
        <v>20</v>
      </c>
      <c r="B15" s="141">
        <v>1988</v>
      </c>
      <c r="C15" s="65">
        <f>'[5]E-FORM'!$B$28</f>
        <v>116</v>
      </c>
      <c r="D15" s="67">
        <f>'[5]E-FORM'!$C$28</f>
        <v>1386411</v>
      </c>
      <c r="E15" s="65">
        <f>'[5]E-FORM'!$D$28</f>
        <v>212</v>
      </c>
      <c r="F15" s="67">
        <f>'[5]E-FORM'!$E$28</f>
        <v>10050749</v>
      </c>
      <c r="G15" s="65">
        <f>'[5]E-FORM'!$F$28</f>
        <v>96</v>
      </c>
      <c r="H15" s="67">
        <f>'[5]E-FORM'!$G$28</f>
        <v>6084541</v>
      </c>
      <c r="I15" s="147">
        <f>+D15+F15+H15</f>
        <v>17521701</v>
      </c>
      <c r="J15" s="150" t="s">
        <v>20</v>
      </c>
      <c r="K15" s="65">
        <f>'[5]E-FORM'!$I$28</f>
        <v>214</v>
      </c>
      <c r="L15" s="65"/>
      <c r="M15" s="65">
        <f>'[5]E-FORM'!$J$28</f>
        <v>179</v>
      </c>
      <c r="N15" s="65"/>
      <c r="O15" s="70">
        <f>'[5]E-FORM'!$K$28</f>
        <v>449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30508060</v>
      </c>
      <c r="V15" s="72"/>
      <c r="W15" s="65">
        <f>'[5]E-FORM'!$P$28</f>
        <v>64116</v>
      </c>
    </row>
    <row r="16" spans="1:23" s="1" customFormat="1" ht="4.5" customHeight="1" x14ac:dyDescent="0.25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25">
      <c r="A17" s="104" t="s">
        <v>21</v>
      </c>
      <c r="B17" s="141">
        <v>1989</v>
      </c>
      <c r="C17" s="65">
        <f>'[6]E-FORM'!$B$28</f>
        <v>367</v>
      </c>
      <c r="D17" s="67">
        <f>'[6]E-FORM'!$C$28</f>
        <v>3696630</v>
      </c>
      <c r="E17" s="65">
        <f>'[6]E-FORM'!$D$28</f>
        <v>536</v>
      </c>
      <c r="F17" s="67">
        <f>'[6]E-FORM'!$E$28</f>
        <v>25470922</v>
      </c>
      <c r="G17" s="65">
        <f>'[6]E-FORM'!$F$28</f>
        <v>231</v>
      </c>
      <c r="H17" s="67">
        <f>'[6]E-FORM'!$G$28</f>
        <v>25476260</v>
      </c>
      <c r="I17" s="147">
        <f>+D17+F17+H17</f>
        <v>54643812</v>
      </c>
      <c r="J17" s="150" t="s">
        <v>21</v>
      </c>
      <c r="K17" s="65">
        <f>'[6]E-FORM'!$I$28</f>
        <v>465</v>
      </c>
      <c r="L17" s="65"/>
      <c r="M17" s="65">
        <f>'[6]E-FORM'!$J$28</f>
        <v>206</v>
      </c>
      <c r="N17" s="65" t="s">
        <v>0</v>
      </c>
      <c r="O17" s="70">
        <f>'[6]E-FORM'!$K$28</f>
        <v>664</v>
      </c>
      <c r="P17" s="65" t="s">
        <v>0</v>
      </c>
      <c r="Q17" s="65">
        <f>'[6]E-FORM'!$M$28</f>
        <v>170</v>
      </c>
      <c r="R17" s="65" t="s">
        <v>0</v>
      </c>
      <c r="S17" s="67">
        <f>'[6]E-FORM'!$N$28</f>
        <v>12640703</v>
      </c>
      <c r="T17" s="65"/>
      <c r="U17" s="136">
        <f>I17+S17</f>
        <v>67284515</v>
      </c>
      <c r="V17" s="72"/>
      <c r="W17" s="65">
        <f>'[6]E-FORM'!$P$28</f>
        <v>38599</v>
      </c>
    </row>
    <row r="18" spans="1:24" s="1" customFormat="1" ht="13.15" customHeight="1" x14ac:dyDescent="0.25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301</v>
      </c>
      <c r="F18" s="67">
        <f>'[7]E-FORM'!$E$28</f>
        <v>19734382</v>
      </c>
      <c r="G18" s="65">
        <f>'[7]E-FORM'!$F$28</f>
        <v>119</v>
      </c>
      <c r="H18" s="67">
        <f>'[7]E-FORM'!$G$28</f>
        <v>16577952</v>
      </c>
      <c r="I18" s="147">
        <f>+D18+F18+H18</f>
        <v>38508540</v>
      </c>
      <c r="J18" s="150" t="s">
        <v>23</v>
      </c>
      <c r="K18" s="65">
        <f>'[7]E-FORM'!$I$28</f>
        <v>319</v>
      </c>
      <c r="L18" s="65" t="s">
        <v>0</v>
      </c>
      <c r="M18" s="65">
        <f>'[7]E-FORM'!$J$28</f>
        <v>217</v>
      </c>
      <c r="N18" s="65" t="s">
        <v>0</v>
      </c>
      <c r="O18" s="70">
        <f>'[7]E-FORM'!$K$28</f>
        <v>590</v>
      </c>
      <c r="P18" s="65" t="s">
        <v>0</v>
      </c>
      <c r="Q18" s="65">
        <f>'[7]E-FORM'!$M$28</f>
        <v>117</v>
      </c>
      <c r="R18" s="65" t="s">
        <v>0</v>
      </c>
      <c r="S18" s="67">
        <f>'[7]E-FORM'!$N$28</f>
        <v>14208257</v>
      </c>
      <c r="T18" s="65"/>
      <c r="U18" s="136">
        <f>I18+S18</f>
        <v>52716797</v>
      </c>
      <c r="V18" s="72"/>
      <c r="W18" s="65">
        <f>'[7]E-FORM'!$P$28</f>
        <v>38278</v>
      </c>
    </row>
    <row r="19" spans="1:24" s="1" customFormat="1" ht="13.15" customHeight="1" x14ac:dyDescent="0.25">
      <c r="A19" s="104" t="s">
        <v>24</v>
      </c>
      <c r="B19" s="141">
        <v>1992</v>
      </c>
      <c r="C19" s="65">
        <f>'[8]E-FORM'!$B$28</f>
        <v>114</v>
      </c>
      <c r="D19" s="67">
        <f>'[8]E-FORM'!$C$28</f>
        <v>898461</v>
      </c>
      <c r="E19" s="65">
        <f>'[8]E-FORM'!$D$28</f>
        <v>191</v>
      </c>
      <c r="F19" s="67">
        <f>'[8]E-FORM'!$E$28</f>
        <v>13596782</v>
      </c>
      <c r="G19" s="65">
        <f>'[8]E-FORM'!$F$28</f>
        <v>78</v>
      </c>
      <c r="H19" s="67">
        <f>'[8]E-FORM'!$G$28</f>
        <v>4131367</v>
      </c>
      <c r="I19" s="147">
        <f>D19+F19+H19</f>
        <v>18626610</v>
      </c>
      <c r="J19" s="150" t="s">
        <v>24</v>
      </c>
      <c r="K19" s="65">
        <f>'[8]E-FORM'!$I$28</f>
        <v>175</v>
      </c>
      <c r="L19" s="65" t="s">
        <v>0</v>
      </c>
      <c r="M19" s="65">
        <f>'[8]E-FORM'!$J$28</f>
        <v>109</v>
      </c>
      <c r="N19" s="65" t="s">
        <v>0</v>
      </c>
      <c r="O19" s="70">
        <f>'[8]E-FORM'!$K$28</f>
        <v>486</v>
      </c>
      <c r="P19" s="65" t="s">
        <v>0</v>
      </c>
      <c r="Q19" s="65">
        <f>'[8]E-FORM'!$M$28</f>
        <v>21</v>
      </c>
      <c r="R19" s="65" t="s">
        <v>0</v>
      </c>
      <c r="S19" s="67">
        <f>'[8]E-FORM'!$N$28</f>
        <v>12434668</v>
      </c>
      <c r="T19" s="65"/>
      <c r="U19" s="136">
        <f>I19+S19</f>
        <v>31061278</v>
      </c>
      <c r="V19" s="72"/>
      <c r="W19" s="65">
        <f>'[8]E-FORM'!$P$28</f>
        <v>58595</v>
      </c>
    </row>
    <row r="20" spans="1:24" s="1" customFormat="1" ht="13.15" customHeight="1" x14ac:dyDescent="0.25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216</v>
      </c>
      <c r="F20" s="67">
        <f>'[9]E-FORM'!$E$28</f>
        <v>5392413</v>
      </c>
      <c r="G20" s="65">
        <f>'[9]E-FORM'!$F$28</f>
        <v>135</v>
      </c>
      <c r="H20" s="67">
        <f>'[9]E-FORM'!$G$28</f>
        <v>3532275</v>
      </c>
      <c r="I20" s="147">
        <f>D20+F20+H20</f>
        <v>9338357.9000000004</v>
      </c>
      <c r="J20" s="150" t="s">
        <v>25</v>
      </c>
      <c r="K20" s="65">
        <f>'[9]E-FORM'!$I$28</f>
        <v>110</v>
      </c>
      <c r="L20" s="65" t="s">
        <v>0</v>
      </c>
      <c r="M20" s="65">
        <f>'[9]E-FORM'!$J$28</f>
        <v>88</v>
      </c>
      <c r="N20" s="65" t="s">
        <v>0</v>
      </c>
      <c r="O20" s="70">
        <f>'[9]E-FORM'!$K$28</f>
        <v>128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14488669.9</v>
      </c>
      <c r="V20" s="72"/>
      <c r="W20" s="65">
        <f>'[9]E-FORM'!$P$28</f>
        <v>131695</v>
      </c>
    </row>
    <row r="21" spans="1:24" s="1" customFormat="1" ht="12.75" customHeight="1" x14ac:dyDescent="0.25">
      <c r="A21" s="104" t="s">
        <v>26</v>
      </c>
      <c r="B21" s="62">
        <v>1992</v>
      </c>
      <c r="C21" s="65">
        <f>'[10]E-FORM'!$B$28</f>
        <v>142</v>
      </c>
      <c r="D21" s="67">
        <f>'[10]E-FORM'!$C$28</f>
        <v>2539220</v>
      </c>
      <c r="E21" s="65">
        <f>'[10]E-FORM'!$D$28</f>
        <v>200</v>
      </c>
      <c r="F21" s="67">
        <f>'[10]E-FORM'!$E$28</f>
        <v>11407496</v>
      </c>
      <c r="G21" s="65">
        <f>'[10]E-FORM'!$F$28</f>
        <v>36</v>
      </c>
      <c r="H21" s="67">
        <f>'[10]E-FORM'!$G$28</f>
        <v>7374500</v>
      </c>
      <c r="I21" s="147">
        <f t="shared" ref="I21:I24" si="0">D21+F21+H21</f>
        <v>21321216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24382869</v>
      </c>
      <c r="V21" s="72"/>
      <c r="W21" s="65">
        <f>'[10]E-FORM'!$P$28</f>
        <v>29501</v>
      </c>
    </row>
    <row r="22" spans="1:24" s="1" customFormat="1" ht="4.5" customHeight="1" x14ac:dyDescent="0.25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25">
      <c r="A23" s="104" t="s">
        <v>27</v>
      </c>
      <c r="B23" s="141">
        <v>1994</v>
      </c>
      <c r="C23" s="65">
        <f>'[11]E-FORM'!$B$28</f>
        <v>73</v>
      </c>
      <c r="D23" s="67">
        <f>'[11]E-FORM'!$C$28</f>
        <v>1390212</v>
      </c>
      <c r="E23" s="65">
        <f>'[11]E-FORM'!$D$28</f>
        <v>266</v>
      </c>
      <c r="F23" s="67">
        <f>'[11]E-FORM'!$E$28</f>
        <v>37841217</v>
      </c>
      <c r="G23" s="65">
        <f>'[11]E-FORM'!$F$28</f>
        <v>100</v>
      </c>
      <c r="H23" s="67">
        <f>'[11]E-FORM'!$G$28</f>
        <v>26475769</v>
      </c>
      <c r="I23" s="147">
        <f t="shared" si="0"/>
        <v>65707198</v>
      </c>
      <c r="J23" s="150" t="s">
        <v>27</v>
      </c>
      <c r="K23" s="65">
        <f>'[11]E-FORM'!$I$28</f>
        <v>235</v>
      </c>
      <c r="L23" s="65" t="s">
        <v>0</v>
      </c>
      <c r="M23" s="65">
        <f>'[11]E-FORM'!$J$28</f>
        <v>180</v>
      </c>
      <c r="N23" s="65" t="s">
        <v>0</v>
      </c>
      <c r="O23" s="70">
        <f>'[11]E-FORM'!$K$28</f>
        <v>1201</v>
      </c>
      <c r="P23" s="65" t="s">
        <v>0</v>
      </c>
      <c r="Q23" s="65">
        <f>'[11]E-FORM'!$M$28</f>
        <v>36</v>
      </c>
      <c r="R23" s="65" t="s">
        <v>0</v>
      </c>
      <c r="S23" s="67">
        <f>'[11]E-FORM'!$N$28</f>
        <v>32722181</v>
      </c>
      <c r="T23" s="65"/>
      <c r="U23" s="136">
        <f t="shared" si="1"/>
        <v>98429379</v>
      </c>
      <c r="V23" s="72"/>
      <c r="W23" s="65">
        <f>'[11]E-FORM'!$P$28</f>
        <v>24525</v>
      </c>
    </row>
    <row r="24" spans="1:24" s="7" customFormat="1" ht="12.75" customHeight="1" x14ac:dyDescent="0.25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113</v>
      </c>
      <c r="F24" s="67">
        <f>'[12]E-FORM'!$E$28</f>
        <v>9114151</v>
      </c>
      <c r="G24" s="65">
        <f>'[12]E-FORM'!$F$28</f>
        <v>117</v>
      </c>
      <c r="H24" s="67">
        <f>'[12]E-FORM'!$G$28</f>
        <v>4997500</v>
      </c>
      <c r="I24" s="147">
        <f t="shared" si="0"/>
        <v>14724982</v>
      </c>
      <c r="J24" s="150" t="s">
        <v>29</v>
      </c>
      <c r="K24" s="65">
        <f>'[12]E-FORM'!$I$28</f>
        <v>153</v>
      </c>
      <c r="L24" s="65" t="s">
        <v>0</v>
      </c>
      <c r="M24" s="65">
        <f>'[12]E-FORM'!$J$28</f>
        <v>122</v>
      </c>
      <c r="N24" s="65" t="s">
        <v>0</v>
      </c>
      <c r="O24" s="70">
        <f>'[12]E-FORM'!$K$28</f>
        <v>290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20699148</v>
      </c>
      <c r="V24" s="72"/>
      <c r="W24" s="65">
        <f>'[12]E-FORM'!$P$28</f>
        <v>33810</v>
      </c>
    </row>
    <row r="25" spans="1:24" s="7" customFormat="1" ht="12" customHeight="1" x14ac:dyDescent="0.25">
      <c r="A25" s="106" t="s">
        <v>33</v>
      </c>
      <c r="B25" s="143">
        <v>1997</v>
      </c>
      <c r="C25" s="65">
        <f>'[13]E-FORM'!$B$28</f>
        <v>158</v>
      </c>
      <c r="D25" s="67">
        <f>'[13]E-FORM'!$C$28</f>
        <v>2034005</v>
      </c>
      <c r="E25" s="65">
        <f>'[13]E-FORM'!$D$28</f>
        <v>237</v>
      </c>
      <c r="F25" s="67">
        <f>'[13]E-FORM'!$E$28</f>
        <v>7012323</v>
      </c>
      <c r="G25" s="65">
        <f>'[13]E-FORM'!$F$28</f>
        <v>119</v>
      </c>
      <c r="H25" s="67">
        <f>'[13]E-FORM'!$G$28</f>
        <v>12055718</v>
      </c>
      <c r="I25" s="147">
        <f t="shared" ref="I25" si="2">D25+F25+H25</f>
        <v>21102046</v>
      </c>
      <c r="J25" s="151" t="s">
        <v>33</v>
      </c>
      <c r="K25" s="65">
        <f>'[13]E-FORM'!$I$28</f>
        <v>281</v>
      </c>
      <c r="L25" s="65" t="s">
        <v>0</v>
      </c>
      <c r="M25" s="65">
        <f>'[13]E-FORM'!$J$28</f>
        <v>195</v>
      </c>
      <c r="N25" s="65" t="s">
        <v>0</v>
      </c>
      <c r="O25" s="70">
        <f>'[13]E-FORM'!$K$28</f>
        <v>287</v>
      </c>
      <c r="P25" s="65" t="s">
        <v>0</v>
      </c>
      <c r="Q25" s="65">
        <f>'[13]E-FORM'!$M$28</f>
        <v>53</v>
      </c>
      <c r="R25" s="65" t="s">
        <v>0</v>
      </c>
      <c r="S25" s="67">
        <f>'[13]E-FORM'!$N$28</f>
        <v>2835156</v>
      </c>
      <c r="T25" s="65"/>
      <c r="U25" s="136">
        <f t="shared" ref="U25" si="3">I25+S25</f>
        <v>23937202</v>
      </c>
      <c r="V25" s="72"/>
      <c r="W25" s="65">
        <f>'[13]E-FORM'!$P$28</f>
        <v>88861</v>
      </c>
      <c r="X25" s="22" t="s">
        <v>0</v>
      </c>
    </row>
    <row r="26" spans="1:24" s="7" customFormat="1" ht="13.15" customHeight="1" x14ac:dyDescent="0.25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25">
      <c r="A27" s="106" t="s">
        <v>78</v>
      </c>
      <c r="B27" s="142">
        <v>2001</v>
      </c>
      <c r="C27" s="65">
        <f>'[15]E-FORM'!$B$28</f>
        <v>28</v>
      </c>
      <c r="D27" s="67">
        <f>'[15]E-FORM'!$C$28</f>
        <v>945857</v>
      </c>
      <c r="E27" s="65">
        <f>'[15]E-FORM'!$D$28</f>
        <v>94</v>
      </c>
      <c r="F27" s="67">
        <f>'[15]E-FORM'!$E$28</f>
        <v>9040484</v>
      </c>
      <c r="G27" s="65">
        <f>'[15]E-FORM'!$F$28</f>
        <v>51</v>
      </c>
      <c r="H27" s="67">
        <f>'[15]E-FORM'!$G$28</f>
        <v>3126539</v>
      </c>
      <c r="I27" s="147">
        <f>D27+F27+H27</f>
        <v>13112880</v>
      </c>
      <c r="J27" s="151" t="s">
        <v>78</v>
      </c>
      <c r="K27" s="65">
        <f>'[15]E-FORM'!$I$28</f>
        <v>82</v>
      </c>
      <c r="L27" s="65"/>
      <c r="M27" s="65">
        <f>'[15]E-FORM'!$J$28</f>
        <v>39</v>
      </c>
      <c r="N27" s="65"/>
      <c r="O27" s="70">
        <f>'[15]E-FORM'!$K$28</f>
        <v>212</v>
      </c>
      <c r="P27" s="65"/>
      <c r="Q27" s="65">
        <f>'[15]E-FORM'!$M$28</f>
        <v>49</v>
      </c>
      <c r="R27" s="65"/>
      <c r="S27" s="67">
        <f>'[15]E-FORM'!$N$28</f>
        <v>4405022</v>
      </c>
      <c r="T27" s="65"/>
      <c r="U27" s="136">
        <f>I27+S27</f>
        <v>17517902</v>
      </c>
      <c r="V27" s="72"/>
      <c r="W27" s="65">
        <f>'[15]E-FORM'!$P$28</f>
        <v>26641</v>
      </c>
    </row>
    <row r="28" spans="1:24" s="7" customFormat="1" ht="4.5" customHeight="1" x14ac:dyDescent="0.25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15" customHeight="1" x14ac:dyDescent="0.25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105</v>
      </c>
      <c r="F29" s="67">
        <f>'[16]E-FORM'!$E$28</f>
        <v>7020608</v>
      </c>
      <c r="G29" s="65">
        <f>'[16]E-FORM'!$F$28</f>
        <v>63</v>
      </c>
      <c r="H29" s="67">
        <f>'[16]E-FORM'!$G$28</f>
        <v>4697000</v>
      </c>
      <c r="I29" s="147">
        <f>D29+F29+H29</f>
        <v>11982666</v>
      </c>
      <c r="J29" s="151" t="s">
        <v>79</v>
      </c>
      <c r="K29" s="65">
        <f>'[16]E-FORM'!$I$28</f>
        <v>137</v>
      </c>
      <c r="L29" s="65"/>
      <c r="M29" s="65">
        <f>'[16]E-FORM'!$J$28</f>
        <v>77</v>
      </c>
      <c r="N29" s="65"/>
      <c r="O29" s="70">
        <f>'[16]E-FORM'!$K$28</f>
        <v>310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12893922</v>
      </c>
      <c r="V29" s="72"/>
      <c r="W29" s="65">
        <f>'[16]E-FORM'!$P$28</f>
        <v>46206</v>
      </c>
    </row>
    <row r="30" spans="1:24" s="7" customFormat="1" ht="13.15" customHeight="1" x14ac:dyDescent="0.25">
      <c r="A30" s="106" t="s">
        <v>85</v>
      </c>
      <c r="B30" s="143">
        <v>2002</v>
      </c>
      <c r="C30" s="65">
        <f>'[17]E-FORM'!$B$28</f>
        <v>90</v>
      </c>
      <c r="D30" s="67">
        <f>'[17]E-FORM'!$C$28</f>
        <v>5809355</v>
      </c>
      <c r="E30" s="65">
        <f>'[17]E-FORM'!$D$28</f>
        <v>126</v>
      </c>
      <c r="F30" s="67">
        <f>'[17]E-FORM'!$E$28</f>
        <v>8071439</v>
      </c>
      <c r="G30" s="65">
        <f>'[17]E-FORM'!$F$28</f>
        <v>41</v>
      </c>
      <c r="H30" s="67">
        <f>'[17]E-FORM'!$G$28</f>
        <v>5303500</v>
      </c>
      <c r="I30" s="147">
        <f>D30+F30+H30</f>
        <v>19184294</v>
      </c>
      <c r="J30" s="151" t="s">
        <v>85</v>
      </c>
      <c r="K30" s="65">
        <f>'[17]E-FORM'!$I$28</f>
        <v>111</v>
      </c>
      <c r="L30" s="65"/>
      <c r="M30" s="65">
        <f>'[17]E-FORM'!$J$28</f>
        <v>75</v>
      </c>
      <c r="N30" s="65"/>
      <c r="O30" s="70">
        <f>'[17]E-FORM'!$K$28</f>
        <v>232</v>
      </c>
      <c r="P30" s="65"/>
      <c r="Q30" s="65">
        <f>'[17]E-FORM'!$M$28</f>
        <v>30</v>
      </c>
      <c r="R30" s="65"/>
      <c r="S30" s="67">
        <f>'[17]E-FORM'!$N$28</f>
        <v>2993620</v>
      </c>
      <c r="T30" s="65"/>
      <c r="U30" s="136">
        <f>I30+S30</f>
        <v>22177914</v>
      </c>
      <c r="V30" s="72"/>
      <c r="W30" s="65">
        <f>'[17]E-FORM'!$P$28</f>
        <v>33194</v>
      </c>
    </row>
    <row r="31" spans="1:24" s="7" customFormat="1" ht="13.15" customHeight="1" x14ac:dyDescent="0.25">
      <c r="A31" s="106" t="s">
        <v>86</v>
      </c>
      <c r="B31" s="143">
        <v>2002</v>
      </c>
      <c r="C31" s="65">
        <f>'[18]E-FORM'!$B$28</f>
        <v>316</v>
      </c>
      <c r="D31" s="67">
        <f>'[18]E-FORM'!$C$28</f>
        <v>1125353</v>
      </c>
      <c r="E31" s="65">
        <f>'[18]E-FORM'!$D$28</f>
        <v>438</v>
      </c>
      <c r="F31" s="67">
        <f>'[18]E-FORM'!$E$28</f>
        <v>15514795</v>
      </c>
      <c r="G31" s="65">
        <f>'[18]E-FORM'!$F$28</f>
        <v>105</v>
      </c>
      <c r="H31" s="67">
        <f>'[18]E-FORM'!$G$28</f>
        <v>4419083</v>
      </c>
      <c r="I31" s="147">
        <f>D31+F31+H31</f>
        <v>21059231</v>
      </c>
      <c r="J31" s="151" t="s">
        <v>86</v>
      </c>
      <c r="K31" s="65">
        <f>'[18]E-FORM'!$I$28</f>
        <v>153</v>
      </c>
      <c r="L31" s="65"/>
      <c r="M31" s="65">
        <f>'[18]E-FORM'!$J$28</f>
        <v>141</v>
      </c>
      <c r="N31" s="65"/>
      <c r="O31" s="70">
        <f>'[18]E-FORM'!$K$28</f>
        <v>319</v>
      </c>
      <c r="P31" s="65"/>
      <c r="Q31" s="65">
        <f>'[18]E-FORM'!$M$28</f>
        <v>198</v>
      </c>
      <c r="R31" s="65"/>
      <c r="S31" s="67">
        <f>'[18]E-FORM'!$N$28</f>
        <v>2200192</v>
      </c>
      <c r="T31" s="65"/>
      <c r="U31" s="136">
        <f>I31+S31</f>
        <v>23259423</v>
      </c>
      <c r="V31" s="72"/>
      <c r="W31" s="65">
        <f>'[18]E-FORM'!$P$28</f>
        <v>88692</v>
      </c>
    </row>
    <row r="32" spans="1:24" s="7" customFormat="1" ht="12.75" customHeight="1" x14ac:dyDescent="0.25">
      <c r="A32" s="106" t="s">
        <v>106</v>
      </c>
      <c r="B32" s="142">
        <v>2003</v>
      </c>
      <c r="C32" s="65">
        <f>'[19]E-FORM'!$B$28</f>
        <v>43</v>
      </c>
      <c r="D32" s="67">
        <f>'[19]E-FORM'!$C$28</f>
        <v>983100</v>
      </c>
      <c r="E32" s="65">
        <f>'[19]E-FORM'!$D$28</f>
        <v>109</v>
      </c>
      <c r="F32" s="67">
        <f>'[19]E-FORM'!$E$28</f>
        <v>15235995</v>
      </c>
      <c r="G32" s="65">
        <f>'[19]E-FORM'!$F$28</f>
        <v>46</v>
      </c>
      <c r="H32" s="67">
        <f>'[19]E-FORM'!$G$28</f>
        <v>9284466</v>
      </c>
      <c r="I32" s="147">
        <f>D32+F32+H32</f>
        <v>25503561</v>
      </c>
      <c r="J32" s="151" t="s">
        <v>114</v>
      </c>
      <c r="K32" s="65">
        <f>'[19]E-FORM'!$I$28</f>
        <v>143</v>
      </c>
      <c r="L32" s="65"/>
      <c r="M32" s="65">
        <f>'[19]E-FORM'!$J$28</f>
        <v>125</v>
      </c>
      <c r="N32" s="65"/>
      <c r="O32" s="70">
        <f>'[19]E-FORM'!$K$28</f>
        <v>346</v>
      </c>
      <c r="P32" s="65"/>
      <c r="Q32" s="65">
        <f>'[19]E-FORM'!$M$28</f>
        <v>16</v>
      </c>
      <c r="R32" s="65"/>
      <c r="S32" s="67">
        <f>'[19]E-FORM'!$N$28</f>
        <v>1879757</v>
      </c>
      <c r="T32" s="65"/>
      <c r="U32" s="136">
        <f>I32+S32</f>
        <v>27383318</v>
      </c>
      <c r="V32" s="72"/>
      <c r="W32" s="65">
        <f>'[19]E-FORM'!$P$28</f>
        <v>27183</v>
      </c>
    </row>
    <row r="33" spans="1:23" s="7" customFormat="1" ht="13.15" customHeight="1" x14ac:dyDescent="0.25">
      <c r="A33" s="106" t="s">
        <v>91</v>
      </c>
      <c r="B33" s="142">
        <v>2005</v>
      </c>
      <c r="C33" s="65">
        <f>'[20]E-FORM'!$B$28</f>
        <v>37</v>
      </c>
      <c r="D33" s="67">
        <f>'[20]E-FORM'!$C$28</f>
        <v>404470</v>
      </c>
      <c r="E33" s="65">
        <f>'[20]E-FORM'!$D$28</f>
        <v>66</v>
      </c>
      <c r="F33" s="67">
        <f>'[20]E-FORM'!$E$28</f>
        <v>5645315</v>
      </c>
      <c r="G33" s="65">
        <f>'[20]E-FORM'!$F$28</f>
        <v>31</v>
      </c>
      <c r="H33" s="67">
        <f>'[20]E-FORM'!$G$28</f>
        <v>8976008</v>
      </c>
      <c r="I33" s="147">
        <f>D33+F33+H33</f>
        <v>15025793</v>
      </c>
      <c r="J33" s="151" t="s">
        <v>91</v>
      </c>
      <c r="K33" s="65">
        <f>'[20]E-FORM'!$I$28</f>
        <v>88</v>
      </c>
      <c r="L33" s="65"/>
      <c r="M33" s="65">
        <f>'[20]E-FORM'!$J$28</f>
        <v>73</v>
      </c>
      <c r="N33" s="65"/>
      <c r="O33" s="70">
        <f>'[20]E-FORM'!$K$28</f>
        <v>342</v>
      </c>
      <c r="P33" s="65"/>
      <c r="Q33" s="65">
        <f>'[20]E-FORM'!$M$28</f>
        <v>48</v>
      </c>
      <c r="R33" s="65"/>
      <c r="S33" s="67">
        <f>'[20]E-FORM'!$N$28</f>
        <v>5047985</v>
      </c>
      <c r="T33" s="65"/>
      <c r="U33" s="136">
        <f>I33+S33</f>
        <v>20073778</v>
      </c>
      <c r="V33" s="72"/>
      <c r="W33" s="65">
        <f>'[20]E-FORM'!$P$28</f>
        <v>34690</v>
      </c>
    </row>
    <row r="34" spans="1:23" s="7" customFormat="1" ht="4.5" customHeight="1" x14ac:dyDescent="0.25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25">
      <c r="A35" s="167" t="s">
        <v>152</v>
      </c>
      <c r="B35" s="142">
        <v>2007</v>
      </c>
      <c r="C35" s="78">
        <f>'[21]E-FORM'!$B$28</f>
        <v>47</v>
      </c>
      <c r="D35" s="79">
        <f>'[21]E-FORM'!$C$28</f>
        <v>2366254</v>
      </c>
      <c r="E35" s="78">
        <f>'[21]E-FORM'!$D$28</f>
        <v>62</v>
      </c>
      <c r="F35" s="79">
        <f>'[21]E-FORM'!$E$28</f>
        <v>257380784</v>
      </c>
      <c r="G35" s="78">
        <f>'[21]E-FORM'!$F$28</f>
        <v>35</v>
      </c>
      <c r="H35" s="79">
        <f>'[21]E-FORM'!$G$28</f>
        <v>6915660</v>
      </c>
      <c r="I35" s="158">
        <f>D35+F35+H35</f>
        <v>266662698</v>
      </c>
      <c r="J35" s="167" t="s">
        <v>152</v>
      </c>
      <c r="K35" s="78">
        <f>'[21]E-FORM'!$I$28</f>
        <v>81</v>
      </c>
      <c r="L35" s="78"/>
      <c r="M35" s="78">
        <f>'[21]E-FORM'!$J$28</f>
        <v>67</v>
      </c>
      <c r="N35" s="78"/>
      <c r="O35" s="160">
        <f>'[21]E-FORM'!$K$28</f>
        <v>1322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325532687</v>
      </c>
      <c r="V35" s="169"/>
      <c r="W35" s="78">
        <f>'[21]E-FORM'!$P$28</f>
        <v>27189</v>
      </c>
    </row>
    <row r="36" spans="1:23" s="7" customFormat="1" ht="13.15" customHeight="1" x14ac:dyDescent="0.25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15" customHeight="1" x14ac:dyDescent="0.25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25">
      <c r="A38" s="106" t="s">
        <v>142</v>
      </c>
      <c r="B38" s="142">
        <v>2010</v>
      </c>
      <c r="C38" s="65">
        <f>'[24]E-FORM'!$B$28</f>
        <v>43</v>
      </c>
      <c r="D38" s="67">
        <f>'[24]E-FORM'!$C$28</f>
        <v>1068800</v>
      </c>
      <c r="E38" s="65">
        <f>'[24]E-FORM'!$D$28</f>
        <v>104</v>
      </c>
      <c r="F38" s="67">
        <f>'[24]E-FORM'!$E$28</f>
        <v>141758480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157248281</v>
      </c>
      <c r="J38" s="106" t="s">
        <v>142</v>
      </c>
      <c r="K38" s="65">
        <f>'[24]E-FORM'!$I$28</f>
        <v>78</v>
      </c>
      <c r="L38" s="65"/>
      <c r="M38" s="65">
        <f>'[24]E-FORM'!$J$28</f>
        <v>67</v>
      </c>
      <c r="N38" s="65"/>
      <c r="O38" s="70">
        <f>'[24]E-FORM'!$K$28</f>
        <v>358</v>
      </c>
      <c r="P38" s="65"/>
      <c r="Q38" s="65">
        <f>'[24]E-FORM'!$M$28</f>
        <v>8</v>
      </c>
      <c r="R38" s="65"/>
      <c r="S38" s="67">
        <f>'[24]E-FORM'!$N$28</f>
        <v>1216473</v>
      </c>
      <c r="T38" s="65"/>
      <c r="U38" s="136">
        <f t="shared" ref="U38:U47" si="5">I38+S38</f>
        <v>158464754</v>
      </c>
      <c r="V38" s="72"/>
      <c r="W38" s="65">
        <f>'[24]E-FORM'!$P$28</f>
        <v>15853</v>
      </c>
    </row>
    <row r="39" spans="1:23" s="7" customFormat="1" ht="12.75" customHeight="1" x14ac:dyDescent="0.25">
      <c r="A39" s="106" t="s">
        <v>150</v>
      </c>
      <c r="B39" s="142">
        <v>2013</v>
      </c>
      <c r="C39" s="65">
        <f>'[25]E-FORM'!$B$28</f>
        <v>41</v>
      </c>
      <c r="D39" s="67">
        <f>'[25]E-FORM'!$C$28</f>
        <v>280466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2948866</v>
      </c>
      <c r="J39" s="106" t="s">
        <v>151</v>
      </c>
      <c r="K39" s="65">
        <f>'[25]E-FORM'!$I$28</f>
        <v>41</v>
      </c>
      <c r="L39" s="65"/>
      <c r="M39" s="65">
        <f>'[25]E-FORM'!$J$28</f>
        <v>35</v>
      </c>
      <c r="N39" s="65"/>
      <c r="O39" s="70">
        <f>'[25]E-FORM'!$K$28</f>
        <v>73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6151016</v>
      </c>
      <c r="V39" s="72"/>
      <c r="W39" s="65">
        <f>'[25]E-FORM'!$P$28</f>
        <v>19885</v>
      </c>
    </row>
    <row r="40" spans="1:23" s="7" customFormat="1" ht="4.5" customHeight="1" x14ac:dyDescent="0.25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25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30</v>
      </c>
      <c r="F41" s="67">
        <f>'[26]E-FORM'!$E$28</f>
        <v>5664244</v>
      </c>
      <c r="G41" s="65">
        <f>'[26]E-FORM'!$F$28</f>
        <v>52</v>
      </c>
      <c r="H41" s="67">
        <f>'[26]E-FORM'!$G$28</f>
        <v>3035000</v>
      </c>
      <c r="I41" s="147">
        <f t="shared" ref="I41:I42" si="6">D41+F41+H41</f>
        <v>8711744</v>
      </c>
      <c r="J41" s="106" t="s">
        <v>153</v>
      </c>
      <c r="K41" s="65">
        <f>'[26]E-FORM'!$I$28</f>
        <v>13</v>
      </c>
      <c r="L41" s="65"/>
      <c r="M41" s="65">
        <f>'[26]E-FORM'!$J$28</f>
        <v>11</v>
      </c>
      <c r="N41" s="65"/>
      <c r="O41" s="70">
        <f>'[26]E-FORM'!$K$28</f>
        <v>73</v>
      </c>
      <c r="P41" s="65"/>
      <c r="Q41" s="65">
        <f>'[26]E-FORM'!$M$28</f>
        <v>4</v>
      </c>
      <c r="R41" s="65"/>
      <c r="S41" s="67">
        <f>'[26]E-FORM'!$N$28</f>
        <v>609432</v>
      </c>
      <c r="T41" s="65"/>
      <c r="U41" s="136">
        <f t="shared" ref="U41:U42" si="7">I41+S41</f>
        <v>9321176</v>
      </c>
      <c r="V41" s="72"/>
      <c r="W41" s="65">
        <f>'[26]E-FORM'!$P$28</f>
        <v>6857</v>
      </c>
    </row>
    <row r="42" spans="1:23" ht="12" customHeight="1" x14ac:dyDescent="0.25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25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7823</v>
      </c>
    </row>
    <row r="44" spans="1:23" s="7" customFormat="1" ht="12.75" customHeight="1" x14ac:dyDescent="0.25">
      <c r="A44" s="106" t="s">
        <v>177</v>
      </c>
      <c r="B44" s="142">
        <v>2019</v>
      </c>
      <c r="C44" s="65">
        <f>'[29]E-FORM'!$B$28</f>
        <v>133</v>
      </c>
      <c r="D44" s="67">
        <f>'[29]E-FORM'!$C$28</f>
        <v>1345676</v>
      </c>
      <c r="E44" s="65">
        <f>'[29]E-FORM'!$D$28</f>
        <v>290</v>
      </c>
      <c r="F44" s="67">
        <f>'[29]E-FORM'!$E$28</f>
        <v>6928877</v>
      </c>
      <c r="G44" s="65">
        <f>'[29]E-FORM'!$F$28</f>
        <v>115</v>
      </c>
      <c r="H44" s="67">
        <f>'[29]E-FORM'!$G$28</f>
        <v>8659155</v>
      </c>
      <c r="I44" s="147">
        <f t="shared" ref="I44:I46" si="10">D44+F44+H44</f>
        <v>16933708</v>
      </c>
      <c r="J44" s="106" t="s">
        <v>177</v>
      </c>
      <c r="K44" s="65">
        <f>'[29]E-FORM'!$I$28</f>
        <v>317</v>
      </c>
      <c r="L44" s="65"/>
      <c r="M44" s="65">
        <f>'[29]E-FORM'!$J$28</f>
        <v>248</v>
      </c>
      <c r="N44" s="65"/>
      <c r="O44" s="70">
        <f>'[29]E-FORM'!$K$28</f>
        <v>548</v>
      </c>
      <c r="P44" s="65"/>
      <c r="Q44" s="65">
        <f>'[29]E-FORM'!$M$28</f>
        <v>137</v>
      </c>
      <c r="R44" s="65"/>
      <c r="S44" s="67">
        <f>'[29]E-FORM'!$N$28</f>
        <v>9394013</v>
      </c>
      <c r="T44" s="65"/>
      <c r="U44" s="136">
        <f t="shared" ref="U44:U46" si="11">I44+S44</f>
        <v>26327721</v>
      </c>
      <c r="V44" s="72"/>
      <c r="W44" s="65">
        <f>'[29]E-FORM'!$P$28</f>
        <v>40595</v>
      </c>
    </row>
    <row r="45" spans="1:23" s="7" customFormat="1" ht="12.75" customHeight="1" x14ac:dyDescent="0.25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572</v>
      </c>
    </row>
    <row r="46" spans="1:23" s="7" customFormat="1" ht="12.75" customHeight="1" x14ac:dyDescent="0.25">
      <c r="A46" s="106" t="s">
        <v>185</v>
      </c>
      <c r="B46" s="142">
        <v>2020</v>
      </c>
      <c r="C46" s="65">
        <f>'[31]E-FORM'!$B$28</f>
        <v>3</v>
      </c>
      <c r="D46" s="67">
        <f>'[31]E-FORM'!$C$28</f>
        <v>700000</v>
      </c>
      <c r="E46" s="65">
        <f>'[31]E-FORM'!$D$28</f>
        <v>2</v>
      </c>
      <c r="F46" s="67">
        <f>'[31]E-FORM'!$E$28</f>
        <v>11500</v>
      </c>
      <c r="G46" s="65">
        <f>'[31]E-FORM'!$F$28</f>
        <v>0</v>
      </c>
      <c r="H46" s="67">
        <f>'[31]E-FORM'!$G$28</f>
        <v>0</v>
      </c>
      <c r="I46" s="147">
        <f t="shared" si="10"/>
        <v>711500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3</v>
      </c>
      <c r="R46" s="65"/>
      <c r="S46" s="67">
        <f>'[31]E-FORM'!$N$28</f>
        <v>99963</v>
      </c>
      <c r="T46" s="65"/>
      <c r="U46" s="136">
        <f t="shared" si="11"/>
        <v>811463</v>
      </c>
      <c r="V46" s="72"/>
      <c r="W46" s="65">
        <f>'[31]E-FORM'!$P$28</f>
        <v>695</v>
      </c>
    </row>
    <row r="47" spans="1:23" s="7" customFormat="1" ht="14.25" customHeight="1" x14ac:dyDescent="0.25">
      <c r="A47" s="107" t="s">
        <v>84</v>
      </c>
      <c r="B47" s="68"/>
      <c r="C47" s="69">
        <f t="shared" ref="C47:H47" si="12">SUM(C11:C46)</f>
        <v>3809</v>
      </c>
      <c r="D47" s="69">
        <f t="shared" si="12"/>
        <v>45490576.899999999</v>
      </c>
      <c r="E47" s="69">
        <f t="shared" si="12"/>
        <v>6549</v>
      </c>
      <c r="F47" s="69">
        <f t="shared" si="12"/>
        <v>783922474</v>
      </c>
      <c r="G47" s="69">
        <f t="shared" si="12"/>
        <v>2470</v>
      </c>
      <c r="H47" s="69">
        <f t="shared" si="12"/>
        <v>261199093</v>
      </c>
      <c r="I47" s="148">
        <f t="shared" si="4"/>
        <v>1090612143.9000001</v>
      </c>
      <c r="J47" s="107" t="s">
        <v>84</v>
      </c>
      <c r="K47" s="69">
        <f>SUM(K11:K46)</f>
        <v>5763</v>
      </c>
      <c r="L47" s="69"/>
      <c r="M47" s="69">
        <f>SUM(M11:M46)</f>
        <v>3955</v>
      </c>
      <c r="N47" s="69"/>
      <c r="O47" s="69">
        <f>SUM(O11:O46)</f>
        <v>14405</v>
      </c>
      <c r="P47" s="69"/>
      <c r="Q47" s="69">
        <f>SUM(Q11:Q46)</f>
        <v>2139</v>
      </c>
      <c r="R47" s="69"/>
      <c r="S47" s="69">
        <f>SUM(S11:S46)</f>
        <v>308481731</v>
      </c>
      <c r="T47" s="69"/>
      <c r="U47" s="155">
        <f t="shared" si="5"/>
        <v>1399093874.9000001</v>
      </c>
      <c r="V47" s="69"/>
      <c r="W47" s="69">
        <f>SUM(W11:W46)</f>
        <v>1135636</v>
      </c>
    </row>
    <row r="48" spans="1:23" s="7" customFormat="1" ht="14.25" customHeight="1" x14ac:dyDescent="0.3">
      <c r="A48" s="153" t="s">
        <v>87</v>
      </c>
      <c r="B48" s="51"/>
      <c r="C48" s="86">
        <f t="shared" ref="C48:I48" si="13">C47/C55</f>
        <v>0.71611205113743182</v>
      </c>
      <c r="D48" s="86">
        <f t="shared" si="13"/>
        <v>0.71752745559383546</v>
      </c>
      <c r="E48" s="86">
        <f t="shared" si="13"/>
        <v>0.68147762747138396</v>
      </c>
      <c r="F48" s="86">
        <f>F47/F55</f>
        <v>0.75511917351014701</v>
      </c>
      <c r="G48" s="86">
        <f t="shared" si="13"/>
        <v>0.6859205776173285</v>
      </c>
      <c r="H48" s="86">
        <f t="shared" si="13"/>
        <v>0.7826277777094125</v>
      </c>
      <c r="I48" s="86">
        <f t="shared" si="13"/>
        <v>0.75985523140705291</v>
      </c>
      <c r="J48" s="154" t="s">
        <v>87</v>
      </c>
      <c r="K48" s="86">
        <f>K47/K55</f>
        <v>0.67688513037350251</v>
      </c>
      <c r="L48" s="87"/>
      <c r="M48" s="86">
        <f>M47/M55</f>
        <v>0.67216179469748472</v>
      </c>
      <c r="N48" s="87"/>
      <c r="O48" s="86">
        <f>O47/O55</f>
        <v>0.7138963227277233</v>
      </c>
      <c r="P48" s="87"/>
      <c r="Q48" s="86">
        <f>Q47/Q55</f>
        <v>0.74013840830449829</v>
      </c>
      <c r="R48" s="88"/>
      <c r="S48" s="86">
        <f>S47/S55</f>
        <v>0.69050952982639935</v>
      </c>
      <c r="T48" s="88"/>
      <c r="U48" s="86">
        <f>U47/U55</f>
        <v>0.74339440067144458</v>
      </c>
      <c r="V48" s="89"/>
      <c r="W48" s="86">
        <f>W47/W55</f>
        <v>0.70982351856539694</v>
      </c>
    </row>
    <row r="49" spans="1:23" s="7" customFormat="1" ht="11.45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500000000000002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">
      <c r="A55" s="128" t="s">
        <v>40</v>
      </c>
      <c r="B55" s="129"/>
      <c r="C55" s="130">
        <f t="shared" ref="C55:H55" si="15">SUM(C47+C53)</f>
        <v>5319</v>
      </c>
      <c r="D55" s="131">
        <f t="shared" si="15"/>
        <v>63399074.899999999</v>
      </c>
      <c r="E55" s="130">
        <f t="shared" si="15"/>
        <v>9610</v>
      </c>
      <c r="F55" s="131">
        <f t="shared" si="15"/>
        <v>1038144046</v>
      </c>
      <c r="G55" s="130">
        <f t="shared" si="15"/>
        <v>3601</v>
      </c>
      <c r="H55" s="131">
        <f t="shared" si="15"/>
        <v>333746259</v>
      </c>
      <c r="I55" s="152">
        <f>SUM(I47+I53)</f>
        <v>1435289379.9000001</v>
      </c>
      <c r="J55" s="128" t="s">
        <v>40</v>
      </c>
      <c r="K55" s="130">
        <f>SUM(K47+K53)</f>
        <v>8514</v>
      </c>
      <c r="L55" s="130"/>
      <c r="M55" s="130">
        <f t="shared" ref="M55:S55" si="16">SUM(M47+M53)</f>
        <v>5884</v>
      </c>
      <c r="N55" s="130"/>
      <c r="O55" s="130">
        <f t="shared" si="16"/>
        <v>20178</v>
      </c>
      <c r="P55" s="130"/>
      <c r="Q55" s="130">
        <f t="shared" si="16"/>
        <v>2890</v>
      </c>
      <c r="R55" s="130"/>
      <c r="S55" s="131">
        <f t="shared" si="16"/>
        <v>446745074</v>
      </c>
      <c r="T55" s="130" t="s">
        <v>0</v>
      </c>
      <c r="U55" s="149">
        <f>SUM(U47+U53)</f>
        <v>1882034453.9000001</v>
      </c>
      <c r="V55" s="132"/>
      <c r="W55" s="133">
        <f>SUM(W47+W53)</f>
        <v>1599885</v>
      </c>
    </row>
    <row r="56" spans="1:23" s="7" customFormat="1" ht="12.6" customHeight="1" x14ac:dyDescent="0.25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44257</v>
      </c>
    </row>
    <row r="58" spans="1:23" ht="0.6" customHeight="1" x14ac:dyDescent="0.2"/>
    <row r="60" spans="1:23" ht="13.5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2.5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2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25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25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25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25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25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25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25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25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25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25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25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25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25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25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25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25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25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25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25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25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25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25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x14ac:dyDescent="0.2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">
      <c r="C2" s="191" t="s">
        <v>18</v>
      </c>
      <c r="D2" s="192">
        <f>SUM('E-SUMMRY'!C13+'E-SUMMRY'!E13+'E-SUMMRY'!Q13+1)</f>
        <v>941</v>
      </c>
      <c r="E2" s="178">
        <v>859</v>
      </c>
      <c r="F2" s="178"/>
      <c r="H2" s="195" t="s">
        <v>20</v>
      </c>
      <c r="I2" s="196">
        <f>SUM('E-SUMMRY'!C15+'E-SUMMRY'!E15+'E-SUMMRY'!Q15+1)</f>
        <v>342</v>
      </c>
      <c r="J2" s="178">
        <v>310</v>
      </c>
      <c r="K2" s="178"/>
      <c r="M2" s="201" t="s">
        <v>16</v>
      </c>
      <c r="N2" s="202">
        <f>SUM('E-SUMMRY'!C11+'E-SUMMRY'!E11+'E-SUMMRY'!Q11+1)</f>
        <v>659</v>
      </c>
      <c r="O2" s="178">
        <v>511</v>
      </c>
      <c r="P2" s="178"/>
      <c r="R2" s="207" t="s">
        <v>33</v>
      </c>
      <c r="S2" s="208">
        <f>SUM('E-SUMMRY'!C25+'E-SUMMRY'!E25+'E-SUMMRY'!Q25+1)</f>
        <v>449</v>
      </c>
      <c r="T2">
        <v>362</v>
      </c>
      <c r="W2" s="185" t="s">
        <v>17</v>
      </c>
      <c r="X2" s="186">
        <f>SUM('E-SUMMRY'!C12+'E-SUMMRY'!E12+'E-SUMMRY'!Q12+1)</f>
        <v>1566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682</v>
      </c>
      <c r="AD2">
        <v>601</v>
      </c>
    </row>
    <row r="3" spans="2:30" ht="13.5" thickBot="1" x14ac:dyDescent="0.25">
      <c r="C3" s="193" t="s">
        <v>21</v>
      </c>
      <c r="D3" s="194">
        <f>SUM('E-SUMMRY'!C17+'E-SUMMRY'!E17+'E-SUMMRY'!Q17+1)</f>
        <v>1074</v>
      </c>
      <c r="E3" s="178">
        <v>993</v>
      </c>
      <c r="F3" s="178"/>
      <c r="H3" s="197" t="s">
        <v>163</v>
      </c>
      <c r="I3" s="198">
        <f>SUM('E-SUMMRY'!C21+'E-SUMMRY'!E21+'E-SUMMRY'!Q21+1)</f>
        <v>446</v>
      </c>
      <c r="J3" s="178">
        <v>404</v>
      </c>
      <c r="K3" s="178"/>
      <c r="M3" s="203" t="s">
        <v>24</v>
      </c>
      <c r="N3" s="204">
        <f>SUM('E-SUMMRY'!C19+'E-SUMMRY'!E19+'E-SUMMRY'!Q19+1)</f>
        <v>327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625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391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4">
        <f>SUM(D2:D3)</f>
        <v>2015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953</v>
      </c>
      <c r="O4" s="178">
        <v>896</v>
      </c>
      <c r="P4" s="178"/>
      <c r="R4" s="209" t="s">
        <v>161</v>
      </c>
      <c r="S4" s="210">
        <f>SUM('E-SUMMRY'!C29+'E-SUMMRY'!E29+'E-SUMMRY'!Q29+1)</f>
        <v>207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376</v>
      </c>
      <c r="AD4">
        <v>317</v>
      </c>
    </row>
    <row r="5" spans="2:30" ht="13.5" thickBot="1" x14ac:dyDescent="0.25">
      <c r="C5" t="s">
        <v>174</v>
      </c>
      <c r="D5" s="176">
        <f>D4-C4</f>
        <v>163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1939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247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307</v>
      </c>
      <c r="AD5">
        <v>271</v>
      </c>
    </row>
    <row r="6" spans="2:30" ht="13.5" thickBot="1" x14ac:dyDescent="0.25">
      <c r="H6" t="s">
        <v>174</v>
      </c>
      <c r="I6" s="171" t="e">
        <f>I5-H5</f>
        <v>#REF!</v>
      </c>
      <c r="M6" t="s">
        <v>174</v>
      </c>
      <c r="N6" s="172">
        <f>N5-M5</f>
        <v>266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169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172</v>
      </c>
      <c r="AD6">
        <v>142</v>
      </c>
    </row>
    <row r="7" spans="2:30" ht="13.5" thickBot="1" x14ac:dyDescent="0.25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141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152</v>
      </c>
      <c r="AD7">
        <v>106</v>
      </c>
    </row>
    <row r="8" spans="2:30" ht="13.5" thickBot="1" x14ac:dyDescent="0.25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2080</v>
      </c>
    </row>
    <row r="9" spans="2:30" x14ac:dyDescent="0.2">
      <c r="W9" s="187" t="s">
        <v>169</v>
      </c>
      <c r="X9" s="188">
        <f>SUM('E-SUMMRY'!C38+'E-SUMMRY'!E38+'E-SUMMRY'!Q38+1)</f>
        <v>156</v>
      </c>
      <c r="Y9" s="213">
        <v>83</v>
      </c>
      <c r="Z9" s="213"/>
      <c r="AA9" s="178"/>
      <c r="AB9" t="s">
        <v>174</v>
      </c>
      <c r="AC9" s="174">
        <f>AC8-AB8</f>
        <v>300</v>
      </c>
    </row>
    <row r="10" spans="2:30" ht="13.5" thickBot="1" x14ac:dyDescent="0.25">
      <c r="W10" s="189" t="s">
        <v>151</v>
      </c>
      <c r="X10" s="190">
        <f>SUM('E-SUMMRY'!C39+'E-SUMMRY'!E39+'E-SUMMRY'!Q39+1)</f>
        <v>74</v>
      </c>
      <c r="Y10" s="213">
        <v>39</v>
      </c>
      <c r="Z10" s="213"/>
      <c r="AA10" s="178"/>
    </row>
    <row r="11" spans="2:30" ht="13.5" thickBot="1" x14ac:dyDescent="0.25">
      <c r="V11" t="s">
        <v>173</v>
      </c>
      <c r="W11">
        <f>SUM(Y2:Y10)</f>
        <v>3255</v>
      </c>
      <c r="X11" s="218">
        <f>SUM(X2:X10)</f>
        <v>3698</v>
      </c>
    </row>
    <row r="12" spans="2:30" x14ac:dyDescent="0.2">
      <c r="W12" t="s">
        <v>174</v>
      </c>
      <c r="X12" s="175">
        <f>X11-W11</f>
        <v>443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purl.org/dc/terms/"/>
    <ds:schemaRef ds:uri="http://schemas.microsoft.com/sharepoint/v3"/>
    <ds:schemaRef ds:uri="http://schemas.microsoft.com/office/2006/documentManagement/types"/>
    <ds:schemaRef ds:uri="0606a42a-2c38-4f62-a054-2ee401518e1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97b2392d-a287-4b6d-8103-78e044a435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2021-05-27T21:43:21Z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