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111788\OneDrive - State of Oklahoma\MAIN STREET\REINVEST\"/>
    </mc:Choice>
  </mc:AlternateContent>
  <xr:revisionPtr revIDLastSave="0" documentId="13_ncr:1_{BE4CB34A-F684-47B1-9240-FB572EA81164}" xr6:coauthVersionLast="46" xr6:coauthVersionMax="46" xr10:uidLastSave="{00000000-0000-0000-0000-000000000000}"/>
  <bookViews>
    <workbookView xWindow="-108" yWindow="-108" windowWidth="23256" windowHeight="12576" tabRatio="599" xr2:uid="{00000000-000D-0000-FFFF-FFFF00000000}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0">'E-SUMMRY'!$A$1:$W$56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W46" i="1" l="1"/>
  <c r="S46" i="1"/>
  <c r="Q46" i="1"/>
  <c r="O46" i="1"/>
  <c r="M46" i="1"/>
  <c r="K46" i="1"/>
  <c r="H46" i="1"/>
  <c r="G46" i="1"/>
  <c r="F46" i="1"/>
  <c r="E46" i="1"/>
  <c r="D46" i="1"/>
  <c r="C46" i="1"/>
  <c r="W45" i="1"/>
  <c r="S45" i="1"/>
  <c r="Q45" i="1"/>
  <c r="O45" i="1"/>
  <c r="M45" i="1"/>
  <c r="K45" i="1"/>
  <c r="H45" i="1"/>
  <c r="G45" i="1"/>
  <c r="F45" i="1"/>
  <c r="E45" i="1"/>
  <c r="D45" i="1"/>
  <c r="C45" i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W11" i="1"/>
  <c r="S11" i="1"/>
  <c r="Q11" i="1"/>
  <c r="O11" i="1"/>
  <c r="M11" i="1"/>
  <c r="K11" i="1"/>
  <c r="H11" i="1"/>
  <c r="G11" i="1"/>
  <c r="F11" i="1"/>
  <c r="E11" i="1"/>
  <c r="D11" i="1"/>
  <c r="C11" i="1" l="1"/>
  <c r="J106" i="1" l="1"/>
  <c r="K106" i="1"/>
  <c r="M106" i="1"/>
  <c r="P106" i="1"/>
  <c r="Q106" i="1"/>
  <c r="T106" i="1"/>
  <c r="E106" i="1"/>
  <c r="F106" i="1"/>
  <c r="G106" i="1"/>
  <c r="H106" i="1"/>
  <c r="D106" i="1"/>
  <c r="C106" i="1"/>
  <c r="I45" i="1" l="1"/>
  <c r="U45" i="1" l="1"/>
  <c r="I46" i="1"/>
  <c r="U46" i="1" s="1"/>
  <c r="W47" i="1" l="1"/>
  <c r="M47" i="1"/>
  <c r="Q47" i="1" l="1"/>
  <c r="H47" i="1"/>
  <c r="G47" i="1"/>
  <c r="O47" i="1"/>
  <c r="K47" i="1"/>
  <c r="S47" i="1"/>
  <c r="F47" i="1"/>
  <c r="E47" i="1" l="1"/>
  <c r="D47" i="1"/>
  <c r="C47" i="1"/>
  <c r="I42" i="1" l="1"/>
  <c r="U42" i="1" s="1"/>
  <c r="I43" i="1" l="1"/>
  <c r="U43" i="1" s="1"/>
  <c r="I44" i="1" l="1"/>
  <c r="U44" i="1" s="1"/>
  <c r="AB8" i="2" l="1"/>
  <c r="W11" i="2"/>
  <c r="R6" i="2"/>
  <c r="M5" i="2"/>
  <c r="H5" i="2"/>
  <c r="C4" i="2"/>
  <c r="I41" i="1" l="1"/>
  <c r="U41" i="1" s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D4" i="2" l="1"/>
  <c r="D5" i="2" s="1"/>
  <c r="I5" i="2"/>
  <c r="I6" i="2" s="1"/>
  <c r="N2" i="2"/>
  <c r="N5" i="2" s="1"/>
  <c r="N6" i="2" s="1"/>
  <c r="AC8" i="2"/>
  <c r="AC9" i="2" s="1"/>
  <c r="S6" i="2"/>
  <c r="S7" i="2" s="1"/>
  <c r="X11" i="2"/>
  <c r="X12" i="2" s="1"/>
  <c r="S53" i="1" l="1"/>
  <c r="Q53" i="1"/>
  <c r="O53" i="1"/>
  <c r="K53" i="1"/>
  <c r="E53" i="1"/>
  <c r="F53" i="1"/>
  <c r="G53" i="1"/>
  <c r="H53" i="1"/>
  <c r="C53" i="1"/>
  <c r="I90" i="1"/>
  <c r="S90" i="1" s="1"/>
  <c r="I91" i="1"/>
  <c r="S91" i="1" s="1"/>
  <c r="W53" i="1"/>
  <c r="M53" i="1"/>
  <c r="I88" i="1"/>
  <c r="S88" i="1" s="1"/>
  <c r="I89" i="1"/>
  <c r="S89" i="1" s="1"/>
  <c r="I87" i="1"/>
  <c r="S87" i="1" s="1"/>
  <c r="I86" i="1"/>
  <c r="S86" i="1" s="1"/>
  <c r="I85" i="1"/>
  <c r="S85" i="1" s="1"/>
  <c r="I62" i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 s="1"/>
  <c r="D53" i="1"/>
  <c r="I106" i="1" l="1"/>
  <c r="I53" i="1" s="1"/>
  <c r="S62" i="1"/>
  <c r="S106" i="1" s="1"/>
  <c r="I15" i="1"/>
  <c r="U15" i="1" s="1"/>
  <c r="I18" i="1"/>
  <c r="U18" i="1" s="1"/>
  <c r="I11" i="1"/>
  <c r="U11" i="1" s="1"/>
  <c r="Q55" i="1"/>
  <c r="I31" i="1"/>
  <c r="U31" i="1" s="1"/>
  <c r="I33" i="1"/>
  <c r="U33" i="1" s="1"/>
  <c r="I19" i="1"/>
  <c r="U19" i="1" s="1"/>
  <c r="K55" i="1"/>
  <c r="K48" i="1" s="1"/>
  <c r="S55" i="1"/>
  <c r="M55" i="1"/>
  <c r="I23" i="1"/>
  <c r="U23" i="1" s="1"/>
  <c r="I24" i="1"/>
  <c r="U24" i="1" s="1"/>
  <c r="I25" i="1"/>
  <c r="U25" i="1" s="1"/>
  <c r="I26" i="1"/>
  <c r="U26" i="1" s="1"/>
  <c r="I27" i="1"/>
  <c r="U27" i="1" s="1"/>
  <c r="I29" i="1"/>
  <c r="U29" i="1" s="1"/>
  <c r="I30" i="1"/>
  <c r="U30" i="1" s="1"/>
  <c r="I32" i="1"/>
  <c r="U32" i="1" s="1"/>
  <c r="I35" i="1"/>
  <c r="U35" i="1" s="1"/>
  <c r="I36" i="1"/>
  <c r="U36" i="1" s="1"/>
  <c r="I37" i="1"/>
  <c r="U37" i="1" s="1"/>
  <c r="I38" i="1"/>
  <c r="U38" i="1" s="1"/>
  <c r="I12" i="1"/>
  <c r="U12" i="1" s="1"/>
  <c r="I13" i="1"/>
  <c r="U13" i="1" s="1"/>
  <c r="I14" i="1"/>
  <c r="U14" i="1" s="1"/>
  <c r="I17" i="1"/>
  <c r="U17" i="1" s="1"/>
  <c r="I39" i="1"/>
  <c r="U39" i="1" s="1"/>
  <c r="I21" i="1"/>
  <c r="U21" i="1" s="1"/>
  <c r="I20" i="1"/>
  <c r="U20" i="1" s="1"/>
  <c r="W55" i="1"/>
  <c r="W48" i="1" s="1"/>
  <c r="O55" i="1"/>
  <c r="U53" i="1" l="1"/>
  <c r="Q48" i="1"/>
  <c r="S48" i="1"/>
  <c r="M48" i="1"/>
  <c r="O48" i="1"/>
  <c r="H55" i="1"/>
  <c r="H48" i="1" s="1"/>
  <c r="D55" i="1"/>
  <c r="D48" i="1" s="1"/>
  <c r="C55" i="1"/>
  <c r="C48" i="1" s="1"/>
  <c r="F55" i="1"/>
  <c r="F48" i="1" s="1"/>
  <c r="E55" i="1"/>
  <c r="E48" i="1" s="1"/>
  <c r="G55" i="1"/>
  <c r="G48" i="1" s="1"/>
  <c r="I47" i="1"/>
  <c r="I55" i="1" s="1"/>
  <c r="I48" i="1" s="1"/>
  <c r="U47" i="1" l="1"/>
  <c r="U55" i="1" l="1"/>
  <c r="U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OMES</author>
  </authors>
  <commentList>
    <comment ref="E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<sst xmlns="http://schemas.openxmlformats.org/spreadsheetml/2006/main" count="371" uniqueCount="187">
  <si>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</si>
  <si>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</si>
  <si>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</si>
  <si>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</si>
  <si>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</si>
  <si>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</si>
  <si>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</si>
  <si>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</si>
  <si>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</si>
  <si>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</si>
  <si>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</si>
  <si>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</si>
  <si>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</si>
  <si>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</si>
  <si>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</si>
  <si>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</si>
  <si>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</si>
  <si>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</si>
  <si>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</si>
  <si>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</si>
  <si>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</si>
  <si>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</si>
  <si>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</si>
  <si>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Sapulpa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</si>
  <si>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</si>
  <si>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</si>
  <si>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</si>
  <si>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</si>
  <si>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</si>
  <si>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</si>
  <si>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</si>
  <si>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</si>
  <si>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</si>
  <si>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</si>
  <si>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</si>
  <si>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</si>
  <si>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</si>
  <si>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</si>
  <si>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</si>
  <si>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</si>
  <si>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</si>
  <si>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</si>
  <si>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</si>
  <si>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</si>
  <si>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</si>
  <si>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</si>
  <si>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</si>
  <si>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</si>
  <si>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</si>
  <si>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</si>
  <si>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</si>
  <si>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</si>
  <si>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</si>
  <si>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</si>
  <si>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</si>
  <si>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</si>
  <si>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</si>
  <si>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</si>
  <si>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</si>
  <si>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</si>
  <si>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</si>
  <si>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</si>
  <si>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</si>
  <si>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</si>
  <si>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</si>
  <si>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</si>
  <si>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</si>
  <si>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</si>
  <si>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</si>
  <si>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</si>
  <si>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</si>
  <si>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</si>
  <si>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</si>
  <si>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</si>
  <si>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</si>
  <si>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</si>
  <si>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</si>
  <si>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</si>
  <si>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</si>
  <si>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</si>
  <si>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</si>
  <si>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</si>
  <si>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</si>
  <si>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</si>
  <si>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</si>
  <si>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</si>
  <si>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</si>
  <si>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</si>
  <si>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</si>
  <si>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</si>
  <si>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</si>
  <si>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</si>
  <si>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</si>
  <si>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</si>
  <si>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</si>
  <si>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</si>
  <si>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</si>
  <si>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</si>
  <si>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</si>
  <si>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</si>
  <si>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</si>
  <si>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</si>
  <si>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</si>
  <si>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</si>
  <si>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</si>
  <si>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</si>
  <si>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</si>
  <si>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</si>
  <si>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</si>
  <si>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</si>
  <si>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</si>
  <si>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</si>
  <si>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</si>
  <si>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</si>
  <si>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</si>
  <si>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</si>
  <si>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</si>
  <si>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</si>
  <si>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</si>
  <si>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</si>
  <si>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</si>
  <si>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</si>
  <si>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</si>
  <si>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</si>
  <si>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</si>
  <si>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</si>
  <si>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</si>
  <si>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</si>
  <si>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</si>
  <si>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</si>
  <si>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</si>
  <si>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</si>
  <si>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</si>
  <si>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</si>
  <si>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</si>
  <si>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</si>
  <si>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</si>
  <si>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</si>
  <si>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</si>
  <si>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</si>
  <si>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</si>
  <si>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</si>
  <si>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</si>
  <si>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</si>
  <si>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</si>
  <si>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</si>
  <si>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</si>
  <si>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</si>
  <si>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</si>
  <si>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</si>
  <si>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</si>
  <si>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</si>
  <si>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</si>
  <si>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>Yukon</t>
  </si>
  <si>
    <t>Wagoner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</si>
  <si>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</si>
  <si>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</si>
  <si>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</si>
  <si>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</si>
  <si>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</si>
  <si>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</si>
  <si>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</si>
  <si>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</si>
  <si>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</si>
  <si>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</si>
  <si>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</si>
  <si>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</si>
  <si>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</si>
  <si>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</si>
  <si>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</si>
  <si>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</si>
  <si>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</si>
  <si>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</si>
  <si>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</si>
  <si>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</si>
  <si>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</si>
  <si>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</si>
  <si>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Woodward ('90-'17)</t>
  </si>
  <si>
    <t>Stillwater ('89-'07)</t>
  </si>
  <si>
    <t>1994-Hooker, Stroud; 1995-Miami, Mountain View; 1996-Chickasha, Automobile Alley, Shattuck; 1997-Capitol Hill, Pauls Valley, Snyder, Sulphur, Watonga, Wynnewood;</t>
  </si>
  <si>
    <t xml:space="preserve">1986-Alva, Anadarko; 1987- Eufaula, Pawhuska; 1988-Bethany; 1989-Shawnee; 1992-Sand Springs, Nowata, Purcell; 1993-Cordell, Checotah;  </t>
  </si>
  <si>
    <t xml:space="preserve"> 1998-Broken Bow, Cushing, Perkins; 2000-Sayre; 2002 - Eastside Capitol Gateway;2003-Pawnee; 2004-Antlers, Mangum, Talihina; 2005-Guthrie;  2006-Bristow;  </t>
  </si>
  <si>
    <t>2007-Plaza District; 2009 Atoka, Laverne;  2010-Bartlesville; 2012-Seminole; 2014-Frederick;</t>
  </si>
  <si>
    <t>Poteau ('05-'14)</t>
  </si>
  <si>
    <t>East Tulsa (U)</t>
  </si>
  <si>
    <t>Historic Greenwood (U)</t>
  </si>
  <si>
    <t>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</si>
</sst>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165" fontId="14" fillId="0" borderId="0" xfId="0" applyNumberFormat="1" applyFont="1" applyAlignment="1">
      <alignment horizontal="right"/>
    </xf>
    <xf numFmtId="0" fontId="9" fillId="0" borderId="0" xfId="0" applyNumberFormat="1" applyFont="1" applyBorder="1" applyAlignment="1">
      <alignment horizontal="right"/>
    </xf>
    <xf numFmtId="0" fontId="6" fillId="0" borderId="0" xfId="0" applyNumberFormat="1" applyFont="1" applyBorder="1" applyAlignment="1" applyProtection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3" fontId="6" fillId="0" borderId="0" xfId="0" applyNumberFormat="1" applyFont="1" applyFill="1" applyBorder="1" applyAlignment="1" applyProtection="1">
      <alignment horizontal="right"/>
    </xf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61</xdr:row>
      <xdr:rowOff>114300</xdr:rowOff>
    </xdr:from>
    <xdr:to>
      <xdr:col>23</xdr:col>
      <xdr:colOff>381000</xdr:colOff>
      <xdr:row>65</xdr:row>
      <xdr:rowOff>47625</xdr:rowOff>
    </xdr:to>
    <xdr:sp macro="" textlink="">
      <xdr:nvSpPr>
        <xdr:cNvPr id="1062" name="Text Box 38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106</xdr:row>
      <xdr:rowOff>104775</xdr:rowOff>
    </xdr:from>
    <xdr:to>
      <xdr:col>18</xdr:col>
      <xdr:colOff>257175</xdr:colOff>
      <xdr:row>107</xdr:row>
      <xdr:rowOff>104775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Duran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Collinsvill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Cheroke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Wilburton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Claremor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Hobart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Tahlequa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Guymon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TulsaRt6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McAleste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Muskogee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Kendall-Whitti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Pryo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Yukon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Poteau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Stillwate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Woodwar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East%20Tulsa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Greenwo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203</v>
          </cell>
          <cell r="C28">
            <v>2190892</v>
          </cell>
          <cell r="D28">
            <v>336</v>
          </cell>
          <cell r="E28">
            <v>11963378</v>
          </cell>
          <cell r="F28">
            <v>137</v>
          </cell>
          <cell r="G28">
            <v>10845400</v>
          </cell>
          <cell r="I28">
            <v>528</v>
          </cell>
          <cell r="J28">
            <v>316</v>
          </cell>
          <cell r="K28">
            <v>1186</v>
          </cell>
          <cell r="M28">
            <v>128</v>
          </cell>
          <cell r="N28">
            <v>2641582</v>
          </cell>
          <cell r="P28">
            <v>21635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143</v>
          </cell>
          <cell r="C28">
            <v>2554220</v>
          </cell>
          <cell r="D28">
            <v>201</v>
          </cell>
          <cell r="E28">
            <v>11542496</v>
          </cell>
          <cell r="F28">
            <v>38</v>
          </cell>
          <cell r="G28">
            <v>8206500</v>
          </cell>
          <cell r="I28">
            <v>176</v>
          </cell>
          <cell r="J28">
            <v>138</v>
          </cell>
          <cell r="K28">
            <v>694</v>
          </cell>
          <cell r="M28">
            <v>103</v>
          </cell>
          <cell r="N28">
            <v>3061653</v>
          </cell>
          <cell r="P28">
            <v>30467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76</v>
          </cell>
          <cell r="C28">
            <v>1803207</v>
          </cell>
          <cell r="D28">
            <v>269</v>
          </cell>
          <cell r="E28">
            <v>39209217</v>
          </cell>
          <cell r="F28">
            <v>100</v>
          </cell>
          <cell r="G28">
            <v>26475769</v>
          </cell>
          <cell r="I28">
            <v>239</v>
          </cell>
          <cell r="J28">
            <v>184</v>
          </cell>
          <cell r="K28">
            <v>1210</v>
          </cell>
          <cell r="M28">
            <v>38</v>
          </cell>
          <cell r="N28">
            <v>34043186</v>
          </cell>
          <cell r="P28">
            <v>25016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613331</v>
          </cell>
          <cell r="D28">
            <v>115</v>
          </cell>
          <cell r="E28">
            <v>9164151</v>
          </cell>
          <cell r="F28">
            <v>117</v>
          </cell>
          <cell r="G28">
            <v>4997500</v>
          </cell>
          <cell r="I28">
            <v>155</v>
          </cell>
          <cell r="J28">
            <v>124</v>
          </cell>
          <cell r="K28">
            <v>295</v>
          </cell>
          <cell r="M28">
            <v>82</v>
          </cell>
          <cell r="N28">
            <v>5974166</v>
          </cell>
          <cell r="P28">
            <v>33933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165</v>
          </cell>
          <cell r="C28">
            <v>2046847</v>
          </cell>
          <cell r="D28">
            <v>240</v>
          </cell>
          <cell r="E28">
            <v>7023323</v>
          </cell>
          <cell r="F28">
            <v>119</v>
          </cell>
          <cell r="G28">
            <v>12055718</v>
          </cell>
          <cell r="I28">
            <v>288</v>
          </cell>
          <cell r="J28">
            <v>200</v>
          </cell>
          <cell r="K28">
            <v>303</v>
          </cell>
          <cell r="M28">
            <v>54</v>
          </cell>
          <cell r="N28">
            <v>2837156</v>
          </cell>
          <cell r="P28">
            <v>89585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58</v>
          </cell>
          <cell r="C28">
            <v>454354</v>
          </cell>
          <cell r="D28">
            <v>94</v>
          </cell>
          <cell r="E28">
            <v>8858927</v>
          </cell>
          <cell r="F28">
            <v>55</v>
          </cell>
          <cell r="G28">
            <v>5593326</v>
          </cell>
          <cell r="I28">
            <v>174</v>
          </cell>
          <cell r="J28">
            <v>130</v>
          </cell>
          <cell r="K28">
            <v>429</v>
          </cell>
          <cell r="M28">
            <v>204</v>
          </cell>
          <cell r="N28">
            <v>6676001</v>
          </cell>
          <cell r="P28">
            <v>43820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</v>
          </cell>
          <cell r="C28">
            <v>945857</v>
          </cell>
          <cell r="D28">
            <v>95</v>
          </cell>
          <cell r="E28">
            <v>9040804</v>
          </cell>
          <cell r="F28">
            <v>52</v>
          </cell>
          <cell r="G28">
            <v>3156539</v>
          </cell>
          <cell r="I28">
            <v>82</v>
          </cell>
          <cell r="J28">
            <v>39</v>
          </cell>
          <cell r="K28">
            <v>212</v>
          </cell>
          <cell r="M28">
            <v>50</v>
          </cell>
          <cell r="N28">
            <v>4405822</v>
          </cell>
          <cell r="P28">
            <v>26871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73</v>
          </cell>
          <cell r="C28">
            <v>265058</v>
          </cell>
          <cell r="D28">
            <v>107</v>
          </cell>
          <cell r="E28">
            <v>7281608</v>
          </cell>
          <cell r="F28">
            <v>64</v>
          </cell>
          <cell r="G28">
            <v>4697000</v>
          </cell>
          <cell r="I28">
            <v>139</v>
          </cell>
          <cell r="J28">
            <v>79</v>
          </cell>
          <cell r="K28">
            <v>315</v>
          </cell>
          <cell r="M28">
            <v>28</v>
          </cell>
          <cell r="N28">
            <v>911256</v>
          </cell>
          <cell r="P28">
            <v>47605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93</v>
          </cell>
          <cell r="C28">
            <v>5815855</v>
          </cell>
          <cell r="D28">
            <v>131</v>
          </cell>
          <cell r="E28">
            <v>8196439</v>
          </cell>
          <cell r="F28">
            <v>41</v>
          </cell>
          <cell r="G28">
            <v>5303500</v>
          </cell>
          <cell r="I28">
            <v>117</v>
          </cell>
          <cell r="J28">
            <v>81</v>
          </cell>
          <cell r="K28">
            <v>250</v>
          </cell>
          <cell r="M28">
            <v>34</v>
          </cell>
          <cell r="N28">
            <v>2997420</v>
          </cell>
          <cell r="P28">
            <v>33654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317</v>
          </cell>
          <cell r="C28">
            <v>1128353</v>
          </cell>
          <cell r="D28">
            <v>439</v>
          </cell>
          <cell r="E28">
            <v>15517795</v>
          </cell>
          <cell r="F28">
            <v>110</v>
          </cell>
          <cell r="G28">
            <v>4435083</v>
          </cell>
          <cell r="I28">
            <v>160</v>
          </cell>
          <cell r="J28">
            <v>143</v>
          </cell>
          <cell r="K28">
            <v>329</v>
          </cell>
          <cell r="M28">
            <v>199</v>
          </cell>
          <cell r="N28">
            <v>2201192</v>
          </cell>
          <cell r="P28">
            <v>88920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45</v>
          </cell>
          <cell r="C28">
            <v>1143100</v>
          </cell>
          <cell r="D28">
            <v>111</v>
          </cell>
          <cell r="E28">
            <v>15535995</v>
          </cell>
          <cell r="F28">
            <v>49</v>
          </cell>
          <cell r="G28">
            <v>9713466</v>
          </cell>
          <cell r="I28">
            <v>146</v>
          </cell>
          <cell r="J28">
            <v>128</v>
          </cell>
          <cell r="K28">
            <v>354</v>
          </cell>
          <cell r="M28">
            <v>16</v>
          </cell>
          <cell r="N28">
            <v>1879757</v>
          </cell>
          <cell r="P28">
            <v>27793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486</v>
          </cell>
          <cell r="C28">
            <v>4063482</v>
          </cell>
          <cell r="D28">
            <v>972</v>
          </cell>
          <cell r="E28">
            <v>35973942</v>
          </cell>
          <cell r="F28">
            <v>173</v>
          </cell>
          <cell r="G28">
            <v>13960550</v>
          </cell>
          <cell r="I28">
            <v>353</v>
          </cell>
          <cell r="J28">
            <v>263</v>
          </cell>
          <cell r="K28">
            <v>838</v>
          </cell>
          <cell r="M28">
            <v>108</v>
          </cell>
          <cell r="N28">
            <v>7121072</v>
          </cell>
          <cell r="P28">
            <v>51891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410470</v>
          </cell>
          <cell r="D28">
            <v>68</v>
          </cell>
          <cell r="E28">
            <v>5665315</v>
          </cell>
          <cell r="F28">
            <v>31</v>
          </cell>
          <cell r="G28">
            <v>8976008</v>
          </cell>
          <cell r="I28">
            <v>92</v>
          </cell>
          <cell r="J28">
            <v>76</v>
          </cell>
          <cell r="K28">
            <v>351</v>
          </cell>
          <cell r="M28">
            <v>50</v>
          </cell>
          <cell r="N28">
            <v>5048985</v>
          </cell>
          <cell r="P28">
            <v>35291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</v>
          </cell>
          <cell r="C28">
            <v>2366254</v>
          </cell>
          <cell r="D28">
            <v>62</v>
          </cell>
          <cell r="E28">
            <v>257380784</v>
          </cell>
          <cell r="F28">
            <v>37</v>
          </cell>
          <cell r="G28">
            <v>7183660</v>
          </cell>
          <cell r="I28">
            <v>85</v>
          </cell>
          <cell r="J28">
            <v>71</v>
          </cell>
          <cell r="K28">
            <v>1336</v>
          </cell>
          <cell r="M28">
            <v>31</v>
          </cell>
          <cell r="N28">
            <v>58869989</v>
          </cell>
          <cell r="P28">
            <v>27675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63</v>
          </cell>
          <cell r="C28">
            <v>1169675</v>
          </cell>
          <cell r="D28">
            <v>159</v>
          </cell>
          <cell r="E28">
            <v>9168899</v>
          </cell>
          <cell r="F28">
            <v>58</v>
          </cell>
          <cell r="G28">
            <v>6447654</v>
          </cell>
          <cell r="I28">
            <v>159</v>
          </cell>
          <cell r="J28">
            <v>92</v>
          </cell>
          <cell r="K28">
            <v>376</v>
          </cell>
          <cell r="M28">
            <v>45</v>
          </cell>
          <cell r="N28">
            <v>8810249</v>
          </cell>
          <cell r="P28">
            <v>20133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122</v>
          </cell>
          <cell r="C28">
            <v>1639457</v>
          </cell>
          <cell r="D28">
            <v>207</v>
          </cell>
          <cell r="E28">
            <v>32819231</v>
          </cell>
          <cell r="F28">
            <v>47</v>
          </cell>
          <cell r="G28">
            <v>9610200</v>
          </cell>
          <cell r="I28">
            <v>124</v>
          </cell>
          <cell r="J28">
            <v>89</v>
          </cell>
          <cell r="K28">
            <v>237</v>
          </cell>
          <cell r="M28">
            <v>33</v>
          </cell>
          <cell r="N28">
            <v>12456585</v>
          </cell>
          <cell r="P28">
            <v>11071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48</v>
          </cell>
          <cell r="C28">
            <v>1071427</v>
          </cell>
          <cell r="D28">
            <v>106</v>
          </cell>
          <cell r="E28">
            <v>141765063</v>
          </cell>
          <cell r="F28">
            <v>35</v>
          </cell>
          <cell r="G28">
            <v>14421001</v>
          </cell>
          <cell r="I28">
            <v>82</v>
          </cell>
          <cell r="J28">
            <v>69</v>
          </cell>
          <cell r="K28">
            <v>365</v>
          </cell>
          <cell r="M28">
            <v>12</v>
          </cell>
          <cell r="N28">
            <v>1229415</v>
          </cell>
          <cell r="P28">
            <v>16398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42</v>
          </cell>
          <cell r="C28">
            <v>290466</v>
          </cell>
          <cell r="D28">
            <v>28</v>
          </cell>
          <cell r="E28">
            <v>1184900</v>
          </cell>
          <cell r="F28">
            <v>15</v>
          </cell>
          <cell r="G28">
            <v>1483500</v>
          </cell>
          <cell r="I28">
            <v>41</v>
          </cell>
          <cell r="J28">
            <v>35</v>
          </cell>
          <cell r="K28">
            <v>73</v>
          </cell>
          <cell r="M28">
            <v>4</v>
          </cell>
          <cell r="N28">
            <v>3202150</v>
          </cell>
          <cell r="P28">
            <v>20189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</v>
          </cell>
          <cell r="C28">
            <v>12500</v>
          </cell>
          <cell r="D28">
            <v>32</v>
          </cell>
          <cell r="E28">
            <v>5727744</v>
          </cell>
          <cell r="F28">
            <v>52</v>
          </cell>
          <cell r="G28">
            <v>3035000</v>
          </cell>
          <cell r="I28">
            <v>14</v>
          </cell>
          <cell r="J28">
            <v>11</v>
          </cell>
          <cell r="K28">
            <v>73</v>
          </cell>
          <cell r="M28">
            <v>4</v>
          </cell>
          <cell r="N28">
            <v>609432</v>
          </cell>
          <cell r="P28">
            <v>7983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78</v>
          </cell>
          <cell r="C28">
            <v>150074</v>
          </cell>
          <cell r="D28">
            <v>104</v>
          </cell>
          <cell r="E28">
            <v>13620708</v>
          </cell>
          <cell r="F28">
            <v>29</v>
          </cell>
          <cell r="G28">
            <v>2507000</v>
          </cell>
          <cell r="I28">
            <v>96</v>
          </cell>
          <cell r="J28">
            <v>78</v>
          </cell>
          <cell r="K28">
            <v>163</v>
          </cell>
          <cell r="M28">
            <v>15</v>
          </cell>
          <cell r="N28">
            <v>17370176</v>
          </cell>
          <cell r="P28">
            <v>16917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89</v>
          </cell>
          <cell r="C28">
            <v>886010</v>
          </cell>
          <cell r="D28">
            <v>147</v>
          </cell>
          <cell r="E28">
            <v>8932351</v>
          </cell>
          <cell r="F28">
            <v>74</v>
          </cell>
          <cell r="G28">
            <v>8686818</v>
          </cell>
          <cell r="I28">
            <v>201</v>
          </cell>
          <cell r="J28">
            <v>126</v>
          </cell>
          <cell r="K28">
            <v>331</v>
          </cell>
          <cell r="M28">
            <v>37</v>
          </cell>
          <cell r="N28">
            <v>5999845</v>
          </cell>
          <cell r="P28">
            <v>7823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139</v>
          </cell>
          <cell r="C28">
            <v>1399676</v>
          </cell>
          <cell r="D28">
            <v>296</v>
          </cell>
          <cell r="E28">
            <v>6986877</v>
          </cell>
          <cell r="F28">
            <v>117</v>
          </cell>
          <cell r="G28">
            <v>8859155</v>
          </cell>
          <cell r="I28">
            <v>327</v>
          </cell>
          <cell r="J28">
            <v>256</v>
          </cell>
          <cell r="K28">
            <v>558</v>
          </cell>
          <cell r="M28">
            <v>138</v>
          </cell>
          <cell r="N28">
            <v>9394513</v>
          </cell>
          <cell r="P28">
            <v>40875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294</v>
          </cell>
          <cell r="C28">
            <v>2841778</v>
          </cell>
          <cell r="D28">
            <v>487</v>
          </cell>
          <cell r="E28">
            <v>14606696</v>
          </cell>
          <cell r="F28">
            <v>92</v>
          </cell>
          <cell r="G28">
            <v>7242662</v>
          </cell>
          <cell r="I28">
            <v>371</v>
          </cell>
          <cell r="J28">
            <v>214</v>
          </cell>
          <cell r="K28">
            <v>1229</v>
          </cell>
          <cell r="M28">
            <v>170</v>
          </cell>
          <cell r="N28">
            <v>23695946</v>
          </cell>
          <cell r="P28">
            <v>17793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1</v>
          </cell>
          <cell r="E28">
            <v>1000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763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</v>
          </cell>
          <cell r="C28">
            <v>700000</v>
          </cell>
          <cell r="D28">
            <v>3</v>
          </cell>
          <cell r="E28">
            <v>17111500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4</v>
          </cell>
          <cell r="N28">
            <v>1599963</v>
          </cell>
          <cell r="P28">
            <v>862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175</v>
          </cell>
          <cell r="C28">
            <v>1815320</v>
          </cell>
          <cell r="D28">
            <v>325</v>
          </cell>
          <cell r="E28">
            <v>35265986</v>
          </cell>
          <cell r="F28">
            <v>190</v>
          </cell>
          <cell r="G28">
            <v>20380689</v>
          </cell>
          <cell r="I28">
            <v>400</v>
          </cell>
          <cell r="J28">
            <v>267</v>
          </cell>
          <cell r="K28">
            <v>741</v>
          </cell>
          <cell r="M28">
            <v>184</v>
          </cell>
          <cell r="N28">
            <v>38897468</v>
          </cell>
          <cell r="P28">
            <v>69560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116</v>
          </cell>
          <cell r="C28">
            <v>1386411</v>
          </cell>
          <cell r="D28">
            <v>213</v>
          </cell>
          <cell r="E28">
            <v>10265749</v>
          </cell>
          <cell r="F28">
            <v>96</v>
          </cell>
          <cell r="G28">
            <v>6084541</v>
          </cell>
          <cell r="I28">
            <v>217</v>
          </cell>
          <cell r="J28">
            <v>182</v>
          </cell>
          <cell r="K28">
            <v>452</v>
          </cell>
          <cell r="M28">
            <v>13</v>
          </cell>
          <cell r="N28">
            <v>12986359</v>
          </cell>
          <cell r="P28">
            <v>64291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372</v>
          </cell>
          <cell r="C28">
            <v>3761630</v>
          </cell>
          <cell r="D28">
            <v>540</v>
          </cell>
          <cell r="E28">
            <v>26050922</v>
          </cell>
          <cell r="F28">
            <v>231</v>
          </cell>
          <cell r="G28">
            <v>25476260</v>
          </cell>
          <cell r="I28">
            <v>468</v>
          </cell>
          <cell r="J28">
            <v>209</v>
          </cell>
          <cell r="K28">
            <v>763</v>
          </cell>
          <cell r="M28">
            <v>173</v>
          </cell>
          <cell r="N28">
            <v>13165703</v>
          </cell>
          <cell r="P28">
            <v>39002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206</v>
          </cell>
          <cell r="C28">
            <v>2196206</v>
          </cell>
          <cell r="D28">
            <v>301</v>
          </cell>
          <cell r="E28">
            <v>19734382</v>
          </cell>
          <cell r="F28">
            <v>120</v>
          </cell>
          <cell r="G28">
            <v>17127952</v>
          </cell>
          <cell r="I28">
            <v>320</v>
          </cell>
          <cell r="J28">
            <v>218</v>
          </cell>
          <cell r="K28">
            <v>593</v>
          </cell>
          <cell r="M28">
            <v>117</v>
          </cell>
          <cell r="N28">
            <v>14208257</v>
          </cell>
          <cell r="P28">
            <v>38488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116</v>
          </cell>
          <cell r="C28">
            <v>960961</v>
          </cell>
          <cell r="D28">
            <v>193</v>
          </cell>
          <cell r="E28">
            <v>13611782</v>
          </cell>
          <cell r="F28">
            <v>85</v>
          </cell>
          <cell r="G28">
            <v>4731367</v>
          </cell>
          <cell r="I28">
            <v>178</v>
          </cell>
          <cell r="J28">
            <v>112</v>
          </cell>
          <cell r="K28">
            <v>494</v>
          </cell>
          <cell r="M28">
            <v>23</v>
          </cell>
          <cell r="N28">
            <v>12469368</v>
          </cell>
          <cell r="P28">
            <v>60175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107</v>
          </cell>
          <cell r="C28">
            <v>413669.9</v>
          </cell>
          <cell r="D28">
            <v>217</v>
          </cell>
          <cell r="E28">
            <v>5397413</v>
          </cell>
          <cell r="F28">
            <v>136</v>
          </cell>
          <cell r="G28">
            <v>3538275</v>
          </cell>
          <cell r="I28">
            <v>111</v>
          </cell>
          <cell r="J28">
            <v>89</v>
          </cell>
          <cell r="K28">
            <v>130</v>
          </cell>
          <cell r="M28">
            <v>67</v>
          </cell>
          <cell r="N28">
            <v>5150312</v>
          </cell>
          <cell r="P28">
            <v>132317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X133"/>
  <sheetViews>
    <sheetView showGridLines="0" tabSelected="1" topLeftCell="A28" zoomScale="85" zoomScaleNormal="85" zoomScaleSheetLayoutView="100" workbookViewId="0">
      <selection activeCell="A5" sqref="A5"/>
    </sheetView>
  </sheetViews>
  <sheetFormatPr defaultRowHeight="12.6" x14ac:dyDescent="0.25"/>
  <cols>
    <col min="1" max="1" width="21.09765625" customWidth="1"/>
    <col min="2" max="2" width="5.59765625" customWidth="1"/>
    <col min="3" max="3" width="7.19921875" customWidth="1"/>
    <col min="4" max="4" width="11.3984375" customWidth="1"/>
    <col min="5" max="5" width="8.19921875" customWidth="1"/>
    <col min="6" max="6" width="14.5" customWidth="1"/>
    <col min="7" max="7" width="7.59765625" customWidth="1"/>
    <col min="8" max="8" width="12.69921875" customWidth="1"/>
    <col min="9" max="9" width="14.19921875" customWidth="1"/>
    <col min="10" max="10" width="20" customWidth="1"/>
    <col min="12" max="12" width="2.59765625" customWidth="1"/>
    <col min="13" max="13" width="8.69921875" customWidth="1"/>
    <col min="14" max="14" width="2.5" customWidth="1"/>
    <col min="16" max="16" width="3.8984375" customWidth="1"/>
    <col min="17" max="17" width="9.69921875" customWidth="1"/>
    <col min="18" max="18" width="2.19921875" customWidth="1"/>
    <col min="19" max="19" width="12.19921875" customWidth="1"/>
    <col min="20" max="20" width="7.09765625" customWidth="1"/>
    <col min="21" max="21" width="14" customWidth="1"/>
    <col min="22" max="22" width="0.19921875" customWidth="1"/>
    <col min="23" max="23" width="12.09765625" customWidth="1"/>
    <col min="24" max="24" width="12.19921875" customWidth="1"/>
    <col min="25" max="25" width="8.5" customWidth="1"/>
    <col min="26" max="26" width="4.5" customWidth="1"/>
  </cols>
  <sheetData>
    <row r="1" spans="1:23" s="12" customFormat="1" ht="24" customHeight="1" x14ac:dyDescent="0.3">
      <c r="A1" s="12" t="s">
        <v>0</v>
      </c>
      <c r="H1" s="226" t="s">
        <v>186</v>
      </c>
      <c r="I1" s="226"/>
      <c r="Q1" s="13"/>
      <c r="R1" s="13"/>
      <c r="S1" s="13"/>
      <c r="T1" s="13"/>
      <c r="U1" s="226" t="s">
        <v>186</v>
      </c>
      <c r="V1" s="226"/>
      <c r="W1" s="226"/>
    </row>
    <row r="2" spans="1:23" s="12" customFormat="1" ht="13.2" customHeight="1" x14ac:dyDescent="0.25">
      <c r="Q2" s="13"/>
      <c r="R2" s="13"/>
      <c r="S2" s="13"/>
      <c r="T2" s="13"/>
      <c r="U2" s="13"/>
      <c r="V2" s="13"/>
    </row>
    <row r="3" spans="1:23" s="12" customFormat="1" ht="14.25" customHeight="1" x14ac:dyDescent="0.3">
      <c r="H3" s="14"/>
    </row>
    <row r="4" spans="1:23" s="7" customFormat="1" ht="12" customHeight="1" x14ac:dyDescent="0.3">
      <c r="A4" s="99"/>
      <c r="C4" s="108" t="s">
        <v>0</v>
      </c>
      <c r="D4" s="108"/>
      <c r="E4" s="109"/>
      <c r="F4" s="108"/>
      <c r="G4" s="108" t="s">
        <v>0</v>
      </c>
      <c r="H4" s="108"/>
      <c r="I4" s="110"/>
      <c r="J4" s="110"/>
      <c r="K4" s="110" t="s">
        <v>119</v>
      </c>
      <c r="L4" s="108"/>
      <c r="M4" s="111" t="s">
        <v>123</v>
      </c>
      <c r="N4" s="108"/>
      <c r="O4" s="110" t="s">
        <v>0</v>
      </c>
      <c r="P4" s="110"/>
      <c r="Q4" s="112" t="s">
        <v>124</v>
      </c>
      <c r="R4" s="112"/>
      <c r="S4" s="112" t="s">
        <v>128</v>
      </c>
      <c r="T4" s="112"/>
      <c r="U4" s="112"/>
      <c r="V4" s="112"/>
      <c r="W4" s="113"/>
    </row>
    <row r="5" spans="1:23" s="7" customFormat="1" ht="12" customHeight="1" x14ac:dyDescent="0.3">
      <c r="A5" s="99">
        <v>14</v>
      </c>
      <c r="C5" s="108"/>
      <c r="D5" s="108"/>
      <c r="E5" s="227" t="s">
        <v>131</v>
      </c>
      <c r="F5" s="227"/>
      <c r="G5" s="114"/>
      <c r="H5" s="108"/>
      <c r="I5" s="137" t="s">
        <v>111</v>
      </c>
      <c r="J5" s="110"/>
      <c r="K5" s="110" t="s">
        <v>120</v>
      </c>
      <c r="L5" s="108"/>
      <c r="M5" s="111" t="s">
        <v>120</v>
      </c>
      <c r="N5" s="108"/>
      <c r="O5" s="110" t="s">
        <v>0</v>
      </c>
      <c r="P5" s="110"/>
      <c r="Q5" s="117" t="s">
        <v>125</v>
      </c>
      <c r="R5" s="115"/>
      <c r="S5" s="112" t="s">
        <v>129</v>
      </c>
      <c r="T5" s="112"/>
      <c r="U5" s="134" t="s">
        <v>1</v>
      </c>
      <c r="V5" s="116"/>
      <c r="W5" s="113"/>
    </row>
    <row r="6" spans="1:23" s="7" customFormat="1" ht="13.2" x14ac:dyDescent="0.25">
      <c r="A6" s="100"/>
      <c r="B6" s="15"/>
      <c r="C6" s="228" t="s">
        <v>96</v>
      </c>
      <c r="D6" s="229"/>
      <c r="E6" s="230" t="s">
        <v>104</v>
      </c>
      <c r="F6" s="231"/>
      <c r="G6" s="230" t="s">
        <v>105</v>
      </c>
      <c r="H6" s="231"/>
      <c r="I6" s="137" t="s">
        <v>112</v>
      </c>
      <c r="J6" s="110"/>
      <c r="K6" s="110" t="s">
        <v>49</v>
      </c>
      <c r="L6" s="108"/>
      <c r="M6" s="111" t="s">
        <v>49</v>
      </c>
      <c r="N6" s="108"/>
      <c r="O6" s="111" t="s">
        <v>3</v>
      </c>
      <c r="P6" s="108"/>
      <c r="Q6" s="117" t="s">
        <v>126</v>
      </c>
      <c r="R6" s="115"/>
      <c r="S6" s="112" t="s">
        <v>126</v>
      </c>
      <c r="T6" s="112"/>
      <c r="U6" s="134" t="s">
        <v>4</v>
      </c>
      <c r="V6" s="116"/>
      <c r="W6" s="118" t="s">
        <v>115</v>
      </c>
    </row>
    <row r="7" spans="1:23" s="7" customFormat="1" ht="13.2" x14ac:dyDescent="0.25">
      <c r="A7" s="101" t="s">
        <v>0</v>
      </c>
      <c r="B7" s="139" t="s">
        <v>5</v>
      </c>
      <c r="C7" s="110" t="s">
        <v>107</v>
      </c>
      <c r="D7" s="110" t="s">
        <v>108</v>
      </c>
      <c r="E7" s="119" t="s">
        <v>110</v>
      </c>
      <c r="F7" s="110" t="s">
        <v>6</v>
      </c>
      <c r="G7" s="119" t="s">
        <v>107</v>
      </c>
      <c r="H7" s="110" t="s">
        <v>6</v>
      </c>
      <c r="I7" s="137" t="s">
        <v>113</v>
      </c>
      <c r="J7" s="110"/>
      <c r="K7" s="110" t="s">
        <v>121</v>
      </c>
      <c r="L7" s="108"/>
      <c r="M7" s="111" t="s">
        <v>121</v>
      </c>
      <c r="N7" s="108"/>
      <c r="O7" s="111" t="s">
        <v>7</v>
      </c>
      <c r="P7" s="108"/>
      <c r="Q7" s="112" t="s">
        <v>127</v>
      </c>
      <c r="R7" s="120"/>
      <c r="S7" s="112" t="s">
        <v>127</v>
      </c>
      <c r="T7" s="112"/>
      <c r="U7" s="112" t="s">
        <v>8</v>
      </c>
      <c r="V7" s="116"/>
      <c r="W7" s="118" t="s">
        <v>116</v>
      </c>
    </row>
    <row r="8" spans="1:23" s="7" customFormat="1" ht="14.25" customHeight="1" thickBot="1" x14ac:dyDescent="0.3">
      <c r="A8" s="122" t="s">
        <v>9</v>
      </c>
      <c r="B8" s="61" t="s">
        <v>10</v>
      </c>
      <c r="C8" s="102" t="s">
        <v>13</v>
      </c>
      <c r="D8" s="102" t="s">
        <v>109</v>
      </c>
      <c r="E8" s="121" t="s">
        <v>117</v>
      </c>
      <c r="F8" s="102" t="s">
        <v>11</v>
      </c>
      <c r="G8" s="121" t="s">
        <v>130</v>
      </c>
      <c r="H8" s="102" t="s">
        <v>11</v>
      </c>
      <c r="I8" s="138" t="s">
        <v>4</v>
      </c>
      <c r="J8" s="122" t="s">
        <v>132</v>
      </c>
      <c r="K8" s="102" t="s">
        <v>122</v>
      </c>
      <c r="L8" s="123"/>
      <c r="M8" s="122" t="s">
        <v>122</v>
      </c>
      <c r="N8" s="123"/>
      <c r="O8" s="122" t="s">
        <v>12</v>
      </c>
      <c r="P8" s="123"/>
      <c r="Q8" s="124" t="s">
        <v>13</v>
      </c>
      <c r="R8" s="125"/>
      <c r="S8" s="126" t="s">
        <v>13</v>
      </c>
      <c r="T8" s="126"/>
      <c r="U8" s="126" t="s">
        <v>14</v>
      </c>
      <c r="V8" s="127"/>
      <c r="W8" s="145" t="s">
        <v>92</v>
      </c>
    </row>
    <row r="9" spans="1:23" s="1" customFormat="1" ht="13.8" x14ac:dyDescent="0.3">
      <c r="A9" s="103"/>
      <c r="B9" s="62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3">
      <c r="A10" s="99" t="s">
        <v>15</v>
      </c>
      <c r="B10" s="140"/>
      <c r="C10" s="15"/>
      <c r="D10" s="15" t="s">
        <v>0</v>
      </c>
      <c r="E10" s="15"/>
      <c r="F10" s="15"/>
      <c r="G10" s="15"/>
      <c r="H10" s="15"/>
      <c r="I10" s="15"/>
      <c r="J10" s="164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5"/>
      <c r="V10" s="19"/>
    </row>
    <row r="11" spans="1:23" s="1" customFormat="1" ht="13.2" customHeight="1" x14ac:dyDescent="0.3">
      <c r="A11" s="104" t="s">
        <v>16</v>
      </c>
      <c r="B11" s="141">
        <v>1986</v>
      </c>
      <c r="C11" s="65">
        <f>'[1]E-FORM'!$B$28</f>
        <v>203</v>
      </c>
      <c r="D11" s="66">
        <f>'[1]E-FORM'!$C$28</f>
        <v>2190892</v>
      </c>
      <c r="E11" s="65">
        <f>'[1]E-FORM'!$D$28</f>
        <v>336</v>
      </c>
      <c r="F11" s="67">
        <f>'[1]E-FORM'!$E$28</f>
        <v>11963378</v>
      </c>
      <c r="G11" s="65">
        <f>'[1]E-FORM'!$F$28</f>
        <v>137</v>
      </c>
      <c r="H11" s="67">
        <f>'[1]E-FORM'!$G$28</f>
        <v>10845400</v>
      </c>
      <c r="I11" s="147">
        <f>+D11+F11+H11</f>
        <v>24999670</v>
      </c>
      <c r="J11" s="150" t="s">
        <v>16</v>
      </c>
      <c r="K11" s="65">
        <f>'[1]E-FORM'!$I$28</f>
        <v>528</v>
      </c>
      <c r="L11" s="65"/>
      <c r="M11" s="65">
        <f>'[1]E-FORM'!$J$28</f>
        <v>316</v>
      </c>
      <c r="N11" s="65"/>
      <c r="O11" s="70">
        <f>'[1]E-FORM'!$K$28</f>
        <v>1186</v>
      </c>
      <c r="P11" s="65"/>
      <c r="Q11" s="65">
        <f>'[1]E-FORM'!$M$28</f>
        <v>128</v>
      </c>
      <c r="R11" s="65"/>
      <c r="S11" s="67">
        <f>'[1]E-FORM'!$N$28</f>
        <v>2641582</v>
      </c>
      <c r="T11" s="71"/>
      <c r="U11" s="136">
        <f>I11+S11</f>
        <v>27641252</v>
      </c>
      <c r="V11" s="72"/>
      <c r="W11" s="65">
        <f>'[1]E-FORM'!$P$28</f>
        <v>21635</v>
      </c>
    </row>
    <row r="12" spans="1:23" s="1" customFormat="1" ht="13.2" customHeight="1" x14ac:dyDescent="0.3">
      <c r="A12" s="104" t="s">
        <v>17</v>
      </c>
      <c r="B12" s="141">
        <v>1986</v>
      </c>
      <c r="C12" s="65">
        <f>'[2]E-FORM'!$B$28</f>
        <v>486</v>
      </c>
      <c r="D12" s="67">
        <f>'[2]E-FORM'!$C$28</f>
        <v>4063482</v>
      </c>
      <c r="E12" s="65">
        <f>'[2]E-FORM'!$D$28</f>
        <v>972</v>
      </c>
      <c r="F12" s="67">
        <f>'[2]E-FORM'!$E$28</f>
        <v>35973942</v>
      </c>
      <c r="G12" s="65">
        <f>'[2]E-FORM'!$F28</f>
        <v>173</v>
      </c>
      <c r="H12" s="67">
        <f>'[2]E-FORM'!$G28</f>
        <v>13960550</v>
      </c>
      <c r="I12" s="147">
        <f>+D12+F12+H12</f>
        <v>53997974</v>
      </c>
      <c r="J12" s="150" t="s">
        <v>17</v>
      </c>
      <c r="K12" s="65">
        <f>'[2]E-FORM'!$I28</f>
        <v>353</v>
      </c>
      <c r="L12" s="65" t="s">
        <v>0</v>
      </c>
      <c r="M12" s="65">
        <f>'[2]E-FORM'!$J28</f>
        <v>263</v>
      </c>
      <c r="N12" s="65"/>
      <c r="O12" s="70">
        <f>'[2]E-FORM'!$K28</f>
        <v>838</v>
      </c>
      <c r="P12" s="65"/>
      <c r="Q12" s="65">
        <f>'[2]E-FORM'!$M28</f>
        <v>108</v>
      </c>
      <c r="R12" s="65"/>
      <c r="S12" s="67">
        <f>'[2]E-FORM'!$N28</f>
        <v>7121072</v>
      </c>
      <c r="T12" s="65"/>
      <c r="U12" s="136">
        <f>I12+S12</f>
        <v>61119046</v>
      </c>
      <c r="V12" s="72"/>
      <c r="W12" s="65">
        <f>'[2]E-FORM'!$P28</f>
        <v>51891</v>
      </c>
    </row>
    <row r="13" spans="1:23" s="1" customFormat="1" ht="12.75" customHeight="1" x14ac:dyDescent="0.3">
      <c r="A13" s="105" t="s">
        <v>18</v>
      </c>
      <c r="B13" s="141">
        <v>1987</v>
      </c>
      <c r="C13" s="65">
        <f>'[3]E-FORM'!$B$28</f>
        <v>294</v>
      </c>
      <c r="D13" s="67">
        <f>'[3]E-FORM'!$C$28</f>
        <v>2841778</v>
      </c>
      <c r="E13" s="65">
        <f>'[3]E-FORM'!$D$28</f>
        <v>487</v>
      </c>
      <c r="F13" s="67">
        <f>'[3]E-FORM'!$E$28</f>
        <v>14606696</v>
      </c>
      <c r="G13" s="65">
        <f>'[3]E-FORM'!$F28</f>
        <v>92</v>
      </c>
      <c r="H13" s="67">
        <f>'[3]E-FORM'!$G28</f>
        <v>7242662</v>
      </c>
      <c r="I13" s="147">
        <f>+D13+F13+H13</f>
        <v>24691136</v>
      </c>
      <c r="J13" s="105" t="s">
        <v>18</v>
      </c>
      <c r="K13" s="65">
        <f>'[3]E-FORM'!$I28</f>
        <v>371</v>
      </c>
      <c r="L13" s="73"/>
      <c r="M13" s="65">
        <f>'[3]E-FORM'!$J28</f>
        <v>214</v>
      </c>
      <c r="N13" s="73"/>
      <c r="O13" s="70">
        <f>'[3]E-FORM'!$K28</f>
        <v>1229</v>
      </c>
      <c r="P13" s="73"/>
      <c r="Q13" s="65">
        <f>'[3]E-FORM'!$M28</f>
        <v>170</v>
      </c>
      <c r="R13" s="65"/>
      <c r="S13" s="67">
        <f>'[3]E-FORM'!$N28</f>
        <v>23695946</v>
      </c>
      <c r="T13" s="73"/>
      <c r="U13" s="136">
        <f>I13+S13</f>
        <v>48387082</v>
      </c>
      <c r="V13" s="72"/>
      <c r="W13" s="65">
        <f>'[3]E-FORM'!$P28</f>
        <v>17793</v>
      </c>
    </row>
    <row r="14" spans="1:23" s="1" customFormat="1" ht="13.2" customHeight="1" x14ac:dyDescent="0.3">
      <c r="A14" s="104" t="s">
        <v>19</v>
      </c>
      <c r="B14" s="141">
        <v>1987</v>
      </c>
      <c r="C14" s="65">
        <f>'[4]E-FORM'!$B$28</f>
        <v>175</v>
      </c>
      <c r="D14" s="67">
        <f>'[4]E-FORM'!$C$28</f>
        <v>1815320</v>
      </c>
      <c r="E14" s="65">
        <f>'[4]E-FORM'!$D$28</f>
        <v>325</v>
      </c>
      <c r="F14" s="67">
        <f>'[4]E-FORM'!$E$28</f>
        <v>35265986</v>
      </c>
      <c r="G14" s="65">
        <f>'[4]E-FORM'!$F$28</f>
        <v>190</v>
      </c>
      <c r="H14" s="67">
        <f>'[4]E-FORM'!$G$28</f>
        <v>20380689</v>
      </c>
      <c r="I14" s="147">
        <f>+D14+F14+H14</f>
        <v>57461995</v>
      </c>
      <c r="J14" s="150" t="s">
        <v>19</v>
      </c>
      <c r="K14" s="65">
        <f>'[4]E-FORM'!$I$28</f>
        <v>400</v>
      </c>
      <c r="L14" s="65"/>
      <c r="M14" s="65">
        <f>'[4]E-FORM'!$J$28</f>
        <v>267</v>
      </c>
      <c r="N14" s="65"/>
      <c r="O14" s="70">
        <f>'[4]E-FORM'!$K$28</f>
        <v>741</v>
      </c>
      <c r="P14" s="65"/>
      <c r="Q14" s="65">
        <f>'[4]E-FORM'!$M$28</f>
        <v>184</v>
      </c>
      <c r="R14" s="65"/>
      <c r="S14" s="67">
        <f>'[4]E-FORM'!$N$28</f>
        <v>38897468</v>
      </c>
      <c r="T14" s="65"/>
      <c r="U14" s="136">
        <f>I14+S14</f>
        <v>96359463</v>
      </c>
      <c r="V14" s="72"/>
      <c r="W14" s="65">
        <f>'[4]E-FORM'!$P$28</f>
        <v>69560</v>
      </c>
    </row>
    <row r="15" spans="1:23" s="1" customFormat="1" ht="12.75" customHeight="1" x14ac:dyDescent="0.3">
      <c r="A15" s="104" t="s">
        <v>20</v>
      </c>
      <c r="B15" s="141">
        <v>1988</v>
      </c>
      <c r="C15" s="65">
        <f>'[5]E-FORM'!$B$28</f>
        <v>116</v>
      </c>
      <c r="D15" s="67">
        <f>'[5]E-FORM'!$C$28</f>
        <v>1386411</v>
      </c>
      <c r="E15" s="65">
        <f>'[5]E-FORM'!$D$28</f>
        <v>213</v>
      </c>
      <c r="F15" s="67">
        <f>'[5]E-FORM'!$E$28</f>
        <v>10265749</v>
      </c>
      <c r="G15" s="65">
        <f>'[5]E-FORM'!$F$28</f>
        <v>96</v>
      </c>
      <c r="H15" s="67">
        <f>'[5]E-FORM'!$G$28</f>
        <v>6084541</v>
      </c>
      <c r="I15" s="147">
        <f>+D15+F15+H15</f>
        <v>17736701</v>
      </c>
      <c r="J15" s="150" t="s">
        <v>20</v>
      </c>
      <c r="K15" s="65">
        <f>'[5]E-FORM'!$I$28</f>
        <v>217</v>
      </c>
      <c r="L15" s="65"/>
      <c r="M15" s="65">
        <f>'[5]E-FORM'!$J$28</f>
        <v>182</v>
      </c>
      <c r="N15" s="65"/>
      <c r="O15" s="70">
        <f>'[5]E-FORM'!$K$28</f>
        <v>452</v>
      </c>
      <c r="P15" s="65"/>
      <c r="Q15" s="65">
        <f>'[5]E-FORM'!$M$28</f>
        <v>13</v>
      </c>
      <c r="R15" s="65"/>
      <c r="S15" s="67">
        <f>'[5]E-FORM'!$N$28</f>
        <v>12986359</v>
      </c>
      <c r="T15" s="65"/>
      <c r="U15" s="136">
        <f>I15+S15</f>
        <v>30723060</v>
      </c>
      <c r="V15" s="72"/>
      <c r="W15" s="65">
        <f>'[5]E-FORM'!$P$28</f>
        <v>64291</v>
      </c>
    </row>
    <row r="16" spans="1:23" s="1" customFormat="1" ht="4.5" customHeight="1" x14ac:dyDescent="0.3">
      <c r="A16" s="163"/>
      <c r="B16" s="62"/>
      <c r="C16" s="78"/>
      <c r="D16" s="79"/>
      <c r="E16" s="78"/>
      <c r="F16" s="79"/>
      <c r="G16" s="78"/>
      <c r="H16" s="79"/>
      <c r="I16" s="158"/>
      <c r="J16" s="159"/>
      <c r="K16" s="78"/>
      <c r="L16" s="78"/>
      <c r="M16" s="78"/>
      <c r="N16" s="78"/>
      <c r="O16" s="160"/>
      <c r="P16" s="161"/>
      <c r="Q16" s="78"/>
      <c r="R16" s="78"/>
      <c r="S16" s="79"/>
      <c r="T16" s="78"/>
      <c r="U16" s="162"/>
      <c r="V16" s="156"/>
      <c r="W16" s="157"/>
    </row>
    <row r="17" spans="1:24" s="1" customFormat="1" ht="12.75" customHeight="1" x14ac:dyDescent="0.3">
      <c r="A17" s="104" t="s">
        <v>21</v>
      </c>
      <c r="B17" s="141">
        <v>1989</v>
      </c>
      <c r="C17" s="65">
        <f>'[6]E-FORM'!$B$28</f>
        <v>372</v>
      </c>
      <c r="D17" s="67">
        <f>'[6]E-FORM'!$C$28</f>
        <v>3761630</v>
      </c>
      <c r="E17" s="65">
        <f>'[6]E-FORM'!$D$28</f>
        <v>540</v>
      </c>
      <c r="F17" s="67">
        <f>'[6]E-FORM'!$E$28</f>
        <v>26050922</v>
      </c>
      <c r="G17" s="65">
        <f>'[6]E-FORM'!$F$28</f>
        <v>231</v>
      </c>
      <c r="H17" s="67">
        <f>'[6]E-FORM'!$G$28</f>
        <v>25476260</v>
      </c>
      <c r="I17" s="147">
        <f>+D17+F17+H17</f>
        <v>55288812</v>
      </c>
      <c r="J17" s="150" t="s">
        <v>21</v>
      </c>
      <c r="K17" s="65">
        <f>'[6]E-FORM'!$I$28</f>
        <v>468</v>
      </c>
      <c r="L17" s="65"/>
      <c r="M17" s="65">
        <f>'[6]E-FORM'!$J$28</f>
        <v>209</v>
      </c>
      <c r="N17" s="65" t="s">
        <v>0</v>
      </c>
      <c r="O17" s="70">
        <f>'[6]E-FORM'!$K$28</f>
        <v>763</v>
      </c>
      <c r="P17" s="65" t="s">
        <v>0</v>
      </c>
      <c r="Q17" s="65">
        <f>'[6]E-FORM'!$M$28</f>
        <v>173</v>
      </c>
      <c r="R17" s="65" t="s">
        <v>0</v>
      </c>
      <c r="S17" s="67">
        <f>'[6]E-FORM'!$N$28</f>
        <v>13165703</v>
      </c>
      <c r="T17" s="65"/>
      <c r="U17" s="136">
        <f>I17+S17</f>
        <v>68454515</v>
      </c>
      <c r="V17" s="72"/>
      <c r="W17" s="65">
        <f>'[6]E-FORM'!$P$28</f>
        <v>39002</v>
      </c>
    </row>
    <row r="18" spans="1:24" s="1" customFormat="1" ht="13.2" customHeight="1" x14ac:dyDescent="0.3">
      <c r="A18" s="104" t="s">
        <v>23</v>
      </c>
      <c r="B18" s="141">
        <v>1990</v>
      </c>
      <c r="C18" s="65">
        <f>'[7]E-FORM'!$B$28</f>
        <v>206</v>
      </c>
      <c r="D18" s="67">
        <f>'[7]E-FORM'!$C$28</f>
        <v>2196206</v>
      </c>
      <c r="E18" s="65">
        <f>'[7]E-FORM'!$D$28</f>
        <v>301</v>
      </c>
      <c r="F18" s="67">
        <f>'[7]E-FORM'!$E$28</f>
        <v>19734382</v>
      </c>
      <c r="G18" s="65">
        <f>'[7]E-FORM'!$F$28</f>
        <v>120</v>
      </c>
      <c r="H18" s="67">
        <f>'[7]E-FORM'!$G$28</f>
        <v>17127952</v>
      </c>
      <c r="I18" s="147">
        <f>+D18+F18+H18</f>
        <v>39058540</v>
      </c>
      <c r="J18" s="150" t="s">
        <v>23</v>
      </c>
      <c r="K18" s="65">
        <f>'[7]E-FORM'!$I$28</f>
        <v>320</v>
      </c>
      <c r="L18" s="65" t="s">
        <v>0</v>
      </c>
      <c r="M18" s="65">
        <f>'[7]E-FORM'!$J$28</f>
        <v>218</v>
      </c>
      <c r="N18" s="65" t="s">
        <v>0</v>
      </c>
      <c r="O18" s="70">
        <f>'[7]E-FORM'!$K$28</f>
        <v>593</v>
      </c>
      <c r="P18" s="65" t="s">
        <v>0</v>
      </c>
      <c r="Q18" s="65">
        <f>'[7]E-FORM'!$M$28</f>
        <v>117</v>
      </c>
      <c r="R18" s="65" t="s">
        <v>0</v>
      </c>
      <c r="S18" s="67">
        <f>'[7]E-FORM'!$N$28</f>
        <v>14208257</v>
      </c>
      <c r="T18" s="65"/>
      <c r="U18" s="136">
        <f>I18+S18</f>
        <v>53266797</v>
      </c>
      <c r="V18" s="72"/>
      <c r="W18" s="65">
        <f>'[7]E-FORM'!$P$28</f>
        <v>38488</v>
      </c>
    </row>
    <row r="19" spans="1:24" s="1" customFormat="1" ht="13.2" customHeight="1" x14ac:dyDescent="0.3">
      <c r="A19" s="104" t="s">
        <v>24</v>
      </c>
      <c r="B19" s="141">
        <v>1992</v>
      </c>
      <c r="C19" s="65">
        <f>'[8]E-FORM'!$B$28</f>
        <v>116</v>
      </c>
      <c r="D19" s="67">
        <f>'[8]E-FORM'!$C$28</f>
        <v>960961</v>
      </c>
      <c r="E19" s="65">
        <f>'[8]E-FORM'!$D$28</f>
        <v>193</v>
      </c>
      <c r="F19" s="67">
        <f>'[8]E-FORM'!$E$28</f>
        <v>13611782</v>
      </c>
      <c r="G19" s="65">
        <f>'[8]E-FORM'!$F$28</f>
        <v>85</v>
      </c>
      <c r="H19" s="67">
        <f>'[8]E-FORM'!$G$28</f>
        <v>4731367</v>
      </c>
      <c r="I19" s="147">
        <f>D19+F19+H19</f>
        <v>19304110</v>
      </c>
      <c r="J19" s="150" t="s">
        <v>24</v>
      </c>
      <c r="K19" s="65">
        <f>'[8]E-FORM'!$I$28</f>
        <v>178</v>
      </c>
      <c r="L19" s="65" t="s">
        <v>0</v>
      </c>
      <c r="M19" s="65">
        <f>'[8]E-FORM'!$J$28</f>
        <v>112</v>
      </c>
      <c r="N19" s="65" t="s">
        <v>0</v>
      </c>
      <c r="O19" s="70">
        <f>'[8]E-FORM'!$K$28</f>
        <v>494</v>
      </c>
      <c r="P19" s="65" t="s">
        <v>0</v>
      </c>
      <c r="Q19" s="65">
        <f>'[8]E-FORM'!$M$28</f>
        <v>23</v>
      </c>
      <c r="R19" s="65" t="s">
        <v>0</v>
      </c>
      <c r="S19" s="67">
        <f>'[8]E-FORM'!$N$28</f>
        <v>12469368</v>
      </c>
      <c r="T19" s="65"/>
      <c r="U19" s="136">
        <f>I19+S19</f>
        <v>31773478</v>
      </c>
      <c r="V19" s="72"/>
      <c r="W19" s="65">
        <f>'[8]E-FORM'!$P$28</f>
        <v>60175</v>
      </c>
    </row>
    <row r="20" spans="1:24" s="1" customFormat="1" ht="13.2" customHeight="1" x14ac:dyDescent="0.3">
      <c r="A20" s="104" t="s">
        <v>25</v>
      </c>
      <c r="B20" s="62">
        <v>1992</v>
      </c>
      <c r="C20" s="65">
        <f>'[9]E-FORM'!$B$28</f>
        <v>107</v>
      </c>
      <c r="D20" s="67">
        <f>'[9]E-FORM'!$C$28</f>
        <v>413669.9</v>
      </c>
      <c r="E20" s="65">
        <f>'[9]E-FORM'!$D$28</f>
        <v>217</v>
      </c>
      <c r="F20" s="67">
        <f>'[9]E-FORM'!$E$28</f>
        <v>5397413</v>
      </c>
      <c r="G20" s="65">
        <f>'[9]E-FORM'!$F$28</f>
        <v>136</v>
      </c>
      <c r="H20" s="67">
        <f>'[9]E-FORM'!$G$28</f>
        <v>3538275</v>
      </c>
      <c r="I20" s="147">
        <f>D20+F20+H20</f>
        <v>9349357.9000000004</v>
      </c>
      <c r="J20" s="150" t="s">
        <v>25</v>
      </c>
      <c r="K20" s="65">
        <f>'[9]E-FORM'!$I$28</f>
        <v>111</v>
      </c>
      <c r="L20" s="65" t="s">
        <v>0</v>
      </c>
      <c r="M20" s="65">
        <f>'[9]E-FORM'!$J$28</f>
        <v>89</v>
      </c>
      <c r="N20" s="65" t="s">
        <v>0</v>
      </c>
      <c r="O20" s="70">
        <f>'[9]E-FORM'!$K$28</f>
        <v>130</v>
      </c>
      <c r="P20" s="65" t="s">
        <v>0</v>
      </c>
      <c r="Q20" s="65">
        <f>'[9]E-FORM'!$M$28</f>
        <v>67</v>
      </c>
      <c r="R20" s="65" t="s">
        <v>0</v>
      </c>
      <c r="S20" s="67">
        <f>'[9]E-FORM'!$N$28</f>
        <v>5150312</v>
      </c>
      <c r="T20" s="65"/>
      <c r="U20" s="136">
        <f>I20+S20</f>
        <v>14499669.9</v>
      </c>
      <c r="V20" s="72"/>
      <c r="W20" s="65">
        <f>'[9]E-FORM'!$P$28</f>
        <v>132317</v>
      </c>
    </row>
    <row r="21" spans="1:24" s="1" customFormat="1" ht="12.75" customHeight="1" x14ac:dyDescent="0.3">
      <c r="A21" s="104" t="s">
        <v>26</v>
      </c>
      <c r="B21" s="62">
        <v>1992</v>
      </c>
      <c r="C21" s="65">
        <f>'[10]E-FORM'!$B$28</f>
        <v>143</v>
      </c>
      <c r="D21" s="67">
        <f>'[10]E-FORM'!$C$28</f>
        <v>2554220</v>
      </c>
      <c r="E21" s="65">
        <f>'[10]E-FORM'!$D$28</f>
        <v>201</v>
      </c>
      <c r="F21" s="67">
        <f>'[10]E-FORM'!$E$28</f>
        <v>11542496</v>
      </c>
      <c r="G21" s="65">
        <f>'[10]E-FORM'!$F$28</f>
        <v>38</v>
      </c>
      <c r="H21" s="67">
        <f>'[10]E-FORM'!$G$28</f>
        <v>8206500</v>
      </c>
      <c r="I21" s="147">
        <f t="shared" ref="I21:I24" si="0">D21+F21+H21</f>
        <v>22303216</v>
      </c>
      <c r="J21" s="150" t="s">
        <v>26</v>
      </c>
      <c r="K21" s="65">
        <f>'[10]E-FORM'!$I$28</f>
        <v>176</v>
      </c>
      <c r="L21" s="65" t="s">
        <v>0</v>
      </c>
      <c r="M21" s="65">
        <f>'[10]E-FORM'!$J$28</f>
        <v>138</v>
      </c>
      <c r="N21" s="65" t="s">
        <v>0</v>
      </c>
      <c r="O21" s="70">
        <f>'[10]E-FORM'!$K$28</f>
        <v>694</v>
      </c>
      <c r="P21" s="65" t="s">
        <v>0</v>
      </c>
      <c r="Q21" s="65">
        <f>'[10]E-FORM'!$M$28</f>
        <v>103</v>
      </c>
      <c r="R21" s="65" t="s">
        <v>0</v>
      </c>
      <c r="S21" s="67">
        <f>'[10]E-FORM'!$N$28</f>
        <v>3061653</v>
      </c>
      <c r="T21" s="65"/>
      <c r="U21" s="136">
        <f t="shared" ref="U21:U24" si="1">I21+S21</f>
        <v>25364869</v>
      </c>
      <c r="V21" s="72"/>
      <c r="W21" s="65">
        <f>'[10]E-FORM'!$P$28</f>
        <v>30467</v>
      </c>
    </row>
    <row r="22" spans="1:24" s="1" customFormat="1" ht="4.5" customHeight="1" x14ac:dyDescent="0.3">
      <c r="A22" s="104"/>
      <c r="B22" s="62"/>
      <c r="C22" s="65"/>
      <c r="D22" s="67"/>
      <c r="E22" s="65"/>
      <c r="F22" s="67"/>
      <c r="G22" s="65"/>
      <c r="H22" s="67"/>
      <c r="I22" s="147"/>
      <c r="J22" s="150"/>
      <c r="K22" s="65"/>
      <c r="L22" s="65"/>
      <c r="M22" s="65"/>
      <c r="N22" s="65"/>
      <c r="O22" s="70"/>
      <c r="P22" s="65"/>
      <c r="Q22" s="65"/>
      <c r="R22" s="65"/>
      <c r="S22" s="67"/>
      <c r="T22" s="65"/>
      <c r="U22" s="136"/>
      <c r="V22" s="72"/>
      <c r="W22" s="65"/>
    </row>
    <row r="23" spans="1:24" s="1" customFormat="1" ht="12.75" customHeight="1" x14ac:dyDescent="0.3">
      <c r="A23" s="104" t="s">
        <v>27</v>
      </c>
      <c r="B23" s="141">
        <v>1994</v>
      </c>
      <c r="C23" s="65">
        <f>'[11]E-FORM'!$B$28</f>
        <v>76</v>
      </c>
      <c r="D23" s="67">
        <f>'[11]E-FORM'!$C$28</f>
        <v>1803207</v>
      </c>
      <c r="E23" s="65">
        <f>'[11]E-FORM'!$D$28</f>
        <v>269</v>
      </c>
      <c r="F23" s="67">
        <f>'[11]E-FORM'!$E$28</f>
        <v>39209217</v>
      </c>
      <c r="G23" s="65">
        <f>'[11]E-FORM'!$F$28</f>
        <v>100</v>
      </c>
      <c r="H23" s="67">
        <f>'[11]E-FORM'!$G$28</f>
        <v>26475769</v>
      </c>
      <c r="I23" s="147">
        <f t="shared" si="0"/>
        <v>67488193</v>
      </c>
      <c r="J23" s="150" t="s">
        <v>27</v>
      </c>
      <c r="K23" s="65">
        <f>'[11]E-FORM'!$I$28</f>
        <v>239</v>
      </c>
      <c r="L23" s="65" t="s">
        <v>0</v>
      </c>
      <c r="M23" s="65">
        <f>'[11]E-FORM'!$J$28</f>
        <v>184</v>
      </c>
      <c r="N23" s="65" t="s">
        <v>0</v>
      </c>
      <c r="O23" s="70">
        <f>'[11]E-FORM'!$K$28</f>
        <v>1210</v>
      </c>
      <c r="P23" s="65" t="s">
        <v>0</v>
      </c>
      <c r="Q23" s="65">
        <f>'[11]E-FORM'!$M$28</f>
        <v>38</v>
      </c>
      <c r="R23" s="65" t="s">
        <v>0</v>
      </c>
      <c r="S23" s="67">
        <f>'[11]E-FORM'!$N$28</f>
        <v>34043186</v>
      </c>
      <c r="T23" s="65"/>
      <c r="U23" s="136">
        <f t="shared" si="1"/>
        <v>101531379</v>
      </c>
      <c r="V23" s="72"/>
      <c r="W23" s="65">
        <f>'[11]E-FORM'!$P$28</f>
        <v>25016</v>
      </c>
    </row>
    <row r="24" spans="1:24" s="7" customFormat="1" ht="12.75" customHeight="1" x14ac:dyDescent="0.3">
      <c r="A24" s="106" t="s">
        <v>29</v>
      </c>
      <c r="B24" s="143">
        <v>1995</v>
      </c>
      <c r="C24" s="65">
        <f>'[12]E-FORM'!$B$28</f>
        <v>111</v>
      </c>
      <c r="D24" s="67">
        <f>'[12]E-FORM'!$C$28</f>
        <v>613331</v>
      </c>
      <c r="E24" s="65">
        <f>'[12]E-FORM'!$D$28</f>
        <v>115</v>
      </c>
      <c r="F24" s="67">
        <f>'[12]E-FORM'!$E$28</f>
        <v>9164151</v>
      </c>
      <c r="G24" s="65">
        <f>'[12]E-FORM'!$F$28</f>
        <v>117</v>
      </c>
      <c r="H24" s="67">
        <f>'[12]E-FORM'!$G$28</f>
        <v>4997500</v>
      </c>
      <c r="I24" s="147">
        <f t="shared" si="0"/>
        <v>14774982</v>
      </c>
      <c r="J24" s="150" t="s">
        <v>29</v>
      </c>
      <c r="K24" s="65">
        <f>'[12]E-FORM'!$I$28</f>
        <v>155</v>
      </c>
      <c r="L24" s="65" t="s">
        <v>0</v>
      </c>
      <c r="M24" s="65">
        <f>'[12]E-FORM'!$J$28</f>
        <v>124</v>
      </c>
      <c r="N24" s="65" t="s">
        <v>0</v>
      </c>
      <c r="O24" s="70">
        <f>'[12]E-FORM'!$K$28</f>
        <v>295</v>
      </c>
      <c r="P24" s="65" t="s">
        <v>0</v>
      </c>
      <c r="Q24" s="65">
        <f>'[12]E-FORM'!$M$28</f>
        <v>82</v>
      </c>
      <c r="R24" s="65" t="s">
        <v>0</v>
      </c>
      <c r="S24" s="67">
        <f>'[12]E-FORM'!$N$28</f>
        <v>5974166</v>
      </c>
      <c r="T24" s="65"/>
      <c r="U24" s="136">
        <f t="shared" si="1"/>
        <v>20749148</v>
      </c>
      <c r="V24" s="72"/>
      <c r="W24" s="65">
        <f>'[12]E-FORM'!$P$28</f>
        <v>33933</v>
      </c>
    </row>
    <row r="25" spans="1:24" s="7" customFormat="1" ht="12" customHeight="1" x14ac:dyDescent="0.3">
      <c r="A25" s="106" t="s">
        <v>33</v>
      </c>
      <c r="B25" s="143">
        <v>1997</v>
      </c>
      <c r="C25" s="65">
        <f>'[13]E-FORM'!$B$28</f>
        <v>165</v>
      </c>
      <c r="D25" s="67">
        <f>'[13]E-FORM'!$C$28</f>
        <v>2046847</v>
      </c>
      <c r="E25" s="65">
        <f>'[13]E-FORM'!$D$28</f>
        <v>240</v>
      </c>
      <c r="F25" s="67">
        <f>'[13]E-FORM'!$E$28</f>
        <v>7023323</v>
      </c>
      <c r="G25" s="65">
        <f>'[13]E-FORM'!$F$28</f>
        <v>119</v>
      </c>
      <c r="H25" s="67">
        <f>'[13]E-FORM'!$G$28</f>
        <v>12055718</v>
      </c>
      <c r="I25" s="147">
        <f t="shared" ref="I25" si="2">D25+F25+H25</f>
        <v>21125888</v>
      </c>
      <c r="J25" s="151" t="s">
        <v>33</v>
      </c>
      <c r="K25" s="65">
        <f>'[13]E-FORM'!$I$28</f>
        <v>288</v>
      </c>
      <c r="L25" s="65" t="s">
        <v>0</v>
      </c>
      <c r="M25" s="65">
        <f>'[13]E-FORM'!$J$28</f>
        <v>200</v>
      </c>
      <c r="N25" s="65" t="s">
        <v>0</v>
      </c>
      <c r="O25" s="70">
        <f>'[13]E-FORM'!$K$28</f>
        <v>303</v>
      </c>
      <c r="P25" s="65" t="s">
        <v>0</v>
      </c>
      <c r="Q25" s="65">
        <f>'[13]E-FORM'!$M$28</f>
        <v>54</v>
      </c>
      <c r="R25" s="65" t="s">
        <v>0</v>
      </c>
      <c r="S25" s="67">
        <f>'[13]E-FORM'!$N$28</f>
        <v>2837156</v>
      </c>
      <c r="T25" s="65"/>
      <c r="U25" s="136">
        <f t="shared" ref="U25" si="3">I25+S25</f>
        <v>23963044</v>
      </c>
      <c r="V25" s="72"/>
      <c r="W25" s="65">
        <f>'[13]E-FORM'!$P$28</f>
        <v>89585</v>
      </c>
      <c r="X25" s="22" t="s">
        <v>0</v>
      </c>
    </row>
    <row r="26" spans="1:24" s="7" customFormat="1" ht="13.2" customHeight="1" x14ac:dyDescent="0.3">
      <c r="A26" s="106" t="s">
        <v>68</v>
      </c>
      <c r="B26" s="142">
        <v>2000</v>
      </c>
      <c r="C26" s="65">
        <f>'[14]E-FORM'!$B$28</f>
        <v>58</v>
      </c>
      <c r="D26" s="67">
        <f>'[14]E-FORM'!$C$28</f>
        <v>454354</v>
      </c>
      <c r="E26" s="65">
        <f>'[14]E-FORM'!$D$28</f>
        <v>94</v>
      </c>
      <c r="F26" s="67">
        <f>'[14]E-FORM'!$E$28</f>
        <v>8858927</v>
      </c>
      <c r="G26" s="65">
        <f>'[14]E-FORM'!$F$28</f>
        <v>55</v>
      </c>
      <c r="H26" s="67">
        <f>'[14]E-FORM'!$G$28</f>
        <v>5593326</v>
      </c>
      <c r="I26" s="147">
        <f>D26+F26+H26</f>
        <v>14906607</v>
      </c>
      <c r="J26" s="151" t="s">
        <v>68</v>
      </c>
      <c r="K26" s="65">
        <f>'[14]E-FORM'!$I$28</f>
        <v>174</v>
      </c>
      <c r="L26" s="65" t="s">
        <v>0</v>
      </c>
      <c r="M26" s="65">
        <f>'[14]E-FORM'!$J$28</f>
        <v>130</v>
      </c>
      <c r="N26" s="65" t="s">
        <v>0</v>
      </c>
      <c r="O26" s="70">
        <f>'[14]E-FORM'!$K$28</f>
        <v>429</v>
      </c>
      <c r="P26" s="65" t="s">
        <v>0</v>
      </c>
      <c r="Q26" s="65">
        <f>'[14]E-FORM'!$M$28</f>
        <v>204</v>
      </c>
      <c r="R26" s="65" t="s">
        <v>0</v>
      </c>
      <c r="S26" s="67">
        <f>'[14]E-FORM'!$N$28</f>
        <v>6676001</v>
      </c>
      <c r="T26" s="65"/>
      <c r="U26" s="136">
        <f>I26+S26</f>
        <v>21582608</v>
      </c>
      <c r="V26" s="72"/>
      <c r="W26" s="65">
        <f>'[14]E-FORM'!$P$28</f>
        <v>43820</v>
      </c>
    </row>
    <row r="27" spans="1:24" s="7" customFormat="1" ht="12.75" customHeight="1" x14ac:dyDescent="0.3">
      <c r="A27" s="106" t="s">
        <v>78</v>
      </c>
      <c r="B27" s="142">
        <v>2001</v>
      </c>
      <c r="C27" s="65">
        <f>'[15]E-FORM'!$B$28</f>
        <v>28</v>
      </c>
      <c r="D27" s="67">
        <f>'[15]E-FORM'!$C$28</f>
        <v>945857</v>
      </c>
      <c r="E27" s="65">
        <f>'[15]E-FORM'!$D$28</f>
        <v>95</v>
      </c>
      <c r="F27" s="67">
        <f>'[15]E-FORM'!$E$28</f>
        <v>9040804</v>
      </c>
      <c r="G27" s="65">
        <f>'[15]E-FORM'!$F$28</f>
        <v>52</v>
      </c>
      <c r="H27" s="67">
        <f>'[15]E-FORM'!$G$28</f>
        <v>3156539</v>
      </c>
      <c r="I27" s="147">
        <f>D27+F27+H27</f>
        <v>13143200</v>
      </c>
      <c r="J27" s="151" t="s">
        <v>78</v>
      </c>
      <c r="K27" s="65">
        <f>'[15]E-FORM'!$I$28</f>
        <v>82</v>
      </c>
      <c r="L27" s="65"/>
      <c r="M27" s="65">
        <f>'[15]E-FORM'!$J$28</f>
        <v>39</v>
      </c>
      <c r="N27" s="65"/>
      <c r="O27" s="70">
        <f>'[15]E-FORM'!$K$28</f>
        <v>212</v>
      </c>
      <c r="P27" s="65"/>
      <c r="Q27" s="65">
        <f>'[15]E-FORM'!$M$28</f>
        <v>50</v>
      </c>
      <c r="R27" s="65"/>
      <c r="S27" s="67">
        <f>'[15]E-FORM'!$N$28</f>
        <v>4405822</v>
      </c>
      <c r="T27" s="65"/>
      <c r="U27" s="136">
        <f>I27+S27</f>
        <v>17549022</v>
      </c>
      <c r="V27" s="72"/>
      <c r="W27" s="65">
        <f>'[15]E-FORM'!$P$28</f>
        <v>26871</v>
      </c>
    </row>
    <row r="28" spans="1:24" s="7" customFormat="1" ht="4.5" customHeight="1" x14ac:dyDescent="0.3">
      <c r="A28" s="106"/>
      <c r="B28" s="142"/>
      <c r="C28" s="65"/>
      <c r="D28" s="67"/>
      <c r="E28" s="65"/>
      <c r="F28" s="67"/>
      <c r="G28" s="65"/>
      <c r="H28" s="67"/>
      <c r="I28" s="147"/>
      <c r="J28" s="151"/>
      <c r="K28" s="65"/>
      <c r="L28" s="65"/>
      <c r="M28" s="65"/>
      <c r="N28" s="65"/>
      <c r="O28" s="70"/>
      <c r="P28" s="65"/>
      <c r="Q28" s="65"/>
      <c r="R28" s="65"/>
      <c r="S28" s="67"/>
      <c r="T28" s="65"/>
      <c r="U28" s="136"/>
      <c r="V28" s="72"/>
      <c r="W28" s="65"/>
    </row>
    <row r="29" spans="1:24" s="7" customFormat="1" ht="13.2" customHeight="1" x14ac:dyDescent="0.3">
      <c r="A29" s="106" t="s">
        <v>79</v>
      </c>
      <c r="B29" s="143">
        <v>2001</v>
      </c>
      <c r="C29" s="65">
        <f>'[16]E-FORM'!$B$28</f>
        <v>73</v>
      </c>
      <c r="D29" s="67">
        <f>'[16]E-FORM'!$C$28</f>
        <v>265058</v>
      </c>
      <c r="E29" s="65">
        <f>'[16]E-FORM'!$D$28</f>
        <v>107</v>
      </c>
      <c r="F29" s="67">
        <f>'[16]E-FORM'!$E$28</f>
        <v>7281608</v>
      </c>
      <c r="G29" s="65">
        <f>'[16]E-FORM'!$F$28</f>
        <v>64</v>
      </c>
      <c r="H29" s="67">
        <f>'[16]E-FORM'!$G$28</f>
        <v>4697000</v>
      </c>
      <c r="I29" s="147">
        <f>D29+F29+H29</f>
        <v>12243666</v>
      </c>
      <c r="J29" s="151" t="s">
        <v>79</v>
      </c>
      <c r="K29" s="65">
        <f>'[16]E-FORM'!$I$28</f>
        <v>139</v>
      </c>
      <c r="L29" s="65"/>
      <c r="M29" s="65">
        <f>'[16]E-FORM'!$J$28</f>
        <v>79</v>
      </c>
      <c r="N29" s="65"/>
      <c r="O29" s="70">
        <f>'[16]E-FORM'!$K$28</f>
        <v>315</v>
      </c>
      <c r="P29" s="65"/>
      <c r="Q29" s="65">
        <f>'[16]E-FORM'!$M$28</f>
        <v>28</v>
      </c>
      <c r="R29" s="65"/>
      <c r="S29" s="67">
        <f>'[16]E-FORM'!$N$28</f>
        <v>911256</v>
      </c>
      <c r="T29" s="65"/>
      <c r="U29" s="136">
        <f>I29+S29</f>
        <v>13154922</v>
      </c>
      <c r="V29" s="72"/>
      <c r="W29" s="65">
        <f>'[16]E-FORM'!$P$28</f>
        <v>47605</v>
      </c>
    </row>
    <row r="30" spans="1:24" s="7" customFormat="1" ht="13.2" customHeight="1" x14ac:dyDescent="0.3">
      <c r="A30" s="106" t="s">
        <v>85</v>
      </c>
      <c r="B30" s="143">
        <v>2002</v>
      </c>
      <c r="C30" s="65">
        <f>'[17]E-FORM'!$B$28</f>
        <v>93</v>
      </c>
      <c r="D30" s="67">
        <f>'[17]E-FORM'!$C$28</f>
        <v>5815855</v>
      </c>
      <c r="E30" s="65">
        <f>'[17]E-FORM'!$D$28</f>
        <v>131</v>
      </c>
      <c r="F30" s="67">
        <f>'[17]E-FORM'!$E$28</f>
        <v>8196439</v>
      </c>
      <c r="G30" s="65">
        <f>'[17]E-FORM'!$F$28</f>
        <v>41</v>
      </c>
      <c r="H30" s="67">
        <f>'[17]E-FORM'!$G$28</f>
        <v>5303500</v>
      </c>
      <c r="I30" s="147">
        <f>D30+F30+H30</f>
        <v>19315794</v>
      </c>
      <c r="J30" s="151" t="s">
        <v>85</v>
      </c>
      <c r="K30" s="65">
        <f>'[17]E-FORM'!$I$28</f>
        <v>117</v>
      </c>
      <c r="L30" s="65"/>
      <c r="M30" s="65">
        <f>'[17]E-FORM'!$J$28</f>
        <v>81</v>
      </c>
      <c r="N30" s="65"/>
      <c r="O30" s="70">
        <f>'[17]E-FORM'!$K$28</f>
        <v>250</v>
      </c>
      <c r="P30" s="65"/>
      <c r="Q30" s="65">
        <f>'[17]E-FORM'!$M$28</f>
        <v>34</v>
      </c>
      <c r="R30" s="65"/>
      <c r="S30" s="67">
        <f>'[17]E-FORM'!$N$28</f>
        <v>2997420</v>
      </c>
      <c r="T30" s="65"/>
      <c r="U30" s="136">
        <f>I30+S30</f>
        <v>22313214</v>
      </c>
      <c r="V30" s="72"/>
      <c r="W30" s="65">
        <f>'[17]E-FORM'!$P$28</f>
        <v>33654</v>
      </c>
    </row>
    <row r="31" spans="1:24" s="7" customFormat="1" ht="13.2" customHeight="1" x14ac:dyDescent="0.3">
      <c r="A31" s="106" t="s">
        <v>86</v>
      </c>
      <c r="B31" s="143">
        <v>2002</v>
      </c>
      <c r="C31" s="65">
        <f>'[18]E-FORM'!$B$28</f>
        <v>317</v>
      </c>
      <c r="D31" s="67">
        <f>'[18]E-FORM'!$C$28</f>
        <v>1128353</v>
      </c>
      <c r="E31" s="65">
        <f>'[18]E-FORM'!$D$28</f>
        <v>439</v>
      </c>
      <c r="F31" s="67">
        <f>'[18]E-FORM'!$E$28</f>
        <v>15517795</v>
      </c>
      <c r="G31" s="65">
        <f>'[18]E-FORM'!$F$28</f>
        <v>110</v>
      </c>
      <c r="H31" s="67">
        <f>'[18]E-FORM'!$G$28</f>
        <v>4435083</v>
      </c>
      <c r="I31" s="147">
        <f>D31+F31+H31</f>
        <v>21081231</v>
      </c>
      <c r="J31" s="151" t="s">
        <v>86</v>
      </c>
      <c r="K31" s="65">
        <f>'[18]E-FORM'!$I$28</f>
        <v>160</v>
      </c>
      <c r="L31" s="65"/>
      <c r="M31" s="65">
        <f>'[18]E-FORM'!$J$28</f>
        <v>143</v>
      </c>
      <c r="N31" s="65"/>
      <c r="O31" s="70">
        <f>'[18]E-FORM'!$K$28</f>
        <v>329</v>
      </c>
      <c r="P31" s="65"/>
      <c r="Q31" s="65">
        <f>'[18]E-FORM'!$M$28</f>
        <v>199</v>
      </c>
      <c r="R31" s="65"/>
      <c r="S31" s="67">
        <f>'[18]E-FORM'!$N$28</f>
        <v>2201192</v>
      </c>
      <c r="T31" s="65"/>
      <c r="U31" s="136">
        <f>I31+S31</f>
        <v>23282423</v>
      </c>
      <c r="V31" s="72"/>
      <c r="W31" s="65">
        <f>'[18]E-FORM'!$P$28</f>
        <v>88920</v>
      </c>
    </row>
    <row r="32" spans="1:24" s="7" customFormat="1" ht="12.75" customHeight="1" x14ac:dyDescent="0.3">
      <c r="A32" s="106" t="s">
        <v>106</v>
      </c>
      <c r="B32" s="142">
        <v>2003</v>
      </c>
      <c r="C32" s="65">
        <f>'[19]E-FORM'!$B$28</f>
        <v>45</v>
      </c>
      <c r="D32" s="67">
        <f>'[19]E-FORM'!$C$28</f>
        <v>1143100</v>
      </c>
      <c r="E32" s="65">
        <f>'[19]E-FORM'!$D$28</f>
        <v>111</v>
      </c>
      <c r="F32" s="67">
        <f>'[19]E-FORM'!$E$28</f>
        <v>15535995</v>
      </c>
      <c r="G32" s="65">
        <f>'[19]E-FORM'!$F$28</f>
        <v>49</v>
      </c>
      <c r="H32" s="67">
        <f>'[19]E-FORM'!$G$28</f>
        <v>9713466</v>
      </c>
      <c r="I32" s="147">
        <f>D32+F32+H32</f>
        <v>26392561</v>
      </c>
      <c r="J32" s="151" t="s">
        <v>114</v>
      </c>
      <c r="K32" s="65">
        <f>'[19]E-FORM'!$I$28</f>
        <v>146</v>
      </c>
      <c r="L32" s="65"/>
      <c r="M32" s="65">
        <f>'[19]E-FORM'!$J$28</f>
        <v>128</v>
      </c>
      <c r="N32" s="65"/>
      <c r="O32" s="70">
        <f>'[19]E-FORM'!$K$28</f>
        <v>354</v>
      </c>
      <c r="P32" s="65"/>
      <c r="Q32" s="65">
        <f>'[19]E-FORM'!$M$28</f>
        <v>16</v>
      </c>
      <c r="R32" s="65"/>
      <c r="S32" s="67">
        <f>'[19]E-FORM'!$N$28</f>
        <v>1879757</v>
      </c>
      <c r="T32" s="65"/>
      <c r="U32" s="136">
        <f>I32+S32</f>
        <v>28272318</v>
      </c>
      <c r="V32" s="72"/>
      <c r="W32" s="65">
        <f>'[19]E-FORM'!$P$28</f>
        <v>27793</v>
      </c>
    </row>
    <row r="33" spans="1:23" s="7" customFormat="1" ht="13.2" customHeight="1" x14ac:dyDescent="0.3">
      <c r="A33" s="106" t="s">
        <v>91</v>
      </c>
      <c r="B33" s="142">
        <v>2005</v>
      </c>
      <c r="C33" s="65">
        <f>'[20]E-FORM'!$B$28</f>
        <v>38</v>
      </c>
      <c r="D33" s="67">
        <f>'[20]E-FORM'!$C$28</f>
        <v>410470</v>
      </c>
      <c r="E33" s="65">
        <f>'[20]E-FORM'!$D$28</f>
        <v>68</v>
      </c>
      <c r="F33" s="67">
        <f>'[20]E-FORM'!$E$28</f>
        <v>5665315</v>
      </c>
      <c r="G33" s="65">
        <f>'[20]E-FORM'!$F$28</f>
        <v>31</v>
      </c>
      <c r="H33" s="67">
        <f>'[20]E-FORM'!$G$28</f>
        <v>8976008</v>
      </c>
      <c r="I33" s="147">
        <f>D33+F33+H33</f>
        <v>15051793</v>
      </c>
      <c r="J33" s="151" t="s">
        <v>91</v>
      </c>
      <c r="K33" s="65">
        <f>'[20]E-FORM'!$I$28</f>
        <v>92</v>
      </c>
      <c r="L33" s="65"/>
      <c r="M33" s="65">
        <f>'[20]E-FORM'!$J$28</f>
        <v>76</v>
      </c>
      <c r="N33" s="65"/>
      <c r="O33" s="70">
        <f>'[20]E-FORM'!$K$28</f>
        <v>351</v>
      </c>
      <c r="P33" s="65"/>
      <c r="Q33" s="65">
        <f>'[20]E-FORM'!$M$28</f>
        <v>50</v>
      </c>
      <c r="R33" s="65"/>
      <c r="S33" s="67">
        <f>'[20]E-FORM'!$N$28</f>
        <v>5048985</v>
      </c>
      <c r="T33" s="65"/>
      <c r="U33" s="136">
        <f>I33+S33</f>
        <v>20100778</v>
      </c>
      <c r="V33" s="72"/>
      <c r="W33" s="65">
        <f>'[20]E-FORM'!$P$28</f>
        <v>35291</v>
      </c>
    </row>
    <row r="34" spans="1:23" s="7" customFormat="1" ht="4.5" customHeight="1" x14ac:dyDescent="0.3">
      <c r="A34" s="106"/>
      <c r="B34" s="142"/>
      <c r="C34" s="65"/>
      <c r="D34" s="67"/>
      <c r="E34" s="65"/>
      <c r="F34" s="67"/>
      <c r="G34" s="65"/>
      <c r="H34" s="67"/>
      <c r="I34" s="147"/>
      <c r="J34" s="151"/>
      <c r="K34" s="65"/>
      <c r="L34" s="65"/>
      <c r="M34" s="65"/>
      <c r="N34" s="65"/>
      <c r="O34" s="70"/>
      <c r="P34" s="65"/>
      <c r="Q34" s="65"/>
      <c r="R34" s="65"/>
      <c r="S34" s="67"/>
      <c r="T34" s="65"/>
      <c r="U34" s="136"/>
      <c r="V34" s="72"/>
      <c r="W34" s="65"/>
    </row>
    <row r="35" spans="1:23" s="170" customFormat="1" ht="12.75" customHeight="1" x14ac:dyDescent="0.3">
      <c r="A35" s="167" t="s">
        <v>152</v>
      </c>
      <c r="B35" s="142">
        <v>2007</v>
      </c>
      <c r="C35" s="78">
        <f>'[21]E-FORM'!$B$28</f>
        <v>47</v>
      </c>
      <c r="D35" s="79">
        <f>'[21]E-FORM'!$C$28</f>
        <v>2366254</v>
      </c>
      <c r="E35" s="78">
        <f>'[21]E-FORM'!$D$28</f>
        <v>62</v>
      </c>
      <c r="F35" s="79">
        <f>'[21]E-FORM'!$E$28</f>
        <v>257380784</v>
      </c>
      <c r="G35" s="78">
        <f>'[21]E-FORM'!$F$28</f>
        <v>37</v>
      </c>
      <c r="H35" s="79">
        <f>'[21]E-FORM'!$G$28</f>
        <v>7183660</v>
      </c>
      <c r="I35" s="158">
        <f>D35+F35+H35</f>
        <v>266930698</v>
      </c>
      <c r="J35" s="167" t="s">
        <v>152</v>
      </c>
      <c r="K35" s="78">
        <f>'[21]E-FORM'!$I$28</f>
        <v>85</v>
      </c>
      <c r="L35" s="78"/>
      <c r="M35" s="78">
        <f>'[21]E-FORM'!$J$28</f>
        <v>71</v>
      </c>
      <c r="N35" s="78"/>
      <c r="O35" s="160">
        <f>'[21]E-FORM'!$K$28</f>
        <v>1336</v>
      </c>
      <c r="P35" s="78"/>
      <c r="Q35" s="78">
        <f>'[21]E-FORM'!$M$28</f>
        <v>31</v>
      </c>
      <c r="R35" s="78"/>
      <c r="S35" s="79">
        <f>'[21]E-FORM'!$N$28</f>
        <v>58869989</v>
      </c>
      <c r="T35" s="78"/>
      <c r="U35" s="168">
        <f>I35+S35</f>
        <v>325800687</v>
      </c>
      <c r="V35" s="169"/>
      <c r="W35" s="78">
        <f>'[21]E-FORM'!$P$28</f>
        <v>27675</v>
      </c>
    </row>
    <row r="36" spans="1:23" s="7" customFormat="1" ht="13.2" customHeight="1" x14ac:dyDescent="0.3">
      <c r="A36" s="106" t="s">
        <v>134</v>
      </c>
      <c r="B36" s="142">
        <v>2008</v>
      </c>
      <c r="C36" s="65">
        <f>'[22]E-FORM'!$B$28</f>
        <v>63</v>
      </c>
      <c r="D36" s="67">
        <f>'[22]E-FORM'!$C$28</f>
        <v>1169675</v>
      </c>
      <c r="E36" s="65">
        <f>'[22]E-FORM'!$D$28</f>
        <v>159</v>
      </c>
      <c r="F36" s="67">
        <f>'[22]E-FORM'!$E$28</f>
        <v>9168899</v>
      </c>
      <c r="G36" s="65">
        <f>'[22]E-FORM'!$F$28</f>
        <v>58</v>
      </c>
      <c r="H36" s="67">
        <f>'[22]E-FORM'!$G$28</f>
        <v>6447654</v>
      </c>
      <c r="I36" s="147">
        <f>D36+F36+H36</f>
        <v>16786228</v>
      </c>
      <c r="J36" s="106" t="s">
        <v>134</v>
      </c>
      <c r="K36" s="65">
        <f>'[22]E-FORM'!$I$28</f>
        <v>159</v>
      </c>
      <c r="L36" s="65"/>
      <c r="M36" s="65">
        <f>'[22]E-FORM'!$J$28</f>
        <v>92</v>
      </c>
      <c r="N36" s="65"/>
      <c r="O36" s="70">
        <f>'[22]E-FORM'!$K$28</f>
        <v>376</v>
      </c>
      <c r="P36" s="65"/>
      <c r="Q36" s="65">
        <f>'[22]E-FORM'!$M$28</f>
        <v>45</v>
      </c>
      <c r="R36" s="65"/>
      <c r="S36" s="67">
        <f>'[22]E-FORM'!$N$28</f>
        <v>8810249</v>
      </c>
      <c r="T36" s="65"/>
      <c r="U36" s="136">
        <f>I36+S36</f>
        <v>25596477</v>
      </c>
      <c r="V36" s="72"/>
      <c r="W36" s="65">
        <f>'[22]E-FORM'!$P$28</f>
        <v>20133</v>
      </c>
    </row>
    <row r="37" spans="1:23" s="7" customFormat="1" ht="13.2" customHeight="1" x14ac:dyDescent="0.3">
      <c r="A37" s="106" t="s">
        <v>133</v>
      </c>
      <c r="B37" s="142">
        <v>2008</v>
      </c>
      <c r="C37" s="65">
        <f>'[23]E-FORM'!$B$28</f>
        <v>122</v>
      </c>
      <c r="D37" s="67">
        <f>'[23]E-FORM'!$C$28</f>
        <v>1639457</v>
      </c>
      <c r="E37" s="65">
        <f>'[23]E-FORM'!$D$28</f>
        <v>207</v>
      </c>
      <c r="F37" s="67">
        <f>'[23]E-FORM'!$E$28</f>
        <v>32819231</v>
      </c>
      <c r="G37" s="65">
        <f>'[23]E-FORM'!$F$28</f>
        <v>47</v>
      </c>
      <c r="H37" s="67">
        <f>'[23]E-FORM'!$G$28</f>
        <v>9610200</v>
      </c>
      <c r="I37" s="147">
        <f>D37+F37+H37</f>
        <v>44068888</v>
      </c>
      <c r="J37" s="106" t="s">
        <v>133</v>
      </c>
      <c r="K37" s="65">
        <f>'[23]E-FORM'!$I$28</f>
        <v>124</v>
      </c>
      <c r="L37" s="65"/>
      <c r="M37" s="65">
        <f>'[23]E-FORM'!$J$28</f>
        <v>89</v>
      </c>
      <c r="N37" s="65"/>
      <c r="O37" s="70">
        <f>'[23]E-FORM'!$K$28</f>
        <v>237</v>
      </c>
      <c r="P37" s="65"/>
      <c r="Q37" s="65">
        <f>'[23]E-FORM'!$M$28</f>
        <v>33</v>
      </c>
      <c r="R37" s="65"/>
      <c r="S37" s="67">
        <f>'[23]E-FORM'!$N$28</f>
        <v>12456585</v>
      </c>
      <c r="T37" s="65"/>
      <c r="U37" s="136">
        <f>I37+S37</f>
        <v>56525473</v>
      </c>
      <c r="V37" s="72"/>
      <c r="W37" s="65">
        <f>'[23]E-FORM'!$P$28</f>
        <v>11071</v>
      </c>
    </row>
    <row r="38" spans="1:23" s="7" customFormat="1" ht="12.75" customHeight="1" x14ac:dyDescent="0.3">
      <c r="A38" s="106" t="s">
        <v>142</v>
      </c>
      <c r="B38" s="142">
        <v>2010</v>
      </c>
      <c r="C38" s="65">
        <f>'[24]E-FORM'!$B$28</f>
        <v>48</v>
      </c>
      <c r="D38" s="67">
        <f>'[24]E-FORM'!$C$28</f>
        <v>1071427</v>
      </c>
      <c r="E38" s="65">
        <f>'[24]E-FORM'!$D$28</f>
        <v>106</v>
      </c>
      <c r="F38" s="67">
        <f>'[24]E-FORM'!$E$28</f>
        <v>141765063</v>
      </c>
      <c r="G38" s="65">
        <f>'[24]E-FORM'!$F$28</f>
        <v>35</v>
      </c>
      <c r="H38" s="67">
        <f>'[24]E-FORM'!$G$28</f>
        <v>14421001</v>
      </c>
      <c r="I38" s="147">
        <f t="shared" ref="I38:I47" si="4">D38+F38+H38</f>
        <v>157257491</v>
      </c>
      <c r="J38" s="106" t="s">
        <v>142</v>
      </c>
      <c r="K38" s="65">
        <f>'[24]E-FORM'!$I$28</f>
        <v>82</v>
      </c>
      <c r="L38" s="65"/>
      <c r="M38" s="65">
        <f>'[24]E-FORM'!$J$28</f>
        <v>69</v>
      </c>
      <c r="N38" s="65"/>
      <c r="O38" s="70">
        <f>'[24]E-FORM'!$K$28</f>
        <v>365</v>
      </c>
      <c r="P38" s="65"/>
      <c r="Q38" s="65">
        <f>'[24]E-FORM'!$M$28</f>
        <v>12</v>
      </c>
      <c r="R38" s="65"/>
      <c r="S38" s="67">
        <f>'[24]E-FORM'!$N$28</f>
        <v>1229415</v>
      </c>
      <c r="T38" s="65"/>
      <c r="U38" s="136">
        <f t="shared" ref="U38:U47" si="5">I38+S38</f>
        <v>158486906</v>
      </c>
      <c r="V38" s="72"/>
      <c r="W38" s="65">
        <f>'[24]E-FORM'!$P$28</f>
        <v>16398</v>
      </c>
    </row>
    <row r="39" spans="1:23" s="7" customFormat="1" ht="12.75" customHeight="1" x14ac:dyDescent="0.3">
      <c r="A39" s="106" t="s">
        <v>150</v>
      </c>
      <c r="B39" s="142">
        <v>2013</v>
      </c>
      <c r="C39" s="65">
        <f>'[25]E-FORM'!$B$28</f>
        <v>42</v>
      </c>
      <c r="D39" s="67">
        <f>'[25]E-FORM'!$C$28</f>
        <v>290466</v>
      </c>
      <c r="E39" s="65">
        <f>'[25]E-FORM'!$D$28</f>
        <v>28</v>
      </c>
      <c r="F39" s="67">
        <f>'[25]E-FORM'!$E$28</f>
        <v>1184900</v>
      </c>
      <c r="G39" s="65">
        <f>'[25]E-FORM'!$F$28</f>
        <v>15</v>
      </c>
      <c r="H39" s="67">
        <f>'[25]E-FORM'!$G$28</f>
        <v>1483500</v>
      </c>
      <c r="I39" s="147">
        <f t="shared" si="4"/>
        <v>2958866</v>
      </c>
      <c r="J39" s="106" t="s">
        <v>151</v>
      </c>
      <c r="K39" s="65">
        <f>'[25]E-FORM'!$I$28</f>
        <v>41</v>
      </c>
      <c r="L39" s="65"/>
      <c r="M39" s="65">
        <f>'[25]E-FORM'!$J$28</f>
        <v>35</v>
      </c>
      <c r="N39" s="65"/>
      <c r="O39" s="70">
        <f>'[25]E-FORM'!$K$28</f>
        <v>73</v>
      </c>
      <c r="P39" s="65"/>
      <c r="Q39" s="65">
        <f>'[25]E-FORM'!$M$28</f>
        <v>4</v>
      </c>
      <c r="R39" s="65"/>
      <c r="S39" s="67">
        <f>'[25]E-FORM'!$N$28</f>
        <v>3202150</v>
      </c>
      <c r="T39" s="65"/>
      <c r="U39" s="136">
        <f t="shared" si="5"/>
        <v>6161016</v>
      </c>
      <c r="V39" s="72"/>
      <c r="W39" s="65">
        <f>'[25]E-FORM'!$P$28</f>
        <v>20189</v>
      </c>
    </row>
    <row r="40" spans="1:23" s="7" customFormat="1" ht="4.5" customHeight="1" x14ac:dyDescent="0.3">
      <c r="A40" s="106"/>
      <c r="B40" s="142"/>
      <c r="C40" s="65"/>
      <c r="D40" s="67"/>
      <c r="E40" s="65"/>
      <c r="F40" s="67"/>
      <c r="G40" s="65"/>
      <c r="H40" s="67"/>
      <c r="I40" s="147"/>
      <c r="J40" s="106"/>
      <c r="K40" s="65"/>
      <c r="L40" s="65"/>
      <c r="M40" s="65"/>
      <c r="N40" s="65"/>
      <c r="O40" s="70"/>
      <c r="P40" s="65"/>
      <c r="Q40" s="65"/>
      <c r="R40" s="65"/>
      <c r="S40" s="67"/>
      <c r="T40" s="65"/>
      <c r="U40" s="136"/>
      <c r="V40" s="72"/>
      <c r="W40" s="65"/>
    </row>
    <row r="41" spans="1:23" s="7" customFormat="1" ht="12.75" customHeight="1" x14ac:dyDescent="0.3">
      <c r="A41" s="106" t="s">
        <v>153</v>
      </c>
      <c r="B41" s="142">
        <v>2014</v>
      </c>
      <c r="C41" s="65">
        <f>'[26]E-FORM'!$B$28</f>
        <v>5</v>
      </c>
      <c r="D41" s="67">
        <f>'[26]E-FORM'!$C$28</f>
        <v>12500</v>
      </c>
      <c r="E41" s="65">
        <f>'[26]E-FORM'!$D$28</f>
        <v>32</v>
      </c>
      <c r="F41" s="67">
        <f>'[26]E-FORM'!$E$28</f>
        <v>5727744</v>
      </c>
      <c r="G41" s="65">
        <f>'[26]E-FORM'!$F$28</f>
        <v>52</v>
      </c>
      <c r="H41" s="67">
        <f>'[26]E-FORM'!$G$28</f>
        <v>3035000</v>
      </c>
      <c r="I41" s="147">
        <f t="shared" ref="I41:I42" si="6">D41+F41+H41</f>
        <v>8775244</v>
      </c>
      <c r="J41" s="106" t="s">
        <v>153</v>
      </c>
      <c r="K41" s="65">
        <f>'[26]E-FORM'!$I$28</f>
        <v>14</v>
      </c>
      <c r="L41" s="65"/>
      <c r="M41" s="65">
        <f>'[26]E-FORM'!$J$28</f>
        <v>11</v>
      </c>
      <c r="N41" s="65"/>
      <c r="O41" s="70">
        <f>'[26]E-FORM'!$K$28</f>
        <v>73</v>
      </c>
      <c r="P41" s="65"/>
      <c r="Q41" s="65">
        <f>'[26]E-FORM'!$M$28</f>
        <v>4</v>
      </c>
      <c r="R41" s="65"/>
      <c r="S41" s="67">
        <f>'[26]E-FORM'!$N$28</f>
        <v>609432</v>
      </c>
      <c r="T41" s="65"/>
      <c r="U41" s="136">
        <f t="shared" ref="U41:U42" si="7">I41+S41</f>
        <v>9384676</v>
      </c>
      <c r="V41" s="72"/>
      <c r="W41" s="65">
        <f>'[26]E-FORM'!$P$28</f>
        <v>7983</v>
      </c>
    </row>
    <row r="42" spans="1:23" ht="12" customHeight="1" x14ac:dyDescent="0.3">
      <c r="A42" s="106" t="s">
        <v>183</v>
      </c>
      <c r="B42" s="142">
        <v>2018</v>
      </c>
      <c r="C42" s="65">
        <f>'[27]E-FORM'!$B$28</f>
        <v>78</v>
      </c>
      <c r="D42" s="67">
        <f>'[27]E-FORM'!$C$28</f>
        <v>150074</v>
      </c>
      <c r="E42" s="65">
        <f>'[27]E-FORM'!$D$28</f>
        <v>104</v>
      </c>
      <c r="F42" s="67">
        <f>'[27]E-FORM'!$E$28</f>
        <v>13620708</v>
      </c>
      <c r="G42" s="65">
        <f>'[27]E-FORM'!$F$28</f>
        <v>29</v>
      </c>
      <c r="H42" s="67">
        <f>'[27]E-FORM'!$G$28</f>
        <v>2507000</v>
      </c>
      <c r="I42" s="147">
        <f t="shared" si="6"/>
        <v>16277782</v>
      </c>
      <c r="J42" s="106" t="s">
        <v>183</v>
      </c>
      <c r="K42" s="65">
        <f>'[27]E-FORM'!$I$28</f>
        <v>96</v>
      </c>
      <c r="M42" s="65">
        <f>'[27]E-FORM'!$J$28</f>
        <v>78</v>
      </c>
      <c r="O42" s="70">
        <f>'[27]E-FORM'!$K$28</f>
        <v>163</v>
      </c>
      <c r="Q42" s="65">
        <f>'[27]E-FORM'!$M$28</f>
        <v>15</v>
      </c>
      <c r="S42" s="67">
        <f>'[27]E-FORM'!$N$28</f>
        <v>17370176</v>
      </c>
      <c r="U42" s="136">
        <f t="shared" si="7"/>
        <v>33647958</v>
      </c>
      <c r="W42" s="65">
        <f>'[27]E-FORM'!$P$28</f>
        <v>16917</v>
      </c>
    </row>
    <row r="43" spans="1:23" s="7" customFormat="1" ht="12.75" customHeight="1" x14ac:dyDescent="0.3">
      <c r="A43" s="106" t="s">
        <v>178</v>
      </c>
      <c r="B43" s="142">
        <v>2019</v>
      </c>
      <c r="C43" s="65">
        <f>'[28]E-FORM'!$B$28</f>
        <v>89</v>
      </c>
      <c r="D43" s="67">
        <f>'[28]E-FORM'!$C$28</f>
        <v>886010</v>
      </c>
      <c r="E43" s="65">
        <f>'[28]E-FORM'!$D$28</f>
        <v>147</v>
      </c>
      <c r="F43" s="67">
        <f>'[28]E-FORM'!$E$28</f>
        <v>8932351</v>
      </c>
      <c r="G43" s="65">
        <f>'[28]E-FORM'!$F$28</f>
        <v>74</v>
      </c>
      <c r="H43" s="67">
        <f>'[28]E-FORM'!$G$28</f>
        <v>8686818</v>
      </c>
      <c r="I43" s="147">
        <f t="shared" ref="I43" si="8">D43+F43+H43</f>
        <v>18505179</v>
      </c>
      <c r="J43" s="106" t="s">
        <v>178</v>
      </c>
      <c r="K43" s="65">
        <f>'[28]E-FORM'!$I$28</f>
        <v>201</v>
      </c>
      <c r="L43" s="65"/>
      <c r="M43" s="65">
        <f>'[28]E-FORM'!$J$28</f>
        <v>126</v>
      </c>
      <c r="N43" s="65"/>
      <c r="O43" s="70">
        <f>'[28]E-FORM'!$K$28</f>
        <v>331</v>
      </c>
      <c r="P43" s="65"/>
      <c r="Q43" s="65">
        <f>'[28]E-FORM'!$M$28</f>
        <v>37</v>
      </c>
      <c r="R43" s="65"/>
      <c r="S43" s="67">
        <f>'[28]E-FORM'!$N$28</f>
        <v>5999845</v>
      </c>
      <c r="T43" s="65"/>
      <c r="U43" s="136">
        <f t="shared" ref="U43" si="9">I43+S43</f>
        <v>24505024</v>
      </c>
      <c r="V43" s="72"/>
      <c r="W43" s="65">
        <f>'[28]E-FORM'!$P$28</f>
        <v>7823</v>
      </c>
    </row>
    <row r="44" spans="1:23" s="7" customFormat="1" ht="12.75" customHeight="1" x14ac:dyDescent="0.3">
      <c r="A44" s="106" t="s">
        <v>177</v>
      </c>
      <c r="B44" s="142">
        <v>2019</v>
      </c>
      <c r="C44" s="65">
        <f>'[29]E-FORM'!$B$28</f>
        <v>139</v>
      </c>
      <c r="D44" s="67">
        <f>'[29]E-FORM'!$C$28</f>
        <v>1399676</v>
      </c>
      <c r="E44" s="65">
        <f>'[29]E-FORM'!$D$28</f>
        <v>296</v>
      </c>
      <c r="F44" s="67">
        <f>'[29]E-FORM'!$E$28</f>
        <v>6986877</v>
      </c>
      <c r="G44" s="65">
        <f>'[29]E-FORM'!$F$28</f>
        <v>117</v>
      </c>
      <c r="H44" s="67">
        <f>'[29]E-FORM'!$G$28</f>
        <v>8859155</v>
      </c>
      <c r="I44" s="147">
        <f t="shared" ref="I44:I46" si="10">D44+F44+H44</f>
        <v>17245708</v>
      </c>
      <c r="J44" s="106" t="s">
        <v>177</v>
      </c>
      <c r="K44" s="65">
        <f>'[29]E-FORM'!$I$28</f>
        <v>327</v>
      </c>
      <c r="L44" s="65"/>
      <c r="M44" s="65">
        <f>'[29]E-FORM'!$J$28</f>
        <v>256</v>
      </c>
      <c r="N44" s="65"/>
      <c r="O44" s="70">
        <f>'[29]E-FORM'!$K$28</f>
        <v>558</v>
      </c>
      <c r="P44" s="65"/>
      <c r="Q44" s="65">
        <f>'[29]E-FORM'!$M$28</f>
        <v>138</v>
      </c>
      <c r="R44" s="65"/>
      <c r="S44" s="67">
        <f>'[29]E-FORM'!$N$28</f>
        <v>9394513</v>
      </c>
      <c r="T44" s="65"/>
      <c r="U44" s="136">
        <f t="shared" ref="U44:U46" si="11">I44+S44</f>
        <v>26640221</v>
      </c>
      <c r="V44" s="72"/>
      <c r="W44" s="65">
        <f>'[29]E-FORM'!$P$28</f>
        <v>40875</v>
      </c>
    </row>
    <row r="45" spans="1:23" s="7" customFormat="1" ht="12.75" customHeight="1" x14ac:dyDescent="0.3">
      <c r="A45" s="106" t="s">
        <v>184</v>
      </c>
      <c r="B45" s="142">
        <v>2020</v>
      </c>
      <c r="C45" s="65">
        <f>'[30]E-FORM'!$B$28</f>
        <v>0</v>
      </c>
      <c r="D45" s="67">
        <f>'[30]E-FORM'!$C$28</f>
        <v>0</v>
      </c>
      <c r="E45" s="65">
        <f>'[30]E-FORM'!$D$28</f>
        <v>1</v>
      </c>
      <c r="F45" s="67">
        <f>'[30]E-FORM'!$E$28</f>
        <v>1000</v>
      </c>
      <c r="G45" s="65">
        <f>'[30]E-FORM'!$F$28</f>
        <v>0</v>
      </c>
      <c r="H45" s="67">
        <f>'[30]E-FORM'!$G$28</f>
        <v>0</v>
      </c>
      <c r="I45" s="147">
        <f t="shared" si="10"/>
        <v>1000</v>
      </c>
      <c r="J45" s="106" t="s">
        <v>184</v>
      </c>
      <c r="K45" s="65">
        <f>'[30]E-FORM'!$I$28</f>
        <v>0</v>
      </c>
      <c r="L45" s="65"/>
      <c r="M45" s="65">
        <f>'[30]E-FORM'!$J$28</f>
        <v>0</v>
      </c>
      <c r="N45" s="65"/>
      <c r="O45" s="70">
        <f>'[30]E-FORM'!$K$28</f>
        <v>0</v>
      </c>
      <c r="P45" s="65"/>
      <c r="Q45" s="65">
        <f>'[30]E-FORM'!$M$28</f>
        <v>0</v>
      </c>
      <c r="R45" s="65"/>
      <c r="S45" s="67">
        <f>'[30]E-FORM'!$N$28</f>
        <v>0</v>
      </c>
      <c r="T45" s="65"/>
      <c r="U45" s="136">
        <f t="shared" si="11"/>
        <v>1000</v>
      </c>
      <c r="V45" s="72"/>
      <c r="W45" s="65">
        <f>'[30]E-FORM'!$P$28</f>
        <v>763</v>
      </c>
    </row>
    <row r="46" spans="1:23" s="7" customFormat="1" ht="12.75" customHeight="1" x14ac:dyDescent="0.3">
      <c r="A46" s="106" t="s">
        <v>185</v>
      </c>
      <c r="B46" s="142">
        <v>2020</v>
      </c>
      <c r="C46" s="65">
        <f>'[31]E-FORM'!$B$28</f>
        <v>3</v>
      </c>
      <c r="D46" s="67">
        <f>'[31]E-FORM'!$C$28</f>
        <v>700000</v>
      </c>
      <c r="E46" s="65">
        <f>'[31]E-FORM'!$D$28</f>
        <v>3</v>
      </c>
      <c r="F46" s="67">
        <f>'[31]E-FORM'!$E$28</f>
        <v>17111500</v>
      </c>
      <c r="G46" s="65">
        <f>'[31]E-FORM'!$F$28</f>
        <v>0</v>
      </c>
      <c r="H46" s="67">
        <f>'[31]E-FORM'!$G$28</f>
        <v>0</v>
      </c>
      <c r="I46" s="147">
        <f t="shared" si="10"/>
        <v>17811500</v>
      </c>
      <c r="J46" s="106" t="s">
        <v>185</v>
      </c>
      <c r="K46" s="65">
        <f>'[31]E-FORM'!$I$28</f>
        <v>0</v>
      </c>
      <c r="L46" s="65"/>
      <c r="M46" s="65">
        <f>'[31]E-FORM'!$J$28</f>
        <v>0</v>
      </c>
      <c r="N46" s="65"/>
      <c r="O46" s="70">
        <f>'[31]E-FORM'!$K$28</f>
        <v>0</v>
      </c>
      <c r="P46" s="65"/>
      <c r="Q46" s="65">
        <f>'[31]E-FORM'!$M$28</f>
        <v>4</v>
      </c>
      <c r="R46" s="65"/>
      <c r="S46" s="67">
        <f>'[31]E-FORM'!$N$28</f>
        <v>1599963</v>
      </c>
      <c r="T46" s="65"/>
      <c r="U46" s="136">
        <f t="shared" si="11"/>
        <v>19411463</v>
      </c>
      <c r="V46" s="72"/>
      <c r="W46" s="65">
        <f>'[31]E-FORM'!$P$28</f>
        <v>862</v>
      </c>
    </row>
    <row r="47" spans="1:23" s="7" customFormat="1" ht="14.25" customHeight="1" x14ac:dyDescent="0.3">
      <c r="A47" s="107" t="s">
        <v>84</v>
      </c>
      <c r="B47" s="68"/>
      <c r="C47" s="69">
        <f t="shared" ref="C47:H47" si="12">SUM(C11:C46)</f>
        <v>3858</v>
      </c>
      <c r="D47" s="69">
        <f t="shared" si="12"/>
        <v>46496540.899999999</v>
      </c>
      <c r="E47" s="69">
        <f t="shared" si="12"/>
        <v>6599</v>
      </c>
      <c r="F47" s="69">
        <f t="shared" si="12"/>
        <v>804605377</v>
      </c>
      <c r="G47" s="69">
        <f t="shared" si="12"/>
        <v>2500</v>
      </c>
      <c r="H47" s="69">
        <f t="shared" si="12"/>
        <v>265232093</v>
      </c>
      <c r="I47" s="148">
        <f t="shared" si="4"/>
        <v>1116334010.9000001</v>
      </c>
      <c r="J47" s="107" t="s">
        <v>84</v>
      </c>
      <c r="K47" s="69">
        <f>SUM(K11:K46)</f>
        <v>5843</v>
      </c>
      <c r="L47" s="69"/>
      <c r="M47" s="69">
        <f>SUM(M11:M46)</f>
        <v>4019</v>
      </c>
      <c r="N47" s="69"/>
      <c r="O47" s="69">
        <f>SUM(O11:O46)</f>
        <v>14680</v>
      </c>
      <c r="P47" s="69"/>
      <c r="Q47" s="69">
        <f>SUM(Q11:Q46)</f>
        <v>2164</v>
      </c>
      <c r="R47" s="69"/>
      <c r="S47" s="69">
        <f>SUM(S11:S46)</f>
        <v>319914978</v>
      </c>
      <c r="T47" s="69"/>
      <c r="U47" s="155">
        <f t="shared" si="5"/>
        <v>1436248988.9000001</v>
      </c>
      <c r="V47" s="69"/>
      <c r="W47" s="69">
        <f>SUM(W11:W46)</f>
        <v>1148796</v>
      </c>
    </row>
    <row r="48" spans="1:23" s="7" customFormat="1" ht="14.25" customHeight="1" x14ac:dyDescent="0.35">
      <c r="A48" s="153" t="s">
        <v>87</v>
      </c>
      <c r="B48" s="51"/>
      <c r="C48" s="86">
        <f t="shared" ref="C48:I48" si="13">C47/C55</f>
        <v>0.71870342771982121</v>
      </c>
      <c r="D48" s="86">
        <f t="shared" si="13"/>
        <v>0.72193948942712305</v>
      </c>
      <c r="E48" s="86">
        <f t="shared" si="13"/>
        <v>0.68312629399585922</v>
      </c>
      <c r="F48" s="86">
        <f>F47/F55</f>
        <v>0.75990262408781961</v>
      </c>
      <c r="G48" s="86">
        <f t="shared" si="13"/>
        <v>0.68851556045166618</v>
      </c>
      <c r="H48" s="86">
        <f t="shared" si="13"/>
        <v>0.78522314775993984</v>
      </c>
      <c r="I48" s="86">
        <f t="shared" si="13"/>
        <v>0.76408310563567372</v>
      </c>
      <c r="J48" s="154" t="s">
        <v>87</v>
      </c>
      <c r="K48" s="86">
        <f>K47/K55</f>
        <v>0.67989294856876892</v>
      </c>
      <c r="L48" s="87"/>
      <c r="M48" s="86">
        <f>M47/M55</f>
        <v>0.67568930733019505</v>
      </c>
      <c r="N48" s="87"/>
      <c r="O48" s="86">
        <f>O47/O55</f>
        <v>0.71774311836894344</v>
      </c>
      <c r="P48" s="87"/>
      <c r="Q48" s="86">
        <f>Q47/Q55</f>
        <v>0.7423670668953688</v>
      </c>
      <c r="R48" s="88"/>
      <c r="S48" s="86">
        <f>S47/S55</f>
        <v>0.69823246394933647</v>
      </c>
      <c r="T48" s="88"/>
      <c r="U48" s="86">
        <f>U47/U55</f>
        <v>0.7483622321225728</v>
      </c>
      <c r="V48" s="89"/>
      <c r="W48" s="86">
        <f>W47/W55</f>
        <v>0.71219091841827098</v>
      </c>
    </row>
    <row r="49" spans="1:23" s="7" customFormat="1" ht="11.4" customHeight="1" x14ac:dyDescent="0.3">
      <c r="A49" s="144" t="s">
        <v>137</v>
      </c>
      <c r="B49" s="40" t="s">
        <v>180</v>
      </c>
      <c r="C49" s="63"/>
      <c r="D49" s="64"/>
      <c r="E49" s="63"/>
      <c r="F49" s="64"/>
      <c r="G49" s="64"/>
      <c r="H49" s="54"/>
      <c r="I49" s="41"/>
      <c r="J49" s="144" t="s">
        <v>137</v>
      </c>
      <c r="K49" s="40" t="s">
        <v>180</v>
      </c>
      <c r="L49" s="63"/>
      <c r="M49" s="64"/>
      <c r="N49" s="63"/>
      <c r="O49" s="64"/>
      <c r="P49" s="64"/>
      <c r="Q49" s="54"/>
      <c r="R49" s="41"/>
      <c r="S49" s="77"/>
      <c r="T49" s="77"/>
      <c r="U49" s="77"/>
      <c r="V49" s="72"/>
      <c r="W49" s="74"/>
    </row>
    <row r="50" spans="1:23" s="7" customFormat="1" ht="10.95" customHeight="1" x14ac:dyDescent="0.3">
      <c r="A50" s="40" t="s">
        <v>179</v>
      </c>
      <c r="B50" s="52"/>
      <c r="C50" s="53"/>
      <c r="D50" s="54"/>
      <c r="E50" s="53"/>
      <c r="F50" s="54"/>
      <c r="G50" s="54"/>
      <c r="H50" s="54"/>
      <c r="I50" s="41"/>
      <c r="J50" s="40" t="s">
        <v>179</v>
      </c>
      <c r="K50" s="52"/>
      <c r="L50" s="53"/>
      <c r="M50" s="54"/>
      <c r="N50" s="53"/>
      <c r="O50" s="54"/>
      <c r="P50" s="54"/>
      <c r="Q50" s="54"/>
      <c r="R50" s="41"/>
      <c r="S50" s="77"/>
      <c r="T50" s="77"/>
      <c r="U50" s="77"/>
      <c r="V50" s="72"/>
      <c r="W50" s="74"/>
    </row>
    <row r="51" spans="1:23" s="7" customFormat="1" ht="12.75" customHeight="1" x14ac:dyDescent="0.3">
      <c r="A51" s="165" t="s">
        <v>181</v>
      </c>
      <c r="B51" s="52"/>
      <c r="C51" s="53"/>
      <c r="D51" s="54"/>
      <c r="E51" s="53"/>
      <c r="F51" s="54"/>
      <c r="G51" s="54"/>
      <c r="H51" s="54"/>
      <c r="I51" s="41"/>
      <c r="J51" s="165" t="s">
        <v>181</v>
      </c>
      <c r="K51" s="52"/>
      <c r="L51" s="53"/>
      <c r="M51" s="54"/>
      <c r="N51" s="53"/>
      <c r="O51" s="54"/>
      <c r="P51" s="54"/>
      <c r="Q51" s="54"/>
      <c r="R51" s="41"/>
      <c r="S51" s="77"/>
      <c r="T51" s="77"/>
      <c r="U51" s="77"/>
      <c r="V51" s="72"/>
      <c r="W51" s="74"/>
    </row>
    <row r="52" spans="1:23" s="7" customFormat="1" ht="10.5" customHeight="1" x14ac:dyDescent="0.3">
      <c r="A52" s="40" t="s">
        <v>182</v>
      </c>
      <c r="B52" s="52"/>
      <c r="C52" s="53"/>
      <c r="D52" s="54"/>
      <c r="E52" s="53"/>
      <c r="F52" s="54"/>
      <c r="G52" s="54"/>
      <c r="H52" s="54"/>
      <c r="I52" s="41"/>
      <c r="J52" s="40" t="s">
        <v>182</v>
      </c>
      <c r="K52" s="75"/>
      <c r="L52" s="76"/>
      <c r="M52" s="76"/>
      <c r="N52" s="76"/>
      <c r="O52" s="76"/>
      <c r="P52" s="76"/>
      <c r="Q52" s="77"/>
      <c r="R52" s="77"/>
      <c r="S52" s="77"/>
      <c r="T52" s="77"/>
      <c r="U52" s="77"/>
      <c r="V52" s="72"/>
      <c r="W52" s="74"/>
    </row>
    <row r="53" spans="1:23" s="7" customFormat="1" ht="13.5" customHeight="1" x14ac:dyDescent="0.3">
      <c r="A53" s="55" t="s">
        <v>82</v>
      </c>
      <c r="B53" s="56"/>
      <c r="C53" s="57">
        <f t="shared" ref="C53:H53" si="14">C106</f>
        <v>1510</v>
      </c>
      <c r="D53" s="57">
        <f t="shared" si="14"/>
        <v>17908498</v>
      </c>
      <c r="E53" s="57">
        <f t="shared" si="14"/>
        <v>3061</v>
      </c>
      <c r="F53" s="57">
        <f t="shared" si="14"/>
        <v>254221572</v>
      </c>
      <c r="G53" s="57">
        <f t="shared" si="14"/>
        <v>1131</v>
      </c>
      <c r="H53" s="57">
        <f t="shared" si="14"/>
        <v>72547166</v>
      </c>
      <c r="I53" s="57">
        <f>I106</f>
        <v>344677236</v>
      </c>
      <c r="J53" s="55" t="s">
        <v>83</v>
      </c>
      <c r="K53" s="83">
        <f>J106</f>
        <v>2751</v>
      </c>
      <c r="L53" s="83"/>
      <c r="M53" s="83">
        <f>K106</f>
        <v>1929</v>
      </c>
      <c r="N53" s="83"/>
      <c r="O53" s="83">
        <f>M106</f>
        <v>5773</v>
      </c>
      <c r="P53" s="84"/>
      <c r="Q53" s="83">
        <f>P106</f>
        <v>751</v>
      </c>
      <c r="R53" s="83"/>
      <c r="S53" s="85">
        <f>Q106</f>
        <v>138263343</v>
      </c>
      <c r="T53" s="74"/>
      <c r="U53" s="79">
        <f>S106</f>
        <v>482940579</v>
      </c>
      <c r="V53" s="72"/>
      <c r="W53" s="78">
        <f>T106</f>
        <v>464249</v>
      </c>
    </row>
    <row r="54" spans="1:23" s="7" customFormat="1" ht="2.4" customHeight="1" thickBot="1" x14ac:dyDescent="0.35">
      <c r="A54" s="58"/>
      <c r="B54" s="59"/>
      <c r="C54" s="60"/>
      <c r="D54" s="60"/>
      <c r="E54" s="60"/>
      <c r="F54" s="60"/>
      <c r="G54" s="60"/>
      <c r="H54" s="60"/>
      <c r="I54" s="60"/>
      <c r="J54" s="80"/>
      <c r="K54" s="81"/>
      <c r="L54" s="81"/>
      <c r="M54" s="81"/>
      <c r="N54" s="81"/>
      <c r="O54" s="81"/>
      <c r="P54" s="82"/>
      <c r="Q54" s="81"/>
      <c r="R54" s="81"/>
      <c r="S54" s="81"/>
      <c r="T54" s="81"/>
      <c r="U54" s="81"/>
      <c r="V54" s="81"/>
      <c r="W54" s="98"/>
    </row>
    <row r="55" spans="1:23" s="7" customFormat="1" ht="15.6" customHeight="1" x14ac:dyDescent="0.25">
      <c r="A55" s="128" t="s">
        <v>40</v>
      </c>
      <c r="B55" s="129"/>
      <c r="C55" s="130">
        <f t="shared" ref="C55:H55" si="15">SUM(C47+C53)</f>
        <v>5368</v>
      </c>
      <c r="D55" s="131">
        <f t="shared" si="15"/>
        <v>64405038.899999999</v>
      </c>
      <c r="E55" s="130">
        <f t="shared" si="15"/>
        <v>9660</v>
      </c>
      <c r="F55" s="131">
        <f t="shared" si="15"/>
        <v>1058826949</v>
      </c>
      <c r="G55" s="130">
        <f t="shared" si="15"/>
        <v>3631</v>
      </c>
      <c r="H55" s="131">
        <f t="shared" si="15"/>
        <v>337779259</v>
      </c>
      <c r="I55" s="152">
        <f>SUM(I47+I53)</f>
        <v>1461011246.9000001</v>
      </c>
      <c r="J55" s="128" t="s">
        <v>40</v>
      </c>
      <c r="K55" s="130">
        <f>SUM(K47+K53)</f>
        <v>8594</v>
      </c>
      <c r="L55" s="130"/>
      <c r="M55" s="130">
        <f t="shared" ref="M55:S55" si="16">SUM(M47+M53)</f>
        <v>5948</v>
      </c>
      <c r="N55" s="130"/>
      <c r="O55" s="130">
        <f t="shared" si="16"/>
        <v>20453</v>
      </c>
      <c r="P55" s="130"/>
      <c r="Q55" s="130">
        <f t="shared" si="16"/>
        <v>2915</v>
      </c>
      <c r="R55" s="130"/>
      <c r="S55" s="131">
        <f t="shared" si="16"/>
        <v>458178321</v>
      </c>
      <c r="T55" s="130" t="s">
        <v>0</v>
      </c>
      <c r="U55" s="149">
        <f>SUM(U47+U53)</f>
        <v>1919189567.9000001</v>
      </c>
      <c r="V55" s="132"/>
      <c r="W55" s="133">
        <f>SUM(W47+W53)</f>
        <v>1613045</v>
      </c>
    </row>
    <row r="56" spans="1:23" s="7" customFormat="1" ht="12.6" customHeight="1" x14ac:dyDescent="0.3">
      <c r="A56" s="38" t="s">
        <v>41</v>
      </c>
      <c r="B56" s="6"/>
      <c r="C56" s="4"/>
      <c r="D56" s="4"/>
      <c r="E56" s="4"/>
      <c r="F56" s="4"/>
      <c r="G56" s="4"/>
      <c r="H56"/>
      <c r="I56" s="4"/>
      <c r="J56" s="4"/>
      <c r="K56" s="4"/>
      <c r="L56" s="4"/>
      <c r="M56" s="4"/>
      <c r="N56" s="11"/>
      <c r="O56" s="4"/>
      <c r="P56" s="4"/>
    </row>
    <row r="57" spans="1:23" s="7" customFormat="1" ht="11.4" customHeight="1" x14ac:dyDescent="0.3">
      <c r="B57" s="6"/>
      <c r="C57" s="4"/>
      <c r="D57" s="4"/>
      <c r="E57" s="8"/>
      <c r="F57"/>
      <c r="G57" s="4"/>
      <c r="H57"/>
      <c r="I57" s="4"/>
      <c r="J57" s="4"/>
      <c r="K57" s="25"/>
      <c r="L57" s="11"/>
      <c r="M57" s="9"/>
      <c r="N57" s="11"/>
      <c r="O57"/>
      <c r="P57" s="10"/>
      <c r="S57"/>
      <c r="U57" s="10"/>
      <c r="V57"/>
      <c r="W57" s="39">
        <v>44473</v>
      </c>
    </row>
    <row r="58" spans="1:23" ht="0.6" customHeight="1" x14ac:dyDescent="0.25"/>
    <row r="60" spans="1:23" ht="13.2" x14ac:dyDescent="0.25">
      <c r="B60" s="90" t="s">
        <v>5</v>
      </c>
      <c r="C60" s="95" t="s">
        <v>99</v>
      </c>
      <c r="D60" s="48"/>
      <c r="E60" s="48"/>
      <c r="F60" s="92" t="s">
        <v>42</v>
      </c>
      <c r="H60" s="92" t="s">
        <v>43</v>
      </c>
      <c r="I60" s="49" t="s">
        <v>2</v>
      </c>
      <c r="J60" s="93" t="s">
        <v>44</v>
      </c>
      <c r="K60" s="48"/>
      <c r="L60" s="48"/>
      <c r="M60" s="48"/>
      <c r="N60" s="48"/>
      <c r="O60" s="48"/>
      <c r="P60" s="96" t="s">
        <v>45</v>
      </c>
      <c r="R60" s="34" t="s">
        <v>0</v>
      </c>
      <c r="T60" s="97" t="s">
        <v>80</v>
      </c>
    </row>
    <row r="61" spans="1:23" ht="21" x14ac:dyDescent="0.25">
      <c r="B61" s="91" t="s">
        <v>10</v>
      </c>
      <c r="C61" s="47" t="s">
        <v>97</v>
      </c>
      <c r="D61" s="49" t="s">
        <v>98</v>
      </c>
      <c r="E61" s="47" t="s">
        <v>97</v>
      </c>
      <c r="F61" s="47" t="s">
        <v>47</v>
      </c>
      <c r="G61" s="37" t="s">
        <v>46</v>
      </c>
      <c r="H61" s="47" t="s">
        <v>47</v>
      </c>
      <c r="I61" s="49" t="s">
        <v>48</v>
      </c>
      <c r="J61" s="93" t="s">
        <v>49</v>
      </c>
      <c r="K61" s="94" t="s">
        <v>100</v>
      </c>
      <c r="L61" s="47"/>
      <c r="M61" s="94" t="s">
        <v>101</v>
      </c>
      <c r="N61" s="48"/>
      <c r="O61" s="48"/>
      <c r="P61" s="36" t="s">
        <v>102</v>
      </c>
      <c r="Q61" s="37" t="s">
        <v>47</v>
      </c>
      <c r="S61" s="166" t="s">
        <v>103</v>
      </c>
      <c r="T61" s="97" t="s">
        <v>81</v>
      </c>
    </row>
    <row r="62" spans="1:23" s="1" customFormat="1" ht="12" customHeight="1" x14ac:dyDescent="0.3">
      <c r="A62" s="5" t="s">
        <v>50</v>
      </c>
      <c r="B62" s="26">
        <v>1986</v>
      </c>
      <c r="C62" s="27">
        <v>35</v>
      </c>
      <c r="D62" s="28">
        <v>41910</v>
      </c>
      <c r="E62" s="27">
        <v>42</v>
      </c>
      <c r="F62" s="28">
        <v>383944</v>
      </c>
      <c r="G62" s="29">
        <v>6</v>
      </c>
      <c r="H62" s="28">
        <v>180000</v>
      </c>
      <c r="I62" s="28">
        <f t="shared" ref="I62:I70" si="17">+D62+F62+H62</f>
        <v>605854</v>
      </c>
      <c r="J62" s="27">
        <v>32</v>
      </c>
      <c r="K62" s="27">
        <v>17</v>
      </c>
      <c r="L62" s="27"/>
      <c r="M62" s="27">
        <v>27</v>
      </c>
      <c r="N62" s="21"/>
      <c r="O62" s="29" t="s">
        <v>51</v>
      </c>
      <c r="P62" s="28" t="s">
        <v>52</v>
      </c>
      <c r="Q62" s="43" t="s">
        <v>52</v>
      </c>
      <c r="R62" s="28"/>
      <c r="S62" s="28">
        <f>I62</f>
        <v>605854</v>
      </c>
      <c r="T62" s="42" t="s">
        <v>52</v>
      </c>
    </row>
    <row r="63" spans="1:23" s="1" customFormat="1" ht="12" customHeight="1" x14ac:dyDescent="0.3">
      <c r="A63" s="5" t="s">
        <v>53</v>
      </c>
      <c r="B63" s="26">
        <v>1986</v>
      </c>
      <c r="C63" s="27">
        <v>33</v>
      </c>
      <c r="D63" s="28">
        <v>122450</v>
      </c>
      <c r="E63" s="27">
        <v>66</v>
      </c>
      <c r="F63" s="28">
        <v>461096</v>
      </c>
      <c r="G63" s="29">
        <v>25</v>
      </c>
      <c r="H63" s="28">
        <v>447300</v>
      </c>
      <c r="I63" s="28">
        <f t="shared" si="17"/>
        <v>1030846</v>
      </c>
      <c r="J63" s="27">
        <v>59</v>
      </c>
      <c r="K63" s="27">
        <v>53</v>
      </c>
      <c r="L63" s="27"/>
      <c r="M63" s="27">
        <v>101</v>
      </c>
      <c r="N63" s="21"/>
      <c r="O63" s="29" t="s">
        <v>54</v>
      </c>
      <c r="P63" s="28" t="s">
        <v>52</v>
      </c>
      <c r="Q63" s="43" t="s">
        <v>52</v>
      </c>
      <c r="R63" s="28"/>
      <c r="S63" s="28">
        <f>I63</f>
        <v>1030846</v>
      </c>
      <c r="T63" s="225" t="s">
        <v>52</v>
      </c>
    </row>
    <row r="64" spans="1:23" s="7" customFormat="1" ht="12" customHeight="1" x14ac:dyDescent="0.3">
      <c r="A64" s="5" t="s">
        <v>55</v>
      </c>
      <c r="B64" s="26">
        <v>1987</v>
      </c>
      <c r="C64" s="27">
        <v>7</v>
      </c>
      <c r="D64" s="28">
        <v>148770</v>
      </c>
      <c r="E64" s="27">
        <v>63</v>
      </c>
      <c r="F64" s="28">
        <v>1870944</v>
      </c>
      <c r="G64" s="28">
        <v>19</v>
      </c>
      <c r="H64" s="28">
        <v>674600</v>
      </c>
      <c r="I64" s="28">
        <f t="shared" si="17"/>
        <v>2694314</v>
      </c>
      <c r="J64" s="27">
        <v>56</v>
      </c>
      <c r="K64" s="27">
        <v>42</v>
      </c>
      <c r="L64" s="27"/>
      <c r="M64" s="27">
        <v>70</v>
      </c>
      <c r="N64" s="21"/>
      <c r="O64" s="29" t="s">
        <v>56</v>
      </c>
      <c r="P64" s="28" t="s">
        <v>52</v>
      </c>
      <c r="Q64" s="43" t="s">
        <v>52</v>
      </c>
      <c r="R64" s="28"/>
      <c r="S64" s="28">
        <f>I64</f>
        <v>2694314</v>
      </c>
      <c r="T64" s="42" t="s">
        <v>52</v>
      </c>
    </row>
    <row r="65" spans="1:22" s="7" customFormat="1" ht="12" customHeight="1" x14ac:dyDescent="0.3">
      <c r="A65" s="5" t="s">
        <v>57</v>
      </c>
      <c r="B65" s="26">
        <v>1987</v>
      </c>
      <c r="C65" s="27">
        <v>17</v>
      </c>
      <c r="D65" s="28">
        <v>63470</v>
      </c>
      <c r="E65" s="27">
        <v>31</v>
      </c>
      <c r="F65" s="28">
        <v>140860</v>
      </c>
      <c r="G65" s="28">
        <v>6</v>
      </c>
      <c r="H65" s="28">
        <v>119000</v>
      </c>
      <c r="I65" s="28">
        <f t="shared" si="17"/>
        <v>323330</v>
      </c>
      <c r="J65" s="27">
        <v>20</v>
      </c>
      <c r="K65" s="27">
        <v>9</v>
      </c>
      <c r="L65" s="27"/>
      <c r="M65" s="27">
        <v>16</v>
      </c>
      <c r="N65" s="21"/>
      <c r="O65" s="29" t="s">
        <v>58</v>
      </c>
      <c r="P65" s="28" t="s">
        <v>52</v>
      </c>
      <c r="Q65" s="43" t="s">
        <v>52</v>
      </c>
      <c r="R65" s="28"/>
      <c r="S65" s="28">
        <f>I65</f>
        <v>323330</v>
      </c>
      <c r="T65" s="42" t="s">
        <v>52</v>
      </c>
    </row>
    <row r="66" spans="1:22" s="1" customFormat="1" ht="12" customHeight="1" x14ac:dyDescent="0.3">
      <c r="A66" s="2" t="s">
        <v>59</v>
      </c>
      <c r="B66" s="30">
        <v>1988</v>
      </c>
      <c r="C66" s="31">
        <v>40</v>
      </c>
      <c r="D66" s="32">
        <v>58199</v>
      </c>
      <c r="E66" s="31">
        <v>44</v>
      </c>
      <c r="F66" s="32">
        <v>1186323</v>
      </c>
      <c r="G66" s="32">
        <v>19</v>
      </c>
      <c r="H66" s="32">
        <v>1601960</v>
      </c>
      <c r="I66" s="28">
        <f>+D66+F66+H66</f>
        <v>2846482</v>
      </c>
      <c r="J66" s="31">
        <v>71</v>
      </c>
      <c r="K66" s="31">
        <v>42</v>
      </c>
      <c r="L66" s="31"/>
      <c r="M66" s="31">
        <v>102</v>
      </c>
      <c r="N66" s="22"/>
      <c r="O66" s="221" t="s">
        <v>60</v>
      </c>
      <c r="P66" s="32">
        <v>8</v>
      </c>
      <c r="Q66" s="44">
        <v>220514</v>
      </c>
      <c r="R66" s="32"/>
      <c r="S66" s="33">
        <f>I66+Q66</f>
        <v>3066996</v>
      </c>
      <c r="T66" s="42" t="s">
        <v>52</v>
      </c>
    </row>
    <row r="67" spans="1:22" s="7" customFormat="1" ht="12" customHeight="1" x14ac:dyDescent="0.3">
      <c r="A67" s="5" t="s">
        <v>65</v>
      </c>
      <c r="B67" s="26">
        <v>1992</v>
      </c>
      <c r="C67" s="27">
        <v>28</v>
      </c>
      <c r="D67" s="28">
        <v>71535</v>
      </c>
      <c r="E67" s="27">
        <v>96</v>
      </c>
      <c r="F67" s="28">
        <v>2718320</v>
      </c>
      <c r="G67" s="28">
        <v>22</v>
      </c>
      <c r="H67" s="28">
        <v>1182500</v>
      </c>
      <c r="I67" s="28">
        <f t="shared" si="17"/>
        <v>3972355</v>
      </c>
      <c r="J67" s="27">
        <v>70</v>
      </c>
      <c r="K67" s="27">
        <v>55</v>
      </c>
      <c r="L67" s="27"/>
      <c r="M67" s="27">
        <v>208</v>
      </c>
      <c r="N67" s="23"/>
      <c r="O67" s="29" t="s">
        <v>61</v>
      </c>
      <c r="P67" s="28">
        <v>25</v>
      </c>
      <c r="Q67" s="43">
        <v>2333140</v>
      </c>
      <c r="R67" s="28"/>
      <c r="S67" s="33">
        <f t="shared" ref="S67:S87" si="18">I67+Q67</f>
        <v>6305495</v>
      </c>
      <c r="T67" s="42" t="s">
        <v>52</v>
      </c>
    </row>
    <row r="68" spans="1:22" s="1" customFormat="1" ht="12" customHeight="1" x14ac:dyDescent="0.3">
      <c r="A68" s="2" t="s">
        <v>176</v>
      </c>
      <c r="B68" s="30">
        <v>1994</v>
      </c>
      <c r="C68" s="31">
        <v>13</v>
      </c>
      <c r="D68" s="32">
        <v>26550</v>
      </c>
      <c r="E68" s="31">
        <v>35</v>
      </c>
      <c r="F68" s="32">
        <v>1221738</v>
      </c>
      <c r="G68" s="32">
        <v>32</v>
      </c>
      <c r="H68" s="32">
        <v>1371000</v>
      </c>
      <c r="I68" s="28">
        <f t="shared" si="17"/>
        <v>2619288</v>
      </c>
      <c r="J68" s="31">
        <v>16</v>
      </c>
      <c r="K68" s="31">
        <v>17</v>
      </c>
      <c r="L68" s="31"/>
      <c r="M68" s="31">
        <v>19</v>
      </c>
      <c r="N68" s="22"/>
      <c r="O68" s="221" t="s">
        <v>62</v>
      </c>
      <c r="P68" s="32">
        <v>16</v>
      </c>
      <c r="Q68" s="44">
        <v>102175</v>
      </c>
      <c r="R68" s="32"/>
      <c r="S68" s="33">
        <f t="shared" si="18"/>
        <v>2721463</v>
      </c>
      <c r="T68" s="42" t="s">
        <v>52</v>
      </c>
    </row>
    <row r="69" spans="1:22" s="1" customFormat="1" ht="12" customHeight="1" x14ac:dyDescent="0.3">
      <c r="A69" s="2" t="s">
        <v>64</v>
      </c>
      <c r="B69" s="30">
        <v>1996</v>
      </c>
      <c r="C69" s="31">
        <v>24</v>
      </c>
      <c r="D69" s="32">
        <v>392033</v>
      </c>
      <c r="E69" s="31">
        <v>27</v>
      </c>
      <c r="F69" s="32">
        <v>1203667</v>
      </c>
      <c r="G69" s="32">
        <v>10</v>
      </c>
      <c r="H69" s="32">
        <v>526300</v>
      </c>
      <c r="I69" s="28">
        <f t="shared" si="17"/>
        <v>2122000</v>
      </c>
      <c r="J69" s="31">
        <v>42</v>
      </c>
      <c r="K69" s="31">
        <v>20</v>
      </c>
      <c r="L69" s="31"/>
      <c r="M69" s="31">
        <v>24</v>
      </c>
      <c r="N69" s="22"/>
      <c r="O69" s="221" t="s">
        <v>30</v>
      </c>
      <c r="P69" s="32">
        <v>5</v>
      </c>
      <c r="Q69" s="44">
        <v>455130</v>
      </c>
      <c r="R69" s="32"/>
      <c r="S69" s="33">
        <f t="shared" si="18"/>
        <v>2577130</v>
      </c>
      <c r="T69" s="42" t="s">
        <v>52</v>
      </c>
    </row>
    <row r="70" spans="1:22" s="1" customFormat="1" ht="12" customHeight="1" x14ac:dyDescent="0.3">
      <c r="A70" s="2" t="s">
        <v>66</v>
      </c>
      <c r="B70" s="30">
        <v>1997</v>
      </c>
      <c r="C70" s="31">
        <v>3</v>
      </c>
      <c r="D70" s="32">
        <v>7750</v>
      </c>
      <c r="E70" s="31">
        <v>3</v>
      </c>
      <c r="F70" s="32">
        <v>76500</v>
      </c>
      <c r="G70" s="32">
        <v>2</v>
      </c>
      <c r="H70" s="32">
        <v>25000</v>
      </c>
      <c r="I70" s="28">
        <f t="shared" si="17"/>
        <v>109250</v>
      </c>
      <c r="J70" s="31">
        <v>6</v>
      </c>
      <c r="K70" s="31">
        <v>7</v>
      </c>
      <c r="L70" s="31"/>
      <c r="M70" s="31">
        <v>3</v>
      </c>
      <c r="N70" s="22"/>
      <c r="O70" s="221" t="s">
        <v>67</v>
      </c>
      <c r="P70" s="32">
        <v>0</v>
      </c>
      <c r="Q70" s="44">
        <v>0</v>
      </c>
      <c r="R70" s="32"/>
      <c r="S70" s="33">
        <f t="shared" si="18"/>
        <v>109250</v>
      </c>
      <c r="T70" s="42" t="s">
        <v>52</v>
      </c>
    </row>
    <row r="71" spans="1:22" s="1" customFormat="1" ht="12" customHeight="1" x14ac:dyDescent="0.3">
      <c r="A71" s="2" t="s">
        <v>70</v>
      </c>
      <c r="B71" s="3">
        <v>1992</v>
      </c>
      <c r="C71" s="22">
        <v>36</v>
      </c>
      <c r="D71" s="22">
        <v>1382144</v>
      </c>
      <c r="E71" s="22">
        <v>69</v>
      </c>
      <c r="F71" s="22">
        <v>2560465</v>
      </c>
      <c r="G71" s="22">
        <v>10</v>
      </c>
      <c r="H71" s="22">
        <v>184000</v>
      </c>
      <c r="I71" s="22">
        <f t="shared" ref="I71:I87" si="19">D71+F71+H71</f>
        <v>4126609</v>
      </c>
      <c r="J71" s="46">
        <v>48</v>
      </c>
      <c r="K71" s="22">
        <v>34</v>
      </c>
      <c r="L71" s="22" t="s">
        <v>0</v>
      </c>
      <c r="M71" s="22">
        <v>94</v>
      </c>
      <c r="N71" s="22" t="s">
        <v>0</v>
      </c>
      <c r="O71" s="22" t="s">
        <v>71</v>
      </c>
      <c r="P71" s="22">
        <v>2</v>
      </c>
      <c r="Q71" s="45">
        <v>15562</v>
      </c>
      <c r="R71" s="22" t="s">
        <v>0</v>
      </c>
      <c r="S71" s="33">
        <f t="shared" si="18"/>
        <v>4142171</v>
      </c>
      <c r="T71" s="42" t="s">
        <v>52</v>
      </c>
      <c r="U71" s="22" t="s">
        <v>0</v>
      </c>
      <c r="V71" s="35"/>
    </row>
    <row r="72" spans="1:22" s="1" customFormat="1" ht="12" customHeight="1" x14ac:dyDescent="0.3">
      <c r="A72" s="2" t="s">
        <v>72</v>
      </c>
      <c r="B72" s="3">
        <v>1992</v>
      </c>
      <c r="C72" s="22">
        <v>70</v>
      </c>
      <c r="D72" s="22">
        <v>434281</v>
      </c>
      <c r="E72" s="22">
        <v>118</v>
      </c>
      <c r="F72" s="22">
        <v>4470447</v>
      </c>
      <c r="G72" s="22">
        <v>35</v>
      </c>
      <c r="H72" s="22">
        <v>1755100</v>
      </c>
      <c r="I72" s="22">
        <f t="shared" si="19"/>
        <v>6659828</v>
      </c>
      <c r="J72" s="46">
        <v>75</v>
      </c>
      <c r="K72" s="22">
        <v>50</v>
      </c>
      <c r="L72" s="22"/>
      <c r="M72" s="22">
        <v>145</v>
      </c>
      <c r="N72" s="22"/>
      <c r="O72" s="22" t="s">
        <v>73</v>
      </c>
      <c r="P72" s="22">
        <v>33</v>
      </c>
      <c r="Q72" s="45">
        <v>156272</v>
      </c>
      <c r="R72" s="22"/>
      <c r="S72" s="33">
        <f t="shared" si="18"/>
        <v>6816100</v>
      </c>
      <c r="T72" s="42" t="s">
        <v>52</v>
      </c>
      <c r="U72" s="22"/>
      <c r="V72" s="35"/>
    </row>
    <row r="73" spans="1:22" s="1" customFormat="1" ht="12" customHeight="1" x14ac:dyDescent="0.3">
      <c r="A73" s="2" t="s">
        <v>74</v>
      </c>
      <c r="B73" s="3">
        <v>1996</v>
      </c>
      <c r="C73" s="22">
        <v>18</v>
      </c>
      <c r="D73" s="22">
        <v>3701300</v>
      </c>
      <c r="E73" s="22">
        <v>30</v>
      </c>
      <c r="F73" s="22">
        <v>20879600</v>
      </c>
      <c r="G73" s="22">
        <v>8</v>
      </c>
      <c r="H73" s="22">
        <v>1981000</v>
      </c>
      <c r="I73" s="22">
        <f t="shared" si="19"/>
        <v>26561900</v>
      </c>
      <c r="J73" s="46">
        <v>33</v>
      </c>
      <c r="K73" s="22">
        <v>30</v>
      </c>
      <c r="L73" s="22"/>
      <c r="M73" s="22">
        <v>72</v>
      </c>
      <c r="N73" s="22"/>
      <c r="O73" s="22" t="s">
        <v>74</v>
      </c>
      <c r="P73" s="22">
        <v>1</v>
      </c>
      <c r="Q73" s="45">
        <v>2491000</v>
      </c>
      <c r="R73" s="22"/>
      <c r="S73" s="33">
        <f t="shared" si="18"/>
        <v>29052900</v>
      </c>
      <c r="T73" s="42" t="s">
        <v>52</v>
      </c>
      <c r="U73" s="22"/>
      <c r="V73" s="35"/>
    </row>
    <row r="74" spans="1:22" s="1" customFormat="1" ht="12" customHeight="1" x14ac:dyDescent="0.3">
      <c r="A74" s="2" t="s">
        <v>75</v>
      </c>
      <c r="B74" s="3">
        <v>1997</v>
      </c>
      <c r="C74" s="22">
        <v>10</v>
      </c>
      <c r="D74" s="22">
        <v>139149</v>
      </c>
      <c r="E74" s="22">
        <v>10</v>
      </c>
      <c r="F74" s="22">
        <v>897215</v>
      </c>
      <c r="G74" s="22">
        <v>4</v>
      </c>
      <c r="H74" s="22">
        <v>73500</v>
      </c>
      <c r="I74" s="22">
        <f t="shared" si="19"/>
        <v>1109864</v>
      </c>
      <c r="J74" s="46">
        <v>48</v>
      </c>
      <c r="K74" s="22">
        <v>44</v>
      </c>
      <c r="L74" s="22" t="s">
        <v>0</v>
      </c>
      <c r="M74" s="22">
        <v>25</v>
      </c>
      <c r="N74" s="22"/>
      <c r="O74" s="22" t="s">
        <v>75</v>
      </c>
      <c r="P74" s="22">
        <v>1</v>
      </c>
      <c r="Q74" s="45">
        <v>31672</v>
      </c>
      <c r="R74" s="22"/>
      <c r="S74" s="33">
        <f t="shared" si="18"/>
        <v>1141536</v>
      </c>
      <c r="T74" s="42" t="s">
        <v>52</v>
      </c>
      <c r="U74" s="22"/>
      <c r="V74" s="35"/>
    </row>
    <row r="75" spans="1:22" s="1" customFormat="1" ht="12" customHeight="1" x14ac:dyDescent="0.3">
      <c r="A75" s="2" t="s">
        <v>76</v>
      </c>
      <c r="B75" s="3">
        <v>1995</v>
      </c>
      <c r="C75" s="22">
        <v>16</v>
      </c>
      <c r="D75" s="22">
        <v>74339</v>
      </c>
      <c r="E75" s="22">
        <v>39</v>
      </c>
      <c r="F75" s="22">
        <v>456295</v>
      </c>
      <c r="G75" s="22">
        <v>17</v>
      </c>
      <c r="H75" s="22">
        <v>574200</v>
      </c>
      <c r="I75" s="22">
        <f t="shared" si="19"/>
        <v>1104834</v>
      </c>
      <c r="J75" s="46">
        <v>19</v>
      </c>
      <c r="K75" s="22">
        <v>19</v>
      </c>
      <c r="L75" s="22"/>
      <c r="M75" s="22">
        <v>41</v>
      </c>
      <c r="N75" s="22"/>
      <c r="O75" s="22" t="s">
        <v>77</v>
      </c>
      <c r="P75" s="22">
        <v>10</v>
      </c>
      <c r="Q75" s="45">
        <v>57640</v>
      </c>
      <c r="R75" s="22"/>
      <c r="S75" s="33">
        <f t="shared" si="18"/>
        <v>1162474</v>
      </c>
      <c r="T75" s="42" t="s">
        <v>52</v>
      </c>
      <c r="U75" s="22"/>
      <c r="V75" s="35"/>
    </row>
    <row r="76" spans="1:22" s="1" customFormat="1" ht="12" customHeight="1" x14ac:dyDescent="0.3">
      <c r="A76" s="2" t="s">
        <v>88</v>
      </c>
      <c r="B76" s="3">
        <v>1994</v>
      </c>
      <c r="C76" s="22">
        <v>4</v>
      </c>
      <c r="D76" s="22">
        <v>8113</v>
      </c>
      <c r="E76" s="22">
        <v>34</v>
      </c>
      <c r="F76" s="22">
        <v>622503</v>
      </c>
      <c r="G76" s="22">
        <v>12</v>
      </c>
      <c r="H76" s="22">
        <v>258000</v>
      </c>
      <c r="I76" s="22">
        <f t="shared" si="19"/>
        <v>888616</v>
      </c>
      <c r="J76" s="46">
        <v>19</v>
      </c>
      <c r="K76" s="22">
        <v>14</v>
      </c>
      <c r="L76" s="22"/>
      <c r="M76" s="22">
        <v>39</v>
      </c>
      <c r="N76" s="22"/>
      <c r="O76" s="22" t="s">
        <v>88</v>
      </c>
      <c r="P76" s="22">
        <v>4</v>
      </c>
      <c r="Q76" s="45">
        <v>415283</v>
      </c>
      <c r="R76" s="22"/>
      <c r="S76" s="33">
        <f t="shared" si="18"/>
        <v>1303899</v>
      </c>
      <c r="T76" s="146">
        <v>7340</v>
      </c>
      <c r="U76" s="22"/>
      <c r="V76" s="35"/>
    </row>
    <row r="77" spans="1:22" s="1" customFormat="1" ht="12" customHeight="1" x14ac:dyDescent="0.3">
      <c r="A77" s="2" t="s">
        <v>89</v>
      </c>
      <c r="B77" s="3">
        <v>1998</v>
      </c>
      <c r="C77" s="22">
        <v>12</v>
      </c>
      <c r="D77" s="22">
        <v>86111</v>
      </c>
      <c r="E77" s="22">
        <v>23</v>
      </c>
      <c r="F77" s="22">
        <v>633969</v>
      </c>
      <c r="G77" s="22">
        <v>14</v>
      </c>
      <c r="H77" s="22">
        <v>736500</v>
      </c>
      <c r="I77" s="22">
        <f t="shared" si="19"/>
        <v>1456580</v>
      </c>
      <c r="J77" s="46">
        <v>83</v>
      </c>
      <c r="K77" s="22">
        <v>51</v>
      </c>
      <c r="L77" s="22"/>
      <c r="M77" s="22">
        <v>70</v>
      </c>
      <c r="N77" s="22"/>
      <c r="O77" s="22" t="s">
        <v>89</v>
      </c>
      <c r="P77" s="22">
        <v>16</v>
      </c>
      <c r="Q77" s="45">
        <v>192901</v>
      </c>
      <c r="R77" s="22"/>
      <c r="S77" s="33">
        <f t="shared" si="18"/>
        <v>1649481</v>
      </c>
      <c r="T77" s="146">
        <v>4693</v>
      </c>
      <c r="U77" s="22"/>
      <c r="V77" s="35"/>
    </row>
    <row r="78" spans="1:22" s="1" customFormat="1" ht="12" customHeight="1" x14ac:dyDescent="0.3">
      <c r="A78" s="2" t="s">
        <v>94</v>
      </c>
      <c r="B78" s="3">
        <v>2003</v>
      </c>
      <c r="C78" s="22">
        <v>10</v>
      </c>
      <c r="D78" s="22">
        <v>71390</v>
      </c>
      <c r="E78" s="22">
        <v>20</v>
      </c>
      <c r="F78" s="22">
        <v>680103</v>
      </c>
      <c r="G78" s="22">
        <v>8</v>
      </c>
      <c r="H78" s="22">
        <v>545000</v>
      </c>
      <c r="I78" s="22">
        <f t="shared" si="19"/>
        <v>1296493</v>
      </c>
      <c r="J78" s="46">
        <v>13</v>
      </c>
      <c r="K78" s="22">
        <v>9</v>
      </c>
      <c r="L78" s="22"/>
      <c r="M78" s="22">
        <v>14</v>
      </c>
      <c r="N78" s="22"/>
      <c r="O78" s="22" t="s">
        <v>94</v>
      </c>
      <c r="P78" s="22">
        <v>2</v>
      </c>
      <c r="Q78" s="45">
        <v>1560</v>
      </c>
      <c r="R78" s="22"/>
      <c r="S78" s="33">
        <f t="shared" si="18"/>
        <v>1298053</v>
      </c>
      <c r="T78" s="146">
        <v>4573</v>
      </c>
      <c r="U78" s="22"/>
      <c r="V78" s="35"/>
    </row>
    <row r="79" spans="1:22" s="1" customFormat="1" ht="12" customHeight="1" x14ac:dyDescent="0.3">
      <c r="A79" s="5" t="s">
        <v>90</v>
      </c>
      <c r="B79" s="3">
        <v>2005</v>
      </c>
      <c r="C79" s="22">
        <v>7</v>
      </c>
      <c r="D79" s="22">
        <v>12050</v>
      </c>
      <c r="E79" s="22">
        <v>4</v>
      </c>
      <c r="F79" s="22">
        <v>81500</v>
      </c>
      <c r="G79" s="22">
        <v>6</v>
      </c>
      <c r="H79" s="22">
        <v>1117500</v>
      </c>
      <c r="I79" s="22">
        <f t="shared" si="19"/>
        <v>1211050</v>
      </c>
      <c r="J79" s="46">
        <v>12</v>
      </c>
      <c r="K79" s="22">
        <v>9</v>
      </c>
      <c r="L79" s="22"/>
      <c r="M79" s="22">
        <v>17</v>
      </c>
      <c r="N79" s="22"/>
      <c r="O79" s="22" t="s">
        <v>90</v>
      </c>
      <c r="P79" s="22">
        <v>0</v>
      </c>
      <c r="Q79" s="45">
        <v>0</v>
      </c>
      <c r="R79" s="22"/>
      <c r="S79" s="33">
        <f t="shared" si="18"/>
        <v>1211050</v>
      </c>
      <c r="T79" s="146">
        <v>2877</v>
      </c>
      <c r="U79" s="22"/>
      <c r="V79" s="35"/>
    </row>
    <row r="80" spans="1:22" s="1" customFormat="1" ht="12" customHeight="1" x14ac:dyDescent="0.3">
      <c r="A80" s="5" t="s">
        <v>118</v>
      </c>
      <c r="B80" s="3">
        <v>1993</v>
      </c>
      <c r="C80" s="22">
        <v>78</v>
      </c>
      <c r="D80" s="22">
        <v>341633</v>
      </c>
      <c r="E80" s="22">
        <v>73</v>
      </c>
      <c r="F80" s="22">
        <v>3164875</v>
      </c>
      <c r="G80" s="22">
        <v>56</v>
      </c>
      <c r="H80" s="22">
        <v>1842100</v>
      </c>
      <c r="I80" s="22">
        <f t="shared" si="19"/>
        <v>5348608</v>
      </c>
      <c r="J80" s="46">
        <v>90</v>
      </c>
      <c r="K80" s="22">
        <v>36</v>
      </c>
      <c r="L80" s="22"/>
      <c r="M80" s="22">
        <v>149</v>
      </c>
      <c r="N80" s="22"/>
      <c r="O80" s="22" t="s">
        <v>118</v>
      </c>
      <c r="P80" s="22">
        <v>13</v>
      </c>
      <c r="Q80" s="45">
        <v>2871950</v>
      </c>
      <c r="R80" s="22"/>
      <c r="S80" s="33">
        <f t="shared" si="18"/>
        <v>8220558</v>
      </c>
      <c r="T80" s="146">
        <v>3777</v>
      </c>
      <c r="U80" s="22"/>
      <c r="V80" s="35"/>
    </row>
    <row r="81" spans="1:22" s="1" customFormat="1" ht="12" customHeight="1" x14ac:dyDescent="0.3">
      <c r="A81" s="5" t="s">
        <v>95</v>
      </c>
      <c r="B81" s="3">
        <v>2006</v>
      </c>
      <c r="C81" s="22">
        <v>3</v>
      </c>
      <c r="D81" s="22">
        <v>34500</v>
      </c>
      <c r="E81" s="22">
        <v>4</v>
      </c>
      <c r="F81" s="22">
        <v>191500</v>
      </c>
      <c r="G81" s="22">
        <v>2</v>
      </c>
      <c r="H81" s="22">
        <v>73000</v>
      </c>
      <c r="I81" s="22">
        <f t="shared" si="19"/>
        <v>299000</v>
      </c>
      <c r="J81" s="46">
        <v>10</v>
      </c>
      <c r="K81" s="22">
        <v>8</v>
      </c>
      <c r="L81" s="22"/>
      <c r="M81" s="22">
        <v>17</v>
      </c>
      <c r="N81" s="22"/>
      <c r="O81" s="22" t="s">
        <v>95</v>
      </c>
      <c r="P81" s="22">
        <v>2</v>
      </c>
      <c r="Q81" s="45">
        <v>17000</v>
      </c>
      <c r="R81" s="22"/>
      <c r="S81" s="33">
        <f t="shared" si="18"/>
        <v>316000</v>
      </c>
      <c r="T81" s="146">
        <v>1224</v>
      </c>
      <c r="U81" s="22"/>
      <c r="V81" s="35"/>
    </row>
    <row r="82" spans="1:22" s="1" customFormat="1" ht="12" customHeight="1" x14ac:dyDescent="0.3">
      <c r="A82" s="5" t="s">
        <v>135</v>
      </c>
      <c r="B82" s="3">
        <v>2004</v>
      </c>
      <c r="C82" s="22">
        <v>23</v>
      </c>
      <c r="D82" s="22">
        <v>114433</v>
      </c>
      <c r="E82" s="22">
        <v>19</v>
      </c>
      <c r="F82" s="22">
        <v>548148</v>
      </c>
      <c r="G82" s="22">
        <v>3</v>
      </c>
      <c r="H82" s="22">
        <v>40000</v>
      </c>
      <c r="I82" s="22">
        <f t="shared" si="19"/>
        <v>702581</v>
      </c>
      <c r="J82" s="46">
        <v>20</v>
      </c>
      <c r="K82" s="22">
        <v>19</v>
      </c>
      <c r="L82" s="22"/>
      <c r="M82" s="22">
        <v>42</v>
      </c>
      <c r="N82" s="22"/>
      <c r="O82" s="22" t="s">
        <v>135</v>
      </c>
      <c r="P82" s="22">
        <v>14</v>
      </c>
      <c r="Q82" s="45">
        <v>17429</v>
      </c>
      <c r="R82" s="22"/>
      <c r="S82" s="33">
        <f t="shared" si="18"/>
        <v>720010</v>
      </c>
      <c r="T82" s="146">
        <v>15968</v>
      </c>
      <c r="U82" s="22"/>
      <c r="V82" s="35"/>
    </row>
    <row r="83" spans="1:22" s="1" customFormat="1" ht="12" customHeight="1" x14ac:dyDescent="0.3">
      <c r="A83" s="5" t="s">
        <v>136</v>
      </c>
      <c r="B83" s="3">
        <v>1993</v>
      </c>
      <c r="C83" s="22">
        <v>69</v>
      </c>
      <c r="D83" s="22">
        <v>297286</v>
      </c>
      <c r="E83" s="22">
        <v>120</v>
      </c>
      <c r="F83" s="22">
        <v>3255670</v>
      </c>
      <c r="G83" s="22">
        <v>51</v>
      </c>
      <c r="H83" s="22">
        <v>2188000</v>
      </c>
      <c r="I83" s="22">
        <f t="shared" si="19"/>
        <v>5740956</v>
      </c>
      <c r="J83" s="46">
        <v>115</v>
      </c>
      <c r="K83" s="22">
        <v>59</v>
      </c>
      <c r="L83" s="22"/>
      <c r="M83" s="22">
        <v>145</v>
      </c>
      <c r="N83" s="22"/>
      <c r="O83" s="22" t="s">
        <v>136</v>
      </c>
      <c r="P83" s="22">
        <v>48</v>
      </c>
      <c r="Q83" s="45">
        <v>1355031</v>
      </c>
      <c r="R83" s="22"/>
      <c r="S83" s="33">
        <f t="shared" si="18"/>
        <v>7095987</v>
      </c>
      <c r="T83" s="146">
        <v>48678</v>
      </c>
      <c r="U83" s="22"/>
      <c r="V83" s="35"/>
    </row>
    <row r="84" spans="1:22" s="1" customFormat="1" ht="12" customHeight="1" x14ac:dyDescent="0.3">
      <c r="A84" s="5" t="s">
        <v>38</v>
      </c>
      <c r="B84" s="3">
        <v>1998</v>
      </c>
      <c r="C84" s="22">
        <v>23</v>
      </c>
      <c r="D84" s="22">
        <v>46720</v>
      </c>
      <c r="E84" s="22">
        <v>55</v>
      </c>
      <c r="F84" s="22">
        <v>1065069</v>
      </c>
      <c r="G84" s="22">
        <v>35</v>
      </c>
      <c r="H84" s="22">
        <v>1677000</v>
      </c>
      <c r="I84" s="22">
        <f t="shared" si="19"/>
        <v>2788789</v>
      </c>
      <c r="J84" s="46">
        <v>48</v>
      </c>
      <c r="K84" s="22">
        <v>39</v>
      </c>
      <c r="L84" s="22"/>
      <c r="M84" s="22">
        <v>59</v>
      </c>
      <c r="N84" s="22"/>
      <c r="O84" s="22" t="s">
        <v>38</v>
      </c>
      <c r="P84" s="22">
        <v>8</v>
      </c>
      <c r="Q84" s="45">
        <v>570718</v>
      </c>
      <c r="R84" s="22"/>
      <c r="S84" s="33">
        <f t="shared" si="18"/>
        <v>3359507</v>
      </c>
      <c r="T84" s="146">
        <v>17583</v>
      </c>
      <c r="U84" s="22"/>
      <c r="V84" s="35"/>
    </row>
    <row r="85" spans="1:22" s="1" customFormat="1" ht="12" customHeight="1" x14ac:dyDescent="0.3">
      <c r="A85" s="5" t="s">
        <v>22</v>
      </c>
      <c r="B85" s="3">
        <v>1989</v>
      </c>
      <c r="C85" s="22">
        <v>120</v>
      </c>
      <c r="D85" s="22">
        <v>1127531</v>
      </c>
      <c r="E85" s="22">
        <v>255</v>
      </c>
      <c r="F85" s="22">
        <v>17963917</v>
      </c>
      <c r="G85" s="22">
        <v>116</v>
      </c>
      <c r="H85" s="22">
        <v>6570845</v>
      </c>
      <c r="I85" s="22">
        <f t="shared" si="19"/>
        <v>25662293</v>
      </c>
      <c r="J85" s="46">
        <v>239</v>
      </c>
      <c r="K85" s="22">
        <v>182</v>
      </c>
      <c r="L85" s="22"/>
      <c r="M85" s="22">
        <v>479</v>
      </c>
      <c r="N85" s="22"/>
      <c r="O85" s="22" t="s">
        <v>22</v>
      </c>
      <c r="P85" s="22">
        <v>58</v>
      </c>
      <c r="Q85" s="45">
        <v>4775854</v>
      </c>
      <c r="R85" s="22"/>
      <c r="S85" s="33">
        <f t="shared" si="18"/>
        <v>30438147</v>
      </c>
      <c r="T85" s="146">
        <v>15060</v>
      </c>
      <c r="U85" s="22"/>
      <c r="V85" s="35"/>
    </row>
    <row r="86" spans="1:22" s="1" customFormat="1" ht="12" customHeight="1" x14ac:dyDescent="0.3">
      <c r="A86" s="5" t="s">
        <v>139</v>
      </c>
      <c r="B86" s="3">
        <v>2002</v>
      </c>
      <c r="C86" s="22">
        <v>30</v>
      </c>
      <c r="D86" s="22">
        <v>326800</v>
      </c>
      <c r="E86" s="22">
        <v>78</v>
      </c>
      <c r="F86" s="22">
        <v>5040500</v>
      </c>
      <c r="G86" s="22">
        <v>14</v>
      </c>
      <c r="H86" s="22">
        <v>5330000</v>
      </c>
      <c r="I86" s="22">
        <f t="shared" si="19"/>
        <v>10697300</v>
      </c>
      <c r="J86" s="46">
        <v>67</v>
      </c>
      <c r="K86" s="22">
        <v>51</v>
      </c>
      <c r="L86" s="22"/>
      <c r="M86" s="22">
        <v>371</v>
      </c>
      <c r="N86" s="22"/>
      <c r="O86" s="222" t="s">
        <v>140</v>
      </c>
      <c r="P86" s="22">
        <v>4</v>
      </c>
      <c r="Q86" s="45">
        <v>70401200</v>
      </c>
      <c r="R86" s="22" t="s">
        <v>143</v>
      </c>
      <c r="S86" s="33">
        <f t="shared" si="18"/>
        <v>81098500</v>
      </c>
      <c r="T86" s="146">
        <v>8342</v>
      </c>
      <c r="U86" s="22"/>
      <c r="V86" s="35"/>
    </row>
    <row r="87" spans="1:22" s="1" customFormat="1" ht="12" customHeight="1" x14ac:dyDescent="0.3">
      <c r="A87" s="5" t="s">
        <v>144</v>
      </c>
      <c r="B87" s="3">
        <v>2004</v>
      </c>
      <c r="C87" s="22">
        <v>13</v>
      </c>
      <c r="D87" s="22">
        <v>54689</v>
      </c>
      <c r="E87" s="22">
        <v>32</v>
      </c>
      <c r="F87" s="22">
        <v>335997</v>
      </c>
      <c r="G87" s="22">
        <v>14</v>
      </c>
      <c r="H87" s="22">
        <v>329750</v>
      </c>
      <c r="I87" s="22">
        <f t="shared" si="19"/>
        <v>720436</v>
      </c>
      <c r="J87" s="46">
        <v>50</v>
      </c>
      <c r="K87" s="22">
        <v>35</v>
      </c>
      <c r="L87" s="22"/>
      <c r="M87" s="22">
        <v>49</v>
      </c>
      <c r="N87" s="22"/>
      <c r="O87" s="222" t="s">
        <v>144</v>
      </c>
      <c r="P87" s="22">
        <v>19</v>
      </c>
      <c r="Q87" s="45">
        <v>150180</v>
      </c>
      <c r="R87" s="22"/>
      <c r="S87" s="33">
        <f t="shared" si="18"/>
        <v>870616</v>
      </c>
      <c r="T87" s="146">
        <v>15686</v>
      </c>
      <c r="U87" s="22"/>
      <c r="V87" s="35"/>
    </row>
    <row r="88" spans="1:22" s="1" customFormat="1" ht="12" customHeight="1" x14ac:dyDescent="0.3">
      <c r="A88" s="5" t="s">
        <v>32</v>
      </c>
      <c r="B88" s="3">
        <v>1997</v>
      </c>
      <c r="C88" s="22">
        <v>31</v>
      </c>
      <c r="D88" s="22">
        <v>425615</v>
      </c>
      <c r="E88" s="22">
        <v>137</v>
      </c>
      <c r="F88" s="22">
        <v>8023464</v>
      </c>
      <c r="G88" s="22">
        <v>37</v>
      </c>
      <c r="H88" s="22">
        <v>3917199</v>
      </c>
      <c r="I88" s="22">
        <f>D88+F88+H88</f>
        <v>12366278</v>
      </c>
      <c r="J88" s="46">
        <v>126</v>
      </c>
      <c r="K88" s="22">
        <v>73</v>
      </c>
      <c r="L88" s="22"/>
      <c r="M88" s="22">
        <v>444</v>
      </c>
      <c r="N88" s="22"/>
      <c r="O88" s="222" t="s">
        <v>32</v>
      </c>
      <c r="P88" s="22">
        <v>19</v>
      </c>
      <c r="Q88" s="45">
        <v>3102833</v>
      </c>
      <c r="R88" s="22"/>
      <c r="S88" s="33">
        <f>I88+Q88</f>
        <v>15469111</v>
      </c>
      <c r="T88" s="146">
        <v>6487</v>
      </c>
      <c r="U88" s="22"/>
      <c r="V88" s="35"/>
    </row>
    <row r="89" spans="1:22" s="1" customFormat="1" ht="12" customHeight="1" x14ac:dyDescent="0.3">
      <c r="A89" s="5" t="s">
        <v>145</v>
      </c>
      <c r="B89" s="3">
        <v>2007</v>
      </c>
      <c r="C89" s="22">
        <v>6</v>
      </c>
      <c r="D89" s="22">
        <v>313950</v>
      </c>
      <c r="E89" s="22">
        <v>51</v>
      </c>
      <c r="F89" s="22">
        <v>3481599</v>
      </c>
      <c r="G89" s="22">
        <v>4</v>
      </c>
      <c r="H89" s="22">
        <v>432000</v>
      </c>
      <c r="I89" s="22">
        <f>D89+F89+H89</f>
        <v>4227549</v>
      </c>
      <c r="J89" s="46">
        <v>22</v>
      </c>
      <c r="K89" s="22">
        <v>22</v>
      </c>
      <c r="L89" s="22"/>
      <c r="M89" s="22">
        <v>37</v>
      </c>
      <c r="N89" s="22"/>
      <c r="O89" s="222" t="s">
        <v>148</v>
      </c>
      <c r="P89" s="22">
        <v>2</v>
      </c>
      <c r="Q89" s="45">
        <v>10000</v>
      </c>
      <c r="R89" s="22"/>
      <c r="S89" s="33">
        <f>I89+Q89</f>
        <v>4237549</v>
      </c>
      <c r="T89" s="146">
        <v>6744</v>
      </c>
      <c r="U89" s="22"/>
      <c r="V89" s="35"/>
    </row>
    <row r="90" spans="1:22" s="1" customFormat="1" ht="12" customHeight="1" x14ac:dyDescent="0.3">
      <c r="A90" s="5" t="s">
        <v>36</v>
      </c>
      <c r="B90" s="3">
        <v>1997</v>
      </c>
      <c r="C90" s="22">
        <v>53</v>
      </c>
      <c r="D90" s="22">
        <v>362357</v>
      </c>
      <c r="E90" s="22">
        <v>97</v>
      </c>
      <c r="F90" s="22">
        <v>1640725</v>
      </c>
      <c r="G90" s="22">
        <v>50</v>
      </c>
      <c r="H90" s="22">
        <v>1869534</v>
      </c>
      <c r="I90" s="22">
        <f>D90+F90+H90</f>
        <v>3872616</v>
      </c>
      <c r="J90" s="46">
        <v>94</v>
      </c>
      <c r="K90" s="22">
        <v>82</v>
      </c>
      <c r="L90" s="22"/>
      <c r="M90" s="22">
        <v>267</v>
      </c>
      <c r="N90" s="22"/>
      <c r="O90" s="222" t="s">
        <v>36</v>
      </c>
      <c r="P90" s="22">
        <v>25</v>
      </c>
      <c r="Q90" s="45">
        <v>1882810</v>
      </c>
      <c r="R90" s="22"/>
      <c r="S90" s="33">
        <f>I90+Q90</f>
        <v>5755426</v>
      </c>
      <c r="T90" s="146">
        <v>19453</v>
      </c>
      <c r="U90" s="22"/>
      <c r="V90" s="35"/>
    </row>
    <row r="91" spans="1:22" s="1" customFormat="1" ht="12" customHeight="1" x14ac:dyDescent="0.3">
      <c r="A91" s="5" t="s">
        <v>69</v>
      </c>
      <c r="B91" s="3">
        <v>2000</v>
      </c>
      <c r="C91" s="22">
        <v>40</v>
      </c>
      <c r="D91" s="22">
        <v>233122</v>
      </c>
      <c r="E91" s="22">
        <v>41</v>
      </c>
      <c r="F91" s="22">
        <v>798625</v>
      </c>
      <c r="G91" s="22">
        <v>32</v>
      </c>
      <c r="H91" s="22">
        <v>1493500</v>
      </c>
      <c r="I91" s="22">
        <f>D91+F91+H91</f>
        <v>2525247</v>
      </c>
      <c r="J91" s="46">
        <v>67</v>
      </c>
      <c r="K91" s="22">
        <v>26</v>
      </c>
      <c r="L91" s="22"/>
      <c r="M91" s="22">
        <v>91</v>
      </c>
      <c r="N91" s="22"/>
      <c r="O91" s="222" t="s">
        <v>69</v>
      </c>
      <c r="P91" s="22">
        <v>20</v>
      </c>
      <c r="Q91" s="45">
        <v>2054101</v>
      </c>
      <c r="R91" s="22"/>
      <c r="S91" s="33">
        <f>I91+Q91</f>
        <v>4579348</v>
      </c>
      <c r="T91" s="146">
        <v>30449</v>
      </c>
      <c r="U91" s="22"/>
      <c r="V91" s="35"/>
    </row>
    <row r="92" spans="1:22" s="1" customFormat="1" ht="12" customHeight="1" x14ac:dyDescent="0.3">
      <c r="A92" s="5" t="s">
        <v>146</v>
      </c>
      <c r="B92" s="3">
        <v>2009</v>
      </c>
      <c r="C92" s="22">
        <v>17</v>
      </c>
      <c r="D92" s="22">
        <v>16196</v>
      </c>
      <c r="E92" s="22">
        <v>44</v>
      </c>
      <c r="F92" s="22">
        <v>337072</v>
      </c>
      <c r="G92" s="22">
        <v>6</v>
      </c>
      <c r="H92" s="22">
        <v>319700</v>
      </c>
      <c r="I92" s="22">
        <v>672968</v>
      </c>
      <c r="J92" s="46">
        <v>15</v>
      </c>
      <c r="K92" s="22">
        <v>21</v>
      </c>
      <c r="L92" s="223"/>
      <c r="M92" s="22">
        <v>30</v>
      </c>
      <c r="N92" s="223"/>
      <c r="O92" s="222" t="s">
        <v>146</v>
      </c>
      <c r="P92" s="22">
        <v>9</v>
      </c>
      <c r="Q92" s="45">
        <v>8526</v>
      </c>
      <c r="R92" s="22"/>
      <c r="S92" s="33">
        <v>681494</v>
      </c>
      <c r="T92" s="146">
        <v>7286</v>
      </c>
      <c r="U92" s="22"/>
      <c r="V92" s="35"/>
    </row>
    <row r="93" spans="1:22" s="1" customFormat="1" ht="12" customHeight="1" x14ac:dyDescent="0.3">
      <c r="A93" s="5" t="s">
        <v>28</v>
      </c>
      <c r="B93" s="3">
        <v>1995</v>
      </c>
      <c r="C93" s="22">
        <v>57</v>
      </c>
      <c r="D93" s="22">
        <v>448176</v>
      </c>
      <c r="E93" s="65">
        <v>151</v>
      </c>
      <c r="F93" s="22">
        <v>11434692</v>
      </c>
      <c r="G93" s="22">
        <v>116</v>
      </c>
      <c r="H93" s="22">
        <v>9197834</v>
      </c>
      <c r="I93" s="22">
        <v>21080702</v>
      </c>
      <c r="J93" s="46">
        <v>127</v>
      </c>
      <c r="K93" s="22">
        <v>97</v>
      </c>
      <c r="L93" s="223"/>
      <c r="M93" s="22">
        <v>284</v>
      </c>
      <c r="N93" s="223"/>
      <c r="O93" s="222" t="s">
        <v>28</v>
      </c>
      <c r="P93" s="22">
        <v>26</v>
      </c>
      <c r="Q93" s="45">
        <v>6288108</v>
      </c>
      <c r="R93" s="22"/>
      <c r="S93" s="33">
        <v>27368810</v>
      </c>
      <c r="T93" s="146">
        <v>7503</v>
      </c>
      <c r="U93" s="22"/>
      <c r="V93" s="35"/>
    </row>
    <row r="94" spans="1:22" s="1" customFormat="1" ht="12" customHeight="1" x14ac:dyDescent="0.3">
      <c r="A94" s="5" t="s">
        <v>34</v>
      </c>
      <c r="B94" s="3">
        <v>1997</v>
      </c>
      <c r="C94" s="22">
        <v>134</v>
      </c>
      <c r="D94" s="22">
        <v>794585</v>
      </c>
      <c r="E94" s="22">
        <v>304</v>
      </c>
      <c r="F94" s="22">
        <v>4376315</v>
      </c>
      <c r="G94" s="22">
        <v>48</v>
      </c>
      <c r="H94" s="22">
        <v>1953800</v>
      </c>
      <c r="I94" s="22">
        <v>7124700</v>
      </c>
      <c r="J94" s="46">
        <v>169</v>
      </c>
      <c r="K94" s="22">
        <v>119</v>
      </c>
      <c r="L94" s="223"/>
      <c r="M94" s="22">
        <v>320</v>
      </c>
      <c r="N94" s="223"/>
      <c r="O94" s="222" t="s">
        <v>34</v>
      </c>
      <c r="P94" s="22">
        <v>56</v>
      </c>
      <c r="Q94" s="45">
        <v>8119379</v>
      </c>
      <c r="R94" s="22"/>
      <c r="S94" s="33">
        <v>15244079</v>
      </c>
      <c r="T94" s="146">
        <v>47570</v>
      </c>
      <c r="U94" s="22"/>
      <c r="V94" s="35"/>
    </row>
    <row r="95" spans="1:22" s="1" customFormat="1" ht="12" customHeight="1" x14ac:dyDescent="0.3">
      <c r="A95" s="5" t="s">
        <v>35</v>
      </c>
      <c r="B95" s="3">
        <v>1997</v>
      </c>
      <c r="C95" s="22">
        <v>34</v>
      </c>
      <c r="D95" s="22">
        <v>125787</v>
      </c>
      <c r="E95" s="22">
        <v>71</v>
      </c>
      <c r="F95" s="22">
        <v>114978623</v>
      </c>
      <c r="G95" s="22">
        <v>53</v>
      </c>
      <c r="H95" s="22">
        <v>3764550</v>
      </c>
      <c r="I95" s="22">
        <v>118868960</v>
      </c>
      <c r="J95" s="46">
        <v>136</v>
      </c>
      <c r="K95" s="22">
        <v>100</v>
      </c>
      <c r="L95" s="223"/>
      <c r="M95" s="22">
        <v>680</v>
      </c>
      <c r="N95" s="223"/>
      <c r="O95" s="222" t="s">
        <v>35</v>
      </c>
      <c r="P95" s="22">
        <v>27</v>
      </c>
      <c r="Q95" s="45">
        <v>334610</v>
      </c>
      <c r="R95" s="22"/>
      <c r="S95" s="33">
        <v>119203570</v>
      </c>
      <c r="T95" s="146">
        <v>21495</v>
      </c>
      <c r="U95" s="22"/>
      <c r="V95" s="35"/>
    </row>
    <row r="96" spans="1:22" s="1" customFormat="1" ht="12" customHeight="1" x14ac:dyDescent="0.3">
      <c r="A96" s="5" t="s">
        <v>37</v>
      </c>
      <c r="B96" s="3">
        <v>1998</v>
      </c>
      <c r="C96" s="22">
        <v>61</v>
      </c>
      <c r="D96" s="22">
        <v>153957</v>
      </c>
      <c r="E96" s="22">
        <v>146</v>
      </c>
      <c r="F96" s="22">
        <v>1132192</v>
      </c>
      <c r="G96" s="22">
        <v>28</v>
      </c>
      <c r="H96" s="22">
        <v>1186015</v>
      </c>
      <c r="I96" s="22">
        <v>2472164</v>
      </c>
      <c r="J96" s="46">
        <v>103</v>
      </c>
      <c r="K96" s="22">
        <v>63</v>
      </c>
      <c r="L96" s="223"/>
      <c r="M96" s="22">
        <v>167</v>
      </c>
      <c r="N96" s="223"/>
      <c r="O96" s="222" t="s">
        <v>37</v>
      </c>
      <c r="P96" s="22">
        <v>70</v>
      </c>
      <c r="Q96" s="45">
        <v>1033024</v>
      </c>
      <c r="R96" s="22"/>
      <c r="S96" s="33">
        <v>3505188</v>
      </c>
      <c r="T96" s="146">
        <v>16497</v>
      </c>
      <c r="U96" s="22"/>
      <c r="V96" s="35"/>
    </row>
    <row r="97" spans="1:22" s="1" customFormat="1" ht="12" customHeight="1" x14ac:dyDescent="0.3">
      <c r="A97" s="5" t="s">
        <v>93</v>
      </c>
      <c r="B97" s="3">
        <v>2004</v>
      </c>
      <c r="C97" s="22">
        <v>70</v>
      </c>
      <c r="D97" s="22">
        <v>158628</v>
      </c>
      <c r="E97" s="22">
        <v>83</v>
      </c>
      <c r="F97" s="22">
        <v>1363485</v>
      </c>
      <c r="G97" s="22">
        <v>28</v>
      </c>
      <c r="H97" s="22">
        <v>812000</v>
      </c>
      <c r="I97" s="22">
        <v>2334113</v>
      </c>
      <c r="J97" s="46">
        <v>76</v>
      </c>
      <c r="K97" s="22">
        <v>57</v>
      </c>
      <c r="L97" s="223"/>
      <c r="M97" s="22">
        <v>97</v>
      </c>
      <c r="N97" s="223"/>
      <c r="O97" s="222" t="s">
        <v>93</v>
      </c>
      <c r="P97" s="22">
        <v>29</v>
      </c>
      <c r="Q97" s="45">
        <v>2023026</v>
      </c>
      <c r="R97" s="22"/>
      <c r="S97" s="33">
        <v>4357139</v>
      </c>
      <c r="T97" s="146">
        <v>35294</v>
      </c>
      <c r="U97" s="22"/>
      <c r="V97" s="35"/>
    </row>
    <row r="98" spans="1:22" s="1" customFormat="1" ht="12" customHeight="1" x14ac:dyDescent="0.3">
      <c r="A98" s="5" t="s">
        <v>147</v>
      </c>
      <c r="B98" s="3">
        <v>2009</v>
      </c>
      <c r="C98" s="22">
        <v>26</v>
      </c>
      <c r="D98" s="22">
        <v>253618</v>
      </c>
      <c r="E98" s="22">
        <v>50</v>
      </c>
      <c r="F98" s="22">
        <v>1436136</v>
      </c>
      <c r="G98" s="22">
        <v>10</v>
      </c>
      <c r="H98" s="22">
        <v>467000</v>
      </c>
      <c r="I98" s="22">
        <v>2156754</v>
      </c>
      <c r="J98" s="46">
        <v>38</v>
      </c>
      <c r="K98" s="22">
        <v>32</v>
      </c>
      <c r="L98" s="223"/>
      <c r="M98" s="22">
        <v>63</v>
      </c>
      <c r="N98" s="223"/>
      <c r="O98" s="222" t="s">
        <v>147</v>
      </c>
      <c r="P98" s="22">
        <v>10</v>
      </c>
      <c r="Q98" s="45">
        <v>2781725</v>
      </c>
      <c r="R98" s="22"/>
      <c r="S98" s="33">
        <v>4938479</v>
      </c>
      <c r="T98" s="146">
        <v>3919</v>
      </c>
      <c r="U98" s="22"/>
      <c r="V98" s="35"/>
    </row>
    <row r="99" spans="1:22" s="1" customFormat="1" ht="12" customHeight="1" x14ac:dyDescent="0.3">
      <c r="A99" s="5" t="s">
        <v>138</v>
      </c>
      <c r="B99" s="3">
        <v>1996</v>
      </c>
      <c r="C99" s="22">
        <v>73</v>
      </c>
      <c r="D99" s="22">
        <v>2629494</v>
      </c>
      <c r="E99" s="22">
        <v>191</v>
      </c>
      <c r="F99" s="22">
        <v>9775990</v>
      </c>
      <c r="G99" s="22">
        <v>41</v>
      </c>
      <c r="H99" s="22">
        <v>1824351</v>
      </c>
      <c r="I99" s="22">
        <v>14229835</v>
      </c>
      <c r="J99" s="46">
        <v>79</v>
      </c>
      <c r="K99" s="22">
        <v>63</v>
      </c>
      <c r="L99" s="223"/>
      <c r="M99" s="22">
        <v>168</v>
      </c>
      <c r="N99" s="223"/>
      <c r="O99" s="222" t="s">
        <v>138</v>
      </c>
      <c r="P99" s="22">
        <v>94</v>
      </c>
      <c r="Q99" s="45">
        <v>2636546</v>
      </c>
      <c r="R99" s="22"/>
      <c r="S99" s="33">
        <v>16866381</v>
      </c>
      <c r="T99" s="146">
        <v>10398</v>
      </c>
      <c r="U99" s="22"/>
      <c r="V99" s="35"/>
    </row>
    <row r="100" spans="1:22" s="1" customFormat="1" ht="12" customHeight="1" x14ac:dyDescent="0.3">
      <c r="A100" s="5" t="s">
        <v>141</v>
      </c>
      <c r="B100" s="3">
        <v>2010</v>
      </c>
      <c r="C100" s="22">
        <v>38</v>
      </c>
      <c r="D100" s="22">
        <v>1313939</v>
      </c>
      <c r="E100" s="22">
        <v>73</v>
      </c>
      <c r="F100" s="22">
        <v>9338397</v>
      </c>
      <c r="G100" s="22">
        <v>40</v>
      </c>
      <c r="H100" s="22">
        <v>8101028</v>
      </c>
      <c r="I100" s="22">
        <v>18753364</v>
      </c>
      <c r="J100" s="46">
        <v>100</v>
      </c>
      <c r="K100" s="22">
        <v>73</v>
      </c>
      <c r="L100" s="223"/>
      <c r="M100" s="22">
        <v>280</v>
      </c>
      <c r="N100" s="223"/>
      <c r="O100" s="222" t="s">
        <v>141</v>
      </c>
      <c r="P100" s="22">
        <v>4</v>
      </c>
      <c r="Q100" s="45">
        <v>6639400</v>
      </c>
      <c r="R100" s="22"/>
      <c r="S100" s="33">
        <v>25392764</v>
      </c>
      <c r="T100" s="146">
        <v>23963</v>
      </c>
      <c r="U100" s="22"/>
      <c r="V100" s="35"/>
    </row>
    <row r="101" spans="1:22" s="1" customFormat="1" ht="12" customHeight="1" x14ac:dyDescent="0.3">
      <c r="A101" s="5" t="s">
        <v>149</v>
      </c>
      <c r="B101" s="3">
        <v>2012</v>
      </c>
      <c r="C101" s="22">
        <v>28</v>
      </c>
      <c r="D101" s="22">
        <v>221000</v>
      </c>
      <c r="E101" s="22">
        <v>60</v>
      </c>
      <c r="F101" s="22">
        <v>1032000</v>
      </c>
      <c r="G101" s="22">
        <v>5</v>
      </c>
      <c r="H101" s="22">
        <v>278000</v>
      </c>
      <c r="I101" s="22">
        <v>1531000</v>
      </c>
      <c r="J101" s="46">
        <v>32</v>
      </c>
      <c r="K101" s="22">
        <v>18</v>
      </c>
      <c r="L101" s="223"/>
      <c r="M101" s="22">
        <v>89</v>
      </c>
      <c r="N101" s="223"/>
      <c r="O101" s="222" t="s">
        <v>149</v>
      </c>
      <c r="P101" s="22">
        <v>12</v>
      </c>
      <c r="Q101" s="45">
        <v>246950</v>
      </c>
      <c r="R101" s="22"/>
      <c r="S101" s="33">
        <v>1777950</v>
      </c>
      <c r="T101" s="146">
        <v>4403</v>
      </c>
      <c r="U101" s="22"/>
      <c r="V101" s="35"/>
    </row>
    <row r="102" spans="1:22" s="1" customFormat="1" ht="12" customHeight="1" x14ac:dyDescent="0.3">
      <c r="A102" s="5" t="s">
        <v>175</v>
      </c>
      <c r="B102" s="3">
        <v>2014</v>
      </c>
      <c r="C102" s="22">
        <v>1</v>
      </c>
      <c r="D102" s="22">
        <v>100</v>
      </c>
      <c r="E102" s="22">
        <v>14</v>
      </c>
      <c r="F102" s="22">
        <v>32193</v>
      </c>
      <c r="G102" s="22">
        <v>4</v>
      </c>
      <c r="H102" s="22">
        <v>25050</v>
      </c>
      <c r="I102" s="22">
        <v>57343</v>
      </c>
      <c r="J102" s="46">
        <v>2</v>
      </c>
      <c r="K102" s="22">
        <v>1</v>
      </c>
      <c r="L102" s="223"/>
      <c r="M102" s="22">
        <v>0</v>
      </c>
      <c r="N102" s="223"/>
      <c r="O102" s="222" t="s">
        <v>175</v>
      </c>
      <c r="P102" s="22">
        <v>5</v>
      </c>
      <c r="Q102" s="45">
        <v>2044</v>
      </c>
      <c r="R102" s="22"/>
      <c r="S102" s="33">
        <v>59387</v>
      </c>
      <c r="T102" s="146">
        <v>803</v>
      </c>
      <c r="U102" s="22"/>
      <c r="V102" s="35"/>
    </row>
    <row r="103" spans="1:22" s="1" customFormat="1" ht="12" customHeight="1" x14ac:dyDescent="0.3">
      <c r="A103" s="5" t="s">
        <v>31</v>
      </c>
      <c r="B103" s="3">
        <v>1996</v>
      </c>
      <c r="C103" s="22">
        <v>43</v>
      </c>
      <c r="D103" s="22">
        <v>659846</v>
      </c>
      <c r="E103" s="22">
        <v>99</v>
      </c>
      <c r="F103" s="22">
        <v>7109246</v>
      </c>
      <c r="G103" s="22">
        <v>48</v>
      </c>
      <c r="H103" s="22">
        <v>2994500</v>
      </c>
      <c r="I103" s="22">
        <v>10763592</v>
      </c>
      <c r="J103" s="46">
        <v>121</v>
      </c>
      <c r="K103" s="224">
        <v>79</v>
      </c>
      <c r="L103" s="223"/>
      <c r="M103" s="224">
        <v>196</v>
      </c>
      <c r="N103" s="223"/>
      <c r="O103" s="222" t="s">
        <v>31</v>
      </c>
      <c r="P103" s="22">
        <v>27</v>
      </c>
      <c r="Q103" s="45">
        <v>7118878</v>
      </c>
      <c r="R103" s="22"/>
      <c r="S103" s="33">
        <v>17882470</v>
      </c>
      <c r="T103" s="146">
        <v>28006</v>
      </c>
      <c r="U103" s="22"/>
      <c r="V103" s="35"/>
    </row>
    <row r="104" spans="1:22" s="1" customFormat="1" ht="12" customHeight="1" x14ac:dyDescent="0.3">
      <c r="A104" s="5" t="s">
        <v>154</v>
      </c>
      <c r="B104" s="3">
        <v>2015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46">
        <v>0</v>
      </c>
      <c r="K104" s="224">
        <v>0</v>
      </c>
      <c r="L104" s="223"/>
      <c r="M104" s="224">
        <v>0</v>
      </c>
      <c r="N104" s="223"/>
      <c r="O104" s="222" t="s">
        <v>154</v>
      </c>
      <c r="P104" s="22">
        <v>0</v>
      </c>
      <c r="Q104" s="45">
        <v>0</v>
      </c>
      <c r="R104" s="22"/>
      <c r="S104" s="33">
        <v>0</v>
      </c>
      <c r="T104" s="146">
        <v>0</v>
      </c>
      <c r="U104" s="22"/>
      <c r="V104" s="35"/>
    </row>
    <row r="105" spans="1:22" s="1" customFormat="1" ht="12" customHeight="1" x14ac:dyDescent="0.3">
      <c r="A105" s="5" t="s">
        <v>39</v>
      </c>
      <c r="B105" s="3">
        <v>1998</v>
      </c>
      <c r="C105" s="22">
        <v>56</v>
      </c>
      <c r="D105" s="22">
        <v>612992</v>
      </c>
      <c r="E105" s="22">
        <v>59</v>
      </c>
      <c r="F105" s="22">
        <v>5819653</v>
      </c>
      <c r="G105" s="22">
        <v>35</v>
      </c>
      <c r="H105" s="22">
        <v>2507950</v>
      </c>
      <c r="I105" s="22">
        <v>8940595</v>
      </c>
      <c r="J105" s="46">
        <v>83</v>
      </c>
      <c r="K105" s="224">
        <v>52</v>
      </c>
      <c r="L105" s="223"/>
      <c r="M105" s="224">
        <v>162</v>
      </c>
      <c r="N105" s="223"/>
      <c r="O105" s="222" t="s">
        <v>39</v>
      </c>
      <c r="P105" s="22">
        <v>27</v>
      </c>
      <c r="Q105" s="45">
        <v>7349172</v>
      </c>
      <c r="R105" s="22"/>
      <c r="S105" s="33">
        <v>16289767</v>
      </c>
      <c r="T105" s="146">
        <v>48178</v>
      </c>
      <c r="U105" s="22"/>
      <c r="V105" s="35"/>
    </row>
    <row r="106" spans="1:22" ht="13.8" x14ac:dyDescent="0.3">
      <c r="A106" t="s">
        <v>63</v>
      </c>
      <c r="C106" s="50">
        <f>SUM(C62:C105)</f>
        <v>1510</v>
      </c>
      <c r="D106" s="50">
        <f>SUM(D62:D105)</f>
        <v>17908498</v>
      </c>
      <c r="E106" s="50">
        <f t="shared" ref="E106:I106" si="20">SUM(E62:E105)</f>
        <v>3061</v>
      </c>
      <c r="F106" s="50">
        <f t="shared" si="20"/>
        <v>254221572</v>
      </c>
      <c r="G106" s="50">
        <f t="shared" si="20"/>
        <v>1131</v>
      </c>
      <c r="H106" s="50">
        <f t="shared" si="20"/>
        <v>72547166</v>
      </c>
      <c r="I106" s="50">
        <f t="shared" si="20"/>
        <v>344677236</v>
      </c>
      <c r="J106" s="220">
        <f>SUM(J62:J105)</f>
        <v>2751</v>
      </c>
      <c r="K106" s="220">
        <f t="shared" ref="K106:T106" si="21">SUM(K62:K105)</f>
        <v>1929</v>
      </c>
      <c r="L106" s="220"/>
      <c r="M106" s="220">
        <f t="shared" si="21"/>
        <v>5773</v>
      </c>
      <c r="N106" s="220"/>
      <c r="O106" s="220"/>
      <c r="P106" s="220">
        <f t="shared" si="21"/>
        <v>751</v>
      </c>
      <c r="Q106" s="220">
        <f t="shared" si="21"/>
        <v>138263343</v>
      </c>
      <c r="R106" s="220"/>
      <c r="S106" s="220">
        <f t="shared" si="21"/>
        <v>482940579</v>
      </c>
      <c r="T106" s="220">
        <f t="shared" si="21"/>
        <v>464249</v>
      </c>
    </row>
    <row r="133" spans="1:1" x14ac:dyDescent="0.25">
      <c r="A133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7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12"/>
  <sheetViews>
    <sheetView workbookViewId="0">
      <selection activeCell="J1" sqref="J1:J1048576"/>
    </sheetView>
  </sheetViews>
  <sheetFormatPr defaultRowHeight="12.6" x14ac:dyDescent="0.25"/>
  <cols>
    <col min="3" max="3" width="10.3984375" bestFit="1" customWidth="1"/>
    <col min="4" max="4" width="10.3984375" customWidth="1"/>
    <col min="5" max="5" width="10.3984375" hidden="1" customWidth="1"/>
    <col min="6" max="6" width="3.5" customWidth="1"/>
    <col min="7" max="7" width="10.3984375" customWidth="1"/>
    <col min="8" max="8" width="14.69921875" bestFit="1" customWidth="1"/>
    <col min="10" max="10" width="9" hidden="1" customWidth="1"/>
    <col min="11" max="11" width="3.5" customWidth="1"/>
    <col min="13" max="13" width="11.69921875" bestFit="1" customWidth="1"/>
    <col min="14" max="14" width="11.69921875" customWidth="1"/>
    <col min="15" max="15" width="11.69921875" hidden="1" customWidth="1"/>
    <col min="16" max="16" width="3.5" customWidth="1"/>
    <col min="17" max="17" width="11.69921875" customWidth="1"/>
    <col min="18" max="18" width="9.69921875" bestFit="1" customWidth="1"/>
    <col min="20" max="20" width="0" hidden="1" customWidth="1"/>
    <col min="21" max="21" width="3.5" customWidth="1"/>
    <col min="23" max="23" width="14.699218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2" thickBot="1" x14ac:dyDescent="0.3">
      <c r="C1" s="176" t="s">
        <v>155</v>
      </c>
      <c r="H1" s="171" t="s">
        <v>156</v>
      </c>
      <c r="M1" s="172" t="s">
        <v>157</v>
      </c>
      <c r="R1" s="173" t="s">
        <v>158</v>
      </c>
      <c r="W1" s="175" t="s">
        <v>159</v>
      </c>
      <c r="AB1" s="174" t="s">
        <v>160</v>
      </c>
    </row>
    <row r="2" spans="2:30" x14ac:dyDescent="0.25">
      <c r="C2" s="191" t="s">
        <v>18</v>
      </c>
      <c r="D2" s="192">
        <f>SUM('E-SUMMRY'!C13+'E-SUMMRY'!E13+'E-SUMMRY'!Q13+1)</f>
        <v>952</v>
      </c>
      <c r="E2" s="178">
        <v>859</v>
      </c>
      <c r="F2" s="178"/>
      <c r="H2" s="195" t="s">
        <v>20</v>
      </c>
      <c r="I2" s="196">
        <f>SUM('E-SUMMRY'!C15+'E-SUMMRY'!E15+'E-SUMMRY'!Q15+1)</f>
        <v>343</v>
      </c>
      <c r="J2" s="178">
        <v>310</v>
      </c>
      <c r="K2" s="178"/>
      <c r="M2" s="201" t="s">
        <v>16</v>
      </c>
      <c r="N2" s="202">
        <f>SUM('E-SUMMRY'!C11+'E-SUMMRY'!E11+'E-SUMMRY'!Q11+1)</f>
        <v>668</v>
      </c>
      <c r="O2" s="178">
        <v>511</v>
      </c>
      <c r="P2" s="178"/>
      <c r="R2" s="207" t="s">
        <v>33</v>
      </c>
      <c r="S2" s="208">
        <f>SUM('E-SUMMRY'!C25+'E-SUMMRY'!E25+'E-SUMMRY'!Q25+1)</f>
        <v>460</v>
      </c>
      <c r="T2">
        <v>362</v>
      </c>
      <c r="W2" s="185" t="s">
        <v>17</v>
      </c>
      <c r="X2" s="186">
        <f>SUM('E-SUMMRY'!C12+'E-SUMMRY'!E12+'E-SUMMRY'!Q12+1)</f>
        <v>1567</v>
      </c>
      <c r="Y2" s="178">
        <v>1524</v>
      </c>
      <c r="Z2" s="178"/>
      <c r="AA2" s="178"/>
      <c r="AB2" s="179" t="s">
        <v>19</v>
      </c>
      <c r="AC2" s="180">
        <f>SUM('E-SUMMRY'!C14+'E-SUMMRY'!E14+'E-SUMMRY'!Q14+1)</f>
        <v>685</v>
      </c>
      <c r="AD2">
        <v>601</v>
      </c>
    </row>
    <row r="3" spans="2:30" ht="13.2" thickBot="1" x14ac:dyDescent="0.3">
      <c r="C3" s="193" t="s">
        <v>21</v>
      </c>
      <c r="D3" s="194">
        <f>SUM('E-SUMMRY'!C17+'E-SUMMRY'!E17+'E-SUMMRY'!Q17+1)</f>
        <v>1086</v>
      </c>
      <c r="E3" s="178">
        <v>993</v>
      </c>
      <c r="F3" s="178"/>
      <c r="H3" s="197" t="s">
        <v>163</v>
      </c>
      <c r="I3" s="198">
        <f>SUM('E-SUMMRY'!C21+'E-SUMMRY'!E21+'E-SUMMRY'!Q21+1)</f>
        <v>448</v>
      </c>
      <c r="J3" s="178">
        <v>404</v>
      </c>
      <c r="K3" s="178"/>
      <c r="M3" s="203" t="s">
        <v>24</v>
      </c>
      <c r="N3" s="204">
        <f>SUM('E-SUMMRY'!C19+'E-SUMMRY'!E19+'E-SUMMRY'!Q19+1)</f>
        <v>333</v>
      </c>
      <c r="O3" s="178">
        <v>266</v>
      </c>
      <c r="P3" s="178"/>
      <c r="R3" s="209" t="s">
        <v>39</v>
      </c>
      <c r="S3" s="210" t="e">
        <f>SUM('E-SUMMRY'!#REF!+'E-SUMMRY'!#REF!+'E-SUMMRY'!#REF!+1)</f>
        <v>#REF!</v>
      </c>
      <c r="T3">
        <v>140</v>
      </c>
      <c r="W3" s="187" t="s">
        <v>23</v>
      </c>
      <c r="X3" s="188">
        <f>SUM('E-SUMMRY'!C18+'E-SUMMRY'!E18+'E-SUMMRY'!Q18+1)</f>
        <v>625</v>
      </c>
      <c r="Y3" s="178">
        <v>610</v>
      </c>
      <c r="Z3" s="178"/>
      <c r="AA3" s="178"/>
      <c r="AB3" s="181" t="s">
        <v>170</v>
      </c>
      <c r="AC3" s="182">
        <f>SUM('E-SUMMRY'!C20+'E-SUMMRY'!E20+'E-SUMMRY'!Q20+1)</f>
        <v>392</v>
      </c>
      <c r="AD3">
        <v>343</v>
      </c>
    </row>
    <row r="4" spans="2:30" ht="13.2" thickBot="1" x14ac:dyDescent="0.3">
      <c r="B4" t="s">
        <v>173</v>
      </c>
      <c r="C4">
        <f>SUM(E2:E3)</f>
        <v>1852</v>
      </c>
      <c r="D4" s="214">
        <f>SUM(D2:D3)</f>
        <v>2038</v>
      </c>
      <c r="H4" s="199" t="s">
        <v>164</v>
      </c>
      <c r="I4" s="200" t="e">
        <f>SUM('E-SUMMRY'!#REF!+'E-SUMMRY'!#REF!+'E-SUMMRY'!#REF!+1)</f>
        <v>#REF!</v>
      </c>
      <c r="J4" s="178">
        <v>157</v>
      </c>
      <c r="K4" s="178"/>
      <c r="M4" s="205" t="s">
        <v>165</v>
      </c>
      <c r="N4" s="206">
        <f>SUM('E-SUMMRY'!C31+'E-SUMMRY'!E31+'E-SUMMRY'!Q31+1)</f>
        <v>956</v>
      </c>
      <c r="O4" s="178">
        <v>896</v>
      </c>
      <c r="P4" s="178"/>
      <c r="R4" s="209" t="s">
        <v>161</v>
      </c>
      <c r="S4" s="210">
        <f>SUM('E-SUMMRY'!C29+'E-SUMMRY'!E29+'E-SUMMRY'!Q29+1)</f>
        <v>209</v>
      </c>
      <c r="T4">
        <v>173</v>
      </c>
      <c r="W4" s="187" t="s">
        <v>166</v>
      </c>
      <c r="X4" s="188">
        <f>SUM('E-SUMMRY'!C26+'E-SUMMRY'!E26+'E-SUMMRY'!Q26+1)</f>
        <v>357</v>
      </c>
      <c r="Y4" s="178">
        <v>323</v>
      </c>
      <c r="Z4" s="178"/>
      <c r="AA4" s="178"/>
      <c r="AB4" s="181" t="s">
        <v>27</v>
      </c>
      <c r="AC4" s="182">
        <f>SUM('E-SUMMRY'!C23+'E-SUMMRY'!E23+'E-SUMMRY'!Q23+1)</f>
        <v>384</v>
      </c>
      <c r="AD4">
        <v>317</v>
      </c>
    </row>
    <row r="5" spans="2:30" ht="13.2" thickBot="1" x14ac:dyDescent="0.3">
      <c r="C5" t="s">
        <v>174</v>
      </c>
      <c r="D5" s="176">
        <f>D4-C4</f>
        <v>186</v>
      </c>
      <c r="G5" t="s">
        <v>173</v>
      </c>
      <c r="H5">
        <f>SUM(J2:J4)</f>
        <v>871</v>
      </c>
      <c r="I5" s="215" t="e">
        <f>SUM(I2:I4)</f>
        <v>#REF!</v>
      </c>
      <c r="L5" t="s">
        <v>173</v>
      </c>
      <c r="M5">
        <f>SUM(O2:O4)</f>
        <v>1673</v>
      </c>
      <c r="N5" s="216">
        <f>SUM(N2:N4)</f>
        <v>1957</v>
      </c>
      <c r="R5" s="211" t="s">
        <v>162</v>
      </c>
      <c r="S5" s="212">
        <f>SUM('E-SUMMRY'!C36+'E-SUMMRY'!E36+'E-SUMMRY'!Q36+1)</f>
        <v>268</v>
      </c>
      <c r="T5">
        <v>166</v>
      </c>
      <c r="W5" s="187" t="s">
        <v>85</v>
      </c>
      <c r="X5" s="188">
        <f>SUM('E-SUMMRY'!C30+'E-SUMMRY'!E30+'E-SUMMRY'!Q30+1)</f>
        <v>259</v>
      </c>
      <c r="Y5" s="213">
        <v>184</v>
      </c>
      <c r="Z5" s="213"/>
      <c r="AA5" s="178"/>
      <c r="AB5" s="181" t="s">
        <v>171</v>
      </c>
      <c r="AC5" s="182">
        <f>SUM('E-SUMMRY'!C24+'E-SUMMRY'!E24+'E-SUMMRY'!Q24+1)</f>
        <v>309</v>
      </c>
      <c r="AD5">
        <v>271</v>
      </c>
    </row>
    <row r="6" spans="2:30" ht="13.2" thickBot="1" x14ac:dyDescent="0.3">
      <c r="H6" t="s">
        <v>174</v>
      </c>
      <c r="I6" s="171" t="e">
        <f>I5-H5</f>
        <v>#REF!</v>
      </c>
      <c r="M6" t="s">
        <v>174</v>
      </c>
      <c r="N6" s="172">
        <f>N5-M5</f>
        <v>284</v>
      </c>
      <c r="Q6" t="s">
        <v>173</v>
      </c>
      <c r="R6">
        <f>SUM(T2:T5)</f>
        <v>841</v>
      </c>
      <c r="S6" s="217" t="e">
        <f>SUM(S2+S3+S4+S5)</f>
        <v>#REF!</v>
      </c>
      <c r="W6" s="187" t="s">
        <v>167</v>
      </c>
      <c r="X6" s="188">
        <f>SUM('E-SUMMRY'!C32+'E-SUMMRY'!E32+'E-SUMMRY'!Q32+1)</f>
        <v>173</v>
      </c>
      <c r="Y6" s="213">
        <v>128</v>
      </c>
      <c r="Z6" s="213"/>
      <c r="AA6" s="178"/>
      <c r="AB6" s="181" t="s">
        <v>172</v>
      </c>
      <c r="AC6" s="182">
        <f>SUM('E-SUMMRY'!C27+'E-SUMMRY'!E27+'E-SUMMRY'!Q27+1)</f>
        <v>174</v>
      </c>
      <c r="AD6">
        <v>142</v>
      </c>
    </row>
    <row r="7" spans="2:30" ht="13.2" thickBot="1" x14ac:dyDescent="0.3">
      <c r="R7" t="s">
        <v>174</v>
      </c>
      <c r="S7" s="177" t="e">
        <f>S6-R6</f>
        <v>#REF!</v>
      </c>
      <c r="W7" s="187" t="s">
        <v>168</v>
      </c>
      <c r="X7" s="188">
        <f>SUM('E-SUMMRY'!C35+'E-SUMMRY'!E35+'E-SUMMRY'!Q35+1)</f>
        <v>141</v>
      </c>
      <c r="Y7" s="213">
        <v>99</v>
      </c>
      <c r="Z7" s="213"/>
      <c r="AA7" s="178"/>
      <c r="AB7" s="183" t="s">
        <v>91</v>
      </c>
      <c r="AC7" s="184">
        <f>SUM('E-SUMMRY'!C33+'E-SUMMRY'!E33+'E-SUMMRY'!Q33+1)</f>
        <v>157</v>
      </c>
      <c r="AD7">
        <v>106</v>
      </c>
    </row>
    <row r="8" spans="2:30" ht="13.2" thickBot="1" x14ac:dyDescent="0.3">
      <c r="W8" s="187" t="s">
        <v>133</v>
      </c>
      <c r="X8" s="188">
        <f>SUM('E-SUMMRY'!C37+'E-SUMMRY'!E37+'E-SUMMRY'!Q37+1)</f>
        <v>363</v>
      </c>
      <c r="Y8" s="213">
        <v>265</v>
      </c>
      <c r="Z8" s="213"/>
      <c r="AA8" t="s">
        <v>173</v>
      </c>
      <c r="AB8">
        <f>SUM(AD2:AD7)</f>
        <v>1780</v>
      </c>
      <c r="AC8" s="219">
        <f>SUM(AC2:AC7)</f>
        <v>2101</v>
      </c>
    </row>
    <row r="9" spans="2:30" x14ac:dyDescent="0.25">
      <c r="W9" s="187" t="s">
        <v>169</v>
      </c>
      <c r="X9" s="188">
        <f>SUM('E-SUMMRY'!C38+'E-SUMMRY'!E38+'E-SUMMRY'!Q38+1)</f>
        <v>167</v>
      </c>
      <c r="Y9" s="213">
        <v>83</v>
      </c>
      <c r="Z9" s="213"/>
      <c r="AA9" s="178"/>
      <c r="AB9" t="s">
        <v>174</v>
      </c>
      <c r="AC9" s="174">
        <f>AC8-AB8</f>
        <v>321</v>
      </c>
    </row>
    <row r="10" spans="2:30" ht="13.2" thickBot="1" x14ac:dyDescent="0.3">
      <c r="W10" s="189" t="s">
        <v>151</v>
      </c>
      <c r="X10" s="190">
        <f>SUM('E-SUMMRY'!C39+'E-SUMMRY'!E39+'E-SUMMRY'!Q39+1)</f>
        <v>75</v>
      </c>
      <c r="Y10" s="213">
        <v>39</v>
      </c>
      <c r="Z10" s="213"/>
      <c r="AA10" s="178"/>
    </row>
    <row r="11" spans="2:30" ht="13.2" thickBot="1" x14ac:dyDescent="0.3">
      <c r="V11" t="s">
        <v>173</v>
      </c>
      <c r="W11">
        <f>SUM(Y2:Y10)</f>
        <v>3255</v>
      </c>
      <c r="X11" s="218">
        <f>SUM(X2:X10)</f>
        <v>3727</v>
      </c>
    </row>
    <row r="12" spans="2:30" x14ac:dyDescent="0.25">
      <c r="W12" t="s">
        <v>174</v>
      </c>
      <c r="X12" s="175">
        <f>X11-W11</f>
        <v>472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B1EE0E9290A4B9CCDF04CA0CA1D29" ma:contentTypeVersion="13" ma:contentTypeDescription="Create a new document." ma:contentTypeScope="" ma:versionID="06f6114f3981f89310bad2890f5c3690">
  <xsd:schema xmlns:xsd="http://www.w3.org/2001/XMLSchema" xmlns:xs="http://www.w3.org/2001/XMLSchema" xmlns:p="http://schemas.microsoft.com/office/2006/metadata/properties" xmlns:ns1="http://schemas.microsoft.com/sharepoint/v3" xmlns:ns3="97b2392d-a287-4b6d-8103-78e044a43522" xmlns:ns4="0606a42a-2c38-4f62-a054-2ee401518e1c" targetNamespace="http://schemas.microsoft.com/office/2006/metadata/properties" ma:root="true" ma:fieldsID="8f20595bd1f0e6d5bd31be5ad8d5ee1d" ns1:_="" ns3:_="" ns4:_="">
    <xsd:import namespace="http://schemas.microsoft.com/sharepoint/v3"/>
    <xsd:import namespace="97b2392d-a287-4b6d-8103-78e044a43522"/>
    <xsd:import namespace="0606a42a-2c38-4f62-a054-2ee401518e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2392d-a287-4b6d-8103-78e044a43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6a42a-2c38-4f62-a054-2ee401518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76DAC7-23FC-4C7C-84E4-57455AD64C89}">
  <ds:schemaRefs>
    <ds:schemaRef ds:uri="http://purl.org/dc/terms/"/>
    <ds:schemaRef ds:uri="http://schemas.microsoft.com/sharepoint/v3"/>
    <ds:schemaRef ds:uri="97b2392d-a287-4b6d-8103-78e044a4352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0606a42a-2c38-4f62-a054-2ee401518e1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772FDB1-0977-44E4-89BD-AA93221CE4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C1417D-F98E-4CDE-8C33-693A1AF4B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b2392d-a287-4b6d-8103-78e044a43522"/>
    <ds:schemaRef ds:uri="0606a42a-2c38-4f62-a054-2ee401518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Jeremy Zeller</cp:lastModifiedBy>
  <cp:lastPrinted>2019-04-29T16:58:12Z</cp:lastPrinted>
  <dcterms:created xsi:type="dcterms:W3CDTF">1998-01-26T21:58:46Z</dcterms:created>
  <dcterms:modified xsi:type="dcterms:W3CDTF">2021-10-04T19:20:22Z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0x010100EE7B1EE0E9290A4B9CCDF04CA0CA1D29</vt:lpwstr>
  </property>
</Properties>
</file>